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9165"/>
  </bookViews>
  <sheets>
    <sheet name="Rekapitulace stavby" sheetId="1" r:id="rId1"/>
    <sheet name="A01 - Stavební část" sheetId="2" r:id="rId2"/>
    <sheet name="A02 - Hromosvod" sheetId="3" r:id="rId3"/>
    <sheet name="Pokyny pro vyplnění" sheetId="4" r:id="rId4"/>
  </sheets>
  <definedNames>
    <definedName name="_xlnm._FilterDatabase" localSheetId="1" hidden="1">'A01 - Stavební část'!$C$99:$K$99</definedName>
    <definedName name="_xlnm._FilterDatabase" localSheetId="2" hidden="1">'A02 - Hromosvod'!$C$77:$K$77</definedName>
    <definedName name="_xlnm.Print_Titles" localSheetId="1">'A01 - Stavební část'!$99:$99</definedName>
    <definedName name="_xlnm.Print_Titles" localSheetId="2">'A02 - Hromosvod'!$77:$77</definedName>
    <definedName name="_xlnm.Print_Titles" localSheetId="0">'Rekapitulace stavby'!$49:$49</definedName>
    <definedName name="_xlnm.Print_Area" localSheetId="1">'A01 - Stavební část'!$C$4:$J$36,'A01 - Stavební část'!$C$42:$J$81,'A01 - Stavební část'!$C$87:$K$1081</definedName>
    <definedName name="_xlnm.Print_Area" localSheetId="2">'A02 - Hromosvod'!$C$4:$J$36,'A02 - Hromosvod'!$C$42:$J$59,'A02 - Hromosvod'!$C$65:$K$106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</definedNames>
  <calcPr calcId="145621"/>
</workbook>
</file>

<file path=xl/calcChain.xml><?xml version="1.0" encoding="utf-8"?>
<calcChain xmlns="http://schemas.openxmlformats.org/spreadsheetml/2006/main">
  <c r="AY53" i="1" l="1"/>
  <c r="AX53" i="1"/>
  <c r="BI106" i="3"/>
  <c r="BH106" i="3"/>
  <c r="BG106" i="3"/>
  <c r="BE106" i="3"/>
  <c r="T106" i="3"/>
  <c r="R106" i="3"/>
  <c r="P106" i="3"/>
  <c r="BK106" i="3"/>
  <c r="J106" i="3"/>
  <c r="BF106" i="3" s="1"/>
  <c r="BI105" i="3"/>
  <c r="BH105" i="3"/>
  <c r="BG105" i="3"/>
  <c r="BE105" i="3"/>
  <c r="T105" i="3"/>
  <c r="R105" i="3"/>
  <c r="P105" i="3"/>
  <c r="BK105" i="3"/>
  <c r="J105" i="3"/>
  <c r="BF105" i="3" s="1"/>
  <c r="BI104" i="3"/>
  <c r="BH104" i="3"/>
  <c r="BG104" i="3"/>
  <c r="BE104" i="3"/>
  <c r="T104" i="3"/>
  <c r="R104" i="3"/>
  <c r="P104" i="3"/>
  <c r="BK104" i="3"/>
  <c r="J104" i="3"/>
  <c r="BF104" i="3" s="1"/>
  <c r="BI103" i="3"/>
  <c r="BH103" i="3"/>
  <c r="BG103" i="3"/>
  <c r="BE103" i="3"/>
  <c r="T103" i="3"/>
  <c r="R103" i="3"/>
  <c r="P103" i="3"/>
  <c r="BK103" i="3"/>
  <c r="J103" i="3"/>
  <c r="BF103" i="3" s="1"/>
  <c r="BI102" i="3"/>
  <c r="BH102" i="3"/>
  <c r="BG102" i="3"/>
  <c r="BE102" i="3"/>
  <c r="T102" i="3"/>
  <c r="R102" i="3"/>
  <c r="P102" i="3"/>
  <c r="BK102" i="3"/>
  <c r="J102" i="3"/>
  <c r="BF102" i="3" s="1"/>
  <c r="BI101" i="3"/>
  <c r="BH101" i="3"/>
  <c r="BG101" i="3"/>
  <c r="BE101" i="3"/>
  <c r="T101" i="3"/>
  <c r="R101" i="3"/>
  <c r="P101" i="3"/>
  <c r="BK101" i="3"/>
  <c r="J101" i="3"/>
  <c r="BF101" i="3" s="1"/>
  <c r="BI100" i="3"/>
  <c r="BH100" i="3"/>
  <c r="BG100" i="3"/>
  <c r="BE100" i="3"/>
  <c r="T100" i="3"/>
  <c r="R100" i="3"/>
  <c r="P100" i="3"/>
  <c r="BK100" i="3"/>
  <c r="J100" i="3"/>
  <c r="BF100" i="3" s="1"/>
  <c r="BI99" i="3"/>
  <c r="BH99" i="3"/>
  <c r="BG99" i="3"/>
  <c r="BE99" i="3"/>
  <c r="T99" i="3"/>
  <c r="R99" i="3"/>
  <c r="P99" i="3"/>
  <c r="BK99" i="3"/>
  <c r="J99" i="3"/>
  <c r="BF99" i="3" s="1"/>
  <c r="BI98" i="3"/>
  <c r="BH98" i="3"/>
  <c r="BG98" i="3"/>
  <c r="BE98" i="3"/>
  <c r="T98" i="3"/>
  <c r="R98" i="3"/>
  <c r="P98" i="3"/>
  <c r="BK98" i="3"/>
  <c r="J98" i="3"/>
  <c r="BF98" i="3" s="1"/>
  <c r="BI97" i="3"/>
  <c r="BH97" i="3"/>
  <c r="BG97" i="3"/>
  <c r="BE97" i="3"/>
  <c r="T97" i="3"/>
  <c r="R97" i="3"/>
  <c r="P97" i="3"/>
  <c r="BK97" i="3"/>
  <c r="J97" i="3"/>
  <c r="BF97" i="3" s="1"/>
  <c r="BI96" i="3"/>
  <c r="BH96" i="3"/>
  <c r="BG96" i="3"/>
  <c r="BE96" i="3"/>
  <c r="T96" i="3"/>
  <c r="R96" i="3"/>
  <c r="P96" i="3"/>
  <c r="BK96" i="3"/>
  <c r="J96" i="3"/>
  <c r="BF96" i="3" s="1"/>
  <c r="BI95" i="3"/>
  <c r="BH95" i="3"/>
  <c r="BG95" i="3"/>
  <c r="BE95" i="3"/>
  <c r="T95" i="3"/>
  <c r="R95" i="3"/>
  <c r="P95" i="3"/>
  <c r="BK95" i="3"/>
  <c r="J95" i="3"/>
  <c r="BF95" i="3" s="1"/>
  <c r="BI94" i="3"/>
  <c r="BH94" i="3"/>
  <c r="BG94" i="3"/>
  <c r="BE94" i="3"/>
  <c r="T94" i="3"/>
  <c r="R94" i="3"/>
  <c r="P94" i="3"/>
  <c r="BK94" i="3"/>
  <c r="J94" i="3"/>
  <c r="BF94" i="3" s="1"/>
  <c r="BI93" i="3"/>
  <c r="BH93" i="3"/>
  <c r="BG93" i="3"/>
  <c r="BE93" i="3"/>
  <c r="T93" i="3"/>
  <c r="R93" i="3"/>
  <c r="P93" i="3"/>
  <c r="BK93" i="3"/>
  <c r="J93" i="3"/>
  <c r="BF93" i="3" s="1"/>
  <c r="BI92" i="3"/>
  <c r="BH92" i="3"/>
  <c r="BG92" i="3"/>
  <c r="BE92" i="3"/>
  <c r="T92" i="3"/>
  <c r="R92" i="3"/>
  <c r="P92" i="3"/>
  <c r="BK92" i="3"/>
  <c r="J92" i="3"/>
  <c r="BF92" i="3" s="1"/>
  <c r="BI91" i="3"/>
  <c r="BH91" i="3"/>
  <c r="BG91" i="3"/>
  <c r="BE91" i="3"/>
  <c r="T91" i="3"/>
  <c r="R91" i="3"/>
  <c r="P91" i="3"/>
  <c r="BK91" i="3"/>
  <c r="J91" i="3"/>
  <c r="BF91" i="3" s="1"/>
  <c r="BI90" i="3"/>
  <c r="BH90" i="3"/>
  <c r="BG90" i="3"/>
  <c r="BE90" i="3"/>
  <c r="T90" i="3"/>
  <c r="R90" i="3"/>
  <c r="P90" i="3"/>
  <c r="BK90" i="3"/>
  <c r="J90" i="3"/>
  <c r="BF90" i="3" s="1"/>
  <c r="BI89" i="3"/>
  <c r="BH89" i="3"/>
  <c r="BG89" i="3"/>
  <c r="BE89" i="3"/>
  <c r="T89" i="3"/>
  <c r="R89" i="3"/>
  <c r="P89" i="3"/>
  <c r="BK89" i="3"/>
  <c r="J89" i="3"/>
  <c r="BF89" i="3" s="1"/>
  <c r="BI88" i="3"/>
  <c r="BH88" i="3"/>
  <c r="BG88" i="3"/>
  <c r="BE88" i="3"/>
  <c r="T88" i="3"/>
  <c r="R88" i="3"/>
  <c r="P88" i="3"/>
  <c r="BK88" i="3"/>
  <c r="J88" i="3"/>
  <c r="BF88" i="3" s="1"/>
  <c r="BI87" i="3"/>
  <c r="BH87" i="3"/>
  <c r="BG87" i="3"/>
  <c r="BE87" i="3"/>
  <c r="T87" i="3"/>
  <c r="R87" i="3"/>
  <c r="P87" i="3"/>
  <c r="BK87" i="3"/>
  <c r="J87" i="3"/>
  <c r="BF87" i="3" s="1"/>
  <c r="BI86" i="3"/>
  <c r="BH86" i="3"/>
  <c r="BG86" i="3"/>
  <c r="BE86" i="3"/>
  <c r="T86" i="3"/>
  <c r="R86" i="3"/>
  <c r="P86" i="3"/>
  <c r="BK86" i="3"/>
  <c r="J86" i="3"/>
  <c r="BF86" i="3" s="1"/>
  <c r="BI85" i="3"/>
  <c r="BH85" i="3"/>
  <c r="BG85" i="3"/>
  <c r="BE85" i="3"/>
  <c r="T85" i="3"/>
  <c r="R85" i="3"/>
  <c r="P85" i="3"/>
  <c r="BK85" i="3"/>
  <c r="J85" i="3"/>
  <c r="BF85" i="3" s="1"/>
  <c r="BI84" i="3"/>
  <c r="BH84" i="3"/>
  <c r="BG84" i="3"/>
  <c r="BE84" i="3"/>
  <c r="T84" i="3"/>
  <c r="R84" i="3"/>
  <c r="P84" i="3"/>
  <c r="BK84" i="3"/>
  <c r="J84" i="3"/>
  <c r="BF84" i="3" s="1"/>
  <c r="BI83" i="3"/>
  <c r="BH83" i="3"/>
  <c r="BG83" i="3"/>
  <c r="BE83" i="3"/>
  <c r="T83" i="3"/>
  <c r="R83" i="3"/>
  <c r="P83" i="3"/>
  <c r="BK83" i="3"/>
  <c r="J83" i="3"/>
  <c r="BF83" i="3" s="1"/>
  <c r="BI82" i="3"/>
  <c r="BH82" i="3"/>
  <c r="BG82" i="3"/>
  <c r="BE82" i="3"/>
  <c r="T82" i="3"/>
  <c r="R82" i="3"/>
  <c r="P82" i="3"/>
  <c r="BK82" i="3"/>
  <c r="J82" i="3"/>
  <c r="BF82" i="3" s="1"/>
  <c r="BI81" i="3"/>
  <c r="BH81" i="3"/>
  <c r="BG81" i="3"/>
  <c r="BE81" i="3"/>
  <c r="T81" i="3"/>
  <c r="R81" i="3"/>
  <c r="R80" i="3" s="1"/>
  <c r="R79" i="3" s="1"/>
  <c r="R78" i="3" s="1"/>
  <c r="P81" i="3"/>
  <c r="BK81" i="3"/>
  <c r="J81" i="3"/>
  <c r="BF81" i="3" s="1"/>
  <c r="J74" i="3"/>
  <c r="F74" i="3"/>
  <c r="F72" i="3"/>
  <c r="E70" i="3"/>
  <c r="J51" i="3"/>
  <c r="F51" i="3"/>
  <c r="F49" i="3"/>
  <c r="E47" i="3"/>
  <c r="E45" i="3"/>
  <c r="J21" i="3"/>
  <c r="E21" i="3"/>
  <c r="J20" i="3"/>
  <c r="J18" i="3"/>
  <c r="E18" i="3"/>
  <c r="F75" i="3" s="1"/>
  <c r="J17" i="3"/>
  <c r="J15" i="3"/>
  <c r="E15" i="3"/>
  <c r="J14" i="3"/>
  <c r="J12" i="3"/>
  <c r="J72" i="3" s="1"/>
  <c r="E7" i="3"/>
  <c r="E68" i="3" s="1"/>
  <c r="T1057" i="2"/>
  <c r="T1049" i="2"/>
  <c r="R1049" i="2"/>
  <c r="P1044" i="2"/>
  <c r="J1044" i="2"/>
  <c r="J76" i="2" s="1"/>
  <c r="BK1024" i="2"/>
  <c r="J1024" i="2" s="1"/>
  <c r="J75" i="2" s="1"/>
  <c r="BK979" i="2"/>
  <c r="J979" i="2" s="1"/>
  <c r="J73" i="2" s="1"/>
  <c r="J848" i="2"/>
  <c r="BK826" i="2"/>
  <c r="J826" i="2" s="1"/>
  <c r="J69" i="2" s="1"/>
  <c r="BK717" i="2"/>
  <c r="T714" i="2"/>
  <c r="P714" i="2"/>
  <c r="BK630" i="2"/>
  <c r="J630" i="2" s="1"/>
  <c r="J63" i="2" s="1"/>
  <c r="T140" i="2"/>
  <c r="AY52" i="1"/>
  <c r="AX52" i="1"/>
  <c r="BI1078" i="2"/>
  <c r="BH1078" i="2"/>
  <c r="BG1078" i="2"/>
  <c r="BE1078" i="2"/>
  <c r="T1078" i="2"/>
  <c r="R1078" i="2"/>
  <c r="P1078" i="2"/>
  <c r="BK1078" i="2"/>
  <c r="J1078" i="2"/>
  <c r="BF1078" i="2" s="1"/>
  <c r="BI1074" i="2"/>
  <c r="BH1074" i="2"/>
  <c r="BG1074" i="2"/>
  <c r="BE1074" i="2"/>
  <c r="T1074" i="2"/>
  <c r="R1074" i="2"/>
  <c r="P1074" i="2"/>
  <c r="BK1074" i="2"/>
  <c r="J1074" i="2"/>
  <c r="BF1074" i="2" s="1"/>
  <c r="BI1073" i="2"/>
  <c r="BH1073" i="2"/>
  <c r="BG1073" i="2"/>
  <c r="BE1073" i="2"/>
  <c r="T1073" i="2"/>
  <c r="R1073" i="2"/>
  <c r="P1073" i="2"/>
  <c r="BK1073" i="2"/>
  <c r="J1073" i="2"/>
  <c r="BF1073" i="2" s="1"/>
  <c r="BI1072" i="2"/>
  <c r="BH1072" i="2"/>
  <c r="BG1072" i="2"/>
  <c r="BE1072" i="2"/>
  <c r="T1072" i="2"/>
  <c r="R1072" i="2"/>
  <c r="P1072" i="2"/>
  <c r="BK1072" i="2"/>
  <c r="J1072" i="2"/>
  <c r="BF1072" i="2" s="1"/>
  <c r="BI1071" i="2"/>
  <c r="BH1071" i="2"/>
  <c r="BG1071" i="2"/>
  <c r="BE1071" i="2"/>
  <c r="T1071" i="2"/>
  <c r="R1071" i="2"/>
  <c r="P1071" i="2"/>
  <c r="BK1071" i="2"/>
  <c r="J1071" i="2"/>
  <c r="BF1071" i="2" s="1"/>
  <c r="BI1070" i="2"/>
  <c r="BH1070" i="2"/>
  <c r="BG1070" i="2"/>
  <c r="BE1070" i="2"/>
  <c r="T1070" i="2"/>
  <c r="R1070" i="2"/>
  <c r="P1070" i="2"/>
  <c r="P1069" i="2" s="1"/>
  <c r="P1068" i="2" s="1"/>
  <c r="BK1070" i="2"/>
  <c r="J1070" i="2"/>
  <c r="BF1070" i="2" s="1"/>
  <c r="BI1058" i="2"/>
  <c r="BH1058" i="2"/>
  <c r="BG1058" i="2"/>
  <c r="BE1058" i="2"/>
  <c r="T1058" i="2"/>
  <c r="R1058" i="2"/>
  <c r="R1057" i="2" s="1"/>
  <c r="P1058" i="2"/>
  <c r="P1057" i="2" s="1"/>
  <c r="BK1058" i="2"/>
  <c r="BK1057" i="2" s="1"/>
  <c r="J1057" i="2" s="1"/>
  <c r="J78" i="2" s="1"/>
  <c r="J1058" i="2"/>
  <c r="BF1058" i="2" s="1"/>
  <c r="BI1050" i="2"/>
  <c r="BH1050" i="2"/>
  <c r="BG1050" i="2"/>
  <c r="BF1050" i="2"/>
  <c r="BE1050" i="2"/>
  <c r="T1050" i="2"/>
  <c r="R1050" i="2"/>
  <c r="P1050" i="2"/>
  <c r="P1049" i="2" s="1"/>
  <c r="BK1050" i="2"/>
  <c r="BK1049" i="2" s="1"/>
  <c r="J1049" i="2" s="1"/>
  <c r="J77" i="2" s="1"/>
  <c r="J1050" i="2"/>
  <c r="BI1046" i="2"/>
  <c r="BH1046" i="2"/>
  <c r="BG1046" i="2"/>
  <c r="BE1046" i="2"/>
  <c r="T1046" i="2"/>
  <c r="R1046" i="2"/>
  <c r="P1046" i="2"/>
  <c r="BK1046" i="2"/>
  <c r="BK1044" i="2" s="1"/>
  <c r="J1046" i="2"/>
  <c r="BF1046" i="2" s="1"/>
  <c r="BI1045" i="2"/>
  <c r="BH1045" i="2"/>
  <c r="BG1045" i="2"/>
  <c r="BE1045" i="2"/>
  <c r="T1045" i="2"/>
  <c r="T1044" i="2" s="1"/>
  <c r="R1045" i="2"/>
  <c r="R1044" i="2" s="1"/>
  <c r="P1045" i="2"/>
  <c r="BK1045" i="2"/>
  <c r="J1045" i="2"/>
  <c r="BF1045" i="2" s="1"/>
  <c r="BI1043" i="2"/>
  <c r="BH1043" i="2"/>
  <c r="BG1043" i="2"/>
  <c r="BE1043" i="2"/>
  <c r="T1043" i="2"/>
  <c r="R1043" i="2"/>
  <c r="P1043" i="2"/>
  <c r="BK1043" i="2"/>
  <c r="J1043" i="2"/>
  <c r="BF1043" i="2" s="1"/>
  <c r="BI1042" i="2"/>
  <c r="BH1042" i="2"/>
  <c r="BG1042" i="2"/>
  <c r="BE1042" i="2"/>
  <c r="T1042" i="2"/>
  <c r="R1042" i="2"/>
  <c r="P1042" i="2"/>
  <c r="BK1042" i="2"/>
  <c r="J1042" i="2"/>
  <c r="BF1042" i="2" s="1"/>
  <c r="BI1035" i="2"/>
  <c r="BH1035" i="2"/>
  <c r="BG1035" i="2"/>
  <c r="BF1035" i="2"/>
  <c r="BE1035" i="2"/>
  <c r="T1035" i="2"/>
  <c r="R1035" i="2"/>
  <c r="P1035" i="2"/>
  <c r="BK1035" i="2"/>
  <c r="J1035" i="2"/>
  <c r="BI1034" i="2"/>
  <c r="BH1034" i="2"/>
  <c r="BG1034" i="2"/>
  <c r="BE1034" i="2"/>
  <c r="T1034" i="2"/>
  <c r="R1034" i="2"/>
  <c r="P1034" i="2"/>
  <c r="BK1034" i="2"/>
  <c r="J1034" i="2"/>
  <c r="BF1034" i="2" s="1"/>
  <c r="BI1027" i="2"/>
  <c r="BH1027" i="2"/>
  <c r="BG1027" i="2"/>
  <c r="BE1027" i="2"/>
  <c r="T1027" i="2"/>
  <c r="R1027" i="2"/>
  <c r="P1027" i="2"/>
  <c r="BK1027" i="2"/>
  <c r="J1027" i="2"/>
  <c r="BF1027" i="2" s="1"/>
  <c r="BI1026" i="2"/>
  <c r="BH1026" i="2"/>
  <c r="BG1026" i="2"/>
  <c r="BE1026" i="2"/>
  <c r="T1026" i="2"/>
  <c r="R1026" i="2"/>
  <c r="P1026" i="2"/>
  <c r="BK1026" i="2"/>
  <c r="J1026" i="2"/>
  <c r="BF1026" i="2" s="1"/>
  <c r="BI1025" i="2"/>
  <c r="BH1025" i="2"/>
  <c r="BG1025" i="2"/>
  <c r="BE1025" i="2"/>
  <c r="T1025" i="2"/>
  <c r="R1025" i="2"/>
  <c r="R1024" i="2" s="1"/>
  <c r="P1025" i="2"/>
  <c r="P1024" i="2" s="1"/>
  <c r="BK1025" i="2"/>
  <c r="J1025" i="2"/>
  <c r="BF1025" i="2" s="1"/>
  <c r="BI1023" i="2"/>
  <c r="BH1023" i="2"/>
  <c r="BG1023" i="2"/>
  <c r="BE1023" i="2"/>
  <c r="T1023" i="2"/>
  <c r="R1023" i="2"/>
  <c r="P1023" i="2"/>
  <c r="BK1023" i="2"/>
  <c r="J1023" i="2"/>
  <c r="BF1023" i="2" s="1"/>
  <c r="BI1005" i="2"/>
  <c r="BH1005" i="2"/>
  <c r="BG1005" i="2"/>
  <c r="BE1005" i="2"/>
  <c r="T1005" i="2"/>
  <c r="T1004" i="2" s="1"/>
  <c r="R1005" i="2"/>
  <c r="R1004" i="2" s="1"/>
  <c r="P1005" i="2"/>
  <c r="P1004" i="2" s="1"/>
  <c r="BK1005" i="2"/>
  <c r="J1005" i="2"/>
  <c r="BF1005" i="2" s="1"/>
  <c r="BI1003" i="2"/>
  <c r="BH1003" i="2"/>
  <c r="BG1003" i="2"/>
  <c r="BE1003" i="2"/>
  <c r="T1003" i="2"/>
  <c r="R1003" i="2"/>
  <c r="P1003" i="2"/>
  <c r="BK1003" i="2"/>
  <c r="J1003" i="2"/>
  <c r="BF1003" i="2" s="1"/>
  <c r="BI997" i="2"/>
  <c r="BH997" i="2"/>
  <c r="BG997" i="2"/>
  <c r="BE997" i="2"/>
  <c r="T997" i="2"/>
  <c r="R997" i="2"/>
  <c r="P997" i="2"/>
  <c r="BK997" i="2"/>
  <c r="J997" i="2"/>
  <c r="BF997" i="2" s="1"/>
  <c r="BI987" i="2"/>
  <c r="BH987" i="2"/>
  <c r="BG987" i="2"/>
  <c r="BE987" i="2"/>
  <c r="T987" i="2"/>
  <c r="R987" i="2"/>
  <c r="P987" i="2"/>
  <c r="BK987" i="2"/>
  <c r="J987" i="2"/>
  <c r="BF987" i="2" s="1"/>
  <c r="BI980" i="2"/>
  <c r="BH980" i="2"/>
  <c r="BG980" i="2"/>
  <c r="BF980" i="2"/>
  <c r="BE980" i="2"/>
  <c r="T980" i="2"/>
  <c r="T979" i="2" s="1"/>
  <c r="R980" i="2"/>
  <c r="R979" i="2" s="1"/>
  <c r="P980" i="2"/>
  <c r="BK980" i="2"/>
  <c r="J980" i="2"/>
  <c r="BI966" i="2"/>
  <c r="BH966" i="2"/>
  <c r="BG966" i="2"/>
  <c r="BE966" i="2"/>
  <c r="T966" i="2"/>
  <c r="R966" i="2"/>
  <c r="P966" i="2"/>
  <c r="BK966" i="2"/>
  <c r="J966" i="2"/>
  <c r="BF966" i="2" s="1"/>
  <c r="BI957" i="2"/>
  <c r="BH957" i="2"/>
  <c r="BG957" i="2"/>
  <c r="BE957" i="2"/>
  <c r="T957" i="2"/>
  <c r="R957" i="2"/>
  <c r="P957" i="2"/>
  <c r="BK957" i="2"/>
  <c r="J957" i="2"/>
  <c r="BF957" i="2" s="1"/>
  <c r="BI944" i="2"/>
  <c r="BH944" i="2"/>
  <c r="BG944" i="2"/>
  <c r="BE944" i="2"/>
  <c r="T944" i="2"/>
  <c r="R944" i="2"/>
  <c r="P944" i="2"/>
  <c r="BK944" i="2"/>
  <c r="J944" i="2"/>
  <c r="BF944" i="2" s="1"/>
  <c r="BI940" i="2"/>
  <c r="BH940" i="2"/>
  <c r="BG940" i="2"/>
  <c r="BE940" i="2"/>
  <c r="T940" i="2"/>
  <c r="T935" i="2" s="1"/>
  <c r="R940" i="2"/>
  <c r="P940" i="2"/>
  <c r="BK940" i="2"/>
  <c r="J940" i="2"/>
  <c r="BF940" i="2" s="1"/>
  <c r="BI936" i="2"/>
  <c r="BH936" i="2"/>
  <c r="BG936" i="2"/>
  <c r="BE936" i="2"/>
  <c r="T936" i="2"/>
  <c r="R936" i="2"/>
  <c r="R935" i="2" s="1"/>
  <c r="P936" i="2"/>
  <c r="P935" i="2" s="1"/>
  <c r="BK936" i="2"/>
  <c r="BK935" i="2" s="1"/>
  <c r="J935" i="2" s="1"/>
  <c r="J72" i="2" s="1"/>
  <c r="J936" i="2"/>
  <c r="BF936" i="2" s="1"/>
  <c r="BI934" i="2"/>
  <c r="BH934" i="2"/>
  <c r="BG934" i="2"/>
  <c r="BE934" i="2"/>
  <c r="T934" i="2"/>
  <c r="R934" i="2"/>
  <c r="P934" i="2"/>
  <c r="BK934" i="2"/>
  <c r="J934" i="2"/>
  <c r="BF934" i="2" s="1"/>
  <c r="BI933" i="2"/>
  <c r="BH933" i="2"/>
  <c r="BG933" i="2"/>
  <c r="BE933" i="2"/>
  <c r="T933" i="2"/>
  <c r="R933" i="2"/>
  <c r="P933" i="2"/>
  <c r="BK933" i="2"/>
  <c r="J933" i="2"/>
  <c r="BF933" i="2" s="1"/>
  <c r="BI926" i="2"/>
  <c r="BH926" i="2"/>
  <c r="BG926" i="2"/>
  <c r="BE926" i="2"/>
  <c r="T926" i="2"/>
  <c r="R926" i="2"/>
  <c r="P926" i="2"/>
  <c r="BK926" i="2"/>
  <c r="J926" i="2"/>
  <c r="BF926" i="2" s="1"/>
  <c r="BI925" i="2"/>
  <c r="BH925" i="2"/>
  <c r="BG925" i="2"/>
  <c r="BF925" i="2"/>
  <c r="BE925" i="2"/>
  <c r="T925" i="2"/>
  <c r="R925" i="2"/>
  <c r="P925" i="2"/>
  <c r="BK925" i="2"/>
  <c r="J925" i="2"/>
  <c r="BI924" i="2"/>
  <c r="BH924" i="2"/>
  <c r="BG924" i="2"/>
  <c r="BE924" i="2"/>
  <c r="T924" i="2"/>
  <c r="R924" i="2"/>
  <c r="P924" i="2"/>
  <c r="BK924" i="2"/>
  <c r="J924" i="2"/>
  <c r="BF924" i="2" s="1"/>
  <c r="BI923" i="2"/>
  <c r="BH923" i="2"/>
  <c r="BG923" i="2"/>
  <c r="BE923" i="2"/>
  <c r="T923" i="2"/>
  <c r="R923" i="2"/>
  <c r="P923" i="2"/>
  <c r="BK923" i="2"/>
  <c r="J923" i="2"/>
  <c r="BF923" i="2" s="1"/>
  <c r="BI922" i="2"/>
  <c r="BH922" i="2"/>
  <c r="BG922" i="2"/>
  <c r="BE922" i="2"/>
  <c r="T922" i="2"/>
  <c r="R922" i="2"/>
  <c r="P922" i="2"/>
  <c r="BK922" i="2"/>
  <c r="J922" i="2"/>
  <c r="BF922" i="2" s="1"/>
  <c r="BI921" i="2"/>
  <c r="BH921" i="2"/>
  <c r="BG921" i="2"/>
  <c r="BE921" i="2"/>
  <c r="T921" i="2"/>
  <c r="R921" i="2"/>
  <c r="P921" i="2"/>
  <c r="BK921" i="2"/>
  <c r="J921" i="2"/>
  <c r="BF921" i="2" s="1"/>
  <c r="BI920" i="2"/>
  <c r="BH920" i="2"/>
  <c r="BG920" i="2"/>
  <c r="BE920" i="2"/>
  <c r="T920" i="2"/>
  <c r="R920" i="2"/>
  <c r="P920" i="2"/>
  <c r="BK920" i="2"/>
  <c r="J920" i="2"/>
  <c r="BF920" i="2" s="1"/>
  <c r="BI919" i="2"/>
  <c r="BH919" i="2"/>
  <c r="BG919" i="2"/>
  <c r="BE919" i="2"/>
  <c r="T919" i="2"/>
  <c r="R919" i="2"/>
  <c r="P919" i="2"/>
  <c r="P908" i="2" s="1"/>
  <c r="BK919" i="2"/>
  <c r="J919" i="2"/>
  <c r="BF919" i="2" s="1"/>
  <c r="BI909" i="2"/>
  <c r="BH909" i="2"/>
  <c r="BG909" i="2"/>
  <c r="BE909" i="2"/>
  <c r="T909" i="2"/>
  <c r="R909" i="2"/>
  <c r="R908" i="2" s="1"/>
  <c r="P909" i="2"/>
  <c r="BK909" i="2"/>
  <c r="BK908" i="2" s="1"/>
  <c r="J908" i="2" s="1"/>
  <c r="J71" i="2" s="1"/>
  <c r="J909" i="2"/>
  <c r="BF909" i="2" s="1"/>
  <c r="BI907" i="2"/>
  <c r="BH907" i="2"/>
  <c r="BG907" i="2"/>
  <c r="BE907" i="2"/>
  <c r="T907" i="2"/>
  <c r="R907" i="2"/>
  <c r="P907" i="2"/>
  <c r="BK907" i="2"/>
  <c r="J907" i="2"/>
  <c r="BF907" i="2" s="1"/>
  <c r="BI899" i="2"/>
  <c r="BH899" i="2"/>
  <c r="BG899" i="2"/>
  <c r="BE899" i="2"/>
  <c r="T899" i="2"/>
  <c r="R899" i="2"/>
  <c r="P899" i="2"/>
  <c r="BK899" i="2"/>
  <c r="J899" i="2"/>
  <c r="BF899" i="2" s="1"/>
  <c r="BI894" i="2"/>
  <c r="BH894" i="2"/>
  <c r="BG894" i="2"/>
  <c r="BE894" i="2"/>
  <c r="T894" i="2"/>
  <c r="R894" i="2"/>
  <c r="P894" i="2"/>
  <c r="BK894" i="2"/>
  <c r="J894" i="2"/>
  <c r="BF894" i="2" s="1"/>
  <c r="BI888" i="2"/>
  <c r="BH888" i="2"/>
  <c r="BG888" i="2"/>
  <c r="BE888" i="2"/>
  <c r="T888" i="2"/>
  <c r="R888" i="2"/>
  <c r="P888" i="2"/>
  <c r="BK888" i="2"/>
  <c r="J888" i="2"/>
  <c r="BF888" i="2" s="1"/>
  <c r="BI882" i="2"/>
  <c r="BH882" i="2"/>
  <c r="BG882" i="2"/>
  <c r="BE882" i="2"/>
  <c r="T882" i="2"/>
  <c r="R882" i="2"/>
  <c r="P882" i="2"/>
  <c r="BK882" i="2"/>
  <c r="J882" i="2"/>
  <c r="BF882" i="2" s="1"/>
  <c r="BI869" i="2"/>
  <c r="BH869" i="2"/>
  <c r="BG869" i="2"/>
  <c r="BE869" i="2"/>
  <c r="T869" i="2"/>
  <c r="R869" i="2"/>
  <c r="P869" i="2"/>
  <c r="BK869" i="2"/>
  <c r="J869" i="2"/>
  <c r="BF869" i="2" s="1"/>
  <c r="BI862" i="2"/>
  <c r="BH862" i="2"/>
  <c r="BG862" i="2"/>
  <c r="BE862" i="2"/>
  <c r="T862" i="2"/>
  <c r="R862" i="2"/>
  <c r="P862" i="2"/>
  <c r="BK862" i="2"/>
  <c r="J862" i="2"/>
  <c r="BF862" i="2" s="1"/>
  <c r="BI856" i="2"/>
  <c r="BH856" i="2"/>
  <c r="BG856" i="2"/>
  <c r="BE856" i="2"/>
  <c r="T856" i="2"/>
  <c r="R856" i="2"/>
  <c r="R848" i="2" s="1"/>
  <c r="P856" i="2"/>
  <c r="P848" i="2" s="1"/>
  <c r="BK856" i="2"/>
  <c r="J856" i="2"/>
  <c r="BF856" i="2" s="1"/>
  <c r="BI849" i="2"/>
  <c r="BH849" i="2"/>
  <c r="BG849" i="2"/>
  <c r="BE849" i="2"/>
  <c r="T849" i="2"/>
  <c r="T848" i="2" s="1"/>
  <c r="R849" i="2"/>
  <c r="P849" i="2"/>
  <c r="BK849" i="2"/>
  <c r="BK848" i="2" s="1"/>
  <c r="J849" i="2"/>
  <c r="BF849" i="2" s="1"/>
  <c r="J70" i="2"/>
  <c r="BI847" i="2"/>
  <c r="BH847" i="2"/>
  <c r="BG847" i="2"/>
  <c r="BE847" i="2"/>
  <c r="T847" i="2"/>
  <c r="R847" i="2"/>
  <c r="P847" i="2"/>
  <c r="BK847" i="2"/>
  <c r="J847" i="2"/>
  <c r="BF847" i="2" s="1"/>
  <c r="BI846" i="2"/>
  <c r="BH846" i="2"/>
  <c r="BG846" i="2"/>
  <c r="BE846" i="2"/>
  <c r="T846" i="2"/>
  <c r="R846" i="2"/>
  <c r="P846" i="2"/>
  <c r="BK846" i="2"/>
  <c r="J846" i="2"/>
  <c r="BF846" i="2" s="1"/>
  <c r="BI842" i="2"/>
  <c r="BH842" i="2"/>
  <c r="BG842" i="2"/>
  <c r="BE842" i="2"/>
  <c r="T842" i="2"/>
  <c r="R842" i="2"/>
  <c r="P842" i="2"/>
  <c r="BK842" i="2"/>
  <c r="J842" i="2"/>
  <c r="BF842" i="2" s="1"/>
  <c r="BI841" i="2"/>
  <c r="BH841" i="2"/>
  <c r="BG841" i="2"/>
  <c r="BE841" i="2"/>
  <c r="T841" i="2"/>
  <c r="R841" i="2"/>
  <c r="P841" i="2"/>
  <c r="BK841" i="2"/>
  <c r="J841" i="2"/>
  <c r="BF841" i="2" s="1"/>
  <c r="BI827" i="2"/>
  <c r="BH827" i="2"/>
  <c r="BG827" i="2"/>
  <c r="BE827" i="2"/>
  <c r="T827" i="2"/>
  <c r="R827" i="2"/>
  <c r="R826" i="2" s="1"/>
  <c r="P827" i="2"/>
  <c r="BK827" i="2"/>
  <c r="J827" i="2"/>
  <c r="BF827" i="2" s="1"/>
  <c r="BI825" i="2"/>
  <c r="BH825" i="2"/>
  <c r="BG825" i="2"/>
  <c r="BE825" i="2"/>
  <c r="T825" i="2"/>
  <c r="R825" i="2"/>
  <c r="P825" i="2"/>
  <c r="BK825" i="2"/>
  <c r="J825" i="2"/>
  <c r="BF825" i="2" s="1"/>
  <c r="BI824" i="2"/>
  <c r="BH824" i="2"/>
  <c r="BG824" i="2"/>
  <c r="BE824" i="2"/>
  <c r="T824" i="2"/>
  <c r="R824" i="2"/>
  <c r="P824" i="2"/>
  <c r="BK824" i="2"/>
  <c r="J824" i="2"/>
  <c r="BF824" i="2" s="1"/>
  <c r="BI823" i="2"/>
  <c r="BH823" i="2"/>
  <c r="BG823" i="2"/>
  <c r="BE823" i="2"/>
  <c r="T823" i="2"/>
  <c r="R823" i="2"/>
  <c r="P823" i="2"/>
  <c r="BK823" i="2"/>
  <c r="J823" i="2"/>
  <c r="BF823" i="2" s="1"/>
  <c r="BI822" i="2"/>
  <c r="BH822" i="2"/>
  <c r="BG822" i="2"/>
  <c r="BE822" i="2"/>
  <c r="T822" i="2"/>
  <c r="R822" i="2"/>
  <c r="P822" i="2"/>
  <c r="BK822" i="2"/>
  <c r="J822" i="2"/>
  <c r="BF822" i="2" s="1"/>
  <c r="BI818" i="2"/>
  <c r="BH818" i="2"/>
  <c r="BG818" i="2"/>
  <c r="BE818" i="2"/>
  <c r="T818" i="2"/>
  <c r="R818" i="2"/>
  <c r="P818" i="2"/>
  <c r="BK818" i="2"/>
  <c r="J818" i="2"/>
  <c r="BF818" i="2" s="1"/>
  <c r="BI813" i="2"/>
  <c r="BH813" i="2"/>
  <c r="BG813" i="2"/>
  <c r="BE813" i="2"/>
  <c r="T813" i="2"/>
  <c r="R813" i="2"/>
  <c r="P813" i="2"/>
  <c r="BK813" i="2"/>
  <c r="J813" i="2"/>
  <c r="BF813" i="2" s="1"/>
  <c r="BI812" i="2"/>
  <c r="BH812" i="2"/>
  <c r="BG812" i="2"/>
  <c r="BE812" i="2"/>
  <c r="T812" i="2"/>
  <c r="R812" i="2"/>
  <c r="P812" i="2"/>
  <c r="BK812" i="2"/>
  <c r="J812" i="2"/>
  <c r="BF812" i="2" s="1"/>
  <c r="BI808" i="2"/>
  <c r="BH808" i="2"/>
  <c r="BG808" i="2"/>
  <c r="BE808" i="2"/>
  <c r="T808" i="2"/>
  <c r="R808" i="2"/>
  <c r="P808" i="2"/>
  <c r="BK808" i="2"/>
  <c r="J808" i="2"/>
  <c r="BF808" i="2" s="1"/>
  <c r="BI807" i="2"/>
  <c r="BH807" i="2"/>
  <c r="BG807" i="2"/>
  <c r="BE807" i="2"/>
  <c r="T807" i="2"/>
  <c r="R807" i="2"/>
  <c r="P807" i="2"/>
  <c r="BK807" i="2"/>
  <c r="J807" i="2"/>
  <c r="BF807" i="2" s="1"/>
  <c r="BI803" i="2"/>
  <c r="BH803" i="2"/>
  <c r="BG803" i="2"/>
  <c r="BE803" i="2"/>
  <c r="T803" i="2"/>
  <c r="R803" i="2"/>
  <c r="P803" i="2"/>
  <c r="BK803" i="2"/>
  <c r="J803" i="2"/>
  <c r="BF803" i="2" s="1"/>
  <c r="BI799" i="2"/>
  <c r="BH799" i="2"/>
  <c r="BG799" i="2"/>
  <c r="BE799" i="2"/>
  <c r="T799" i="2"/>
  <c r="R799" i="2"/>
  <c r="P799" i="2"/>
  <c r="BK799" i="2"/>
  <c r="J799" i="2"/>
  <c r="BF799" i="2" s="1"/>
  <c r="BI795" i="2"/>
  <c r="BH795" i="2"/>
  <c r="BG795" i="2"/>
  <c r="BE795" i="2"/>
  <c r="T795" i="2"/>
  <c r="T794" i="2" s="1"/>
  <c r="R795" i="2"/>
  <c r="P795" i="2"/>
  <c r="P794" i="2" s="1"/>
  <c r="BK795" i="2"/>
  <c r="J795" i="2"/>
  <c r="BF795" i="2" s="1"/>
  <c r="BI793" i="2"/>
  <c r="BH793" i="2"/>
  <c r="BG793" i="2"/>
  <c r="BE793" i="2"/>
  <c r="T793" i="2"/>
  <c r="R793" i="2"/>
  <c r="P793" i="2"/>
  <c r="BK793" i="2"/>
  <c r="J793" i="2"/>
  <c r="BF793" i="2" s="1"/>
  <c r="BI792" i="2"/>
  <c r="BH792" i="2"/>
  <c r="BG792" i="2"/>
  <c r="BE792" i="2"/>
  <c r="T792" i="2"/>
  <c r="R792" i="2"/>
  <c r="P792" i="2"/>
  <c r="BK792" i="2"/>
  <c r="J792" i="2"/>
  <c r="BF792" i="2" s="1"/>
  <c r="BI788" i="2"/>
  <c r="BH788" i="2"/>
  <c r="BG788" i="2"/>
  <c r="BF788" i="2"/>
  <c r="BE788" i="2"/>
  <c r="T788" i="2"/>
  <c r="R788" i="2"/>
  <c r="P788" i="2"/>
  <c r="BK788" i="2"/>
  <c r="J788" i="2"/>
  <c r="BI781" i="2"/>
  <c r="BH781" i="2"/>
  <c r="BG781" i="2"/>
  <c r="BE781" i="2"/>
  <c r="T781" i="2"/>
  <c r="R781" i="2"/>
  <c r="P781" i="2"/>
  <c r="BK781" i="2"/>
  <c r="J781" i="2"/>
  <c r="BF781" i="2" s="1"/>
  <c r="BI771" i="2"/>
  <c r="BH771" i="2"/>
  <c r="BG771" i="2"/>
  <c r="BE771" i="2"/>
  <c r="T771" i="2"/>
  <c r="R771" i="2"/>
  <c r="P771" i="2"/>
  <c r="BK771" i="2"/>
  <c r="J771" i="2"/>
  <c r="BF771" i="2" s="1"/>
  <c r="BI757" i="2"/>
  <c r="BH757" i="2"/>
  <c r="BG757" i="2"/>
  <c r="BE757" i="2"/>
  <c r="T757" i="2"/>
  <c r="R757" i="2"/>
  <c r="P757" i="2"/>
  <c r="BK757" i="2"/>
  <c r="J757" i="2"/>
  <c r="BF757" i="2" s="1"/>
  <c r="BI750" i="2"/>
  <c r="BH750" i="2"/>
  <c r="BG750" i="2"/>
  <c r="BE750" i="2"/>
  <c r="T750" i="2"/>
  <c r="R750" i="2"/>
  <c r="P750" i="2"/>
  <c r="BK750" i="2"/>
  <c r="J750" i="2"/>
  <c r="BF750" i="2" s="1"/>
  <c r="BI740" i="2"/>
  <c r="BH740" i="2"/>
  <c r="BG740" i="2"/>
  <c r="BE740" i="2"/>
  <c r="T740" i="2"/>
  <c r="R740" i="2"/>
  <c r="P740" i="2"/>
  <c r="BK740" i="2"/>
  <c r="J740" i="2"/>
  <c r="BF740" i="2" s="1"/>
  <c r="BI739" i="2"/>
  <c r="BH739" i="2"/>
  <c r="BG739" i="2"/>
  <c r="BE739" i="2"/>
  <c r="T739" i="2"/>
  <c r="R739" i="2"/>
  <c r="P739" i="2"/>
  <c r="BK739" i="2"/>
  <c r="J739" i="2"/>
  <c r="BF739" i="2" s="1"/>
  <c r="BI732" i="2"/>
  <c r="BH732" i="2"/>
  <c r="BG732" i="2"/>
  <c r="BE732" i="2"/>
  <c r="T732" i="2"/>
  <c r="T717" i="2" s="1"/>
  <c r="R732" i="2"/>
  <c r="P732" i="2"/>
  <c r="BK732" i="2"/>
  <c r="J732" i="2"/>
  <c r="BF732" i="2" s="1"/>
  <c r="BI718" i="2"/>
  <c r="BH718" i="2"/>
  <c r="BG718" i="2"/>
  <c r="BE718" i="2"/>
  <c r="T718" i="2"/>
  <c r="R718" i="2"/>
  <c r="R717" i="2" s="1"/>
  <c r="P718" i="2"/>
  <c r="BK718" i="2"/>
  <c r="J718" i="2"/>
  <c r="BF718" i="2" s="1"/>
  <c r="BI715" i="2"/>
  <c r="BH715" i="2"/>
  <c r="BG715" i="2"/>
  <c r="BE715" i="2"/>
  <c r="T715" i="2"/>
  <c r="R715" i="2"/>
  <c r="R714" i="2" s="1"/>
  <c r="P715" i="2"/>
  <c r="BK715" i="2"/>
  <c r="BK714" i="2" s="1"/>
  <c r="J714" i="2" s="1"/>
  <c r="J65" i="2" s="1"/>
  <c r="J715" i="2"/>
  <c r="BF715" i="2" s="1"/>
  <c r="BI713" i="2"/>
  <c r="BH713" i="2"/>
  <c r="BG713" i="2"/>
  <c r="BE713" i="2"/>
  <c r="T713" i="2"/>
  <c r="R713" i="2"/>
  <c r="P713" i="2"/>
  <c r="BK713" i="2"/>
  <c r="J713" i="2"/>
  <c r="BF713" i="2" s="1"/>
  <c r="BI712" i="2"/>
  <c r="BH712" i="2"/>
  <c r="BG712" i="2"/>
  <c r="BE712" i="2"/>
  <c r="T712" i="2"/>
  <c r="R712" i="2"/>
  <c r="P712" i="2"/>
  <c r="BK712" i="2"/>
  <c r="J712" i="2"/>
  <c r="BF712" i="2" s="1"/>
  <c r="BI711" i="2"/>
  <c r="BH711" i="2"/>
  <c r="BG711" i="2"/>
  <c r="BE711" i="2"/>
  <c r="T711" i="2"/>
  <c r="R711" i="2"/>
  <c r="P711" i="2"/>
  <c r="BK711" i="2"/>
  <c r="J711" i="2"/>
  <c r="BF711" i="2" s="1"/>
  <c r="BI710" i="2"/>
  <c r="BH710" i="2"/>
  <c r="BG710" i="2"/>
  <c r="BE710" i="2"/>
  <c r="T710" i="2"/>
  <c r="R710" i="2"/>
  <c r="P710" i="2"/>
  <c r="BK710" i="2"/>
  <c r="J710" i="2"/>
  <c r="BF710" i="2" s="1"/>
  <c r="BI709" i="2"/>
  <c r="BH709" i="2"/>
  <c r="BG709" i="2"/>
  <c r="BE709" i="2"/>
  <c r="T709" i="2"/>
  <c r="T708" i="2" s="1"/>
  <c r="R709" i="2"/>
  <c r="R708" i="2" s="1"/>
  <c r="P709" i="2"/>
  <c r="P708" i="2" s="1"/>
  <c r="BK709" i="2"/>
  <c r="BK708" i="2" s="1"/>
  <c r="J708" i="2" s="1"/>
  <c r="J64" i="2" s="1"/>
  <c r="J709" i="2"/>
  <c r="BF709" i="2" s="1"/>
  <c r="BI685" i="2"/>
  <c r="BH685" i="2"/>
  <c r="BG685" i="2"/>
  <c r="BE685" i="2"/>
  <c r="T685" i="2"/>
  <c r="R685" i="2"/>
  <c r="P685" i="2"/>
  <c r="BK685" i="2"/>
  <c r="J685" i="2"/>
  <c r="BF685" i="2" s="1"/>
  <c r="BI681" i="2"/>
  <c r="BH681" i="2"/>
  <c r="BG681" i="2"/>
  <c r="BE681" i="2"/>
  <c r="T681" i="2"/>
  <c r="R681" i="2"/>
  <c r="P681" i="2"/>
  <c r="BK681" i="2"/>
  <c r="J681" i="2"/>
  <c r="BF681" i="2" s="1"/>
  <c r="BI667" i="2"/>
  <c r="BH667" i="2"/>
  <c r="BG667" i="2"/>
  <c r="BF667" i="2"/>
  <c r="BE667" i="2"/>
  <c r="T667" i="2"/>
  <c r="R667" i="2"/>
  <c r="P667" i="2"/>
  <c r="BK667" i="2"/>
  <c r="J667" i="2"/>
  <c r="BI658" i="2"/>
  <c r="BH658" i="2"/>
  <c r="BG658" i="2"/>
  <c r="BE658" i="2"/>
  <c r="T658" i="2"/>
  <c r="R658" i="2"/>
  <c r="P658" i="2"/>
  <c r="BK658" i="2"/>
  <c r="J658" i="2"/>
  <c r="BF658" i="2" s="1"/>
  <c r="BI651" i="2"/>
  <c r="BH651" i="2"/>
  <c r="BG651" i="2"/>
  <c r="BE651" i="2"/>
  <c r="T651" i="2"/>
  <c r="R651" i="2"/>
  <c r="P651" i="2"/>
  <c r="BK651" i="2"/>
  <c r="J651" i="2"/>
  <c r="BF651" i="2" s="1"/>
  <c r="BI647" i="2"/>
  <c r="BH647" i="2"/>
  <c r="BG647" i="2"/>
  <c r="BF647" i="2"/>
  <c r="BE647" i="2"/>
  <c r="T647" i="2"/>
  <c r="R647" i="2"/>
  <c r="P647" i="2"/>
  <c r="BK647" i="2"/>
  <c r="J647" i="2"/>
  <c r="BI646" i="2"/>
  <c r="BH646" i="2"/>
  <c r="BG646" i="2"/>
  <c r="BE646" i="2"/>
  <c r="T646" i="2"/>
  <c r="R646" i="2"/>
  <c r="P646" i="2"/>
  <c r="BK646" i="2"/>
  <c r="J646" i="2"/>
  <c r="BF646" i="2" s="1"/>
  <c r="BI645" i="2"/>
  <c r="BH645" i="2"/>
  <c r="BG645" i="2"/>
  <c r="BF645" i="2"/>
  <c r="BE645" i="2"/>
  <c r="T645" i="2"/>
  <c r="R645" i="2"/>
  <c r="P645" i="2"/>
  <c r="BK645" i="2"/>
  <c r="J645" i="2"/>
  <c r="BI644" i="2"/>
  <c r="BH644" i="2"/>
  <c r="BG644" i="2"/>
  <c r="BE644" i="2"/>
  <c r="T644" i="2"/>
  <c r="R644" i="2"/>
  <c r="P644" i="2"/>
  <c r="BK644" i="2"/>
  <c r="J644" i="2"/>
  <c r="BF644" i="2" s="1"/>
  <c r="BI643" i="2"/>
  <c r="BH643" i="2"/>
  <c r="BG643" i="2"/>
  <c r="BE643" i="2"/>
  <c r="T643" i="2"/>
  <c r="R643" i="2"/>
  <c r="P643" i="2"/>
  <c r="BK643" i="2"/>
  <c r="J643" i="2"/>
  <c r="BF643" i="2" s="1"/>
  <c r="BI642" i="2"/>
  <c r="BH642" i="2"/>
  <c r="BG642" i="2"/>
  <c r="BF642" i="2"/>
  <c r="BE642" i="2"/>
  <c r="T642" i="2"/>
  <c r="R642" i="2"/>
  <c r="P642" i="2"/>
  <c r="P630" i="2" s="1"/>
  <c r="BK642" i="2"/>
  <c r="J642" i="2"/>
  <c r="BI631" i="2"/>
  <c r="BH631" i="2"/>
  <c r="BG631" i="2"/>
  <c r="BE631" i="2"/>
  <c r="T631" i="2"/>
  <c r="R631" i="2"/>
  <c r="R630" i="2" s="1"/>
  <c r="P631" i="2"/>
  <c r="BK631" i="2"/>
  <c r="J631" i="2"/>
  <c r="BF631" i="2" s="1"/>
  <c r="BI623" i="2"/>
  <c r="BH623" i="2"/>
  <c r="BG623" i="2"/>
  <c r="BE623" i="2"/>
  <c r="T623" i="2"/>
  <c r="R623" i="2"/>
  <c r="P623" i="2"/>
  <c r="BK623" i="2"/>
  <c r="J623" i="2"/>
  <c r="BF623" i="2" s="1"/>
  <c r="BI619" i="2"/>
  <c r="BH619" i="2"/>
  <c r="BG619" i="2"/>
  <c r="BE619" i="2"/>
  <c r="T619" i="2"/>
  <c r="R619" i="2"/>
  <c r="P619" i="2"/>
  <c r="BK619" i="2"/>
  <c r="J619" i="2"/>
  <c r="BF619" i="2" s="1"/>
  <c r="BI601" i="2"/>
  <c r="BH601" i="2"/>
  <c r="BG601" i="2"/>
  <c r="BE601" i="2"/>
  <c r="T601" i="2"/>
  <c r="R601" i="2"/>
  <c r="P601" i="2"/>
  <c r="BK601" i="2"/>
  <c r="J601" i="2"/>
  <c r="BF601" i="2" s="1"/>
  <c r="BI591" i="2"/>
  <c r="BH591" i="2"/>
  <c r="BG591" i="2"/>
  <c r="BE591" i="2"/>
  <c r="T591" i="2"/>
  <c r="R591" i="2"/>
  <c r="P591" i="2"/>
  <c r="BK591" i="2"/>
  <c r="J591" i="2"/>
  <c r="BF591" i="2" s="1"/>
  <c r="BI581" i="2"/>
  <c r="BH581" i="2"/>
  <c r="BG581" i="2"/>
  <c r="BE581" i="2"/>
  <c r="T581" i="2"/>
  <c r="R581" i="2"/>
  <c r="P581" i="2"/>
  <c r="BK581" i="2"/>
  <c r="J581" i="2"/>
  <c r="BF581" i="2" s="1"/>
  <c r="BI520" i="2"/>
  <c r="BH520" i="2"/>
  <c r="BG520" i="2"/>
  <c r="BE520" i="2"/>
  <c r="T520" i="2"/>
  <c r="R520" i="2"/>
  <c r="P520" i="2"/>
  <c r="BK520" i="2"/>
  <c r="J520" i="2"/>
  <c r="BF520" i="2" s="1"/>
  <c r="BI506" i="2"/>
  <c r="BH506" i="2"/>
  <c r="BG506" i="2"/>
  <c r="BE506" i="2"/>
  <c r="T506" i="2"/>
  <c r="R506" i="2"/>
  <c r="P506" i="2"/>
  <c r="BK506" i="2"/>
  <c r="J506" i="2"/>
  <c r="BF506" i="2" s="1"/>
  <c r="BI499" i="2"/>
  <c r="BH499" i="2"/>
  <c r="BG499" i="2"/>
  <c r="BE499" i="2"/>
  <c r="T499" i="2"/>
  <c r="R499" i="2"/>
  <c r="P499" i="2"/>
  <c r="BK499" i="2"/>
  <c r="J499" i="2"/>
  <c r="BF499" i="2" s="1"/>
  <c r="BI492" i="2"/>
  <c r="BH492" i="2"/>
  <c r="BG492" i="2"/>
  <c r="BE492" i="2"/>
  <c r="T492" i="2"/>
  <c r="R492" i="2"/>
  <c r="P492" i="2"/>
  <c r="BK492" i="2"/>
  <c r="J492" i="2"/>
  <c r="BF492" i="2" s="1"/>
  <c r="BI473" i="2"/>
  <c r="BH473" i="2"/>
  <c r="BG473" i="2"/>
  <c r="BE473" i="2"/>
  <c r="T473" i="2"/>
  <c r="R473" i="2"/>
  <c r="P473" i="2"/>
  <c r="BK473" i="2"/>
  <c r="J473" i="2"/>
  <c r="BF473" i="2" s="1"/>
  <c r="BI469" i="2"/>
  <c r="BH469" i="2"/>
  <c r="BG469" i="2"/>
  <c r="BE469" i="2"/>
  <c r="T469" i="2"/>
  <c r="R469" i="2"/>
  <c r="P469" i="2"/>
  <c r="BK469" i="2"/>
  <c r="J469" i="2"/>
  <c r="BF469" i="2" s="1"/>
  <c r="BI371" i="2"/>
  <c r="BH371" i="2"/>
  <c r="BG371" i="2"/>
  <c r="BF371" i="2"/>
  <c r="BE371" i="2"/>
  <c r="T371" i="2"/>
  <c r="R371" i="2"/>
  <c r="P371" i="2"/>
  <c r="BK371" i="2"/>
  <c r="J371" i="2"/>
  <c r="BI370" i="2"/>
  <c r="BH370" i="2"/>
  <c r="BG370" i="2"/>
  <c r="BE370" i="2"/>
  <c r="T370" i="2"/>
  <c r="R370" i="2"/>
  <c r="P370" i="2"/>
  <c r="BK370" i="2"/>
  <c r="J370" i="2"/>
  <c r="BF370" i="2" s="1"/>
  <c r="BI369" i="2"/>
  <c r="BH369" i="2"/>
  <c r="BG369" i="2"/>
  <c r="BE369" i="2"/>
  <c r="T369" i="2"/>
  <c r="R369" i="2"/>
  <c r="P369" i="2"/>
  <c r="BK369" i="2"/>
  <c r="J369" i="2"/>
  <c r="BF369" i="2" s="1"/>
  <c r="BI368" i="2"/>
  <c r="BH368" i="2"/>
  <c r="BG368" i="2"/>
  <c r="BE368" i="2"/>
  <c r="T368" i="2"/>
  <c r="R368" i="2"/>
  <c r="P368" i="2"/>
  <c r="BK368" i="2"/>
  <c r="J368" i="2"/>
  <c r="BF368" i="2" s="1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F328" i="2"/>
  <c r="BE328" i="2"/>
  <c r="T328" i="2"/>
  <c r="R328" i="2"/>
  <c r="P328" i="2"/>
  <c r="BK328" i="2"/>
  <c r="J328" i="2"/>
  <c r="BI317" i="2"/>
  <c r="BH317" i="2"/>
  <c r="BG317" i="2"/>
  <c r="BE317" i="2"/>
  <c r="T317" i="2"/>
  <c r="R317" i="2"/>
  <c r="P317" i="2"/>
  <c r="BK317" i="2"/>
  <c r="J317" i="2"/>
  <c r="BF317" i="2" s="1"/>
  <c r="BI316" i="2"/>
  <c r="BH316" i="2"/>
  <c r="BG316" i="2"/>
  <c r="BE316" i="2"/>
  <c r="T316" i="2"/>
  <c r="R316" i="2"/>
  <c r="P316" i="2"/>
  <c r="BK316" i="2"/>
  <c r="J316" i="2"/>
  <c r="BF316" i="2" s="1"/>
  <c r="BI297" i="2"/>
  <c r="BH297" i="2"/>
  <c r="BG297" i="2"/>
  <c r="BF297" i="2"/>
  <c r="BE297" i="2"/>
  <c r="T297" i="2"/>
  <c r="R297" i="2"/>
  <c r="P297" i="2"/>
  <c r="BK297" i="2"/>
  <c r="J297" i="2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20" i="2"/>
  <c r="BH220" i="2"/>
  <c r="BG220" i="2"/>
  <c r="BE220" i="2"/>
  <c r="T220" i="2"/>
  <c r="R220" i="2"/>
  <c r="P220" i="2"/>
  <c r="BK220" i="2"/>
  <c r="J220" i="2"/>
  <c r="BF220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F213" i="2"/>
  <c r="BE213" i="2"/>
  <c r="T213" i="2"/>
  <c r="R213" i="2"/>
  <c r="P213" i="2"/>
  <c r="BK213" i="2"/>
  <c r="J213" i="2"/>
  <c r="BI206" i="2"/>
  <c r="BH206" i="2"/>
  <c r="BG206" i="2"/>
  <c r="BE206" i="2"/>
  <c r="T206" i="2"/>
  <c r="R206" i="2"/>
  <c r="P206" i="2"/>
  <c r="BK206" i="2"/>
  <c r="J206" i="2"/>
  <c r="BF20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77" i="2"/>
  <c r="BH177" i="2"/>
  <c r="BG177" i="2"/>
  <c r="BE177" i="2"/>
  <c r="T177" i="2"/>
  <c r="R177" i="2"/>
  <c r="P177" i="2"/>
  <c r="BK177" i="2"/>
  <c r="J177" i="2"/>
  <c r="BF177" i="2" s="1"/>
  <c r="BI158" i="2"/>
  <c r="BH158" i="2"/>
  <c r="BG158" i="2"/>
  <c r="BF158" i="2"/>
  <c r="BE158" i="2"/>
  <c r="T158" i="2"/>
  <c r="R158" i="2"/>
  <c r="P158" i="2"/>
  <c r="BK158" i="2"/>
  <c r="J158" i="2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F152" i="2"/>
  <c r="BE152" i="2"/>
  <c r="T152" i="2"/>
  <c r="R152" i="2"/>
  <c r="P152" i="2"/>
  <c r="BK152" i="2"/>
  <c r="J152" i="2"/>
  <c r="BI146" i="2"/>
  <c r="BH146" i="2"/>
  <c r="BG146" i="2"/>
  <c r="BF146" i="2"/>
  <c r="BE146" i="2"/>
  <c r="T146" i="2"/>
  <c r="R146" i="2"/>
  <c r="P146" i="2"/>
  <c r="BK146" i="2"/>
  <c r="J146" i="2"/>
  <c r="BI141" i="2"/>
  <c r="BH141" i="2"/>
  <c r="BG141" i="2"/>
  <c r="BE141" i="2"/>
  <c r="T141" i="2"/>
  <c r="R141" i="2"/>
  <c r="R140" i="2" s="1"/>
  <c r="P141" i="2"/>
  <c r="P140" i="2" s="1"/>
  <c r="BK141" i="2"/>
  <c r="BK140" i="2" s="1"/>
  <c r="J140" i="2" s="1"/>
  <c r="J61" i="2" s="1"/>
  <c r="J141" i="2"/>
  <c r="BF141" i="2" s="1"/>
  <c r="BI137" i="2"/>
  <c r="BH137" i="2"/>
  <c r="BG137" i="2"/>
  <c r="BE137" i="2"/>
  <c r="T137" i="2"/>
  <c r="R137" i="2"/>
  <c r="P137" i="2"/>
  <c r="BK137" i="2"/>
  <c r="J137" i="2"/>
  <c r="BF137" i="2" s="1"/>
  <c r="BI126" i="2"/>
  <c r="BH126" i="2"/>
  <c r="BG126" i="2"/>
  <c r="BF126" i="2"/>
  <c r="BE126" i="2"/>
  <c r="T126" i="2"/>
  <c r="R126" i="2"/>
  <c r="R125" i="2" s="1"/>
  <c r="P126" i="2"/>
  <c r="P125" i="2" s="1"/>
  <c r="BK126" i="2"/>
  <c r="BK125" i="2" s="1"/>
  <c r="J125" i="2" s="1"/>
  <c r="J60" i="2" s="1"/>
  <c r="J126" i="2"/>
  <c r="BI121" i="2"/>
  <c r="BH121" i="2"/>
  <c r="BG121" i="2"/>
  <c r="BE121" i="2"/>
  <c r="T121" i="2"/>
  <c r="T120" i="2" s="1"/>
  <c r="R121" i="2"/>
  <c r="R120" i="2" s="1"/>
  <c r="P121" i="2"/>
  <c r="P120" i="2" s="1"/>
  <c r="BK121" i="2"/>
  <c r="BK120" i="2" s="1"/>
  <c r="J120" i="2" s="1"/>
  <c r="J59" i="2" s="1"/>
  <c r="J121" i="2"/>
  <c r="BF121" i="2" s="1"/>
  <c r="BI119" i="2"/>
  <c r="BH119" i="2"/>
  <c r="BG119" i="2"/>
  <c r="BE119" i="2"/>
  <c r="T119" i="2"/>
  <c r="R119" i="2"/>
  <c r="P119" i="2"/>
  <c r="BK119" i="2"/>
  <c r="J119" i="2"/>
  <c r="BF119" i="2" s="1"/>
  <c r="BI118" i="2"/>
  <c r="BH118" i="2"/>
  <c r="BG118" i="2"/>
  <c r="BE118" i="2"/>
  <c r="T118" i="2"/>
  <c r="R118" i="2"/>
  <c r="P118" i="2"/>
  <c r="BK118" i="2"/>
  <c r="J118" i="2"/>
  <c r="BF118" i="2" s="1"/>
  <c r="BI117" i="2"/>
  <c r="BH117" i="2"/>
  <c r="BG117" i="2"/>
  <c r="BF117" i="2"/>
  <c r="BE117" i="2"/>
  <c r="T117" i="2"/>
  <c r="R117" i="2"/>
  <c r="P117" i="2"/>
  <c r="BK117" i="2"/>
  <c r="J117" i="2"/>
  <c r="BI116" i="2"/>
  <c r="BH116" i="2"/>
  <c r="BG116" i="2"/>
  <c r="BE116" i="2"/>
  <c r="T116" i="2"/>
  <c r="R116" i="2"/>
  <c r="P116" i="2"/>
  <c r="BK116" i="2"/>
  <c r="J116" i="2"/>
  <c r="BF116" i="2" s="1"/>
  <c r="BI115" i="2"/>
  <c r="BH115" i="2"/>
  <c r="BG115" i="2"/>
  <c r="BE115" i="2"/>
  <c r="T115" i="2"/>
  <c r="R115" i="2"/>
  <c r="P115" i="2"/>
  <c r="BK115" i="2"/>
  <c r="J115" i="2"/>
  <c r="BF115" i="2" s="1"/>
  <c r="BI111" i="2"/>
  <c r="BH111" i="2"/>
  <c r="BG111" i="2"/>
  <c r="BF111" i="2"/>
  <c r="BE111" i="2"/>
  <c r="T111" i="2"/>
  <c r="R111" i="2"/>
  <c r="P111" i="2"/>
  <c r="BK111" i="2"/>
  <c r="J111" i="2"/>
  <c r="BI107" i="2"/>
  <c r="BH107" i="2"/>
  <c r="BG107" i="2"/>
  <c r="BE107" i="2"/>
  <c r="T107" i="2"/>
  <c r="R107" i="2"/>
  <c r="R102" i="2" s="1"/>
  <c r="P107" i="2"/>
  <c r="BK107" i="2"/>
  <c r="J107" i="2"/>
  <c r="BF107" i="2" s="1"/>
  <c r="BI103" i="2"/>
  <c r="BH103" i="2"/>
  <c r="BG103" i="2"/>
  <c r="BE103" i="2"/>
  <c r="T103" i="2"/>
  <c r="T102" i="2" s="1"/>
  <c r="R103" i="2"/>
  <c r="P103" i="2"/>
  <c r="P102" i="2" s="1"/>
  <c r="BK103" i="2"/>
  <c r="BK102" i="2" s="1"/>
  <c r="J103" i="2"/>
  <c r="BF103" i="2" s="1"/>
  <c r="F94" i="2"/>
  <c r="E92" i="2"/>
  <c r="J51" i="2"/>
  <c r="F49" i="2"/>
  <c r="E47" i="2"/>
  <c r="J21" i="2"/>
  <c r="E21" i="2"/>
  <c r="J96" i="2" s="1"/>
  <c r="J20" i="2"/>
  <c r="E18" i="2"/>
  <c r="F97" i="2" s="1"/>
  <c r="J15" i="2"/>
  <c r="E15" i="2"/>
  <c r="F51" i="2" s="1"/>
  <c r="J14" i="2"/>
  <c r="J12" i="2"/>
  <c r="J94" i="2" s="1"/>
  <c r="E7" i="2"/>
  <c r="E90" i="2" s="1"/>
  <c r="AS51" i="1"/>
  <c r="L47" i="1"/>
  <c r="AM46" i="1"/>
  <c r="L46" i="1"/>
  <c r="AM44" i="1"/>
  <c r="L44" i="1"/>
  <c r="L42" i="1"/>
  <c r="L41" i="1"/>
  <c r="J30" i="2" l="1"/>
  <c r="AV52" i="1" s="1"/>
  <c r="T1069" i="2"/>
  <c r="T1068" i="2" s="1"/>
  <c r="J49" i="2"/>
  <c r="F34" i="3"/>
  <c r="BD53" i="1" s="1"/>
  <c r="J30" i="3"/>
  <c r="AV53" i="1" s="1"/>
  <c r="BK80" i="3"/>
  <c r="J80" i="3" s="1"/>
  <c r="J58" i="3" s="1"/>
  <c r="F30" i="3"/>
  <c r="AZ53" i="1" s="1"/>
  <c r="F33" i="3"/>
  <c r="BC53" i="1" s="1"/>
  <c r="F32" i="3"/>
  <c r="BB53" i="1" s="1"/>
  <c r="F32" i="2"/>
  <c r="BB52" i="1" s="1"/>
  <c r="BK1069" i="2"/>
  <c r="BK1068" i="2" s="1"/>
  <c r="J1068" i="2" s="1"/>
  <c r="J79" i="2" s="1"/>
  <c r="F52" i="3"/>
  <c r="R101" i="2"/>
  <c r="F31" i="2"/>
  <c r="BA52" i="1" s="1"/>
  <c r="J31" i="2"/>
  <c r="AW52" i="1" s="1"/>
  <c r="F33" i="2"/>
  <c r="BC52" i="1" s="1"/>
  <c r="P80" i="3"/>
  <c r="P79" i="3" s="1"/>
  <c r="P78" i="3" s="1"/>
  <c r="AU53" i="1" s="1"/>
  <c r="J102" i="2"/>
  <c r="J58" i="2" s="1"/>
  <c r="BK145" i="2"/>
  <c r="J145" i="2" s="1"/>
  <c r="J62" i="2" s="1"/>
  <c r="T630" i="2"/>
  <c r="F96" i="2"/>
  <c r="F34" i="2"/>
  <c r="BD52" i="1" s="1"/>
  <c r="P145" i="2"/>
  <c r="P101" i="2" s="1"/>
  <c r="P826" i="2"/>
  <c r="T908" i="2"/>
  <c r="P979" i="2"/>
  <c r="T1024" i="2"/>
  <c r="T125" i="2"/>
  <c r="R145" i="2"/>
  <c r="P717" i="2"/>
  <c r="R794" i="2"/>
  <c r="R716" i="2" s="1"/>
  <c r="J717" i="2"/>
  <c r="J67" i="2" s="1"/>
  <c r="BK716" i="2"/>
  <c r="J716" i="2" s="1"/>
  <c r="J66" i="2" s="1"/>
  <c r="T80" i="3"/>
  <c r="T79" i="3" s="1"/>
  <c r="T78" i="3" s="1"/>
  <c r="BK794" i="2"/>
  <c r="J794" i="2" s="1"/>
  <c r="J68" i="2" s="1"/>
  <c r="T826" i="2"/>
  <c r="T716" i="2" s="1"/>
  <c r="R1069" i="2"/>
  <c r="R1068" i="2" s="1"/>
  <c r="F30" i="2"/>
  <c r="AZ52" i="1" s="1"/>
  <c r="T145" i="2"/>
  <c r="T101" i="2" s="1"/>
  <c r="T100" i="2" s="1"/>
  <c r="BK1004" i="2"/>
  <c r="J1004" i="2" s="1"/>
  <c r="J74" i="2" s="1"/>
  <c r="J31" i="3"/>
  <c r="AW53" i="1" s="1"/>
  <c r="AT53" i="1" s="1"/>
  <c r="F31" i="3"/>
  <c r="BA53" i="1" s="1"/>
  <c r="J49" i="3"/>
  <c r="E45" i="2"/>
  <c r="F52" i="2"/>
  <c r="AT52" i="1" l="1"/>
  <c r="AZ51" i="1"/>
  <c r="AV51" i="1" s="1"/>
  <c r="BD51" i="1"/>
  <c r="W30" i="1" s="1"/>
  <c r="BK79" i="3"/>
  <c r="J79" i="3" s="1"/>
  <c r="J57" i="3" s="1"/>
  <c r="BC51" i="1"/>
  <c r="W29" i="1" s="1"/>
  <c r="BB51" i="1"/>
  <c r="W28" i="1" s="1"/>
  <c r="BA51" i="1"/>
  <c r="W27" i="1" s="1"/>
  <c r="J1069" i="2"/>
  <c r="J80" i="2" s="1"/>
  <c r="BK101" i="2"/>
  <c r="R100" i="2"/>
  <c r="P716" i="2"/>
  <c r="P100" i="2" s="1"/>
  <c r="AU52" i="1" s="1"/>
  <c r="AU51" i="1" s="1"/>
  <c r="W26" i="1" l="1"/>
  <c r="AW51" i="1"/>
  <c r="AK27" i="1" s="1"/>
  <c r="BK78" i="3"/>
  <c r="J78" i="3" s="1"/>
  <c r="J27" i="3" s="1"/>
  <c r="AY51" i="1"/>
  <c r="AX51" i="1"/>
  <c r="J101" i="2"/>
  <c r="J57" i="2" s="1"/>
  <c r="BK100" i="2"/>
  <c r="J100" i="2" s="1"/>
  <c r="AK26" i="1"/>
  <c r="AT51" i="1" l="1"/>
  <c r="J56" i="3"/>
  <c r="AG53" i="1"/>
  <c r="AN53" i="1" s="1"/>
  <c r="J36" i="3"/>
  <c r="J56" i="2"/>
  <c r="J27" i="2"/>
  <c r="J36" i="2" l="1"/>
  <c r="AG52" i="1"/>
  <c r="AG51" i="1" l="1"/>
  <c r="AN52" i="1"/>
  <c r="AK23" i="1" l="1"/>
  <c r="AK32" i="1" s="1"/>
  <c r="AN51" i="1"/>
</calcChain>
</file>

<file path=xl/sharedStrings.xml><?xml version="1.0" encoding="utf-8"?>
<sst xmlns="http://schemas.openxmlformats.org/spreadsheetml/2006/main" count="11202" uniqueCount="1290">
  <si>
    <t>Export VZ</t>
  </si>
  <si>
    <t>List obsahuje:</t>
  </si>
  <si>
    <t>3.0</t>
  </si>
  <si>
    <t/>
  </si>
  <si>
    <t>False</t>
  </si>
  <si>
    <t>{135796ef-af5e-449e-aef8-ccf9abee03b7}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</si>
  <si>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</si>
  <si>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</si>
  <si>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</si>
  <si>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</si>
  <si>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</si>
  <si>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</si>
  <si>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</si>
  <si>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</si>
  <si>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</si>
  <si>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ZX08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</si>
  <si>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</si>
  <si>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</si>
  <si>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Zlepšení energet.vlastností obálky budovy vojenského ubytovacího zařízení Tábor</t>
  </si>
  <si>
    <t>0,1</t>
  </si>
  <si>
    <t>KSO:</t>
  </si>
  <si>
    <t>CC-CZ:</t>
  </si>
  <si>
    <t>1</t>
  </si>
  <si>
    <t>Místo:</t>
  </si>
  <si>
    <t xml:space="preserve"> </t>
  </si>
  <si>
    <t>Datum:</t>
  </si>
  <si>
    <t>10</t>
  </si>
  <si>
    <t>100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</si>
  <si>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</si>
  <si>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</si>
  <si>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</si>
  <si>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</si>
  <si>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</si>
  <si>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</si>
  <si>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</si>
  <si>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</si>
  <si>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</si>
  <si>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</si>
  <si>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</si>
  <si>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</si>
  <si>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</si>
  <si>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</si>
  <si>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</si>
  <si>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</si>
  <si>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</si>
  <si>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</si>
  <si>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</si>
  <si>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</si>
  <si>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</si>
  <si>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</si>
  <si>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</si>
  <si>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</si>
  <si>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</si>
  <si>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</si>
  <si>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</si>
  <si>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</si>
  <si>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</si>
  <si>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</si>
  <si>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</si>
  <si>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</si>
  <si>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</si>
  <si>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</si>
  <si>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</si>
  <si>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</si>
  <si>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</si>
  <si>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</si>
  <si>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</si>
  <si>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</si>
  <si>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</si>
  <si>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</si>
  <si>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</si>
  <si>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</si>
  <si>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</si>
  <si>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</si>
  <si>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A01</t>
  </si>
  <si>
    <t>Stavební část</t>
  </si>
  <si>
    <t>STA</t>
  </si>
  <si>
    <t>{1069ef6a-5b41-4e4b-b4d7-3de63eade12d}</t>
  </si>
  <si>
    <t>A02</t>
  </si>
  <si>
    <t>Hromosvod</t>
  </si>
  <si>
    <t>{82246cca-c75c-4c28-b615-0cfdc0d9ec2d}</t>
  </si>
  <si>
    <t>Zpět na list:</t>
  </si>
  <si>
    <t>KRYCÍ LIST SOUPISU</t>
  </si>
  <si>
    <t>Objekt:</t>
  </si>
  <si>
    <t>A01 - Stavební část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</si>
  <si>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</si>
  <si>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</si>
  <si>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</si>
  <si>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</si>
  <si>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</si>
  <si>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</si>
  <si>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</si>
  <si>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</si>
  <si>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</si>
  <si>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</si>
  <si>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</si>
  <si>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</si>
  <si>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</si>
  <si>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</si>
  <si>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</si>
  <si>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</si>
  <si>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</si>
  <si>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</si>
  <si>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</si>
  <si>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</si>
  <si>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</si>
  <si>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</si>
  <si>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</si>
  <si>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</si>
  <si>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</si>
  <si>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</si>
  <si>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 xml:space="preserve">    787 - Dokončovací práce - zasklívání</t>
  </si>
  <si>
    <t>VRN - Vedlejší rozpočtové náklady</t>
  </si>
  <si>
    <t xml:space="preserve">    VRN3 - Zařízení staveniště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</si>
  <si>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</si>
  <si>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</si>
  <si>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</si>
  <si>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</si>
  <si>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</si>
  <si>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</si>
  <si>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</si>
  <si>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</si>
  <si>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</si>
  <si>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</si>
  <si>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</si>
  <si>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</si>
  <si>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</si>
  <si>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</si>
  <si>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</si>
  <si>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</si>
  <si>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</si>
  <si>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</si>
  <si>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</si>
  <si>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</si>
  <si>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z betonových nebo kamenných dlaždic</t>
  </si>
  <si>
    <t>m2</t>
  </si>
  <si>
    <t>CS ÚRS 2016 02</t>
  </si>
  <si>
    <t>4</t>
  </si>
  <si>
    <t>2</t>
  </si>
  <si>
    <t>1064529095</t>
  </si>
  <si>
    <t>VV</t>
  </si>
  <si>
    <t>okap.chodníček dle TZ - D.01 – Technická zpráva; D01.02</t>
  </si>
  <si>
    <t>93</t>
  </si>
  <si>
    <t>Součet</t>
  </si>
  <si>
    <t>113107153</t>
  </si>
  <si>
    <t>Odstranění podkladu pl přes 50 do 200 m2 z kameniva těženého tl 300 mm</t>
  </si>
  <si>
    <t>-493507685</t>
  </si>
  <si>
    <t>3</t>
  </si>
  <si>
    <t>132212101</t>
  </si>
  <si>
    <t>Hloubení rýh š do 600 mm ručním nebo pneum nářadím v soudržných horninách tř. 3</t>
  </si>
  <si>
    <t>m3</t>
  </si>
  <si>
    <t>-1314286183</t>
  </si>
  <si>
    <t>93*0,4</t>
  </si>
  <si>
    <t>162201211</t>
  </si>
  <si>
    <t>Vodorovné přemístění výkopku z horniny tř. 1 až 4 stavebním kolečkem do 10 m</t>
  </si>
  <si>
    <t>-967716541</t>
  </si>
  <si>
    <t>5</t>
  </si>
  <si>
    <t>162201219</t>
  </si>
  <si>
    <t>Příplatek k vodorovnému přemístění výkopku z horniny tř. 1 až 4 stavebním kolečkem ZKD 10 m</t>
  </si>
  <si>
    <t>-668290499</t>
  </si>
  <si>
    <t>6</t>
  </si>
  <si>
    <t>162701105</t>
  </si>
  <si>
    <t>Vodorovné přemístění do 10000 m výkopku/sypaniny z horniny tř. 1 až 4</t>
  </si>
  <si>
    <t>652858850</t>
  </si>
  <si>
    <t>7</t>
  </si>
  <si>
    <t>162701109</t>
  </si>
  <si>
    <t>Příplatek k vodorovnému přemístění výkopku/sypaniny z horniny tř. 1 až 4 ZKD 1000 m přes 10000 m</t>
  </si>
  <si>
    <t>-36641277</t>
  </si>
  <si>
    <t>8</t>
  </si>
  <si>
    <t>171201211</t>
  </si>
  <si>
    <t>Poplatek za uložení odpadu ze sypaniny na skládce (skládkovné)</t>
  </si>
  <si>
    <t>t</t>
  </si>
  <si>
    <t>-962619603</t>
  </si>
  <si>
    <t>Zakládání</t>
  </si>
  <si>
    <t>9</t>
  </si>
  <si>
    <t>273311124</t>
  </si>
  <si>
    <t>Základové desky z betonu prostého C 12/15</t>
  </si>
  <si>
    <t>1893755935</t>
  </si>
  <si>
    <t xml:space="preserve">D01.02;D01.06; </t>
  </si>
  <si>
    <t>93*0,1</t>
  </si>
  <si>
    <t>Svislé a kompletní konstrukce</t>
  </si>
  <si>
    <t>311238112</t>
  </si>
  <si>
    <t>Zdivo nosné vnitřní POROTHERM tl 175 mm pevnosti P 10 na MVC</t>
  </si>
  <si>
    <t>1728504015</t>
  </si>
  <si>
    <t xml:space="preserve">D01.07; D01.08; </t>
  </si>
  <si>
    <t>pohled čelní</t>
  </si>
  <si>
    <t>"meziokení výplň" 0,6*4*2</t>
  </si>
  <si>
    <t>"meziokení výplň" 0,72*4*2</t>
  </si>
  <si>
    <t>"meziokení výplň" 0,96*4*7</t>
  </si>
  <si>
    <t>pohled zadní</t>
  </si>
  <si>
    <t>"meziokení výplň" 0,96*4*10</t>
  </si>
  <si>
    <t>"dozdívka parapetu" 2,4</t>
  </si>
  <si>
    <t>11</t>
  </si>
  <si>
    <t>342291121</t>
  </si>
  <si>
    <t>Ukotvení příček k cihelným konstrukcím plochými kotvami</t>
  </si>
  <si>
    <t>m</t>
  </si>
  <si>
    <t>-41886630</t>
  </si>
  <si>
    <t>1,5*2</t>
  </si>
  <si>
    <t>Vodorovné konstrukce</t>
  </si>
  <si>
    <t>12</t>
  </si>
  <si>
    <t>451571212</t>
  </si>
  <si>
    <t>Lože pod dlažby z kameniva těženého hrubého vrstva tl nad 100 do 150 mm</t>
  </si>
  <si>
    <t>-487452013</t>
  </si>
  <si>
    <t>Úpravy povrchů, podlahy a osazování výplní</t>
  </si>
  <si>
    <t>13</t>
  </si>
  <si>
    <t>612321141</t>
  </si>
  <si>
    <t>Vápenocementová omítka štuková dvouvrstvá vnitřních stěn nanášená ručně</t>
  </si>
  <si>
    <t>589854723</t>
  </si>
  <si>
    <t xml:space="preserve">dle zdiva v meziokeních výplních; </t>
  </si>
  <si>
    <t>80,64</t>
  </si>
  <si>
    <t>"20% na spojení se stávajícím stavem" 80,64*0,2</t>
  </si>
  <si>
    <t>14</t>
  </si>
  <si>
    <t>612321191</t>
  </si>
  <si>
    <t>Příplatek k vápenocementové omítce vnitřních stěn za každých dalších 5 mm tloušťky ručně</t>
  </si>
  <si>
    <t>1108767954</t>
  </si>
  <si>
    <t>619991011</t>
  </si>
  <si>
    <t>Obalení konstrukcí a prvků fólií přilepenou lepící páskou</t>
  </si>
  <si>
    <t>1391259445</t>
  </si>
  <si>
    <t>D1.02</t>
  </si>
  <si>
    <t>vstupní dveře</t>
  </si>
  <si>
    <t>3,3*2,6</t>
  </si>
  <si>
    <t>16</t>
  </si>
  <si>
    <t>619995001</t>
  </si>
  <si>
    <t>Začištění omítek kolem oken, dveří, podlah nebo obkladů</t>
  </si>
  <si>
    <t>1346211920</t>
  </si>
  <si>
    <t xml:space="preserve">D01.02;D01.03; D01.04; D01.07; D01.06; </t>
  </si>
  <si>
    <t>ostění, nadpraží, parapety</t>
  </si>
  <si>
    <t>pohled přední</t>
  </si>
  <si>
    <t>"okno3; "(3,0+1,6)*2*36</t>
  </si>
  <si>
    <t>"dveře vchod.1;" (2,6+3,3+2,6)</t>
  </si>
  <si>
    <t>"stěna proskl 7.;" (2,55*2+3,1)</t>
  </si>
  <si>
    <t>"balk.sestava 5;" (1,6*2+0,6*4+0,9+0,85*2)*3*2</t>
  </si>
  <si>
    <t>"balk.sestava mezilodžiová;" (1,77*2+0,55)*3*2</t>
  </si>
  <si>
    <t>"okno 3; "(3,0+1,6)*2*43</t>
  </si>
  <si>
    <t>"okno 2;" (2,7+1,6)*2</t>
  </si>
  <si>
    <t>pohled levý</t>
  </si>
  <si>
    <t>"okno 1;" (1,56*2+1,0)*2</t>
  </si>
  <si>
    <t>"balk.sest. 4;" (2,5*2+1,56)*3</t>
  </si>
  <si>
    <t>pohled pravý</t>
  </si>
  <si>
    <t>"dveře vchod 6;" (2,1*2+1,6)</t>
  </si>
  <si>
    <t>"balk.sest. 4; "(2,5*2+1,56)*3</t>
  </si>
  <si>
    <t>17</t>
  </si>
  <si>
    <t>621211021</t>
  </si>
  <si>
    <t>Montáž kontaktního zateplení vnějších podhledů z polystyrénových desek tl do 120 mm</t>
  </si>
  <si>
    <t>1476884822</t>
  </si>
  <si>
    <t>D1.02;D1.07</t>
  </si>
  <si>
    <t>průvlaky a sloupy lodžií</t>
  </si>
  <si>
    <t>"dle TZ;" 11,8</t>
  </si>
  <si>
    <t>podhledy</t>
  </si>
  <si>
    <t>podhled vchodu</t>
  </si>
  <si>
    <t>3,3*1,2+3,3*1,95+0,8*0,3</t>
  </si>
  <si>
    <t>podhled lodžií</t>
  </si>
  <si>
    <t>3,3*1,2*2*3</t>
  </si>
  <si>
    <t>1,8*1,0*3</t>
  </si>
  <si>
    <t>18</t>
  </si>
  <si>
    <t>M</t>
  </si>
  <si>
    <t>283759380</t>
  </si>
  <si>
    <t>deska fasádní polystyrénová EPS 70 F 1000 x 500 x 100 mm</t>
  </si>
  <si>
    <t>1630721466</t>
  </si>
  <si>
    <t>19</t>
  </si>
  <si>
    <t>621211031</t>
  </si>
  <si>
    <t>Montáž kontaktního zateplení vnějších podhledů z polystyrénových desek tl do 160 mm</t>
  </si>
  <si>
    <t>-552713561</t>
  </si>
  <si>
    <t>D1.02; D1.07</t>
  </si>
  <si>
    <t>23</t>
  </si>
  <si>
    <t>622135011</t>
  </si>
  <si>
    <t>Vyrovnání podkladu vnějších stěn tmelem tl do 2 mm</t>
  </si>
  <si>
    <t>957288667</t>
  </si>
  <si>
    <t>"dle zatepl. tl. 150;" 1155,502</t>
  </si>
  <si>
    <t>"dle zatepl. tl. 100;" 56,995</t>
  </si>
  <si>
    <t>"dle zatepl. tl. 30mm;" 193,434</t>
  </si>
  <si>
    <t>"dle zatepl. tl. 80;" 64,4</t>
  </si>
  <si>
    <t>"dle zatepl. XPS tl. 120;" 87,6</t>
  </si>
  <si>
    <t>24</t>
  </si>
  <si>
    <t>622135095</t>
  </si>
  <si>
    <t>Příplatek k vyrovnání vnějších stěn tmelem za každý dalších 1 mm tl</t>
  </si>
  <si>
    <t>-1869512607</t>
  </si>
  <si>
    <t>25</t>
  </si>
  <si>
    <t>622142001</t>
  </si>
  <si>
    <t>Potažení vnějších stěn sklovláknitým pletivem vtlačeným do tenkovrstvé hmoty</t>
  </si>
  <si>
    <t>-477104394</t>
  </si>
  <si>
    <t>D1.07</t>
  </si>
  <si>
    <t>"pilíř;" (0,4+0,3)*2*2,63</t>
  </si>
  <si>
    <t>"sokl;" 87,6</t>
  </si>
  <si>
    <t>26</t>
  </si>
  <si>
    <t>622211011</t>
  </si>
  <si>
    <t>Montáž kontaktního zateplení vnějších stěn z polystyrénových desek tl do 80 mm</t>
  </si>
  <si>
    <t>2027572356</t>
  </si>
  <si>
    <t>podlaha lodžií</t>
  </si>
  <si>
    <t>"atika dle TZ;" 64,4</t>
  </si>
  <si>
    <t>27</t>
  </si>
  <si>
    <t>283759360</t>
  </si>
  <si>
    <t>deska fasádní polystyrénová EPS 70 F 1000 x 500 x 80 mm</t>
  </si>
  <si>
    <t>-484548230</t>
  </si>
  <si>
    <t>28</t>
  </si>
  <si>
    <t>283764180</t>
  </si>
  <si>
    <t>deska z extrudovaného polystyrénu XPS tl. 60 mm</t>
  </si>
  <si>
    <t>-222475860</t>
  </si>
  <si>
    <t>29</t>
  </si>
  <si>
    <t>622211021</t>
  </si>
  <si>
    <t>Montáž kontaktního zateplení vnějších stěn z polystyrénových desek tl do 120 mm</t>
  </si>
  <si>
    <t>-1677265494</t>
  </si>
  <si>
    <t>"zateplení soklu dle TZ;" 87,6</t>
  </si>
  <si>
    <t>30</t>
  </si>
  <si>
    <t>283764230</t>
  </si>
  <si>
    <t>deska z extrudovaného polystyrénu XPS tl. 120 mm</t>
  </si>
  <si>
    <t>-1436709189</t>
  </si>
  <si>
    <t>20</t>
  </si>
  <si>
    <t>622211031</t>
  </si>
  <si>
    <t>Montáž kontaktního zateplení vnějších stěn z polystyrénových desek tl do 160 mm</t>
  </si>
  <si>
    <t>-1085637856</t>
  </si>
  <si>
    <t>0,6*4*2</t>
  </si>
  <si>
    <t>0,72*4*2</t>
  </si>
  <si>
    <t>0,96*4*7</t>
  </si>
  <si>
    <t>0,96*4*10</t>
  </si>
  <si>
    <t>Mezisoučet</t>
  </si>
  <si>
    <t>40,15*12,06</t>
  </si>
  <si>
    <t>odpočet výplní otvorů</t>
  </si>
  <si>
    <t>"okno F3" -3*1,6*36</t>
  </si>
  <si>
    <t>"dveře DV1" -3,3*2,6</t>
  </si>
  <si>
    <t>"okno F7" -2,38*0,85</t>
  </si>
  <si>
    <t>pohledy boků_stěny</t>
  </si>
  <si>
    <t>(0,15+0,4)*12,06*2+(0,15+0,1)*12,06*2</t>
  </si>
  <si>
    <t>bočné stěny vchodu</t>
  </si>
  <si>
    <t>(0,15+0,2+0,4+0,8)*2,63+(0,15+0,2+1,35+0,6)*2,63+(0,6+0,3)*2,63</t>
  </si>
  <si>
    <t>"pilíř" (0,4+0,3)*2*2,63</t>
  </si>
  <si>
    <t>bočné stěny lodžií</t>
  </si>
  <si>
    <t>(0,15+0,2+0,1+1,1)*2,63*2*3</t>
  </si>
  <si>
    <t>mezi lodžiemi</t>
  </si>
  <si>
    <t>1,2*2,63*2*3</t>
  </si>
  <si>
    <t>"dělící stěna Z4" -0,8*1,95*3*2</t>
  </si>
  <si>
    <t>"okno F3" -3*1,6*43</t>
  </si>
  <si>
    <t>"okno F2" -2,7*1,6</t>
  </si>
  <si>
    <t>(0,15+0,4)*12,4*2</t>
  </si>
  <si>
    <t>15,6*12,06</t>
  </si>
  <si>
    <t>"okno F1" -1,8*1</t>
  </si>
  <si>
    <t>"okno F4" -1,8*2,685*3</t>
  </si>
  <si>
    <t>"okno F6" -1,8*2,1*3</t>
  </si>
  <si>
    <t>(0,15+0,2)*2,63*2</t>
  </si>
  <si>
    <t>"odpočet zatepl. tl. 100 - průvlaky s sloupy na lodžiích;" -11,8</t>
  </si>
  <si>
    <t>283759350</t>
  </si>
  <si>
    <t>deska fasádní polystyrénová EPS 70 F 1000 x 500 x 150 mm</t>
  </si>
  <si>
    <t>962253549</t>
  </si>
  <si>
    <t>22</t>
  </si>
  <si>
    <t>2837642R1</t>
  </si>
  <si>
    <t>deska z extrudovaného polystyrénu XPS tl. 150 mm</t>
  </si>
  <si>
    <t>-792354736</t>
  </si>
  <si>
    <t>31</t>
  </si>
  <si>
    <t>622212051</t>
  </si>
  <si>
    <t>Montáž kontaktního zateplení vnějšího ostění hl. špalety do 400 mm z polystyrenu tl do 40 mm</t>
  </si>
  <si>
    <t>1934029854</t>
  </si>
  <si>
    <t>ostění, nadpraží, parapety     tl. 7+15cm     tj.0,22 m</t>
  </si>
  <si>
    <t>"okno3;" (3,0+1,6)*2*36</t>
  </si>
  <si>
    <t>"okno 3;" (3,0+1,6)*2*43</t>
  </si>
  <si>
    <t>32</t>
  </si>
  <si>
    <t>283759310</t>
  </si>
  <si>
    <t>deska fasádní polystyrénová EPS 70 F 1000 x 500 x 30 mm</t>
  </si>
  <si>
    <t>2074825418</t>
  </si>
  <si>
    <t>33</t>
  </si>
  <si>
    <t>622252001</t>
  </si>
  <si>
    <t>Montáž zakládacích soklových lišt kontaktního zateplení</t>
  </si>
  <si>
    <t>-398451697</t>
  </si>
  <si>
    <t>40,15-3,3*2+0,4*2+0,1*2</t>
  </si>
  <si>
    <t>40,15+0,4*2</t>
  </si>
  <si>
    <t>15,6</t>
  </si>
  <si>
    <t>34</t>
  </si>
  <si>
    <t>590516520</t>
  </si>
  <si>
    <t>lišta soklová Al s okapničkou, zakládací U 15 cm, 0,95/200 cm</t>
  </si>
  <si>
    <t>-941106850</t>
  </si>
  <si>
    <t>35</t>
  </si>
  <si>
    <t>622252002</t>
  </si>
  <si>
    <t>Montáž ostatních lišt kontaktního zateplení</t>
  </si>
  <si>
    <t>1317624786</t>
  </si>
  <si>
    <t>"stěna proskl 7.;" (2,38*2+0,85)</t>
  </si>
  <si>
    <t>"balk.sestava mezilodžiová;" (1,95*2+0,8)*3*2</t>
  </si>
  <si>
    <t>"okno 1;" (1,8*2+1,0)*2</t>
  </si>
  <si>
    <t>"balk.sest. 4;" (2,685*2+1,8)*3</t>
  </si>
  <si>
    <t>"dveře vchod 6;" (2,1*2+1,8)</t>
  </si>
  <si>
    <t>rohy</t>
  </si>
  <si>
    <t>6,8*3</t>
  </si>
  <si>
    <t>1,5*3*2*2</t>
  </si>
  <si>
    <t>13*4</t>
  </si>
  <si>
    <t>36</t>
  </si>
  <si>
    <t>590514760</t>
  </si>
  <si>
    <t>profil okenní začišťovací s tkaninou 9 mm/2,4 m</t>
  </si>
  <si>
    <t>1322865043</t>
  </si>
  <si>
    <t>37</t>
  </si>
  <si>
    <t>590514800</t>
  </si>
  <si>
    <t>lišta rohová Al 10/10 cm s tkaninou bal. 2,5 m</t>
  </si>
  <si>
    <t>1532116930</t>
  </si>
  <si>
    <t>38</t>
  </si>
  <si>
    <t>590515120</t>
  </si>
  <si>
    <t>profil parapetní - Thermospoj LPE plast 2 m</t>
  </si>
  <si>
    <t>829842434</t>
  </si>
  <si>
    <t>39</t>
  </si>
  <si>
    <t>622381021</t>
  </si>
  <si>
    <t>Tenkovrstvá minerální zrnitá omítka tl. 2,0 mm včetně penetrace vnějších stěn</t>
  </si>
  <si>
    <t>-1555705332</t>
  </si>
  <si>
    <t>D1.02;D1.07 - tl. 150 mm</t>
  </si>
  <si>
    <t>D1.02;D1.07 tl 100 mm</t>
  </si>
  <si>
    <t>"okno3;" (3,0+1,6)*2*36*0,22</t>
  </si>
  <si>
    <t>"dveře vchod.1;" (2,6+3,3+2,6)*0,22</t>
  </si>
  <si>
    <t>"stěna proskl 7.;" (2,55*2+3,1)*0,22</t>
  </si>
  <si>
    <t>"balk.sestava 5;" (1,6*2+0,6*4+0,9+0,85*2)*3*2*0,22</t>
  </si>
  <si>
    <t>"balk.sestava mezilodžiová;" (1,77*2+0,55)*3*2*0,22</t>
  </si>
  <si>
    <t>"okno 3;" (3,0+1,6)*2*43*0,22</t>
  </si>
  <si>
    <t>"okno 2;" (2,7+1,6)*2*0,22</t>
  </si>
  <si>
    <t>"okno 1;" (1,56*2+1,0)*2*0,22</t>
  </si>
  <si>
    <t>"balk.sest. 4;" (2,5*2+1,56)*3*0,22</t>
  </si>
  <si>
    <t>"dveře vchod 6;" (2,1*2+1,6)*0,22</t>
  </si>
  <si>
    <t>40</t>
  </si>
  <si>
    <t>6223810X1</t>
  </si>
  <si>
    <t>Tenkovrstvá minerální soklová omítka včetně penetrace vnějších stěn</t>
  </si>
  <si>
    <t>1345549323</t>
  </si>
  <si>
    <t>SKADBA S5</t>
  </si>
  <si>
    <t>41</t>
  </si>
  <si>
    <t>624635301</t>
  </si>
  <si>
    <t>Tmelení akrylátovým tmelem spáry průřezu do 200mm2</t>
  </si>
  <si>
    <t>-75000566</t>
  </si>
  <si>
    <t>42</t>
  </si>
  <si>
    <t>624971111</t>
  </si>
  <si>
    <t>Dodatečné vložení těsnění ze skelného provazce do spáry mezi panely, vodorovné nebo svislé - průřez spáry 20×50 mm</t>
  </si>
  <si>
    <t>-62640564</t>
  </si>
  <si>
    <t>15,6*4-1,8*3</t>
  </si>
  <si>
    <t>43</t>
  </si>
  <si>
    <t>629135102</t>
  </si>
  <si>
    <t>Vyrovnávací vrstva pod klempířské prvky z MC š do 300 mm</t>
  </si>
  <si>
    <t>-649856642</t>
  </si>
  <si>
    <t>Výpis klempířských prvků</t>
  </si>
  <si>
    <t>"K1;" 3,1*79</t>
  </si>
  <si>
    <t>"K2;" 2,8*1</t>
  </si>
  <si>
    <t>"K3;" 1,7*1</t>
  </si>
  <si>
    <t>"K4;" 0,7*12</t>
  </si>
  <si>
    <t>44</t>
  </si>
  <si>
    <t>629991011</t>
  </si>
  <si>
    <t>Zakrytí výplní otvorů a svislých ploch fólií přilepenou lepící páskou</t>
  </si>
  <si>
    <t>-964027036</t>
  </si>
  <si>
    <t>pohled čelní a zadní</t>
  </si>
  <si>
    <t>"okno F3" 3*1,6*79</t>
  </si>
  <si>
    <t>"dveře DV1" 3,3*2,6</t>
  </si>
  <si>
    <t>"okno F7" 2,38*0,85</t>
  </si>
  <si>
    <t>"okno F5" (0,6*1,6*2+0,9*2,28)*6</t>
  </si>
  <si>
    <t>"dělící stěna Z4" 0,8*1,95*3*2</t>
  </si>
  <si>
    <t>"okno F2" 2,7*1,6</t>
  </si>
  <si>
    <t>pohled levý a pravý</t>
  </si>
  <si>
    <t>"okno F1" 1,8*1</t>
  </si>
  <si>
    <t>"okno F4" 1,8*2,685*6</t>
  </si>
  <si>
    <t>"okno F6" 1,8*2,1</t>
  </si>
  <si>
    <t>45</t>
  </si>
  <si>
    <t>629995101</t>
  </si>
  <si>
    <t>Očištění vnějších ploch tlakovou vodou</t>
  </si>
  <si>
    <t>-930791334</t>
  </si>
  <si>
    <t>odpočet MOV</t>
  </si>
  <si>
    <t>-0,6*4*2</t>
  </si>
  <si>
    <t>-0,72*4*2</t>
  </si>
  <si>
    <t>-0,96*4*7</t>
  </si>
  <si>
    <t>0,4*12,06*2+0,1*12,06*2</t>
  </si>
  <si>
    <t>(0,2+0,4+0,8)*2,63+(0,2+1,35+0,6)*2,63+(0,6+0,3)*2,63</t>
  </si>
  <si>
    <t>(0,2+0,1+1,1)*2,63*2*3</t>
  </si>
  <si>
    <t>"okno F1" -2,7*1,6</t>
  </si>
  <si>
    <t>-0,96*4*10</t>
  </si>
  <si>
    <t>0,4*12,06*2</t>
  </si>
  <si>
    <t>"okno F6" -1,8*2,1</t>
  </si>
  <si>
    <t>0,2*2,63*2</t>
  </si>
  <si>
    <t>"ostění, nadpraží;" 193,433</t>
  </si>
  <si>
    <t>46</t>
  </si>
  <si>
    <t>631311114</t>
  </si>
  <si>
    <t>Mazanina tl do 80 mm z betonu prostého bez zvýšených nároků na prostředí tř. C 16/20</t>
  </si>
  <si>
    <t>806407558</t>
  </si>
  <si>
    <t>D01.02; D01.03; D01.04; D01.07; D01.06</t>
  </si>
  <si>
    <t>3,3*1,2*3*2*(0,05+0,07)/2</t>
  </si>
  <si>
    <t>1,8*1,0*3*(0,05+0,07)/2</t>
  </si>
  <si>
    <t>47</t>
  </si>
  <si>
    <t>631362021</t>
  </si>
  <si>
    <t>Výztuž mazanin svařovanými sítěmi Kari</t>
  </si>
  <si>
    <t>568049246</t>
  </si>
  <si>
    <t>3,3*1,2*3*2*18,2/6000*1,1</t>
  </si>
  <si>
    <t>1,8*1,0*3*18,2/6000*1,1</t>
  </si>
  <si>
    <t>48</t>
  </si>
  <si>
    <t>632481213</t>
  </si>
  <si>
    <t>Separační vrstva z PE fólie</t>
  </si>
  <si>
    <t>-565692709</t>
  </si>
  <si>
    <t>D1.02;D1.03;D1.04;D1.07;</t>
  </si>
  <si>
    <t>na vyrovn.stěrku</t>
  </si>
  <si>
    <t>plocha vodorovná</t>
  </si>
  <si>
    <t>3,3*1,2*3*2</t>
  </si>
  <si>
    <t>vytažení na zdivo do v. 20cm</t>
  </si>
  <si>
    <t>(3,3+1,2*2-0,6)*3*2*0,2</t>
  </si>
  <si>
    <t>1,0*2*3*0,2</t>
  </si>
  <si>
    <t>na polystyren</t>
  </si>
  <si>
    <t>"dtto;" 43,08</t>
  </si>
  <si>
    <t>49</t>
  </si>
  <si>
    <t>637211321</t>
  </si>
  <si>
    <t>Okapový chodník z betonových vymývaných dlaždic tl 50 mm kladených do písku se zalitím spár MC</t>
  </si>
  <si>
    <t>1208981141</t>
  </si>
  <si>
    <t>50</t>
  </si>
  <si>
    <t>637311122</t>
  </si>
  <si>
    <t>Okapový chodník z betonových chodníkových obrubníků stojatých lože beton</t>
  </si>
  <si>
    <t>1194511709</t>
  </si>
  <si>
    <t xml:space="preserve">okap.chodníček dle TZ - D.01 – Technická zpráva; D01.02; </t>
  </si>
  <si>
    <t>"pohled přední" 1,8+0,4+6,3+25+0,4+1,8</t>
  </si>
  <si>
    <t>"pohled zadní" 1,8*2+38</t>
  </si>
  <si>
    <t>"pohhled levý" 17,2</t>
  </si>
  <si>
    <t>"pohled pravý" 7,8*2+0,8*2</t>
  </si>
  <si>
    <t>Ostatní konstrukce a práce, bourání</t>
  </si>
  <si>
    <t>51</t>
  </si>
  <si>
    <t>941111132</t>
  </si>
  <si>
    <t>Montáž lešení řadového trubkového lehkého s podlahami zatížení do 200 kg/m2 š do 1,5 m v do 25 m</t>
  </si>
  <si>
    <t>-1638696733</t>
  </si>
  <si>
    <t>(1+40,15+1)*12,4</t>
  </si>
  <si>
    <t>15,6*13,15</t>
  </si>
  <si>
    <t>52</t>
  </si>
  <si>
    <t>941111232</t>
  </si>
  <si>
    <t>Příplatek k lešení řadovému trubkovému lehkému s podlahami š 1,5 m v 25 m za první a ZKD den použití</t>
  </si>
  <si>
    <t>-671445387</t>
  </si>
  <si>
    <t>53</t>
  </si>
  <si>
    <t>941111832</t>
  </si>
  <si>
    <t>Demontáž lešení řadového trubkového lehkého s podlahami zatížení do 200 kg/m2 š do 1,5 m v do 25 m</t>
  </si>
  <si>
    <t>-705319298</t>
  </si>
  <si>
    <t>54</t>
  </si>
  <si>
    <t>944511111</t>
  </si>
  <si>
    <t>Montáž ochranné sítě z textilie z umělých vláken</t>
  </si>
  <si>
    <t>1543110133</t>
  </si>
  <si>
    <t>55</t>
  </si>
  <si>
    <t>944511211</t>
  </si>
  <si>
    <t>Příplatek k ochranné síti za první a ZKD den použití</t>
  </si>
  <si>
    <t>106863586</t>
  </si>
  <si>
    <t>56</t>
  </si>
  <si>
    <t>944511811</t>
  </si>
  <si>
    <t>Demontáž ochranné sítě z textilie z umělých vláken</t>
  </si>
  <si>
    <t>1052789258</t>
  </si>
  <si>
    <t>57</t>
  </si>
  <si>
    <t>952901111</t>
  </si>
  <si>
    <t>Vyčištění budov bytové a občanské výstavby při výšce podlaží do 4 m</t>
  </si>
  <si>
    <t>-726157164</t>
  </si>
  <si>
    <t>"plocha objektu;"40,15*15,6</t>
  </si>
  <si>
    <t>58</t>
  </si>
  <si>
    <t>953922122</t>
  </si>
  <si>
    <t>D+M ventilační mřížka na atikový panel</t>
  </si>
  <si>
    <t>kus</t>
  </si>
  <si>
    <t>1880792397</t>
  </si>
  <si>
    <t>6*11</t>
  </si>
  <si>
    <t>59</t>
  </si>
  <si>
    <t>965042131</t>
  </si>
  <si>
    <t>Bourání podkladů pod dlažby nebo mazanin betonových nebo z litého asfaltu tl do 100 mm pl do 4 m2</t>
  </si>
  <si>
    <t>1213843980</t>
  </si>
  <si>
    <t xml:space="preserve">D1.02; D1.03; D1.04;   </t>
  </si>
  <si>
    <t>3,3*1,2*3*2*0,06</t>
  </si>
  <si>
    <t>1,8*1,0*3*0,06</t>
  </si>
  <si>
    <t>60</t>
  </si>
  <si>
    <t>965081213</t>
  </si>
  <si>
    <t>Bourání podlah z dlaždic keramických nebo xylolitových tl do 10 mm plochy přes 1 m2</t>
  </si>
  <si>
    <t>401223873</t>
  </si>
  <si>
    <t>soklík lodžií</t>
  </si>
  <si>
    <t>(1,2*2+3,3-0,9)*3*2*0,1</t>
  </si>
  <si>
    <t>1,0*2*3*0,1</t>
  </si>
  <si>
    <t>61</t>
  </si>
  <si>
    <t>978059641</t>
  </si>
  <si>
    <t>Odsekání a odebrání obkladů stěn z vnějších obkládaček plochy přes 1 m2</t>
  </si>
  <si>
    <t>1931809081</t>
  </si>
  <si>
    <t>D1.07;</t>
  </si>
  <si>
    <t>"sokl dle TZ;" 87,6</t>
  </si>
  <si>
    <t>104</t>
  </si>
  <si>
    <t>9742464X4</t>
  </si>
  <si>
    <t>Sanace parapetních panelů dle TZ</t>
  </si>
  <si>
    <t>2052632015</t>
  </si>
  <si>
    <t>D1.05; D1.07</t>
  </si>
  <si>
    <t>cca 20%</t>
  </si>
  <si>
    <t>250</t>
  </si>
  <si>
    <t>- Hrubé  a jemné odstranění poškozené vrstvy betonu pomocí lehkého bouracího kladiva a drobnějšího nářadí na hutný soudržný beton panelu</t>
  </si>
  <si>
    <t>- Případné očištění obnažené ocelové výztuže bude provedeno mechanicky pomocí drátěného kartáče do jejího lesku</t>
  </si>
  <si>
    <t>- Předpokládaná sanace parapetních panelů</t>
  </si>
  <si>
    <t xml:space="preserve">- Provlhčení podkladu by mělo začít pár hodin před samotným nanášením malt ručně pomocí zednické štětky. Je důležité aby se v prohlubních a pórech </t>
  </si>
  <si>
    <t>nedržela žádná voda.</t>
  </si>
  <si>
    <t xml:space="preserve">- V místech odkryté výztuže bude nanesena antikorozní ochrana včetně adhezního můstku. </t>
  </si>
  <si>
    <t>Dbejte na správný postup při zpracování hmoty až do homogenního stavu, zvýšení obsahu vody vede ke zhoršení garantovaných vlastností.</t>
  </si>
  <si>
    <t>- Nanesení antikorozní ochrany pomocí středně tvrdého štětce probíhá ve dvou vrstvách. Mezi oběma nátěry je důležitá přestávka pro správné zaschnutí</t>
  </si>
  <si>
    <t>první vrstvy. Nátěr musí být proveden na celém povrchu výztuže</t>
  </si>
  <si>
    <t xml:space="preserve">- Nanesení adhezního můstku proběhne pomocí zednické štětky a musí být důkladně zatřen do betonového povrchu. Vrstva nesmí být příliš silná, aby se </t>
  </si>
  <si>
    <t>neohrozila celková soudržnost (důležité dodržovat správný technologický postup konkrétního materiálu). Následná vrstva neprofilační malty se zatírá</t>
  </si>
  <si>
    <t>ocelovým hladítkem do nezaschlé vrstvy adhezního můstku.</t>
  </si>
  <si>
    <t xml:space="preserve">- Ruční nanesení neprofilační malty je v závislosti na hloubce sanovaného povrchu. Při větší tloušťce se používají hrubé reprofilační malty, </t>
  </si>
  <si>
    <t xml:space="preserve">při menší tloušťce se používají jemné reprofilační malty. </t>
  </si>
  <si>
    <t>- Povrch lze dokončit jemnozrnnou maltou pro vytvoření celistvého vzhledu.</t>
  </si>
  <si>
    <t xml:space="preserve">- Po realizaci sanace doporučujeme nanést  přípravek proti odparu či hydrofobní nátěr v celé ploše sanace. Toto ošetření má zásadní vliv na kvalitu </t>
  </si>
  <si>
    <t>a životnost sanace.</t>
  </si>
  <si>
    <t>997</t>
  </si>
  <si>
    <t>Přesun sutě</t>
  </si>
  <si>
    <t>62</t>
  </si>
  <si>
    <t>997013114</t>
  </si>
  <si>
    <t>Vnitrostaveništní doprava suti a vybouraných hmot pro budovy v do 15 m s použitím mechanizace</t>
  </si>
  <si>
    <t>1836609987</t>
  </si>
  <si>
    <t>63</t>
  </si>
  <si>
    <t>997013501</t>
  </si>
  <si>
    <t>Odvoz suti a vybouraných hmot na skládku nebo meziskládku do 1 km se složením</t>
  </si>
  <si>
    <t>-2071346150</t>
  </si>
  <si>
    <t>64</t>
  </si>
  <si>
    <t>997013509</t>
  </si>
  <si>
    <t>Příplatek k odvozu suti a vybouraných hmot na skládku ZKD 1 km přes 1 km</t>
  </si>
  <si>
    <t>1741282342</t>
  </si>
  <si>
    <t>65</t>
  </si>
  <si>
    <t>997013801</t>
  </si>
  <si>
    <t>Poplatek za uložení stavebního odpadu na skládce (skládkovné)</t>
  </si>
  <si>
    <t>166108696</t>
  </si>
  <si>
    <t>66</t>
  </si>
  <si>
    <t>997013814</t>
  </si>
  <si>
    <t>Poplatek za uložení stavebního odpadu z izolačních hmot na skládce (skládkovné)</t>
  </si>
  <si>
    <t>-384827637</t>
  </si>
  <si>
    <t>998</t>
  </si>
  <si>
    <t>Přesun hmot</t>
  </si>
  <si>
    <t>67</t>
  </si>
  <si>
    <t>998011003</t>
  </si>
  <si>
    <t>Přesun hmot pro budovy zděné v do 24 m</t>
  </si>
  <si>
    <t>-354464646</t>
  </si>
  <si>
    <t>PSV</t>
  </si>
  <si>
    <t>Práce a dodávky PSV</t>
  </si>
  <si>
    <t>711</t>
  </si>
  <si>
    <t>Izolace proti vodě, vlhkosti a plynům</t>
  </si>
  <si>
    <t>68</t>
  </si>
  <si>
    <t>711111002</t>
  </si>
  <si>
    <t>Provedení izolace proti zemní vlhkosti vodorovné za studena lakem asfaltovým</t>
  </si>
  <si>
    <t>-1041616481</t>
  </si>
  <si>
    <t>69</t>
  </si>
  <si>
    <t>711112002</t>
  </si>
  <si>
    <t>Provedení izolace proti zemní vlhkosti svislé za studena lakem asfaltovým</t>
  </si>
  <si>
    <t>-2063111255</t>
  </si>
  <si>
    <t>70</t>
  </si>
  <si>
    <t>111631500</t>
  </si>
  <si>
    <t>lak asfaltový ALP/9 (t) bal 9 kg</t>
  </si>
  <si>
    <t>869918373</t>
  </si>
  <si>
    <t>71</t>
  </si>
  <si>
    <t>711141559</t>
  </si>
  <si>
    <t>Provedení izolace proti zemní vlhkosti pásy přitavením vodorovné NAIP</t>
  </si>
  <si>
    <t>-1914606307</t>
  </si>
  <si>
    <t>72</t>
  </si>
  <si>
    <t>711142559</t>
  </si>
  <si>
    <t>Provedení izolace proti zemní vlhkosti pásy přitavením svislé NAIP</t>
  </si>
  <si>
    <t>-1793383830</t>
  </si>
  <si>
    <t>73</t>
  </si>
  <si>
    <t>628522640</t>
  </si>
  <si>
    <t>pás s modifikovaným asfaltem Sklodek 40 Special mineral</t>
  </si>
  <si>
    <t>2076071605</t>
  </si>
  <si>
    <t>3,3*1,2*3*2*1,15</t>
  </si>
  <si>
    <t>1,8*1,0*3*1,15</t>
  </si>
  <si>
    <t>(3,3+1,2*2-0,6)*3*2*0,2*1,2</t>
  </si>
  <si>
    <t>1,0*2*3*0,2*1,2</t>
  </si>
  <si>
    <t>74</t>
  </si>
  <si>
    <t>711193121</t>
  </si>
  <si>
    <t>Izolace proti zemní vlhkosti na vodorovné ploše těsnicí kaší</t>
  </si>
  <si>
    <t>2038567516</t>
  </si>
  <si>
    <t>75</t>
  </si>
  <si>
    <t>711193131</t>
  </si>
  <si>
    <t>Izolace proti zemní vlhkosti na svislé ploše těsnicí kaší</t>
  </si>
  <si>
    <t>-369354138</t>
  </si>
  <si>
    <t>76</t>
  </si>
  <si>
    <t>711491171</t>
  </si>
  <si>
    <t>Provedení izolace proti tlakové vodě vodorovné z textilií vrstva podkladní</t>
  </si>
  <si>
    <t>-775216588</t>
  </si>
  <si>
    <t>77</t>
  </si>
  <si>
    <t>693111480</t>
  </si>
  <si>
    <t>textilie 400 g/m2 do š 8,8 m</t>
  </si>
  <si>
    <t>2070770895</t>
  </si>
  <si>
    <t>78</t>
  </si>
  <si>
    <t>998711103</t>
  </si>
  <si>
    <t>Přesun hmot tonážní pro izolace proti vodě, vlhkosti a plynům v objektech výšky do 60 m</t>
  </si>
  <si>
    <t>-339136461</t>
  </si>
  <si>
    <t>712</t>
  </si>
  <si>
    <t>Povlakové krytiny</t>
  </si>
  <si>
    <t>79</t>
  </si>
  <si>
    <t>712300833</t>
  </si>
  <si>
    <t>Odstranění povlakové krytiny střech do 10° třívrstvé</t>
  </si>
  <si>
    <t>-1268534072</t>
  </si>
  <si>
    <t>D1.05</t>
  </si>
  <si>
    <t>40,47*15,92</t>
  </si>
  <si>
    <t>80</t>
  </si>
  <si>
    <t>712300841</t>
  </si>
  <si>
    <t>Odstranění povlakové krytiny střech do 10° odškrabáním mechu s urovnáním povrchu a očištěním</t>
  </si>
  <si>
    <t>293088161</t>
  </si>
  <si>
    <t>81</t>
  </si>
  <si>
    <t>712311101</t>
  </si>
  <si>
    <t>Provedení povlakové krytiny střech do 10° za studena lakem penetračním nebo asfaltovým</t>
  </si>
  <si>
    <t>304757388</t>
  </si>
  <si>
    <t>82</t>
  </si>
  <si>
    <t>-1830582576</t>
  </si>
  <si>
    <t>83</t>
  </si>
  <si>
    <t>712341559</t>
  </si>
  <si>
    <t>Provedení povlakové krytiny střech do 10° pásy NAIP přitavením v plné ploše</t>
  </si>
  <si>
    <t>-1725283988</t>
  </si>
  <si>
    <t>84</t>
  </si>
  <si>
    <t>6285225R0</t>
  </si>
  <si>
    <t>pás asfaltovaný modifikovaný s AL vložkou</t>
  </si>
  <si>
    <t>-1567942833</t>
  </si>
  <si>
    <t>89</t>
  </si>
  <si>
    <t>7123415Y9</t>
  </si>
  <si>
    <t>Provedení detailu atiky včetně vytažení izolací a podkladní konstrukce</t>
  </si>
  <si>
    <t>-845363843</t>
  </si>
  <si>
    <t>viz skladba S1</t>
  </si>
  <si>
    <t>(40,47+15,92)*2</t>
  </si>
  <si>
    <t>85</t>
  </si>
  <si>
    <t>7123617X3</t>
  </si>
  <si>
    <t>Provedení povlakové krytiny střech do 10° fólií včetně kotev, navaření a příslušenství</t>
  </si>
  <si>
    <t>-92156383</t>
  </si>
  <si>
    <t>86</t>
  </si>
  <si>
    <t>283220120</t>
  </si>
  <si>
    <t>fólie hydroizolační střešní FATRAFOL 810 tl 1,5 mm š 1300 mm šedá</t>
  </si>
  <si>
    <t>1832536620</t>
  </si>
  <si>
    <t>87</t>
  </si>
  <si>
    <t>712391171</t>
  </si>
  <si>
    <t>Provedení povlakové krytiny střech do 10° podkladní textilní vrstvy</t>
  </si>
  <si>
    <t>-272970332</t>
  </si>
  <si>
    <t>88</t>
  </si>
  <si>
    <t>-2117857328</t>
  </si>
  <si>
    <t>90</t>
  </si>
  <si>
    <t>998712103</t>
  </si>
  <si>
    <t>Přesun hmot tonážní tonážní pro krytiny povlakové v objektech v do 24 m</t>
  </si>
  <si>
    <t>2108857940</t>
  </si>
  <si>
    <t>713</t>
  </si>
  <si>
    <t>Izolace tepelné</t>
  </si>
  <si>
    <t>91</t>
  </si>
  <si>
    <t>713121111</t>
  </si>
  <si>
    <t>Montáž izolace tepelné podlah volně kladenými rohožemi, pásy, dílci, deskami 1 vrstva</t>
  </si>
  <si>
    <t>-189161535</t>
  </si>
  <si>
    <t>92</t>
  </si>
  <si>
    <t>690429709</t>
  </si>
  <si>
    <t>713141151</t>
  </si>
  <si>
    <t>Montáž izolace tepelné střech plochých kladené volně 1 vrstva rohoží, pásů, dílců, desek</t>
  </si>
  <si>
    <t>959928625</t>
  </si>
  <si>
    <t>D1.05;</t>
  </si>
  <si>
    <t>39,759*14,2</t>
  </si>
  <si>
    <t>94</t>
  </si>
  <si>
    <t>283759280</t>
  </si>
  <si>
    <t>deska z pěnového polystyrenu EPS 200 S 1000 x 500 x 1000 mm</t>
  </si>
  <si>
    <t>-1747481610</t>
  </si>
  <si>
    <t>95</t>
  </si>
  <si>
    <t>998713103</t>
  </si>
  <si>
    <t>Přesun hmot tonážní pro izolace tepelné v objektech v do 24 m</t>
  </si>
  <si>
    <t>2052943470</t>
  </si>
  <si>
    <t>764</t>
  </si>
  <si>
    <t>Konstrukce klempířské</t>
  </si>
  <si>
    <t>96</t>
  </si>
  <si>
    <t>764001811</t>
  </si>
  <si>
    <t>Demontáž dilatační lišty do suti</t>
  </si>
  <si>
    <t>-1918826107</t>
  </si>
  <si>
    <t>D1.02; D1.03; D1.04; D1.07;</t>
  </si>
  <si>
    <t>97</t>
  </si>
  <si>
    <t>764002811</t>
  </si>
  <si>
    <t>Demontáž okapového plechu do suti v krytině povlakové</t>
  </si>
  <si>
    <t>1706071776</t>
  </si>
  <si>
    <t>Výpisy prvků</t>
  </si>
  <si>
    <t>"K8;" 6,7*3</t>
  </si>
  <si>
    <t>"K9;" 1,6*6</t>
  </si>
  <si>
    <t>98</t>
  </si>
  <si>
    <t>764002841</t>
  </si>
  <si>
    <t>Demontáž oplechování horních ploch zdí a nadezdívek do suti</t>
  </si>
  <si>
    <t>-1990351918</t>
  </si>
  <si>
    <t>Vypisy prvků</t>
  </si>
  <si>
    <t>"K5;" 39,75*2</t>
  </si>
  <si>
    <t>"K6;" 39,75*2</t>
  </si>
  <si>
    <t>"K7;" 15,6*2</t>
  </si>
  <si>
    <t>99</t>
  </si>
  <si>
    <t>764002851</t>
  </si>
  <si>
    <t>Demontáž oplechování parapetů do suti</t>
  </si>
  <si>
    <t>588641884</t>
  </si>
  <si>
    <t>D1.02; D1.03; D1.04; D1.07</t>
  </si>
  <si>
    <t>7,275*4+28,875*4</t>
  </si>
  <si>
    <t>na lodžiích</t>
  </si>
  <si>
    <t>0,6*2*3*2</t>
  </si>
  <si>
    <t>stěna pevná</t>
  </si>
  <si>
    <t>3,3</t>
  </si>
  <si>
    <t>(40,15-0,2*2)*4</t>
  </si>
  <si>
    <t>1,8</t>
  </si>
  <si>
    <t>764242433</t>
  </si>
  <si>
    <t>Oplechování rovné okapové hrany z TiZn předzvětralého plechu rš 250 mm</t>
  </si>
  <si>
    <t>-1432589591</t>
  </si>
  <si>
    <t>101</t>
  </si>
  <si>
    <t>764245405</t>
  </si>
  <si>
    <t>Oplechování horních ploch a nadezdívek bez rohů z TiZn předzvětral plechu celoplošně lepené rš 400mm</t>
  </si>
  <si>
    <t>-630951699</t>
  </si>
  <si>
    <t>102</t>
  </si>
  <si>
    <t>764245406</t>
  </si>
  <si>
    <t>Oplechování horních ploch a nadezdívek bez rohů z TiZn předzvětral plechu celoplošně lepené rš 500mm</t>
  </si>
  <si>
    <t>-1180212112</t>
  </si>
  <si>
    <t>103</t>
  </si>
  <si>
    <t>764246444</t>
  </si>
  <si>
    <t>Oplechování parapetů rovných celoplošně lepené z TiZn předzvětralého plechu rš 330 mm</t>
  </si>
  <si>
    <t>-1826022174</t>
  </si>
  <si>
    <t>105</t>
  </si>
  <si>
    <t>998764103</t>
  </si>
  <si>
    <t>Přesun hmot tonážní pro konstrukce klempířské v objektech v do 24 m</t>
  </si>
  <si>
    <t>-1988422026</t>
  </si>
  <si>
    <t>766</t>
  </si>
  <si>
    <t>Konstrukce truhlářské</t>
  </si>
  <si>
    <t>106</t>
  </si>
  <si>
    <t>766411811</t>
  </si>
  <si>
    <t>Demontáž truhlářského obložení stěn z panelů plochy do 1,5 m2</t>
  </si>
  <si>
    <t>242917081</t>
  </si>
  <si>
    <t>107</t>
  </si>
  <si>
    <t>7666221F1</t>
  </si>
  <si>
    <t>D+M F1 Okno plastové 2kř, pětikomorový profil, otevítavé, sklopné, U=1,1W/m2K, barva bílá, rozměr 1800/1000</t>
  </si>
  <si>
    <t>-1447444596</t>
  </si>
  <si>
    <t>108</t>
  </si>
  <si>
    <t>7666221F2</t>
  </si>
  <si>
    <t>D+M F2 Okno plastové 3kř, pětikomorový profil, otevítavé, sklopné, U=1,1W/m2K, barva bílá, rozměr 2700/1600</t>
  </si>
  <si>
    <t>-6889837</t>
  </si>
  <si>
    <t>109</t>
  </si>
  <si>
    <t>7666221F3</t>
  </si>
  <si>
    <t>D+M F3 Okno plastové 3kř, pětikomorový profil, otevítavé, sklopné, U=1,1W/m2K, barva bílá, rozměr 3000/1600</t>
  </si>
  <si>
    <t>-97833633</t>
  </si>
  <si>
    <t>110</t>
  </si>
  <si>
    <t>7666221F4</t>
  </si>
  <si>
    <t>D+M F4 Dveře balk. plast. 2kř, pětikom.profil, otevítavé, sklopné, U=1,1W/m2K, barva bílá, rozměr 1800/2685 - uzamykatelné, bezpeč. kování, bezpeč.sklo</t>
  </si>
  <si>
    <t>1610805602</t>
  </si>
  <si>
    <t>111</t>
  </si>
  <si>
    <t>7666221F5</t>
  </si>
  <si>
    <t>D+M F5 Sesta balk. plast. 3kř, pětikom.profil, otev., sklopné, U=1,1W/m2K, barva bílá - rozměr okno:600/1600, dveře: 900/2400</t>
  </si>
  <si>
    <t>538349391</t>
  </si>
  <si>
    <t>112</t>
  </si>
  <si>
    <t>7666221F6</t>
  </si>
  <si>
    <t>D+M F6 Dveře plast. 2kř, pětikom.profil, U=1,1W/m2K, barva bílá, rozměr 1800/2100 - bezpeč.kování, bezpeč.neprůhledné sklo</t>
  </si>
  <si>
    <t>1913236176</t>
  </si>
  <si>
    <t>113</t>
  </si>
  <si>
    <t>7666221F7</t>
  </si>
  <si>
    <t>D+M F7 Okno výklopné,  plast., pětikom.profil, U=1,1W/m2K, barva bílá,  - rozměr 2380/850</t>
  </si>
  <si>
    <t>-585225503</t>
  </si>
  <si>
    <t>114</t>
  </si>
  <si>
    <t>766692914</t>
  </si>
  <si>
    <t>Výměna parapetních desek dřevěných, laminovaných šířky do 30 cm délky přes 2,6 m</t>
  </si>
  <si>
    <t>-1284891125</t>
  </si>
  <si>
    <t>"oknoF1;" 1</t>
  </si>
  <si>
    <t>"okno F2;" 1</t>
  </si>
  <si>
    <t>"oknoF3;" 79</t>
  </si>
  <si>
    <t>"balk.sest. F5;" 2*6</t>
  </si>
  <si>
    <t>115</t>
  </si>
  <si>
    <t>607941030</t>
  </si>
  <si>
    <t>deska parapetní dřevotřísková vnitřní</t>
  </si>
  <si>
    <t>-428829173</t>
  </si>
  <si>
    <t>116</t>
  </si>
  <si>
    <t>766909001</t>
  </si>
  <si>
    <t>Demontáž stávajících výplní otvorů - dřevěných - a likvidace</t>
  </si>
  <si>
    <t>kpl</t>
  </si>
  <si>
    <t>467535440</t>
  </si>
  <si>
    <t>767</t>
  </si>
  <si>
    <t>Konstrukce zámečnické</t>
  </si>
  <si>
    <t>117</t>
  </si>
  <si>
    <t>767662110</t>
  </si>
  <si>
    <t>Montáž mříží pevných šroubovaných</t>
  </si>
  <si>
    <t>1642274235</t>
  </si>
  <si>
    <t>"mříž u kanceláře;" 3,3*1,8</t>
  </si>
  <si>
    <t>118</t>
  </si>
  <si>
    <t>767669001</t>
  </si>
  <si>
    <t>Demontáž stávající kovové mříže</t>
  </si>
  <si>
    <t>-1300477825</t>
  </si>
  <si>
    <t>119</t>
  </si>
  <si>
    <t>7679951X5</t>
  </si>
  <si>
    <t>Montáž a dodávka ostatních atypických kovových stavebních doplňkových konstrukcí - hmotnost jednotlivě přes 50 do 100 kg - 30kg/m ; vč. výplně a povrchových úprav</t>
  </si>
  <si>
    <t>kg</t>
  </si>
  <si>
    <t>-1170549656</t>
  </si>
  <si>
    <t xml:space="preserve">D1.02; D1.03; D1.04; D1.07;   </t>
  </si>
  <si>
    <t>zábradlí lodžií</t>
  </si>
  <si>
    <t>"Z2, Z1;" 3,25*3*2*30</t>
  </si>
  <si>
    <t>"Z3;" 1,8*3*30</t>
  </si>
  <si>
    <t>"Z3;"1,8*3*30</t>
  </si>
  <si>
    <t>mezilodžiové stěny</t>
  </si>
  <si>
    <t>"Z4;" 1,95*3*17</t>
  </si>
  <si>
    <t>120</t>
  </si>
  <si>
    <t>7679951X5a</t>
  </si>
  <si>
    <t>Čela lodžií budou vybourána či ponechána dle aktuáního stavu</t>
  </si>
  <si>
    <t>soubor</t>
  </si>
  <si>
    <t>-1415484244</t>
  </si>
  <si>
    <t>Čela lodžií budou vybourána či ponechána dle aktuálního stavu konstrukce - bude rozhodnuto na místě stavby před její realizací.</t>
  </si>
  <si>
    <t>V případě vybourání čela lodžie bude ocelová konstrukce zábradlí prodloužena na novou úroveň kotvení</t>
  </si>
  <si>
    <t>"Z3" 3</t>
  </si>
  <si>
    <t>121</t>
  </si>
  <si>
    <t>767996802</t>
  </si>
  <si>
    <t>Demontáž atypických zámečnických konstrukcí rozebráním hmotnosti jednotlivých dílů do 100 kg - 45 kg/m</t>
  </si>
  <si>
    <t>138072605</t>
  </si>
  <si>
    <t>"Z2, Z1;" 3,25*3*2*45</t>
  </si>
  <si>
    <t>"Z3;" 1,8*3*45</t>
  </si>
  <si>
    <t>"Z3;"1,8*3*45</t>
  </si>
  <si>
    <t>"Z4;" 1,95*3*25</t>
  </si>
  <si>
    <t>771</t>
  </si>
  <si>
    <t>Podlahy z dlaždic</t>
  </si>
  <si>
    <t>122</t>
  </si>
  <si>
    <t>771474113</t>
  </si>
  <si>
    <t>Montáž soklíků z dlaždic keramických rovných flexibilní lepidlo v do 120 mm</t>
  </si>
  <si>
    <t>-120811628</t>
  </si>
  <si>
    <t>D1.02; D1.03; D1.04</t>
  </si>
  <si>
    <t>(1,2*2+3,3-0,9)*3*2</t>
  </si>
  <si>
    <t>1,0*2*3</t>
  </si>
  <si>
    <t>123</t>
  </si>
  <si>
    <t>771574117</t>
  </si>
  <si>
    <t>Montáž podlah keramických režných hladkých lepených flexibilním lepidlem do 35 ks/m2</t>
  </si>
  <si>
    <t>1086021749</t>
  </si>
  <si>
    <t>124</t>
  </si>
  <si>
    <t>597614030</t>
  </si>
  <si>
    <t>dlaždice keramické mrazuvzdorné</t>
  </si>
  <si>
    <t>-159087898</t>
  </si>
  <si>
    <t>dle montáže a ztratné</t>
  </si>
  <si>
    <t>"podlaha lodžií;" 34,56*1,15</t>
  </si>
  <si>
    <t>"soklík;" 40,8*0,1*1,25</t>
  </si>
  <si>
    <t>125</t>
  </si>
  <si>
    <t>998771103</t>
  </si>
  <si>
    <t>Přesun hmot tonážní pro podlahy z dlaždic v objektech v do 24 m</t>
  </si>
  <si>
    <t>1539655999</t>
  </si>
  <si>
    <t>777</t>
  </si>
  <si>
    <t>Podlahy lité</t>
  </si>
  <si>
    <t>126</t>
  </si>
  <si>
    <t>777552250</t>
  </si>
  <si>
    <t>Podlahy ze stěrky vyrovnávací s penetrací - tloušťka 10 mm</t>
  </si>
  <si>
    <t>-2038731083</t>
  </si>
  <si>
    <t>lodžie</t>
  </si>
  <si>
    <t>boční rampa</t>
  </si>
  <si>
    <t>(1,35+2,5)*1,8</t>
  </si>
  <si>
    <t>(1,35+2,5)*0,3*2</t>
  </si>
  <si>
    <t>127</t>
  </si>
  <si>
    <t>998777103</t>
  </si>
  <si>
    <t>Přesun hmot tonážní pro podlahy lité v objektech v do 24 m</t>
  </si>
  <si>
    <t>2033750637</t>
  </si>
  <si>
    <t>783</t>
  </si>
  <si>
    <t>Dokončovací práce - nátěry</t>
  </si>
  <si>
    <t>128</t>
  </si>
  <si>
    <t>783301303</t>
  </si>
  <si>
    <t>Bezoplachové odrezivění zámečnických konstrukcí</t>
  </si>
  <si>
    <t>-1419544121</t>
  </si>
  <si>
    <t>129</t>
  </si>
  <si>
    <t>783301311</t>
  </si>
  <si>
    <t>Odmaštění zámečnických konstrukcí vodou ředitelným odmašťovačem</t>
  </si>
  <si>
    <t>-673080131</t>
  </si>
  <si>
    <t>130</t>
  </si>
  <si>
    <t>783334201</t>
  </si>
  <si>
    <t>Základní antikorozní jednonásobný epoxidový nátěr zámečnických konstrukcí</t>
  </si>
  <si>
    <t>-429154872</t>
  </si>
  <si>
    <t>zábradlí u bočního vchodu</t>
  </si>
  <si>
    <t>(1,35*2+2,5*2)*2</t>
  </si>
  <si>
    <t>dvířka elektroskříňky</t>
  </si>
  <si>
    <t>0,6*0,8*2*1,2</t>
  </si>
  <si>
    <t>131</t>
  </si>
  <si>
    <t>783337101</t>
  </si>
  <si>
    <t>Krycí jednonásobný epoxidový nátěr zámečnických konstrukcí</t>
  </si>
  <si>
    <t>-991619916</t>
  </si>
  <si>
    <t>132</t>
  </si>
  <si>
    <t>783434201</t>
  </si>
  <si>
    <t>Základní antikorozní jednonásobný epoxidový nátěr klempířských konstrukcí</t>
  </si>
  <si>
    <t>-929865773</t>
  </si>
  <si>
    <t>"atika rš 400;" 110,7*0,4*1,2</t>
  </si>
  <si>
    <t>"atika rš 500;" 79,5*0,5*1,2</t>
  </si>
  <si>
    <t>"parapety rš 330;" 257,8*0,33</t>
  </si>
  <si>
    <t>"okapničky rš 250;" 29,7*0,25*1,2</t>
  </si>
  <si>
    <t>133</t>
  </si>
  <si>
    <t>783435103</t>
  </si>
  <si>
    <t>Epoxidový jednonásobný mezinátěr klempířských konstrukcí</t>
  </si>
  <si>
    <t>726592695</t>
  </si>
  <si>
    <t>134</t>
  </si>
  <si>
    <t>783437101</t>
  </si>
  <si>
    <t>Krycí jednonásobný epoxidový nátěr klempířských konstrukcí</t>
  </si>
  <si>
    <t>1116044100</t>
  </si>
  <si>
    <t>784</t>
  </si>
  <si>
    <t>Dokončovací práce - malby a tapety</t>
  </si>
  <si>
    <t>135</t>
  </si>
  <si>
    <t>784181101</t>
  </si>
  <si>
    <t>Základní akrylátová jednonásobná penetrace podkladu v místnostech výšky do 3,80m</t>
  </si>
  <si>
    <t>1292272084</t>
  </si>
  <si>
    <t>136</t>
  </si>
  <si>
    <t>784211101</t>
  </si>
  <si>
    <t>Dvojnásobné bílé malby ze směsí za mokra výborně otěruvzdorných v místnostech výšky do 3,80 m</t>
  </si>
  <si>
    <t>65584550</t>
  </si>
  <si>
    <t>"dle vnitřních omítek;" 96,768</t>
  </si>
  <si>
    <t>786</t>
  </si>
  <si>
    <t>Dokončovací práce - čalounické úpravy</t>
  </si>
  <si>
    <t>137</t>
  </si>
  <si>
    <t>78662521X1</t>
  </si>
  <si>
    <t>Zastiňující zařízení - typ lamelové žaluzie, okno kyvné nebo otočné dřevěné, značka Rolcolor VF/STA 25</t>
  </si>
  <si>
    <t>-150779840</t>
  </si>
  <si>
    <t>"oknoF1;" 1,8*1*1</t>
  </si>
  <si>
    <t>"okno F2;" 2,7*1,6*1</t>
  </si>
  <si>
    <t>"oknoF3;" 3,0*1,6*79</t>
  </si>
  <si>
    <t>"balk.sest. F5;" 0,6*1,6*2*6+0,9*2,28*6</t>
  </si>
  <si>
    <t>787</t>
  </si>
  <si>
    <t>Dokončovací práce - zasklívání</t>
  </si>
  <si>
    <t>138</t>
  </si>
  <si>
    <t>787600801</t>
  </si>
  <si>
    <t>Vysklívání oken a dveří plochy do 1 m2 skla plochého</t>
  </si>
  <si>
    <t>-317954088</t>
  </si>
  <si>
    <t>VRN</t>
  </si>
  <si>
    <t>Vedlejší rozpočtové náklady</t>
  </si>
  <si>
    <t>VRN3</t>
  </si>
  <si>
    <t>Zařízení staveniště</t>
  </si>
  <si>
    <t>144</t>
  </si>
  <si>
    <t>013254000</t>
  </si>
  <si>
    <t>Dokumentace skutečného provedení stavby</t>
  </si>
  <si>
    <t>1024</t>
  </si>
  <si>
    <t>-1268782037</t>
  </si>
  <si>
    <t>139</t>
  </si>
  <si>
    <t>030001000</t>
  </si>
  <si>
    <t>CS ÚRS 2016 01</t>
  </si>
  <si>
    <t>5696274</t>
  </si>
  <si>
    <t>140</t>
  </si>
  <si>
    <t>035002000</t>
  </si>
  <si>
    <t>Pronájmy ploch, objektů</t>
  </si>
  <si>
    <t>%</t>
  </si>
  <si>
    <t>1475687584</t>
  </si>
  <si>
    <t>142</t>
  </si>
  <si>
    <t>090001000</t>
  </si>
  <si>
    <t>Ochrana zeleně</t>
  </si>
  <si>
    <t>1408795791</t>
  </si>
  <si>
    <t>143</t>
  </si>
  <si>
    <t>040001000</t>
  </si>
  <si>
    <t>Inženýrská činnost</t>
  </si>
  <si>
    <t>1888120613</t>
  </si>
  <si>
    <t xml:space="preserve"> – zajištění stanovisek dotčených orgánů a kolaudace</t>
  </si>
  <si>
    <t>145</t>
  </si>
  <si>
    <t>043002000</t>
  </si>
  <si>
    <t>Zkoušky a ostatní měření</t>
  </si>
  <si>
    <t>-1088129313</t>
  </si>
  <si>
    <t>odtrhové zkoušky</t>
  </si>
  <si>
    <t>A02 - Hromosvod</t>
  </si>
  <si>
    <t xml:space="preserve">    749 - Elektromontáže - ostatní práce a konstrukce</t>
  </si>
  <si>
    <t>749</t>
  </si>
  <si>
    <t>Elektromontáže - ostatní práce a konstrukce</t>
  </si>
  <si>
    <t>Pol26</t>
  </si>
  <si>
    <t>DEMONTÁŽ STÁVAJÍCÍHO HROMOSVODNÍHO VEDENÍ</t>
  </si>
  <si>
    <t>-922252147</t>
  </si>
  <si>
    <t>Pol1</t>
  </si>
  <si>
    <t>PODPĚRA IZOLOVANÉHO VODIČE  R11, NA STĚNU VČETNĚ HMOŽDINEK A VRUTU</t>
  </si>
  <si>
    <t>ks</t>
  </si>
  <si>
    <t>650234445</t>
  </si>
  <si>
    <t>Pol2</t>
  </si>
  <si>
    <t>PODPĚRA NA PLOCHOU STŘECHU PV21</t>
  </si>
  <si>
    <t>1083299328</t>
  </si>
  <si>
    <t>Pol3</t>
  </si>
  <si>
    <t>JÍMACÍ TYČ JR 1,5 18/10, AlMgSi pr.  16mm, DÉLKY 1,5m</t>
  </si>
  <si>
    <t>1823419297</t>
  </si>
  <si>
    <t>Pol4</t>
  </si>
  <si>
    <t>JÍMACÍ TYČ JR 3,0 18/10, AlMgSi pr.  16mm, DÉLKY 3m</t>
  </si>
  <si>
    <t>-877839716</t>
  </si>
  <si>
    <t>Pol5</t>
  </si>
  <si>
    <t>BETONOVÝ PODSTAVEC PB9 S PODLOŽKOU, 9kg</t>
  </si>
  <si>
    <t>2068791025</t>
  </si>
  <si>
    <t>Pol6</t>
  </si>
  <si>
    <t>BETONOVÝ PODSTAVEC PB19 S PODLOŽKOU, 19kg</t>
  </si>
  <si>
    <t>-1366199872</t>
  </si>
  <si>
    <t>Pol7</t>
  </si>
  <si>
    <t>SVORKA KŘÍŽOVÁ  SK ( FeZn)</t>
  </si>
  <si>
    <t>174682784</t>
  </si>
  <si>
    <t>Pol8</t>
  </si>
  <si>
    <t>VODIČ AlMgSi pr. 8mm</t>
  </si>
  <si>
    <t>-700816405</t>
  </si>
  <si>
    <t>Pol9</t>
  </si>
  <si>
    <t>VODIČ AlMgSi pr. 8mm/R11/PVC</t>
  </si>
  <si>
    <t>-1597784797</t>
  </si>
  <si>
    <t>Pol10</t>
  </si>
  <si>
    <t>VODIČ FeZn pr. 10mm</t>
  </si>
  <si>
    <t>478491597</t>
  </si>
  <si>
    <t>Pol11</t>
  </si>
  <si>
    <t>VODIČ, PÁSEK  FeZn 30x4 mm</t>
  </si>
  <si>
    <t>179168994</t>
  </si>
  <si>
    <t>Pol12</t>
  </si>
  <si>
    <t>SVORKA ZKUŠEBNÍ  SZ (NEREZ)</t>
  </si>
  <si>
    <t>-2065641785</t>
  </si>
  <si>
    <t>Pol13</t>
  </si>
  <si>
    <t>FASÁDNÍ SKŘÍŇKA PRO ZKUŠEBNÍ SVORKU-DVÍŘKA NEREZ</t>
  </si>
  <si>
    <t>1909202964</t>
  </si>
  <si>
    <t>Pol14</t>
  </si>
  <si>
    <t>SVORKA SPOJOVACÍ PÁSEK-PÁSEK  SR2 ( FeZn)</t>
  </si>
  <si>
    <t>150247269</t>
  </si>
  <si>
    <t>Pol15</t>
  </si>
  <si>
    <t>SVORKA SPOJOVACÍ PÁSEK-KULATINA  SR3 ( FeZn)</t>
  </si>
  <si>
    <t>1404994840</t>
  </si>
  <si>
    <t>Pol16</t>
  </si>
  <si>
    <t>SPOJOVACÍ SVORKA SS (SU) (FeZn)</t>
  </si>
  <si>
    <t>1728192959</t>
  </si>
  <si>
    <t>Pol17</t>
  </si>
  <si>
    <t>SVORKA SJ1 K JÍMACÍ TYČI</t>
  </si>
  <si>
    <t>881549751</t>
  </si>
  <si>
    <t>Pol18</t>
  </si>
  <si>
    <t>OCHRANNÁ TRUBKA PH23</t>
  </si>
  <si>
    <t>446538871</t>
  </si>
  <si>
    <t>Pol19</t>
  </si>
  <si>
    <t>OZNAČOVACÍ ŠTÍTEK SVODU</t>
  </si>
  <si>
    <t>1615374181</t>
  </si>
  <si>
    <t>Pol20</t>
  </si>
  <si>
    <t>ODKAPÁVACÍ KROUŽEK</t>
  </si>
  <si>
    <t>672990350</t>
  </si>
  <si>
    <t>Pol21</t>
  </si>
  <si>
    <t>MONTÁŽ HROMOSVODNÍ SOUSTAVY</t>
  </si>
  <si>
    <t>hod</t>
  </si>
  <si>
    <t>1245568808</t>
  </si>
  <si>
    <t>Pol22</t>
  </si>
  <si>
    <t>MONTÁŽ ZEMNÍCÍ SOUSTAVY A PROPOJENÍ SE STÁVAJÍCÍ ZEMNÍCÍ SOUSTAVOU</t>
  </si>
  <si>
    <t>-2028928937</t>
  </si>
  <si>
    <t>Pol23</t>
  </si>
  <si>
    <t>REVIZE HROMOSVODU, REVIZNÍ ZPRÁVA</t>
  </si>
  <si>
    <t>-532527416</t>
  </si>
  <si>
    <t>Pol24</t>
  </si>
  <si>
    <t>VÝKOP SONDY PRO IDENTIFIKACI ULOŽENÍ KABELŮ NN</t>
  </si>
  <si>
    <t>1460378041</t>
  </si>
  <si>
    <t>Pol25</t>
  </si>
  <si>
    <t>VÝKOP A ZÁHOZ PRO ZEMNÍCÍ VODIČ 30x70cm, ZEMINA TŘ.3</t>
  </si>
  <si>
    <t>-1780998038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</si>
  <si>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</si>
  <si>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</si>
  <si>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</si>
  <si>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</si>
  <si>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</si>
  <si>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</si>
  <si>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</si>
  <si>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</si>
  <si>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</si>
  <si>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</si>
  <si>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</si>
  <si>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</si>
  <si>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</si>
  <si>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</si>
  <si>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</si>
  <si>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</si>
  <si>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</si>
  <si>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</si>
  <si>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</si>
  <si>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</si>
  <si>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</si>
  <si>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</si>
  <si>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</si>
  <si>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</si>
  <si>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</si>
  <si>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</si>
  <si>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</si>
  <si>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</si>
  <si>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</si>
  <si>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</si>
  <si>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</si>
  <si>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</si>
  <si>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</si>
  <si>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</si>
  <si>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</si>
  <si>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</si>
  <si>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</si>
  <si>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</si>
  <si>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</si>
  <si>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</si>
  <si>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</si>
  <si>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</si>
  <si>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</si>
  <si>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</si>
  <si>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</si>
  <si>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</si>
  <si>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</si>
  <si>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</si>
  <si>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</si>
  <si>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</si>
  <si>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</si>
  <si>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</si>
  <si>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</si>
  <si>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</si>
  <si>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</si>
  <si>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</si>
  <si>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</si>
  <si>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</si>
  <si>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</si>
  <si>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</si>
  <si>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</si>
  <si>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</si>
  <si>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</si>
  <si>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</si>
  <si>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</si>
  <si>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</si>
  <si>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</si>
  <si>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</si>
  <si>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</si>
  <si>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</si>
  <si>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</si>
  <si>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</si>
  <si>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</si>
  <si>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</si>
  <si>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</si>
  <si>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</si>
  <si>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</si>
  <si>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</si>
  <si>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</si>
  <si>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</si>
  <si>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</si>
  <si>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</si>
  <si>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</si>
  <si>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</si>
  <si>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</si>
  <si>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</si>
  <si>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</si>
  <si>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</si>
  <si>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</si>
  <si>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</si>
  <si>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</si>
  <si>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</si>
  <si>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</si>
  <si>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</si>
  <si>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</si>
  <si>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</si>
  <si>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</si>
  <si>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</si>
  <si>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</si>
  <si>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</si>
  <si>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</si>
  <si>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</si>
  <si>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</si>
  <si>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</si>
  <si>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</si>
  <si>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</si>
  <si>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</si>
  <si>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</si>
  <si>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</si>
  <si>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</si>
  <si>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</si>
  <si>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</si>
  <si>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</si>
  <si>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</si>
  <si>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</si>
  <si>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</si>
  <si>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</si>
  <si>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</si>
  <si>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</si>
  <si>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</si>
  <si>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</si>
  <si>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</si>
  <si>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</si>
  <si>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</si>
  <si>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</si>
  <si>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</si>
  <si>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</si>
  <si>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</si>
  <si>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</si>
  <si>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</si>
  <si>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</si>
  <si>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</si>
  <si>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</si>
  <si>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</si>
  <si>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</si>
  <si>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</si>
  <si>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</si>
  <si>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</si>
  <si>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</si>
  <si>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</si>
  <si>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</si>
  <si>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</si>
  <si>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</si>
  <si>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</si>
  <si>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</si>
  <si>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</si>
  <si>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</si>
  <si>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</si>
  <si>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</si>
  <si>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</si>
  <si>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</si>
  <si>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</si>
  <si>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</si>
  <si>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</si>
  <si>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</si>
  <si>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</si>
  <si>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</si>
  <si>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</si>
  <si>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</si>
  <si>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</si>
  <si>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</si>
  <si>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</si>
  <si>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</si>
  <si>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</si>
  <si>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</si>
  <si>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</si>
  <si>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</si>
  <si>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</si>
  <si>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</si>
  <si>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</si>
  <si>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</si>
  <si>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</si>
  <si>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</si>
  <si>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</si>
  <si>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</si>
  <si>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</si>
  <si>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</si>
  <si>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</si>
  <si>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</si>
  <si>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</si>
  <si>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</si>
  <si>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</si>
  <si>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</si>
  <si>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</si>
  <si>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</si>
  <si>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</si>
  <si>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</si>
  <si>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</si>
  <si>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</si>
  <si>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</si>
  <si>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VLASTNÍ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</si>
</sst>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0000A8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color rgb="FF96969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sz val="7"/>
      <color rgb="FF969696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FF0000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0" fontId="40" fillId="0" borderId="0" applyAlignment="0">
      <alignment vertical="top" wrapText="1"/>
      <protection locked="0"/>
    </xf>
  </cellStyleXfs>
  <cellXfs count="394">
    <xf numFmtId="0" fontId="0" fillId="0" borderId="0" xfId="0"/>
    <xf numFmtId="0" fontId="4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Border="1" applyAlignment="1">
      <alignment horizontal="left" vertical="center"/>
    </xf>
    <xf numFmtId="0" fontId="0" fillId="0" borderId="5" xfId="0" applyBorder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0" fillId="0" borderId="6" xfId="0" applyBorder="1"/>
    <xf numFmtId="0" fontId="0" fillId="0" borderId="4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0" fillId="0" borderId="17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" fontId="26" fillId="0" borderId="17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6" fillId="0" borderId="22" xfId="0" applyNumberFormat="1" applyFont="1" applyBorder="1" applyAlignment="1">
      <alignment vertical="center"/>
    </xf>
    <xf numFmtId="4" fontId="26" fillId="0" borderId="23" xfId="0" applyNumberFormat="1" applyFont="1" applyBorder="1" applyAlignment="1">
      <alignment vertical="center"/>
    </xf>
    <xf numFmtId="166" fontId="26" fillId="0" borderId="23" xfId="0" applyNumberFormat="1" applyFont="1" applyBorder="1" applyAlignment="1">
      <alignment vertical="center"/>
    </xf>
    <xf numFmtId="4" fontId="26" fillId="0" borderId="24" xfId="0" applyNumberFormat="1" applyFont="1" applyBorder="1" applyAlignment="1">
      <alignment vertical="center"/>
    </xf>
    <xf numFmtId="0" fontId="7" fillId="0" borderId="0" xfId="0" applyFont="1" applyAlignment="1" applyProtection="1">
      <protection locked="0"/>
    </xf>
    <xf numFmtId="4" fontId="0" fillId="4" borderId="27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" fontId="34" fillId="4" borderId="2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0" fillId="4" borderId="27" xfId="0" applyNumberFormat="1" applyFont="1" applyFill="1" applyBorder="1" applyAlignment="1" applyProtection="1">
      <alignment vertical="center"/>
      <protection locked="0"/>
    </xf>
    <xf numFmtId="0" fontId="35" fillId="2" borderId="0" xfId="1" applyFill="1"/>
    <xf numFmtId="0" fontId="36" fillId="0" borderId="0" xfId="1" applyFont="1" applyAlignment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38" fillId="2" borderId="0" xfId="0" applyFont="1" applyFill="1" applyAlignment="1" applyProtection="1">
      <alignment vertical="center"/>
    </xf>
    <xf numFmtId="0" fontId="37" fillId="2" borderId="0" xfId="0" applyFont="1" applyFill="1" applyAlignment="1" applyProtection="1">
      <alignment horizontal="left" vertical="center"/>
    </xf>
    <xf numFmtId="0" fontId="39" fillId="2" borderId="0" xfId="1" applyFont="1" applyFill="1" applyAlignment="1" applyProtection="1">
      <alignment vertical="center"/>
    </xf>
    <xf numFmtId="0" fontId="0" fillId="0" borderId="0" xfId="0"/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0" fontId="0" fillId="6" borderId="9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8" fillId="6" borderId="2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2" borderId="0" xfId="0" applyFill="1" applyProtection="1"/>
    <xf numFmtId="0" fontId="35" fillId="2" borderId="0" xfId="1" applyFill="1" applyProtection="1"/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4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3" fillId="0" borderId="0" xfId="0" applyFont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2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0" fontId="0" fillId="6" borderId="26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left" vertical="center"/>
    </xf>
    <xf numFmtId="4" fontId="5" fillId="0" borderId="2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/>
    </xf>
    <xf numFmtId="4" fontId="6" fillId="0" borderId="2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19" xfId="0" applyFont="1" applyFill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/>
    <xf numFmtId="0" fontId="0" fillId="0" borderId="14" xfId="0" applyFont="1" applyBorder="1" applyAlignment="1" applyProtection="1">
      <alignment vertical="center"/>
    </xf>
    <xf numFmtId="166" fontId="29" fillId="0" borderId="15" xfId="0" applyNumberFormat="1" applyFont="1" applyBorder="1" applyAlignment="1" applyProtection="1"/>
    <xf numFmtId="166" fontId="29" fillId="0" borderId="16" xfId="0" applyNumberFormat="1" applyFont="1" applyBorder="1" applyAlignment="1" applyProtection="1"/>
    <xf numFmtId="4" fontId="30" fillId="0" borderId="0" xfId="0" applyNumberFormat="1" applyFont="1" applyAlignment="1" applyProtection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4" fontId="5" fillId="0" borderId="0" xfId="0" applyNumberFormat="1" applyFont="1" applyAlignment="1" applyProtection="1"/>
    <xf numFmtId="0" fontId="7" fillId="0" borderId="17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8" xfId="0" applyNumberFormat="1" applyFont="1" applyBorder="1" applyAlignment="1" applyProtection="1"/>
    <xf numFmtId="0" fontId="7" fillId="0" borderId="0" xfId="0" applyFont="1" applyAlignment="1" applyProtection="1">
      <alignment horizont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7" fontId="0" fillId="0" borderId="27" xfId="0" applyNumberFormat="1" applyFont="1" applyBorder="1" applyAlignment="1" applyProtection="1">
      <alignment vertical="center"/>
    </xf>
    <xf numFmtId="4" fontId="0" fillId="0" borderId="27" xfId="0" applyNumberFormat="1" applyFont="1" applyBorder="1" applyAlignment="1" applyProtection="1">
      <alignment vertical="center"/>
    </xf>
    <xf numFmtId="0" fontId="1" fillId="4" borderId="27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4" fontId="0" fillId="0" borderId="0" xfId="0" applyNumberFormat="1" applyFont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34" fillId="0" borderId="27" xfId="0" applyFont="1" applyBorder="1" applyAlignment="1" applyProtection="1">
      <alignment horizontal="center" vertical="center"/>
    </xf>
    <xf numFmtId="49" fontId="34" fillId="0" borderId="27" xfId="0" applyNumberFormat="1" applyFont="1" applyBorder="1" applyAlignment="1" applyProtection="1">
      <alignment horizontal="left" vertical="center" wrapText="1"/>
    </xf>
    <xf numFmtId="0" fontId="34" fillId="0" borderId="27" xfId="0" applyFont="1" applyBorder="1" applyAlignment="1" applyProtection="1">
      <alignment horizontal="left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167" fontId="34" fillId="0" borderId="27" xfId="0" applyNumberFormat="1" applyFont="1" applyBorder="1" applyAlignment="1" applyProtection="1">
      <alignment vertical="center"/>
    </xf>
    <xf numFmtId="4" fontId="34" fillId="0" borderId="27" xfId="0" applyNumberFormat="1" applyFont="1" applyBorder="1" applyAlignment="1" applyProtection="1">
      <alignment vertical="center"/>
    </xf>
    <xf numFmtId="0" fontId="34" fillId="0" borderId="4" xfId="0" applyFont="1" applyBorder="1" applyAlignment="1" applyProtection="1">
      <alignment vertical="center"/>
    </xf>
    <xf numFmtId="0" fontId="34" fillId="4" borderId="27" xfId="0" applyFont="1" applyFill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66" fontId="1" fillId="0" borderId="23" xfId="0" applyNumberFormat="1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0" fontId="40" fillId="0" borderId="0" xfId="2" applyAlignment="1" applyProtection="1">
      <alignment vertical="top"/>
    </xf>
    <xf numFmtId="0" fontId="41" fillId="0" borderId="28" xfId="2" applyFont="1" applyBorder="1" applyAlignment="1" applyProtection="1">
      <alignment vertical="center" wrapText="1"/>
    </xf>
    <xf numFmtId="0" fontId="41" fillId="0" borderId="29" xfId="2" applyFont="1" applyBorder="1" applyAlignment="1" applyProtection="1">
      <alignment vertical="center" wrapText="1"/>
    </xf>
    <xf numFmtId="0" fontId="41" fillId="0" borderId="30" xfId="2" applyFont="1" applyBorder="1" applyAlignment="1" applyProtection="1">
      <alignment vertical="center" wrapText="1"/>
    </xf>
    <xf numFmtId="0" fontId="41" fillId="0" borderId="31" xfId="2" applyFont="1" applyBorder="1" applyAlignment="1" applyProtection="1">
      <alignment horizontal="center" vertical="center" wrapText="1"/>
    </xf>
    <xf numFmtId="0" fontId="41" fillId="0" borderId="32" xfId="2" applyFont="1" applyBorder="1" applyAlignment="1" applyProtection="1">
      <alignment horizontal="center" vertical="center" wrapText="1"/>
    </xf>
    <xf numFmtId="0" fontId="40" fillId="0" borderId="0" xfId="2" applyAlignment="1" applyProtection="1">
      <alignment horizontal="center" vertical="center"/>
    </xf>
    <xf numFmtId="0" fontId="41" fillId="0" borderId="31" xfId="2" applyFont="1" applyBorder="1" applyAlignment="1" applyProtection="1">
      <alignment vertical="center" wrapText="1"/>
    </xf>
    <xf numFmtId="0" fontId="41" fillId="0" borderId="32" xfId="2" applyFont="1" applyBorder="1" applyAlignment="1" applyProtection="1">
      <alignment vertical="center" wrapText="1"/>
    </xf>
    <xf numFmtId="0" fontId="43" fillId="0" borderId="0" xfId="2" applyFont="1" applyBorder="1" applyAlignment="1" applyProtection="1">
      <alignment horizontal="left" vertical="center" wrapText="1"/>
    </xf>
    <xf numFmtId="0" fontId="44" fillId="0" borderId="31" xfId="2" applyFont="1" applyBorder="1" applyAlignment="1" applyProtection="1">
      <alignment vertical="center" wrapText="1"/>
    </xf>
    <xf numFmtId="0" fontId="44" fillId="0" borderId="0" xfId="2" applyFont="1" applyBorder="1" applyAlignment="1" applyProtection="1">
      <alignment horizontal="left" vertical="center" wrapText="1"/>
    </xf>
    <xf numFmtId="0" fontId="44" fillId="0" borderId="0" xfId="2" applyFont="1" applyBorder="1" applyAlignment="1" applyProtection="1">
      <alignment vertical="center" wrapText="1"/>
    </xf>
    <xf numFmtId="0" fontId="44" fillId="0" borderId="0" xfId="2" applyFont="1" applyBorder="1" applyAlignment="1" applyProtection="1">
      <alignment vertical="center"/>
    </xf>
    <xf numFmtId="0" fontId="44" fillId="0" borderId="0" xfId="2" applyFont="1" applyBorder="1" applyAlignment="1" applyProtection="1">
      <alignment horizontal="left" vertical="center"/>
    </xf>
    <xf numFmtId="49" fontId="44" fillId="0" borderId="0" xfId="2" applyNumberFormat="1" applyFont="1" applyBorder="1" applyAlignment="1" applyProtection="1">
      <alignment vertical="center" wrapText="1"/>
    </xf>
    <xf numFmtId="0" fontId="41" fillId="0" borderId="34" xfId="2" applyFont="1" applyBorder="1" applyAlignment="1" applyProtection="1">
      <alignment vertical="center" wrapText="1"/>
    </xf>
    <xf numFmtId="0" fontId="47" fillId="0" borderId="33" xfId="2" applyFont="1" applyBorder="1" applyAlignment="1" applyProtection="1">
      <alignment vertical="center" wrapText="1"/>
    </xf>
    <xf numFmtId="0" fontId="41" fillId="0" borderId="35" xfId="2" applyFont="1" applyBorder="1" applyAlignment="1" applyProtection="1">
      <alignment vertical="center" wrapText="1"/>
    </xf>
    <xf numFmtId="0" fontId="41" fillId="0" borderId="0" xfId="2" applyFont="1" applyBorder="1" applyAlignment="1" applyProtection="1">
      <alignment vertical="top"/>
    </xf>
    <xf numFmtId="0" fontId="41" fillId="0" borderId="0" xfId="2" applyFont="1" applyAlignment="1" applyProtection="1">
      <alignment vertical="top"/>
    </xf>
    <xf numFmtId="0" fontId="41" fillId="0" borderId="28" xfId="2" applyFont="1" applyBorder="1" applyAlignment="1" applyProtection="1">
      <alignment horizontal="left" vertical="center"/>
    </xf>
    <xf numFmtId="0" fontId="41" fillId="0" borderId="29" xfId="2" applyFont="1" applyBorder="1" applyAlignment="1" applyProtection="1">
      <alignment horizontal="left" vertical="center"/>
    </xf>
    <xf numFmtId="0" fontId="41" fillId="0" borderId="30" xfId="2" applyFont="1" applyBorder="1" applyAlignment="1" applyProtection="1">
      <alignment horizontal="left" vertical="center"/>
    </xf>
    <xf numFmtId="0" fontId="41" fillId="0" borderId="31" xfId="2" applyFont="1" applyBorder="1" applyAlignment="1" applyProtection="1">
      <alignment horizontal="left" vertical="center"/>
    </xf>
    <xf numFmtId="0" fontId="41" fillId="0" borderId="32" xfId="2" applyFont="1" applyBorder="1" applyAlignment="1" applyProtection="1">
      <alignment horizontal="left" vertical="center"/>
    </xf>
    <xf numFmtId="0" fontId="43" fillId="0" borderId="0" xfId="2" applyFont="1" applyBorder="1" applyAlignment="1" applyProtection="1">
      <alignment horizontal="left" vertical="center"/>
    </xf>
    <xf numFmtId="0" fontId="48" fillId="0" borderId="0" xfId="2" applyFont="1" applyAlignment="1" applyProtection="1">
      <alignment horizontal="left" vertical="center"/>
    </xf>
    <xf numFmtId="0" fontId="43" fillId="0" borderId="33" xfId="2" applyFont="1" applyBorder="1" applyAlignment="1" applyProtection="1">
      <alignment horizontal="left" vertical="center"/>
    </xf>
    <xf numFmtId="0" fontId="43" fillId="0" borderId="33" xfId="2" applyFont="1" applyBorder="1" applyAlignment="1" applyProtection="1">
      <alignment horizontal="center" vertical="center"/>
    </xf>
    <xf numFmtId="0" fontId="48" fillId="0" borderId="33" xfId="2" applyFont="1" applyBorder="1" applyAlignment="1" applyProtection="1">
      <alignment horizontal="left" vertical="center"/>
    </xf>
    <xf numFmtId="0" fontId="46" fillId="0" borderId="0" xfId="2" applyFont="1" applyBorder="1" applyAlignment="1" applyProtection="1">
      <alignment horizontal="left" vertical="center"/>
    </xf>
    <xf numFmtId="0" fontId="44" fillId="0" borderId="0" xfId="2" applyFont="1" applyAlignment="1" applyProtection="1">
      <alignment horizontal="left" vertical="center"/>
    </xf>
    <xf numFmtId="0" fontId="44" fillId="0" borderId="0" xfId="2" applyFont="1" applyBorder="1" applyAlignment="1" applyProtection="1">
      <alignment horizontal="center" vertical="center"/>
    </xf>
    <xf numFmtId="0" fontId="44" fillId="0" borderId="31" xfId="2" applyFont="1" applyBorder="1" applyAlignment="1" applyProtection="1">
      <alignment horizontal="left" vertical="center"/>
    </xf>
    <xf numFmtId="0" fontId="44" fillId="0" borderId="0" xfId="2" applyFont="1" applyFill="1" applyBorder="1" applyAlignment="1" applyProtection="1">
      <alignment horizontal="left" vertical="center"/>
    </xf>
    <xf numFmtId="0" fontId="44" fillId="0" borderId="0" xfId="2" applyFont="1" applyFill="1" applyBorder="1" applyAlignment="1" applyProtection="1">
      <alignment horizontal="center" vertical="center"/>
    </xf>
    <xf numFmtId="0" fontId="41" fillId="0" borderId="34" xfId="2" applyFont="1" applyBorder="1" applyAlignment="1" applyProtection="1">
      <alignment horizontal="left" vertical="center"/>
    </xf>
    <xf numFmtId="0" fontId="47" fillId="0" borderId="33" xfId="2" applyFont="1" applyBorder="1" applyAlignment="1" applyProtection="1">
      <alignment horizontal="left" vertical="center"/>
    </xf>
    <xf numFmtId="0" fontId="41" fillId="0" borderId="35" xfId="2" applyFont="1" applyBorder="1" applyAlignment="1" applyProtection="1">
      <alignment horizontal="left" vertical="center"/>
    </xf>
    <xf numFmtId="0" fontId="41" fillId="0" borderId="0" xfId="2" applyFont="1" applyBorder="1" applyAlignment="1" applyProtection="1">
      <alignment horizontal="left" vertical="center"/>
    </xf>
    <xf numFmtId="0" fontId="47" fillId="0" borderId="0" xfId="2" applyFont="1" applyBorder="1" applyAlignment="1" applyProtection="1">
      <alignment horizontal="left" vertical="center"/>
    </xf>
    <xf numFmtId="0" fontId="48" fillId="0" borderId="0" xfId="2" applyFont="1" applyBorder="1" applyAlignment="1" applyProtection="1">
      <alignment horizontal="left" vertical="center"/>
    </xf>
    <xf numFmtId="0" fontId="44" fillId="0" borderId="33" xfId="2" applyFont="1" applyBorder="1" applyAlignment="1" applyProtection="1">
      <alignment horizontal="left" vertical="center"/>
    </xf>
    <xf numFmtId="0" fontId="41" fillId="0" borderId="0" xfId="2" applyFont="1" applyBorder="1" applyAlignment="1" applyProtection="1">
      <alignment horizontal="left" vertical="center" wrapText="1"/>
    </xf>
    <xf numFmtId="0" fontId="44" fillId="0" borderId="0" xfId="2" applyFont="1" applyBorder="1" applyAlignment="1" applyProtection="1">
      <alignment horizontal="center" vertical="center" wrapText="1"/>
    </xf>
    <xf numFmtId="0" fontId="41" fillId="0" borderId="28" xfId="2" applyFont="1" applyBorder="1" applyAlignment="1" applyProtection="1">
      <alignment horizontal="left" vertical="center" wrapText="1"/>
    </xf>
    <xf numFmtId="0" fontId="41" fillId="0" borderId="29" xfId="2" applyFont="1" applyBorder="1" applyAlignment="1" applyProtection="1">
      <alignment horizontal="left" vertical="center" wrapText="1"/>
    </xf>
    <xf numFmtId="0" fontId="41" fillId="0" borderId="30" xfId="2" applyFont="1" applyBorder="1" applyAlignment="1" applyProtection="1">
      <alignment horizontal="left" vertical="center" wrapText="1"/>
    </xf>
    <xf numFmtId="0" fontId="41" fillId="0" borderId="31" xfId="2" applyFont="1" applyBorder="1" applyAlignment="1" applyProtection="1">
      <alignment horizontal="left" vertical="center" wrapText="1"/>
    </xf>
    <xf numFmtId="0" fontId="41" fillId="0" borderId="32" xfId="2" applyFont="1" applyBorder="1" applyAlignment="1" applyProtection="1">
      <alignment horizontal="left" vertical="center" wrapText="1"/>
    </xf>
    <xf numFmtId="0" fontId="48" fillId="0" borderId="31" xfId="2" applyFont="1" applyBorder="1" applyAlignment="1" applyProtection="1">
      <alignment horizontal="left" vertical="center" wrapText="1"/>
    </xf>
    <xf numFmtId="0" fontId="48" fillId="0" borderId="32" xfId="2" applyFont="1" applyBorder="1" applyAlignment="1" applyProtection="1">
      <alignment horizontal="left" vertical="center" wrapText="1"/>
    </xf>
    <xf numFmtId="0" fontId="44" fillId="0" borderId="31" xfId="2" applyFont="1" applyBorder="1" applyAlignment="1" applyProtection="1">
      <alignment horizontal="left" vertical="center" wrapText="1"/>
    </xf>
    <xf numFmtId="0" fontId="44" fillId="0" borderId="32" xfId="2" applyFont="1" applyBorder="1" applyAlignment="1" applyProtection="1">
      <alignment horizontal="left" vertical="center" wrapText="1"/>
    </xf>
    <xf numFmtId="0" fontId="44" fillId="0" borderId="32" xfId="2" applyFont="1" applyBorder="1" applyAlignment="1" applyProtection="1">
      <alignment horizontal="left" vertical="center"/>
    </xf>
    <xf numFmtId="0" fontId="44" fillId="0" borderId="34" xfId="2" applyFont="1" applyBorder="1" applyAlignment="1" applyProtection="1">
      <alignment horizontal="left" vertical="center" wrapText="1"/>
    </xf>
    <xf numFmtId="0" fontId="44" fillId="0" borderId="33" xfId="2" applyFont="1" applyBorder="1" applyAlignment="1" applyProtection="1">
      <alignment horizontal="left" vertical="center" wrapText="1"/>
    </xf>
    <xf numFmtId="0" fontId="44" fillId="0" borderId="35" xfId="2" applyFont="1" applyBorder="1" applyAlignment="1" applyProtection="1">
      <alignment horizontal="left" vertical="center" wrapText="1"/>
    </xf>
    <xf numFmtId="0" fontId="44" fillId="0" borderId="0" xfId="2" applyFont="1" applyBorder="1" applyAlignment="1" applyProtection="1">
      <alignment horizontal="left" vertical="top"/>
    </xf>
    <xf numFmtId="0" fontId="44" fillId="0" borderId="0" xfId="2" applyFont="1" applyBorder="1" applyAlignment="1" applyProtection="1">
      <alignment horizontal="center" vertical="top"/>
    </xf>
    <xf numFmtId="0" fontId="44" fillId="0" borderId="34" xfId="2" applyFont="1" applyBorder="1" applyAlignment="1" applyProtection="1">
      <alignment horizontal="left" vertical="center"/>
    </xf>
    <xf numFmtId="0" fontId="44" fillId="0" borderId="35" xfId="2" applyFont="1" applyBorder="1" applyAlignment="1" applyProtection="1">
      <alignment horizontal="left" vertical="center"/>
    </xf>
    <xf numFmtId="0" fontId="48" fillId="0" borderId="0" xfId="2" applyFont="1" applyAlignment="1" applyProtection="1">
      <alignment vertical="center"/>
    </xf>
    <xf numFmtId="0" fontId="43" fillId="0" borderId="0" xfId="2" applyFont="1" applyBorder="1" applyAlignment="1" applyProtection="1">
      <alignment vertical="center"/>
    </xf>
    <xf numFmtId="0" fontId="48" fillId="0" borderId="33" xfId="2" applyFont="1" applyBorder="1" applyAlignment="1" applyProtection="1">
      <alignment vertical="center"/>
    </xf>
    <xf numFmtId="0" fontId="43" fillId="0" borderId="33" xfId="2" applyFont="1" applyBorder="1" applyAlignment="1" applyProtection="1">
      <alignment vertical="center"/>
    </xf>
    <xf numFmtId="0" fontId="40" fillId="0" borderId="0" xfId="2" applyBorder="1" applyAlignment="1" applyProtection="1">
      <alignment vertical="top"/>
    </xf>
    <xf numFmtId="49" fontId="44" fillId="0" borderId="0" xfId="2" applyNumberFormat="1" applyFont="1" applyBorder="1" applyAlignment="1" applyProtection="1">
      <alignment horizontal="left" vertical="center"/>
    </xf>
    <xf numFmtId="0" fontId="40" fillId="0" borderId="33" xfId="2" applyBorder="1" applyAlignment="1" applyProtection="1">
      <alignment vertical="top"/>
    </xf>
    <xf numFmtId="0" fontId="43" fillId="0" borderId="33" xfId="2" applyFont="1" applyBorder="1" applyAlignment="1" applyProtection="1">
      <alignment horizontal="left"/>
    </xf>
    <xf numFmtId="0" fontId="48" fillId="0" borderId="33" xfId="2" applyFont="1" applyBorder="1" applyAlignment="1" applyProtection="1"/>
    <xf numFmtId="0" fontId="41" fillId="0" borderId="31" xfId="2" applyFont="1" applyBorder="1" applyAlignment="1" applyProtection="1">
      <alignment vertical="top"/>
    </xf>
    <xf numFmtId="0" fontId="41" fillId="0" borderId="32" xfId="2" applyFont="1" applyBorder="1" applyAlignment="1" applyProtection="1">
      <alignment vertical="top"/>
    </xf>
    <xf numFmtId="0" fontId="41" fillId="0" borderId="0" xfId="2" applyFont="1" applyBorder="1" applyAlignment="1" applyProtection="1">
      <alignment horizontal="center" vertical="center"/>
    </xf>
    <xf numFmtId="0" fontId="41" fillId="0" borderId="0" xfId="2" applyFont="1" applyBorder="1" applyAlignment="1" applyProtection="1">
      <alignment horizontal="left" vertical="top"/>
    </xf>
    <xf numFmtId="0" fontId="41" fillId="0" borderId="34" xfId="2" applyFont="1" applyBorder="1" applyAlignment="1" applyProtection="1">
      <alignment vertical="top"/>
    </xf>
    <xf numFmtId="0" fontId="41" fillId="0" borderId="33" xfId="2" applyFont="1" applyBorder="1" applyAlignment="1" applyProtection="1">
      <alignment vertical="top"/>
    </xf>
    <xf numFmtId="0" fontId="41" fillId="0" borderId="35" xfId="2" applyFont="1" applyBorder="1" applyAlignment="1" applyProtection="1">
      <alignment vertical="top"/>
    </xf>
    <xf numFmtId="0" fontId="0" fillId="7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14" fontId="2" fillId="4" borderId="0" xfId="0" applyNumberFormat="1" applyFont="1" applyFill="1" applyBorder="1" applyAlignment="1" applyProtection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3" fillId="0" borderId="0" xfId="0" applyFont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9" fillId="2" borderId="0" xfId="1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center" vertical="center"/>
    </xf>
    <xf numFmtId="0" fontId="0" fillId="0" borderId="0" xfId="0" applyProtection="1"/>
    <xf numFmtId="0" fontId="16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44" fillId="0" borderId="0" xfId="2" applyFont="1" applyBorder="1" applyAlignment="1" applyProtection="1">
      <alignment horizontal="left" vertical="top"/>
    </xf>
    <xf numFmtId="0" fontId="42" fillId="0" borderId="0" xfId="2" applyFont="1" applyBorder="1" applyAlignment="1" applyProtection="1">
      <alignment horizontal="center" vertical="center" wrapText="1"/>
    </xf>
    <xf numFmtId="0" fontId="43" fillId="0" borderId="33" xfId="2" applyFont="1" applyBorder="1" applyAlignment="1" applyProtection="1">
      <alignment horizontal="left"/>
    </xf>
    <xf numFmtId="0" fontId="44" fillId="0" borderId="0" xfId="2" applyFont="1" applyBorder="1" applyAlignment="1" applyProtection="1">
      <alignment horizontal="left" vertical="center"/>
    </xf>
    <xf numFmtId="0" fontId="42" fillId="0" borderId="0" xfId="2" applyFont="1" applyBorder="1" applyAlignment="1" applyProtection="1">
      <alignment horizontal="center" vertical="center"/>
    </xf>
    <xf numFmtId="49" fontId="44" fillId="0" borderId="0" xfId="2" applyNumberFormat="1" applyFont="1" applyBorder="1" applyAlignment="1" applyProtection="1">
      <alignment horizontal="left" vertical="center" wrapText="1"/>
    </xf>
    <xf numFmtId="0" fontId="44" fillId="0" borderId="0" xfId="2" applyFont="1" applyBorder="1" applyAlignment="1" applyProtection="1">
      <alignment horizontal="left" vertical="center" wrapText="1"/>
    </xf>
    <xf numFmtId="0" fontId="43" fillId="0" borderId="33" xfId="2" applyFont="1" applyBorder="1" applyAlignment="1" applyProtection="1">
      <alignment horizontal="left" wrapText="1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7E15B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21C0E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C8A1D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5"/>
  <sheetViews>
    <sheetView showGridLines="0" tabSelected="1" workbookViewId="0">
      <pane ySplit="1" topLeftCell="A2" activePane="bottomLeft" state="frozen"/>
      <selection pane="bottomLeft" activeCell="AN14" sqref="AN14"/>
    </sheetView>
  </sheetViews>
  <sheetFormatPr defaultRowHeight="13.5" x14ac:dyDescent="0.3"/>
  <cols>
    <col min="1" max="1" width="8.33203125" style="80" customWidth="1"/>
    <col min="2" max="2" width="1.6640625" style="80" customWidth="1"/>
    <col min="3" max="3" width="4.1640625" style="80" customWidth="1"/>
    <col min="4" max="33" width="2.6640625" style="80" customWidth="1"/>
    <col min="34" max="34" width="3.33203125" style="80" customWidth="1"/>
    <col min="35" max="35" width="31.6640625" style="80" customWidth="1"/>
    <col min="36" max="37" width="2.5" style="80" customWidth="1"/>
    <col min="38" max="38" width="8.33203125" style="80" customWidth="1"/>
    <col min="39" max="39" width="3.33203125" style="80" customWidth="1"/>
    <col min="40" max="40" width="13.33203125" style="80" customWidth="1"/>
    <col min="41" max="41" width="7.5" style="80" customWidth="1"/>
    <col min="42" max="42" width="4.1640625" style="80" customWidth="1"/>
    <col min="43" max="43" width="15.6640625" style="80" customWidth="1"/>
    <col min="44" max="44" width="13.6640625" style="80" customWidth="1"/>
    <col min="45" max="47" width="25.83203125" style="80" hidden="1" customWidth="1"/>
    <col min="48" max="52" width="21.6640625" style="80" hidden="1" customWidth="1"/>
    <col min="53" max="53" width="19.1640625" style="80" hidden="1" customWidth="1"/>
    <col min="54" max="54" width="25" style="80" hidden="1" customWidth="1"/>
    <col min="55" max="56" width="19.1640625" style="80" hidden="1" customWidth="1"/>
    <col min="57" max="57" width="66.5" style="80" customWidth="1"/>
    <col min="58" max="70" width="9.33203125" style="80"/>
    <col min="71" max="91" width="9.33203125" style="80" hidden="1"/>
    <col min="92" max="16384" width="9.33203125" style="80"/>
  </cols>
  <sheetData>
    <row r="1" spans="1:74" ht="21.4" customHeight="1" x14ac:dyDescent="0.3">
      <c r="A1" s="76" t="s">
        <v>0</v>
      </c>
      <c r="B1" s="77"/>
      <c r="C1" s="77"/>
      <c r="D1" s="78" t="s">
        <v>1</v>
      </c>
      <c r="E1" s="77"/>
      <c r="F1" s="77"/>
      <c r="G1" s="77"/>
      <c r="H1" s="77"/>
      <c r="I1" s="77"/>
      <c r="J1" s="77"/>
      <c r="K1" s="79" t="s">
        <v>1099</v>
      </c>
      <c r="L1" s="79"/>
      <c r="M1" s="79"/>
      <c r="N1" s="79"/>
      <c r="O1" s="79"/>
      <c r="P1" s="79"/>
      <c r="Q1" s="79"/>
      <c r="R1" s="79"/>
      <c r="S1" s="79"/>
      <c r="T1" s="77"/>
      <c r="U1" s="77"/>
      <c r="V1" s="77"/>
      <c r="W1" s="79" t="s">
        <v>1100</v>
      </c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4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2" t="s">
        <v>2</v>
      </c>
      <c r="BB1" s="2" t="s">
        <v>3</v>
      </c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T1" s="4" t="s">
        <v>4</v>
      </c>
      <c r="BU1" s="4" t="s">
        <v>4</v>
      </c>
      <c r="BV1" s="4" t="s">
        <v>5</v>
      </c>
    </row>
    <row r="2" spans="1:74" ht="36.950000000000003" customHeight="1" x14ac:dyDescent="0.3">
      <c r="AR2" s="339" t="s">
        <v>6</v>
      </c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S2" s="5" t="s">
        <v>7</v>
      </c>
      <c r="BT2" s="5" t="s">
        <v>8</v>
      </c>
    </row>
    <row r="3" spans="1:74" ht="6.95" customHeigh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8"/>
      <c r="BS3" s="5" t="s">
        <v>7</v>
      </c>
      <c r="BT3" s="5" t="s">
        <v>9</v>
      </c>
    </row>
    <row r="4" spans="1:74" ht="36.950000000000003" customHeight="1" x14ac:dyDescent="0.3">
      <c r="B4" s="9"/>
      <c r="C4" s="92"/>
      <c r="D4" s="10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11"/>
      <c r="AS4" s="12" t="s">
        <v>11</v>
      </c>
      <c r="BE4" s="13" t="s">
        <v>12</v>
      </c>
      <c r="BS4" s="5" t="s">
        <v>13</v>
      </c>
    </row>
    <row r="5" spans="1:74" ht="14.45" customHeight="1" x14ac:dyDescent="0.3">
      <c r="B5" s="9"/>
      <c r="C5" s="92"/>
      <c r="D5" s="14" t="s">
        <v>14</v>
      </c>
      <c r="E5" s="92"/>
      <c r="F5" s="92"/>
      <c r="G5" s="92"/>
      <c r="H5" s="92"/>
      <c r="I5" s="92"/>
      <c r="J5" s="92"/>
      <c r="K5" s="357" t="s">
        <v>15</v>
      </c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92"/>
      <c r="AQ5" s="11"/>
      <c r="BE5" s="355" t="s">
        <v>16</v>
      </c>
      <c r="BS5" s="5" t="s">
        <v>7</v>
      </c>
    </row>
    <row r="6" spans="1:74" ht="36.950000000000003" customHeight="1" x14ac:dyDescent="0.3">
      <c r="B6" s="9"/>
      <c r="C6" s="92"/>
      <c r="D6" s="15" t="s">
        <v>17</v>
      </c>
      <c r="E6" s="92"/>
      <c r="F6" s="92"/>
      <c r="G6" s="92"/>
      <c r="H6" s="92"/>
      <c r="I6" s="92"/>
      <c r="J6" s="92"/>
      <c r="K6" s="368" t="s">
        <v>18</v>
      </c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92"/>
      <c r="AQ6" s="11"/>
      <c r="BE6" s="340"/>
      <c r="BS6" s="5" t="s">
        <v>19</v>
      </c>
    </row>
    <row r="7" spans="1:74" ht="14.45" customHeight="1" x14ac:dyDescent="0.3">
      <c r="B7" s="9"/>
      <c r="C7" s="92"/>
      <c r="D7" s="16" t="s">
        <v>20</v>
      </c>
      <c r="E7" s="92"/>
      <c r="F7" s="92"/>
      <c r="G7" s="92"/>
      <c r="H7" s="92"/>
      <c r="I7" s="92"/>
      <c r="J7" s="92"/>
      <c r="K7" s="91" t="s">
        <v>3</v>
      </c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16" t="s">
        <v>21</v>
      </c>
      <c r="AL7" s="92"/>
      <c r="AM7" s="92"/>
      <c r="AN7" s="91" t="s">
        <v>3</v>
      </c>
      <c r="AO7" s="92"/>
      <c r="AP7" s="92"/>
      <c r="AQ7" s="11"/>
      <c r="BE7" s="340"/>
      <c r="BS7" s="5" t="s">
        <v>22</v>
      </c>
    </row>
    <row r="8" spans="1:74" ht="14.45" customHeight="1" x14ac:dyDescent="0.3">
      <c r="B8" s="9"/>
      <c r="C8" s="92"/>
      <c r="D8" s="16" t="s">
        <v>23</v>
      </c>
      <c r="E8" s="92"/>
      <c r="F8" s="92"/>
      <c r="G8" s="92"/>
      <c r="H8" s="92"/>
      <c r="I8" s="92"/>
      <c r="J8" s="92"/>
      <c r="K8" s="91" t="s">
        <v>24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16" t="s">
        <v>25</v>
      </c>
      <c r="AL8" s="92"/>
      <c r="AM8" s="92"/>
      <c r="AN8" s="336">
        <v>42650</v>
      </c>
      <c r="AO8" s="92"/>
      <c r="AP8" s="92"/>
      <c r="AQ8" s="11"/>
      <c r="BE8" s="340"/>
      <c r="BS8" s="5" t="s">
        <v>26</v>
      </c>
    </row>
    <row r="9" spans="1:74" ht="14.45" customHeight="1" x14ac:dyDescent="0.3">
      <c r="B9" s="9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11"/>
      <c r="BE9" s="340"/>
      <c r="BS9" s="5" t="s">
        <v>27</v>
      </c>
    </row>
    <row r="10" spans="1:74" ht="14.45" customHeight="1" x14ac:dyDescent="0.3">
      <c r="B10" s="9"/>
      <c r="C10" s="92"/>
      <c r="D10" s="16" t="s">
        <v>28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16" t="s">
        <v>29</v>
      </c>
      <c r="AL10" s="92"/>
      <c r="AM10" s="92"/>
      <c r="AN10" s="91" t="s">
        <v>3</v>
      </c>
      <c r="AO10" s="92"/>
      <c r="AP10" s="92"/>
      <c r="AQ10" s="11"/>
      <c r="BE10" s="340"/>
      <c r="BS10" s="5" t="s">
        <v>19</v>
      </c>
    </row>
    <row r="11" spans="1:74" ht="18.399999999999999" customHeight="1" x14ac:dyDescent="0.3">
      <c r="B11" s="9"/>
      <c r="C11" s="92"/>
      <c r="D11" s="92"/>
      <c r="E11" s="91" t="s">
        <v>24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16" t="s">
        <v>30</v>
      </c>
      <c r="AL11" s="92"/>
      <c r="AM11" s="92"/>
      <c r="AN11" s="91" t="s">
        <v>3</v>
      </c>
      <c r="AO11" s="92"/>
      <c r="AP11" s="92"/>
      <c r="AQ11" s="11"/>
      <c r="BE11" s="340"/>
      <c r="BS11" s="5" t="s">
        <v>19</v>
      </c>
    </row>
    <row r="12" spans="1:74" ht="6.95" customHeight="1" x14ac:dyDescent="0.3">
      <c r="B12" s="9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11"/>
      <c r="BE12" s="340"/>
      <c r="BS12" s="5" t="s">
        <v>19</v>
      </c>
    </row>
    <row r="13" spans="1:74" ht="14.45" customHeight="1" x14ac:dyDescent="0.3">
      <c r="B13" s="9"/>
      <c r="C13" s="92"/>
      <c r="D13" s="16" t="s">
        <v>31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16" t="s">
        <v>29</v>
      </c>
      <c r="AL13" s="92"/>
      <c r="AM13" s="92"/>
      <c r="AN13" s="93" t="s">
        <v>32</v>
      </c>
      <c r="AO13" s="92"/>
      <c r="AP13" s="92"/>
      <c r="AQ13" s="11"/>
      <c r="BE13" s="340"/>
      <c r="BS13" s="5" t="s">
        <v>19</v>
      </c>
    </row>
    <row r="14" spans="1:74" ht="15" x14ac:dyDescent="0.3">
      <c r="B14" s="9"/>
      <c r="C14" s="92"/>
      <c r="D14" s="92"/>
      <c r="E14" s="369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16" t="s">
        <v>30</v>
      </c>
      <c r="AL14" s="92"/>
      <c r="AM14" s="92"/>
      <c r="AN14" s="93"/>
      <c r="AO14" s="92"/>
      <c r="AP14" s="92"/>
      <c r="AQ14" s="11"/>
      <c r="BE14" s="340"/>
      <c r="BS14" s="5" t="s">
        <v>19</v>
      </c>
    </row>
    <row r="15" spans="1:74" ht="6.95" customHeight="1" x14ac:dyDescent="0.3">
      <c r="B15" s="9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11"/>
      <c r="BE15" s="340"/>
      <c r="BS15" s="5" t="s">
        <v>4</v>
      </c>
    </row>
    <row r="16" spans="1:74" ht="14.45" customHeight="1" x14ac:dyDescent="0.3">
      <c r="B16" s="9"/>
      <c r="C16" s="92"/>
      <c r="D16" s="16" t="s">
        <v>33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16" t="s">
        <v>29</v>
      </c>
      <c r="AL16" s="92"/>
      <c r="AM16" s="92"/>
      <c r="AN16" s="91" t="s">
        <v>3</v>
      </c>
      <c r="AO16" s="92"/>
      <c r="AP16" s="92"/>
      <c r="AQ16" s="11"/>
      <c r="BE16" s="340"/>
      <c r="BS16" s="5" t="s">
        <v>4</v>
      </c>
    </row>
    <row r="17" spans="2:71" ht="18.399999999999999" customHeight="1" x14ac:dyDescent="0.3">
      <c r="B17" s="9"/>
      <c r="C17" s="92"/>
      <c r="D17" s="92"/>
      <c r="E17" s="91" t="s">
        <v>24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16" t="s">
        <v>30</v>
      </c>
      <c r="AL17" s="92"/>
      <c r="AM17" s="92"/>
      <c r="AN17" s="91" t="s">
        <v>3</v>
      </c>
      <c r="AO17" s="92"/>
      <c r="AP17" s="92"/>
      <c r="AQ17" s="11"/>
      <c r="BE17" s="340"/>
      <c r="BS17" s="5" t="s">
        <v>34</v>
      </c>
    </row>
    <row r="18" spans="2:71" ht="6.95" customHeight="1" x14ac:dyDescent="0.3">
      <c r="B18" s="9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11"/>
      <c r="BE18" s="340"/>
      <c r="BS18" s="5" t="s">
        <v>7</v>
      </c>
    </row>
    <row r="19" spans="2:71" ht="14.45" customHeight="1" x14ac:dyDescent="0.3">
      <c r="B19" s="9"/>
      <c r="C19" s="92"/>
      <c r="D19" s="16" t="s">
        <v>35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11"/>
      <c r="BE19" s="340"/>
      <c r="BS19" s="5" t="s">
        <v>7</v>
      </c>
    </row>
    <row r="20" spans="2:71" ht="22.5" customHeight="1" x14ac:dyDescent="0.3">
      <c r="B20" s="9"/>
      <c r="C20" s="92"/>
      <c r="D20" s="92"/>
      <c r="E20" s="370" t="s">
        <v>3</v>
      </c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92"/>
      <c r="AP20" s="92"/>
      <c r="AQ20" s="11"/>
      <c r="BE20" s="340"/>
      <c r="BS20" s="5" t="s">
        <v>34</v>
      </c>
    </row>
    <row r="21" spans="2:71" ht="6.95" customHeight="1" x14ac:dyDescent="0.3">
      <c r="B21" s="9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11"/>
      <c r="BE21" s="340"/>
    </row>
    <row r="22" spans="2:71" ht="6.95" customHeight="1" x14ac:dyDescent="0.3">
      <c r="B22" s="9"/>
      <c r="C22" s="9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92"/>
      <c r="AQ22" s="11"/>
      <c r="BE22" s="340"/>
    </row>
    <row r="23" spans="2:71" s="83" customFormat="1" ht="25.9" customHeight="1" x14ac:dyDescent="0.3">
      <c r="B23" s="18"/>
      <c r="C23" s="86"/>
      <c r="D23" s="19" t="s">
        <v>36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371">
        <f>ROUND(AG51,2)</f>
        <v>0</v>
      </c>
      <c r="AL23" s="372"/>
      <c r="AM23" s="372"/>
      <c r="AN23" s="372"/>
      <c r="AO23" s="372"/>
      <c r="AP23" s="86"/>
      <c r="AQ23" s="20"/>
      <c r="BE23" s="346"/>
    </row>
    <row r="24" spans="2:71" s="83" customFormat="1" ht="6.95" customHeight="1" x14ac:dyDescent="0.3">
      <c r="B24" s="18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20"/>
      <c r="BE24" s="346"/>
    </row>
    <row r="25" spans="2:71" s="83" customFormat="1" x14ac:dyDescent="0.3">
      <c r="B25" s="18"/>
      <c r="C25" s="86"/>
      <c r="D25" s="86"/>
      <c r="E25" s="86"/>
      <c r="F25" s="86"/>
      <c r="G25" s="86"/>
      <c r="H25" s="86"/>
      <c r="I25" s="86"/>
      <c r="J25" s="86"/>
      <c r="K25" s="86"/>
      <c r="L25" s="373" t="s">
        <v>37</v>
      </c>
      <c r="M25" s="351"/>
      <c r="N25" s="351"/>
      <c r="O25" s="351"/>
      <c r="P25" s="86"/>
      <c r="Q25" s="86"/>
      <c r="R25" s="86"/>
      <c r="S25" s="86"/>
      <c r="T25" s="86"/>
      <c r="U25" s="86"/>
      <c r="V25" s="86"/>
      <c r="W25" s="373" t="s">
        <v>38</v>
      </c>
      <c r="X25" s="351"/>
      <c r="Y25" s="351"/>
      <c r="Z25" s="351"/>
      <c r="AA25" s="351"/>
      <c r="AB25" s="351"/>
      <c r="AC25" s="351"/>
      <c r="AD25" s="351"/>
      <c r="AE25" s="351"/>
      <c r="AF25" s="86"/>
      <c r="AG25" s="86"/>
      <c r="AH25" s="86"/>
      <c r="AI25" s="86"/>
      <c r="AJ25" s="86"/>
      <c r="AK25" s="373" t="s">
        <v>39</v>
      </c>
      <c r="AL25" s="351"/>
      <c r="AM25" s="351"/>
      <c r="AN25" s="351"/>
      <c r="AO25" s="351"/>
      <c r="AP25" s="86"/>
      <c r="AQ25" s="20"/>
      <c r="BE25" s="346"/>
    </row>
    <row r="26" spans="2:71" s="90" customFormat="1" ht="14.45" customHeight="1" x14ac:dyDescent="0.3">
      <c r="B26" s="21"/>
      <c r="C26" s="88"/>
      <c r="D26" s="22" t="s">
        <v>40</v>
      </c>
      <c r="E26" s="88"/>
      <c r="F26" s="22" t="s">
        <v>41</v>
      </c>
      <c r="G26" s="88"/>
      <c r="H26" s="88"/>
      <c r="I26" s="88"/>
      <c r="J26" s="88"/>
      <c r="K26" s="88"/>
      <c r="L26" s="354">
        <v>0.21</v>
      </c>
      <c r="M26" s="353"/>
      <c r="N26" s="353"/>
      <c r="O26" s="353"/>
      <c r="P26" s="88"/>
      <c r="Q26" s="88"/>
      <c r="R26" s="88"/>
      <c r="S26" s="88"/>
      <c r="T26" s="88"/>
      <c r="U26" s="88"/>
      <c r="V26" s="88"/>
      <c r="W26" s="352">
        <f>ROUND(AZ51,2)</f>
        <v>0</v>
      </c>
      <c r="X26" s="353"/>
      <c r="Y26" s="353"/>
      <c r="Z26" s="353"/>
      <c r="AA26" s="353"/>
      <c r="AB26" s="353"/>
      <c r="AC26" s="353"/>
      <c r="AD26" s="353"/>
      <c r="AE26" s="353"/>
      <c r="AF26" s="88"/>
      <c r="AG26" s="88"/>
      <c r="AH26" s="88"/>
      <c r="AI26" s="88"/>
      <c r="AJ26" s="88"/>
      <c r="AK26" s="352">
        <f>ROUND(AV51,2)</f>
        <v>0</v>
      </c>
      <c r="AL26" s="353"/>
      <c r="AM26" s="353"/>
      <c r="AN26" s="353"/>
      <c r="AO26" s="353"/>
      <c r="AP26" s="88"/>
      <c r="AQ26" s="23"/>
      <c r="BE26" s="356"/>
    </row>
    <row r="27" spans="2:71" s="90" customFormat="1" ht="14.45" customHeight="1" x14ac:dyDescent="0.3">
      <c r="B27" s="21"/>
      <c r="C27" s="88"/>
      <c r="D27" s="88"/>
      <c r="E27" s="88"/>
      <c r="F27" s="22" t="s">
        <v>42</v>
      </c>
      <c r="G27" s="88"/>
      <c r="H27" s="88"/>
      <c r="I27" s="88"/>
      <c r="J27" s="88"/>
      <c r="K27" s="88"/>
      <c r="L27" s="354">
        <v>0.15</v>
      </c>
      <c r="M27" s="353"/>
      <c r="N27" s="353"/>
      <c r="O27" s="353"/>
      <c r="P27" s="88"/>
      <c r="Q27" s="88"/>
      <c r="R27" s="88"/>
      <c r="S27" s="88"/>
      <c r="T27" s="88"/>
      <c r="U27" s="88"/>
      <c r="V27" s="88"/>
      <c r="W27" s="352">
        <f>ROUND(BA51,2)</f>
        <v>0</v>
      </c>
      <c r="X27" s="353"/>
      <c r="Y27" s="353"/>
      <c r="Z27" s="353"/>
      <c r="AA27" s="353"/>
      <c r="AB27" s="353"/>
      <c r="AC27" s="353"/>
      <c r="AD27" s="353"/>
      <c r="AE27" s="353"/>
      <c r="AF27" s="88"/>
      <c r="AG27" s="88"/>
      <c r="AH27" s="88"/>
      <c r="AI27" s="88"/>
      <c r="AJ27" s="88"/>
      <c r="AK27" s="352">
        <f>ROUND(AW51,2)</f>
        <v>0</v>
      </c>
      <c r="AL27" s="353"/>
      <c r="AM27" s="353"/>
      <c r="AN27" s="353"/>
      <c r="AO27" s="353"/>
      <c r="AP27" s="88"/>
      <c r="AQ27" s="23"/>
      <c r="BE27" s="356"/>
    </row>
    <row r="28" spans="2:71" s="90" customFormat="1" ht="14.45" hidden="1" customHeight="1" x14ac:dyDescent="0.3">
      <c r="B28" s="21"/>
      <c r="C28" s="88"/>
      <c r="D28" s="88"/>
      <c r="E28" s="88"/>
      <c r="F28" s="22" t="s">
        <v>43</v>
      </c>
      <c r="G28" s="88"/>
      <c r="H28" s="88"/>
      <c r="I28" s="88"/>
      <c r="J28" s="88"/>
      <c r="K28" s="88"/>
      <c r="L28" s="354">
        <v>0.21</v>
      </c>
      <c r="M28" s="353"/>
      <c r="N28" s="353"/>
      <c r="O28" s="353"/>
      <c r="P28" s="88"/>
      <c r="Q28" s="88"/>
      <c r="R28" s="88"/>
      <c r="S28" s="88"/>
      <c r="T28" s="88"/>
      <c r="U28" s="88"/>
      <c r="V28" s="88"/>
      <c r="W28" s="352">
        <f>ROUND(BB51,2)</f>
        <v>0</v>
      </c>
      <c r="X28" s="353"/>
      <c r="Y28" s="353"/>
      <c r="Z28" s="353"/>
      <c r="AA28" s="353"/>
      <c r="AB28" s="353"/>
      <c r="AC28" s="353"/>
      <c r="AD28" s="353"/>
      <c r="AE28" s="353"/>
      <c r="AF28" s="88"/>
      <c r="AG28" s="88"/>
      <c r="AH28" s="88"/>
      <c r="AI28" s="88"/>
      <c r="AJ28" s="88"/>
      <c r="AK28" s="352">
        <v>0</v>
      </c>
      <c r="AL28" s="353"/>
      <c r="AM28" s="353"/>
      <c r="AN28" s="353"/>
      <c r="AO28" s="353"/>
      <c r="AP28" s="88"/>
      <c r="AQ28" s="23"/>
      <c r="BE28" s="356"/>
    </row>
    <row r="29" spans="2:71" s="90" customFormat="1" ht="14.45" hidden="1" customHeight="1" x14ac:dyDescent="0.3">
      <c r="B29" s="21"/>
      <c r="C29" s="88"/>
      <c r="D29" s="88"/>
      <c r="E29" s="88"/>
      <c r="F29" s="22" t="s">
        <v>44</v>
      </c>
      <c r="G29" s="88"/>
      <c r="H29" s="88"/>
      <c r="I29" s="88"/>
      <c r="J29" s="88"/>
      <c r="K29" s="88"/>
      <c r="L29" s="354">
        <v>0.15</v>
      </c>
      <c r="M29" s="353"/>
      <c r="N29" s="353"/>
      <c r="O29" s="353"/>
      <c r="P29" s="88"/>
      <c r="Q29" s="88"/>
      <c r="R29" s="88"/>
      <c r="S29" s="88"/>
      <c r="T29" s="88"/>
      <c r="U29" s="88"/>
      <c r="V29" s="88"/>
      <c r="W29" s="352">
        <f>ROUND(BC51,2)</f>
        <v>0</v>
      </c>
      <c r="X29" s="353"/>
      <c r="Y29" s="353"/>
      <c r="Z29" s="353"/>
      <c r="AA29" s="353"/>
      <c r="AB29" s="353"/>
      <c r="AC29" s="353"/>
      <c r="AD29" s="353"/>
      <c r="AE29" s="353"/>
      <c r="AF29" s="88"/>
      <c r="AG29" s="88"/>
      <c r="AH29" s="88"/>
      <c r="AI29" s="88"/>
      <c r="AJ29" s="88"/>
      <c r="AK29" s="352">
        <v>0</v>
      </c>
      <c r="AL29" s="353"/>
      <c r="AM29" s="353"/>
      <c r="AN29" s="353"/>
      <c r="AO29" s="353"/>
      <c r="AP29" s="88"/>
      <c r="AQ29" s="23"/>
      <c r="BE29" s="356"/>
    </row>
    <row r="30" spans="2:71" s="90" customFormat="1" ht="14.45" hidden="1" customHeight="1" x14ac:dyDescent="0.3">
      <c r="B30" s="21"/>
      <c r="C30" s="88"/>
      <c r="D30" s="88"/>
      <c r="E30" s="88"/>
      <c r="F30" s="22" t="s">
        <v>45</v>
      </c>
      <c r="G30" s="88"/>
      <c r="H30" s="88"/>
      <c r="I30" s="88"/>
      <c r="J30" s="88"/>
      <c r="K30" s="88"/>
      <c r="L30" s="354">
        <v>0</v>
      </c>
      <c r="M30" s="353"/>
      <c r="N30" s="353"/>
      <c r="O30" s="353"/>
      <c r="P30" s="88"/>
      <c r="Q30" s="88"/>
      <c r="R30" s="88"/>
      <c r="S30" s="88"/>
      <c r="T30" s="88"/>
      <c r="U30" s="88"/>
      <c r="V30" s="88"/>
      <c r="W30" s="352">
        <f>ROUND(BD51,2)</f>
        <v>0</v>
      </c>
      <c r="X30" s="353"/>
      <c r="Y30" s="353"/>
      <c r="Z30" s="353"/>
      <c r="AA30" s="353"/>
      <c r="AB30" s="353"/>
      <c r="AC30" s="353"/>
      <c r="AD30" s="353"/>
      <c r="AE30" s="353"/>
      <c r="AF30" s="88"/>
      <c r="AG30" s="88"/>
      <c r="AH30" s="88"/>
      <c r="AI30" s="88"/>
      <c r="AJ30" s="88"/>
      <c r="AK30" s="352">
        <v>0</v>
      </c>
      <c r="AL30" s="353"/>
      <c r="AM30" s="353"/>
      <c r="AN30" s="353"/>
      <c r="AO30" s="353"/>
      <c r="AP30" s="88"/>
      <c r="AQ30" s="23"/>
      <c r="BE30" s="356"/>
    </row>
    <row r="31" spans="2:71" s="83" customFormat="1" ht="6.95" customHeight="1" x14ac:dyDescent="0.3">
      <c r="B31" s="1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20"/>
      <c r="BE31" s="346"/>
    </row>
    <row r="32" spans="2:71" s="83" customFormat="1" ht="25.9" customHeight="1" x14ac:dyDescent="0.3">
      <c r="B32" s="18"/>
      <c r="C32" s="24"/>
      <c r="D32" s="25" t="s">
        <v>46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26" t="s">
        <v>47</v>
      </c>
      <c r="U32" s="89"/>
      <c r="V32" s="89"/>
      <c r="W32" s="89"/>
      <c r="X32" s="364" t="s">
        <v>48</v>
      </c>
      <c r="Y32" s="365"/>
      <c r="Z32" s="365"/>
      <c r="AA32" s="365"/>
      <c r="AB32" s="365"/>
      <c r="AC32" s="89"/>
      <c r="AD32" s="89"/>
      <c r="AE32" s="89"/>
      <c r="AF32" s="89"/>
      <c r="AG32" s="89"/>
      <c r="AH32" s="89"/>
      <c r="AI32" s="89"/>
      <c r="AJ32" s="89"/>
      <c r="AK32" s="366">
        <f>SUM(AK23:AK30)</f>
        <v>0</v>
      </c>
      <c r="AL32" s="365"/>
      <c r="AM32" s="365"/>
      <c r="AN32" s="365"/>
      <c r="AO32" s="367"/>
      <c r="AP32" s="24"/>
      <c r="AQ32" s="27"/>
      <c r="BE32" s="346"/>
    </row>
    <row r="33" spans="2:56" s="83" customFormat="1" ht="6.95" customHeight="1" x14ac:dyDescent="0.3">
      <c r="B33" s="18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20"/>
    </row>
    <row r="34" spans="2:56" s="83" customFormat="1" ht="6.95" customHeight="1" x14ac:dyDescent="0.3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30"/>
    </row>
    <row r="38" spans="2:56" s="83" customFormat="1" ht="6.9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18"/>
    </row>
    <row r="39" spans="2:56" s="83" customFormat="1" ht="36.950000000000003" customHeight="1" x14ac:dyDescent="0.3">
      <c r="B39" s="18"/>
      <c r="C39" s="33" t="s">
        <v>49</v>
      </c>
      <c r="AR39" s="18"/>
    </row>
    <row r="40" spans="2:56" s="83" customFormat="1" ht="6.95" customHeight="1" x14ac:dyDescent="0.3">
      <c r="B40" s="18"/>
      <c r="AR40" s="18"/>
    </row>
    <row r="41" spans="2:56" s="84" customFormat="1" ht="14.45" customHeight="1" x14ac:dyDescent="0.3">
      <c r="B41" s="34"/>
      <c r="C41" s="35" t="s">
        <v>14</v>
      </c>
      <c r="L41" s="84" t="str">
        <f>K5</f>
        <v>ZX08</v>
      </c>
      <c r="AR41" s="34"/>
    </row>
    <row r="42" spans="2:56" s="82" customFormat="1" ht="36.950000000000003" customHeight="1" x14ac:dyDescent="0.3">
      <c r="B42" s="36"/>
      <c r="C42" s="37" t="s">
        <v>17</v>
      </c>
      <c r="L42" s="343" t="str">
        <f>K6</f>
        <v>Zlepšení energet.vlastností obálky budovy vojenského ubytovacího zařízení Tábor</v>
      </c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R42" s="36"/>
    </row>
    <row r="43" spans="2:56" s="83" customFormat="1" ht="6.95" customHeight="1" x14ac:dyDescent="0.3">
      <c r="B43" s="18"/>
      <c r="AR43" s="18"/>
    </row>
    <row r="44" spans="2:56" s="83" customFormat="1" ht="15" x14ac:dyDescent="0.3">
      <c r="B44" s="18"/>
      <c r="C44" s="35" t="s">
        <v>23</v>
      </c>
      <c r="L44" s="38" t="str">
        <f>IF(K8="","",K8)</f>
        <v xml:space="preserve"> </v>
      </c>
      <c r="AI44" s="35" t="s">
        <v>25</v>
      </c>
      <c r="AM44" s="345">
        <f>IF(AN8= "","",AN8)</f>
        <v>42650</v>
      </c>
      <c r="AN44" s="346"/>
      <c r="AR44" s="18"/>
    </row>
    <row r="45" spans="2:56" s="83" customFormat="1" ht="6.95" customHeight="1" x14ac:dyDescent="0.3">
      <c r="B45" s="18"/>
      <c r="AR45" s="18"/>
    </row>
    <row r="46" spans="2:56" s="83" customFormat="1" ht="15" x14ac:dyDescent="0.3">
      <c r="B46" s="18"/>
      <c r="C46" s="35" t="s">
        <v>28</v>
      </c>
      <c r="L46" s="84" t="str">
        <f>IF(E11= "","",E11)</f>
        <v xml:space="preserve"> </v>
      </c>
      <c r="AI46" s="35" t="s">
        <v>33</v>
      </c>
      <c r="AM46" s="347" t="str">
        <f>IF(E17="","",E17)</f>
        <v xml:space="preserve"> </v>
      </c>
      <c r="AN46" s="346"/>
      <c r="AO46" s="346"/>
      <c r="AP46" s="346"/>
      <c r="AR46" s="18"/>
      <c r="AS46" s="348" t="s">
        <v>50</v>
      </c>
      <c r="AT46" s="349"/>
      <c r="AU46" s="85"/>
      <c r="AV46" s="85"/>
      <c r="AW46" s="85"/>
      <c r="AX46" s="85"/>
      <c r="AY46" s="85"/>
      <c r="AZ46" s="85"/>
      <c r="BA46" s="85"/>
      <c r="BB46" s="85"/>
      <c r="BC46" s="85"/>
      <c r="BD46" s="39"/>
    </row>
    <row r="47" spans="2:56" s="83" customFormat="1" ht="15" x14ac:dyDescent="0.3">
      <c r="B47" s="18"/>
      <c r="C47" s="35" t="s">
        <v>31</v>
      </c>
      <c r="L47" s="84">
        <f>IF(E14= "Vyplň údaj","",E14)</f>
        <v>0</v>
      </c>
      <c r="AR47" s="18"/>
      <c r="AS47" s="350"/>
      <c r="AT47" s="351"/>
      <c r="AU47" s="86"/>
      <c r="AV47" s="86"/>
      <c r="AW47" s="86"/>
      <c r="AX47" s="86"/>
      <c r="AY47" s="86"/>
      <c r="AZ47" s="86"/>
      <c r="BA47" s="86"/>
      <c r="BB47" s="86"/>
      <c r="BC47" s="86"/>
      <c r="BD47" s="40"/>
    </row>
    <row r="48" spans="2:56" s="83" customFormat="1" ht="10.9" customHeight="1" x14ac:dyDescent="0.3">
      <c r="B48" s="18"/>
      <c r="AR48" s="18"/>
      <c r="AS48" s="350"/>
      <c r="AT48" s="351"/>
      <c r="AU48" s="86"/>
      <c r="AV48" s="86"/>
      <c r="AW48" s="86"/>
      <c r="AX48" s="86"/>
      <c r="AY48" s="86"/>
      <c r="AZ48" s="86"/>
      <c r="BA48" s="86"/>
      <c r="BB48" s="86"/>
      <c r="BC48" s="86"/>
      <c r="BD48" s="40"/>
    </row>
    <row r="49" spans="1:91" s="83" customFormat="1" ht="29.25" customHeight="1" x14ac:dyDescent="0.3">
      <c r="B49" s="18"/>
      <c r="C49" s="360" t="s">
        <v>51</v>
      </c>
      <c r="D49" s="361"/>
      <c r="E49" s="361"/>
      <c r="F49" s="361"/>
      <c r="G49" s="361"/>
      <c r="H49" s="87"/>
      <c r="I49" s="362" t="s">
        <v>52</v>
      </c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3" t="s">
        <v>53</v>
      </c>
      <c r="AH49" s="361"/>
      <c r="AI49" s="361"/>
      <c r="AJ49" s="361"/>
      <c r="AK49" s="361"/>
      <c r="AL49" s="361"/>
      <c r="AM49" s="361"/>
      <c r="AN49" s="362" t="s">
        <v>54</v>
      </c>
      <c r="AO49" s="361"/>
      <c r="AP49" s="361"/>
      <c r="AQ49" s="41" t="s">
        <v>55</v>
      </c>
      <c r="AR49" s="18"/>
      <c r="AS49" s="42" t="s">
        <v>56</v>
      </c>
      <c r="AT49" s="43" t="s">
        <v>57</v>
      </c>
      <c r="AU49" s="43" t="s">
        <v>58</v>
      </c>
      <c r="AV49" s="43" t="s">
        <v>59</v>
      </c>
      <c r="AW49" s="43" t="s">
        <v>60</v>
      </c>
      <c r="AX49" s="43" t="s">
        <v>61</v>
      </c>
      <c r="AY49" s="43" t="s">
        <v>62</v>
      </c>
      <c r="AZ49" s="43" t="s">
        <v>63</v>
      </c>
      <c r="BA49" s="43" t="s">
        <v>64</v>
      </c>
      <c r="BB49" s="43" t="s">
        <v>65</v>
      </c>
      <c r="BC49" s="43" t="s">
        <v>66</v>
      </c>
      <c r="BD49" s="44" t="s">
        <v>67</v>
      </c>
    </row>
    <row r="50" spans="1:91" s="83" customFormat="1" ht="10.9" customHeight="1" x14ac:dyDescent="0.3">
      <c r="B50" s="18"/>
      <c r="AR50" s="18"/>
      <c r="AS50" s="4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39"/>
    </row>
    <row r="51" spans="1:91" s="82" customFormat="1" ht="32.450000000000003" customHeight="1" x14ac:dyDescent="0.3">
      <c r="B51" s="36"/>
      <c r="C51" s="46" t="s">
        <v>68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337">
        <f>ROUND(SUM(AG52:AG53),2)</f>
        <v>0</v>
      </c>
      <c r="AH51" s="337"/>
      <c r="AI51" s="337"/>
      <c r="AJ51" s="337"/>
      <c r="AK51" s="337"/>
      <c r="AL51" s="337"/>
      <c r="AM51" s="337"/>
      <c r="AN51" s="338">
        <f>SUM(AG51,AT51)</f>
        <v>0</v>
      </c>
      <c r="AO51" s="338"/>
      <c r="AP51" s="338"/>
      <c r="AQ51" s="48" t="s">
        <v>3</v>
      </c>
      <c r="AR51" s="36"/>
      <c r="AS51" s="49">
        <f>ROUND(SUM(AS52:AS53),2)</f>
        <v>0</v>
      </c>
      <c r="AT51" s="50">
        <f>ROUND(SUM(AV51:AW51),2)</f>
        <v>0</v>
      </c>
      <c r="AU51" s="51">
        <f>ROUND(SUM(AU52:AU53),5)</f>
        <v>0</v>
      </c>
      <c r="AV51" s="50">
        <f>ROUND(AZ51*L26,2)</f>
        <v>0</v>
      </c>
      <c r="AW51" s="50">
        <f>ROUND(BA51*L27,2)</f>
        <v>0</v>
      </c>
      <c r="AX51" s="50">
        <f>ROUND(BB51*L26,2)</f>
        <v>0</v>
      </c>
      <c r="AY51" s="50">
        <f>ROUND(BC51*L27,2)</f>
        <v>0</v>
      </c>
      <c r="AZ51" s="50">
        <f>ROUND(SUM(AZ52:AZ53),2)</f>
        <v>0</v>
      </c>
      <c r="BA51" s="50">
        <f>ROUND(SUM(BA52:BA53),2)</f>
        <v>0</v>
      </c>
      <c r="BB51" s="50">
        <f>ROUND(SUM(BB52:BB53),2)</f>
        <v>0</v>
      </c>
      <c r="BC51" s="50">
        <f>ROUND(SUM(BC52:BC53),2)</f>
        <v>0</v>
      </c>
      <c r="BD51" s="52">
        <f>ROUND(SUM(BD52:BD53),2)</f>
        <v>0</v>
      </c>
      <c r="BS51" s="37" t="s">
        <v>69</v>
      </c>
      <c r="BT51" s="37" t="s">
        <v>70</v>
      </c>
      <c r="BU51" s="53" t="s">
        <v>71</v>
      </c>
      <c r="BV51" s="37" t="s">
        <v>72</v>
      </c>
      <c r="BW51" s="37" t="s">
        <v>5</v>
      </c>
      <c r="BX51" s="37" t="s">
        <v>73</v>
      </c>
      <c r="CL51" s="37" t="s">
        <v>3</v>
      </c>
    </row>
    <row r="52" spans="1:91" s="1" customFormat="1" ht="22.5" customHeight="1" x14ac:dyDescent="0.3">
      <c r="A52" s="75" t="s">
        <v>1101</v>
      </c>
      <c r="B52" s="54"/>
      <c r="C52" s="55"/>
      <c r="D52" s="359" t="s">
        <v>74</v>
      </c>
      <c r="E52" s="342"/>
      <c r="F52" s="342"/>
      <c r="G52" s="342"/>
      <c r="H52" s="342"/>
      <c r="I52" s="81"/>
      <c r="J52" s="359" t="s">
        <v>75</v>
      </c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1">
        <f>'A01 - Stavební část'!J27</f>
        <v>0</v>
      </c>
      <c r="AH52" s="342"/>
      <c r="AI52" s="342"/>
      <c r="AJ52" s="342"/>
      <c r="AK52" s="342"/>
      <c r="AL52" s="342"/>
      <c r="AM52" s="342"/>
      <c r="AN52" s="341">
        <f>SUM(AG52,AT52)</f>
        <v>0</v>
      </c>
      <c r="AO52" s="342"/>
      <c r="AP52" s="342"/>
      <c r="AQ52" s="56" t="s">
        <v>76</v>
      </c>
      <c r="AR52" s="54"/>
      <c r="AS52" s="57">
        <v>0</v>
      </c>
      <c r="AT52" s="58">
        <f>ROUND(SUM(AV52:AW52),2)</f>
        <v>0</v>
      </c>
      <c r="AU52" s="59">
        <f>'A01 - Stavební část'!P100</f>
        <v>0</v>
      </c>
      <c r="AV52" s="58">
        <f>'A01 - Stavební část'!J30</f>
        <v>0</v>
      </c>
      <c r="AW52" s="58">
        <f>'A01 - Stavební část'!J31</f>
        <v>0</v>
      </c>
      <c r="AX52" s="58">
        <f>'A01 - Stavební část'!J32</f>
        <v>0</v>
      </c>
      <c r="AY52" s="58">
        <f>'A01 - Stavební část'!J33</f>
        <v>0</v>
      </c>
      <c r="AZ52" s="58">
        <f>'A01 - Stavební část'!F30</f>
        <v>0</v>
      </c>
      <c r="BA52" s="58">
        <f>'A01 - Stavební část'!F31</f>
        <v>0</v>
      </c>
      <c r="BB52" s="58">
        <f>'A01 - Stavební část'!F32</f>
        <v>0</v>
      </c>
      <c r="BC52" s="58">
        <f>'A01 - Stavební část'!F33</f>
        <v>0</v>
      </c>
      <c r="BD52" s="60">
        <f>'A01 - Stavební část'!F34</f>
        <v>0</v>
      </c>
      <c r="BT52" s="61" t="s">
        <v>22</v>
      </c>
      <c r="BV52" s="61" t="s">
        <v>72</v>
      </c>
      <c r="BW52" s="61" t="s">
        <v>77</v>
      </c>
      <c r="BX52" s="61" t="s">
        <v>5</v>
      </c>
      <c r="CL52" s="61" t="s">
        <v>3</v>
      </c>
      <c r="CM52" s="61" t="s">
        <v>22</v>
      </c>
    </row>
    <row r="53" spans="1:91" s="1" customFormat="1" ht="22.5" customHeight="1" x14ac:dyDescent="0.3">
      <c r="A53" s="75" t="s">
        <v>1101</v>
      </c>
      <c r="B53" s="54"/>
      <c r="C53" s="55"/>
      <c r="D53" s="359" t="s">
        <v>78</v>
      </c>
      <c r="E53" s="342"/>
      <c r="F53" s="342"/>
      <c r="G53" s="342"/>
      <c r="H53" s="342"/>
      <c r="I53" s="81"/>
      <c r="J53" s="359" t="s">
        <v>79</v>
      </c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1">
        <f>'A02 - Hromosvod'!J27</f>
        <v>0</v>
      </c>
      <c r="AH53" s="342"/>
      <c r="AI53" s="342"/>
      <c r="AJ53" s="342"/>
      <c r="AK53" s="342"/>
      <c r="AL53" s="342"/>
      <c r="AM53" s="342"/>
      <c r="AN53" s="341">
        <f>SUM(AG53,AT53)</f>
        <v>0</v>
      </c>
      <c r="AO53" s="342"/>
      <c r="AP53" s="342"/>
      <c r="AQ53" s="56" t="s">
        <v>76</v>
      </c>
      <c r="AR53" s="54"/>
      <c r="AS53" s="62">
        <v>0</v>
      </c>
      <c r="AT53" s="63">
        <f>ROUND(SUM(AV53:AW53),2)</f>
        <v>0</v>
      </c>
      <c r="AU53" s="64">
        <f>'A02 - Hromosvod'!P78</f>
        <v>0</v>
      </c>
      <c r="AV53" s="63">
        <f>'A02 - Hromosvod'!J30</f>
        <v>0</v>
      </c>
      <c r="AW53" s="63">
        <f>'A02 - Hromosvod'!J31</f>
        <v>0</v>
      </c>
      <c r="AX53" s="63">
        <f>'A02 - Hromosvod'!J32</f>
        <v>0</v>
      </c>
      <c r="AY53" s="63">
        <f>'A02 - Hromosvod'!J33</f>
        <v>0</v>
      </c>
      <c r="AZ53" s="63">
        <f>'A02 - Hromosvod'!F30</f>
        <v>0</v>
      </c>
      <c r="BA53" s="63">
        <f>'A02 - Hromosvod'!F31</f>
        <v>0</v>
      </c>
      <c r="BB53" s="63">
        <f>'A02 - Hromosvod'!F32</f>
        <v>0</v>
      </c>
      <c r="BC53" s="63">
        <f>'A02 - Hromosvod'!F33</f>
        <v>0</v>
      </c>
      <c r="BD53" s="65">
        <f>'A02 - Hromosvod'!F34</f>
        <v>0</v>
      </c>
      <c r="BT53" s="61" t="s">
        <v>22</v>
      </c>
      <c r="BV53" s="61" t="s">
        <v>72</v>
      </c>
      <c r="BW53" s="61" t="s">
        <v>80</v>
      </c>
      <c r="BX53" s="61" t="s">
        <v>5</v>
      </c>
      <c r="CL53" s="61" t="s">
        <v>3</v>
      </c>
      <c r="CM53" s="61" t="s">
        <v>22</v>
      </c>
    </row>
    <row r="54" spans="1:91" s="83" customFormat="1" ht="30" customHeight="1" x14ac:dyDescent="0.3">
      <c r="B54" s="18"/>
      <c r="AR54" s="18"/>
    </row>
    <row r="55" spans="1:91" s="83" customFormat="1" ht="6.95" customHeight="1" x14ac:dyDescent="0.3"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18"/>
    </row>
  </sheetData>
  <sheetProtection password="CA7F" sheet="1" objects="1" scenarios="1"/>
  <mergeCells count="45">
    <mergeCell ref="L28:O28"/>
    <mergeCell ref="L26:O26"/>
    <mergeCell ref="W26:AE26"/>
    <mergeCell ref="AK26:AO26"/>
    <mergeCell ref="L27:O27"/>
    <mergeCell ref="W27:AE27"/>
    <mergeCell ref="AK27:AO27"/>
    <mergeCell ref="K6:AO6"/>
    <mergeCell ref="E14:AJ14"/>
    <mergeCell ref="E20:AN20"/>
    <mergeCell ref="AK23:AO23"/>
    <mergeCell ref="L25:O25"/>
    <mergeCell ref="W25:AE25"/>
    <mergeCell ref="AK25:AO25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D52:H52"/>
    <mergeCell ref="J52:AF52"/>
    <mergeCell ref="AN53:AP53"/>
    <mergeCell ref="AG53:AM53"/>
    <mergeCell ref="D53:H53"/>
    <mergeCell ref="J53:AF53"/>
    <mergeCell ref="AG51:AM51"/>
    <mergeCell ref="AN51:AP51"/>
    <mergeCell ref="AR2:BE2"/>
    <mergeCell ref="AN52:AP52"/>
    <mergeCell ref="AG52:AM52"/>
    <mergeCell ref="L42:AO42"/>
    <mergeCell ref="AM44:AN44"/>
    <mergeCell ref="AM46:AP46"/>
    <mergeCell ref="AS46:AT48"/>
    <mergeCell ref="W28:AE28"/>
    <mergeCell ref="AK28:AO28"/>
    <mergeCell ref="L29:O29"/>
    <mergeCell ref="W29:AE29"/>
    <mergeCell ref="AK29:AO29"/>
    <mergeCell ref="BE5:BE32"/>
    <mergeCell ref="K5:AO5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A01 - Stavební část'!C2" tooltip="A01 - Stavební část" display="/"/>
    <hyperlink ref="A53" location="'A02 - Hromosvod'!C2" tooltip="A02 - Hromosvod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82"/>
  <sheetViews>
    <sheetView showGridLines="0" workbookViewId="0">
      <pane ySplit="1" topLeftCell="A3" activePane="bottomLeft" state="frozen"/>
      <selection pane="bottomLeft" activeCell="E45" sqref="E45:H45"/>
    </sheetView>
  </sheetViews>
  <sheetFormatPr defaultRowHeight="13.5" x14ac:dyDescent="0.3"/>
  <cols>
    <col min="1" max="1" width="8.33203125" style="96" customWidth="1"/>
    <col min="2" max="2" width="1.6640625" style="96" customWidth="1"/>
    <col min="3" max="3" width="4.1640625" style="96" customWidth="1"/>
    <col min="4" max="4" width="4.33203125" style="96" customWidth="1"/>
    <col min="5" max="5" width="17.1640625" style="96" customWidth="1"/>
    <col min="6" max="6" width="75" style="96" customWidth="1"/>
    <col min="7" max="7" width="8.6640625" style="96" customWidth="1"/>
    <col min="8" max="8" width="11.1640625" style="96" customWidth="1"/>
    <col min="9" max="9" width="12.6640625" style="96" customWidth="1"/>
    <col min="10" max="10" width="23.5" style="96" customWidth="1"/>
    <col min="11" max="11" width="15.5" style="96" customWidth="1"/>
    <col min="12" max="12" width="9.33203125" style="96"/>
    <col min="13" max="18" width="9.33203125" style="96" hidden="1"/>
    <col min="19" max="19" width="8.1640625" style="96" hidden="1" customWidth="1"/>
    <col min="20" max="20" width="29.6640625" style="96" hidden="1" customWidth="1"/>
    <col min="21" max="21" width="16.33203125" style="96" hidden="1" customWidth="1"/>
    <col min="22" max="22" width="12.33203125" style="96" customWidth="1"/>
    <col min="23" max="23" width="16.33203125" style="96" customWidth="1"/>
    <col min="24" max="24" width="12.33203125" style="96" customWidth="1"/>
    <col min="25" max="25" width="15" style="96" customWidth="1"/>
    <col min="26" max="26" width="11" style="96" customWidth="1"/>
    <col min="27" max="27" width="15" style="96" customWidth="1"/>
    <col min="28" max="28" width="16.33203125" style="96" customWidth="1"/>
    <col min="29" max="29" width="11" style="96" customWidth="1"/>
    <col min="30" max="30" width="15" style="96" customWidth="1"/>
    <col min="31" max="31" width="16.33203125" style="96" customWidth="1"/>
    <col min="32" max="43" width="9.33203125" style="96"/>
    <col min="44" max="65" width="9.33203125" style="96" hidden="1"/>
    <col min="66" max="16384" width="9.33203125" style="96"/>
  </cols>
  <sheetData>
    <row r="1" spans="1:70" ht="21.75" customHeight="1" x14ac:dyDescent="0.3">
      <c r="A1" s="118"/>
      <c r="B1" s="77"/>
      <c r="C1" s="77"/>
      <c r="D1" s="78" t="s">
        <v>1</v>
      </c>
      <c r="E1" s="77"/>
      <c r="F1" s="79" t="s">
        <v>1102</v>
      </c>
      <c r="G1" s="377" t="s">
        <v>1103</v>
      </c>
      <c r="H1" s="377"/>
      <c r="I1" s="77"/>
      <c r="J1" s="79" t="s">
        <v>1104</v>
      </c>
      <c r="K1" s="78" t="s">
        <v>81</v>
      </c>
      <c r="L1" s="79" t="s">
        <v>1105</v>
      </c>
      <c r="M1" s="79"/>
      <c r="N1" s="79"/>
      <c r="O1" s="79"/>
      <c r="P1" s="79"/>
      <c r="Q1" s="79"/>
      <c r="R1" s="79"/>
      <c r="S1" s="79"/>
      <c r="T1" s="79"/>
      <c r="U1" s="119"/>
      <c r="V1" s="119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</row>
    <row r="2" spans="1:70" ht="36.950000000000003" customHeight="1" x14ac:dyDescent="0.3">
      <c r="L2" s="378" t="s">
        <v>6</v>
      </c>
      <c r="M2" s="379"/>
      <c r="N2" s="379"/>
      <c r="O2" s="379"/>
      <c r="P2" s="379"/>
      <c r="Q2" s="379"/>
      <c r="R2" s="379"/>
      <c r="S2" s="379"/>
      <c r="T2" s="379"/>
      <c r="U2" s="379"/>
      <c r="V2" s="379"/>
      <c r="AT2" s="120" t="s">
        <v>77</v>
      </c>
    </row>
    <row r="3" spans="1:70" ht="6.95" customHeight="1" x14ac:dyDescent="0.3">
      <c r="B3" s="121"/>
      <c r="C3" s="97"/>
      <c r="D3" s="97"/>
      <c r="E3" s="97"/>
      <c r="F3" s="97"/>
      <c r="G3" s="97"/>
      <c r="H3" s="97"/>
      <c r="I3" s="97"/>
      <c r="J3" s="97"/>
      <c r="K3" s="122"/>
      <c r="AT3" s="120" t="s">
        <v>22</v>
      </c>
    </row>
    <row r="4" spans="1:70" ht="36.950000000000003" customHeight="1" x14ac:dyDescent="0.3">
      <c r="B4" s="123"/>
      <c r="C4" s="98"/>
      <c r="D4" s="124" t="s">
        <v>82</v>
      </c>
      <c r="E4" s="98"/>
      <c r="F4" s="98"/>
      <c r="G4" s="98"/>
      <c r="H4" s="98"/>
      <c r="I4" s="98"/>
      <c r="J4" s="98"/>
      <c r="K4" s="125"/>
      <c r="M4" s="126" t="s">
        <v>11</v>
      </c>
      <c r="AT4" s="120" t="s">
        <v>4</v>
      </c>
    </row>
    <row r="5" spans="1:70" ht="6.95" customHeight="1" x14ac:dyDescent="0.3">
      <c r="B5" s="123"/>
      <c r="C5" s="98"/>
      <c r="D5" s="98"/>
      <c r="E5" s="98"/>
      <c r="F5" s="98"/>
      <c r="G5" s="98"/>
      <c r="H5" s="98"/>
      <c r="I5" s="98"/>
      <c r="J5" s="98"/>
      <c r="K5" s="125"/>
    </row>
    <row r="6" spans="1:70" ht="15" x14ac:dyDescent="0.3">
      <c r="B6" s="123"/>
      <c r="C6" s="98"/>
      <c r="D6" s="100" t="s">
        <v>17</v>
      </c>
      <c r="E6" s="98"/>
      <c r="F6" s="98"/>
      <c r="G6" s="98"/>
      <c r="H6" s="98"/>
      <c r="I6" s="98"/>
      <c r="J6" s="98"/>
      <c r="K6" s="125"/>
    </row>
    <row r="7" spans="1:70" ht="22.5" customHeight="1" x14ac:dyDescent="0.3">
      <c r="B7" s="123"/>
      <c r="C7" s="98"/>
      <c r="D7" s="98"/>
      <c r="E7" s="380" t="str">
        <f>'Rekapitulace stavby'!K6</f>
        <v>Zlepšení energet.vlastností obálky budovy vojenského ubytovacího zařízení Tábor</v>
      </c>
      <c r="F7" s="381"/>
      <c r="G7" s="381"/>
      <c r="H7" s="381"/>
      <c r="I7" s="98"/>
      <c r="J7" s="98"/>
      <c r="K7" s="125"/>
    </row>
    <row r="8" spans="1:70" s="95" customFormat="1" ht="15" x14ac:dyDescent="0.3">
      <c r="B8" s="127"/>
      <c r="C8" s="99"/>
      <c r="D8" s="100" t="s">
        <v>83</v>
      </c>
      <c r="E8" s="99"/>
      <c r="F8" s="99"/>
      <c r="G8" s="99"/>
      <c r="H8" s="99"/>
      <c r="I8" s="99"/>
      <c r="J8" s="99"/>
      <c r="K8" s="128"/>
    </row>
    <row r="9" spans="1:70" s="95" customFormat="1" ht="36.950000000000003" customHeight="1" x14ac:dyDescent="0.3">
      <c r="B9" s="127"/>
      <c r="C9" s="99"/>
      <c r="D9" s="99"/>
      <c r="E9" s="382" t="s">
        <v>84</v>
      </c>
      <c r="F9" s="383"/>
      <c r="G9" s="383"/>
      <c r="H9" s="383"/>
      <c r="I9" s="99"/>
      <c r="J9" s="99"/>
      <c r="K9" s="128"/>
    </row>
    <row r="10" spans="1:70" s="95" customFormat="1" x14ac:dyDescent="0.3">
      <c r="B10" s="127"/>
      <c r="C10" s="99"/>
      <c r="D10" s="99"/>
      <c r="E10" s="99"/>
      <c r="F10" s="99"/>
      <c r="G10" s="99"/>
      <c r="H10" s="99"/>
      <c r="I10" s="99"/>
      <c r="J10" s="99"/>
      <c r="K10" s="128"/>
    </row>
    <row r="11" spans="1:70" s="95" customFormat="1" ht="14.45" customHeight="1" x14ac:dyDescent="0.3">
      <c r="B11" s="127"/>
      <c r="C11" s="99"/>
      <c r="D11" s="100" t="s">
        <v>20</v>
      </c>
      <c r="E11" s="99"/>
      <c r="F11" s="129" t="s">
        <v>3</v>
      </c>
      <c r="G11" s="99"/>
      <c r="H11" s="99"/>
      <c r="I11" s="100" t="s">
        <v>21</v>
      </c>
      <c r="J11" s="129" t="s">
        <v>3</v>
      </c>
      <c r="K11" s="128"/>
    </row>
    <row r="12" spans="1:70" s="95" customFormat="1" ht="14.45" customHeight="1" x14ac:dyDescent="0.3">
      <c r="B12" s="127"/>
      <c r="C12" s="99"/>
      <c r="D12" s="100" t="s">
        <v>23</v>
      </c>
      <c r="E12" s="99"/>
      <c r="F12" s="129" t="s">
        <v>24</v>
      </c>
      <c r="G12" s="99"/>
      <c r="H12" s="99"/>
      <c r="I12" s="100" t="s">
        <v>25</v>
      </c>
      <c r="J12" s="130">
        <f>'Rekapitulace stavby'!AN8</f>
        <v>42650</v>
      </c>
      <c r="K12" s="128"/>
    </row>
    <row r="13" spans="1:70" s="95" customFormat="1" ht="10.9" customHeight="1" x14ac:dyDescent="0.3">
      <c r="B13" s="127"/>
      <c r="C13" s="99"/>
      <c r="D13" s="99"/>
      <c r="E13" s="99"/>
      <c r="F13" s="99"/>
      <c r="G13" s="99"/>
      <c r="H13" s="99"/>
      <c r="I13" s="99"/>
      <c r="J13" s="99"/>
      <c r="K13" s="128"/>
    </row>
    <row r="14" spans="1:70" s="95" customFormat="1" ht="14.45" customHeight="1" x14ac:dyDescent="0.3">
      <c r="B14" s="127"/>
      <c r="C14" s="99"/>
      <c r="D14" s="100" t="s">
        <v>28</v>
      </c>
      <c r="E14" s="99"/>
      <c r="F14" s="99"/>
      <c r="G14" s="99"/>
      <c r="H14" s="99"/>
      <c r="I14" s="100"/>
      <c r="J14" s="129" t="str">
        <f>IF('Rekapitulace stavby'!AN10="","",'Rekapitulace stavby'!AN10)</f>
        <v/>
      </c>
      <c r="K14" s="128"/>
    </row>
    <row r="15" spans="1:70" s="95" customFormat="1" ht="18" customHeight="1" x14ac:dyDescent="0.3">
      <c r="B15" s="127"/>
      <c r="C15" s="99"/>
      <c r="D15" s="99"/>
      <c r="E15" s="129" t="str">
        <f>IF('Rekapitulace stavby'!E11="","",'Rekapitulace stavby'!E11)</f>
        <v xml:space="preserve"> </v>
      </c>
      <c r="F15" s="99"/>
      <c r="G15" s="99"/>
      <c r="H15" s="99"/>
      <c r="I15" s="100" t="s">
        <v>30</v>
      </c>
      <c r="J15" s="129" t="str">
        <f>IF('Rekapitulace stavby'!AN11="","",'Rekapitulace stavby'!AN11)</f>
        <v/>
      </c>
      <c r="K15" s="128"/>
    </row>
    <row r="16" spans="1:70" s="95" customFormat="1" ht="6.95" customHeight="1" x14ac:dyDescent="0.3">
      <c r="B16" s="127"/>
      <c r="C16" s="99"/>
      <c r="D16" s="99"/>
      <c r="E16" s="99"/>
      <c r="F16" s="99"/>
      <c r="G16" s="99"/>
      <c r="H16" s="99"/>
      <c r="I16" s="99"/>
      <c r="J16" s="99"/>
      <c r="K16" s="128"/>
    </row>
    <row r="17" spans="2:11" s="95" customFormat="1" ht="14.45" customHeight="1" x14ac:dyDescent="0.3">
      <c r="B17" s="127"/>
      <c r="C17" s="99"/>
      <c r="D17" s="100" t="s">
        <v>31</v>
      </c>
      <c r="E17" s="99"/>
      <c r="F17" s="334"/>
      <c r="G17" s="99"/>
      <c r="H17" s="99"/>
      <c r="I17" s="100" t="s">
        <v>29</v>
      </c>
      <c r="J17" s="335"/>
      <c r="K17" s="128"/>
    </row>
    <row r="18" spans="2:11" s="95" customFormat="1" ht="18" customHeight="1" x14ac:dyDescent="0.3">
      <c r="B18" s="127"/>
      <c r="C18" s="99"/>
      <c r="D18" s="99"/>
      <c r="E18" s="129" t="str">
        <f>IF('Rekapitulace stavby'!E14="Vyplň údaj","",IF('Rekapitulace stavby'!E14="","",'Rekapitulace stavby'!E14))</f>
        <v/>
      </c>
      <c r="F18" s="99"/>
      <c r="G18" s="99"/>
      <c r="H18" s="99"/>
      <c r="I18" s="100" t="s">
        <v>30</v>
      </c>
      <c r="J18" s="335"/>
      <c r="K18" s="128"/>
    </row>
    <row r="19" spans="2:11" s="95" customFormat="1" ht="6.95" customHeight="1" x14ac:dyDescent="0.3">
      <c r="B19" s="127"/>
      <c r="C19" s="99"/>
      <c r="D19" s="99"/>
      <c r="E19" s="99"/>
      <c r="F19" s="99"/>
      <c r="G19" s="99"/>
      <c r="H19" s="99"/>
      <c r="I19" s="99"/>
      <c r="J19" s="99"/>
      <c r="K19" s="128"/>
    </row>
    <row r="20" spans="2:11" s="95" customFormat="1" ht="14.45" customHeight="1" x14ac:dyDescent="0.3">
      <c r="B20" s="127"/>
      <c r="C20" s="99"/>
      <c r="D20" s="100" t="s">
        <v>33</v>
      </c>
      <c r="E20" s="99"/>
      <c r="F20" s="99"/>
      <c r="G20" s="99"/>
      <c r="H20" s="99"/>
      <c r="I20" s="100" t="s">
        <v>29</v>
      </c>
      <c r="J20" s="129" t="str">
        <f>IF('Rekapitulace stavby'!AN16="","",'Rekapitulace stavby'!AN16)</f>
        <v/>
      </c>
      <c r="K20" s="128"/>
    </row>
    <row r="21" spans="2:11" s="95" customFormat="1" ht="18" customHeight="1" x14ac:dyDescent="0.3">
      <c r="B21" s="127"/>
      <c r="C21" s="99"/>
      <c r="D21" s="99"/>
      <c r="E21" s="129" t="str">
        <f>IF('Rekapitulace stavby'!E17="","",'Rekapitulace stavby'!E17)</f>
        <v xml:space="preserve"> </v>
      </c>
      <c r="F21" s="99"/>
      <c r="G21" s="99"/>
      <c r="H21" s="99"/>
      <c r="I21" s="100" t="s">
        <v>30</v>
      </c>
      <c r="J21" s="129" t="str">
        <f>IF('Rekapitulace stavby'!AN17="","",'Rekapitulace stavby'!AN17)</f>
        <v/>
      </c>
      <c r="K21" s="128"/>
    </row>
    <row r="22" spans="2:11" s="95" customFormat="1" ht="6.95" customHeight="1" x14ac:dyDescent="0.3">
      <c r="B22" s="127"/>
      <c r="C22" s="99"/>
      <c r="D22" s="99"/>
      <c r="E22" s="99"/>
      <c r="F22" s="99"/>
      <c r="G22" s="99"/>
      <c r="H22" s="99"/>
      <c r="I22" s="99"/>
      <c r="J22" s="99"/>
      <c r="K22" s="128"/>
    </row>
    <row r="23" spans="2:11" s="95" customFormat="1" ht="14.45" customHeight="1" x14ac:dyDescent="0.3">
      <c r="B23" s="127"/>
      <c r="C23" s="99"/>
      <c r="D23" s="100" t="s">
        <v>35</v>
      </c>
      <c r="E23" s="99"/>
      <c r="F23" s="99"/>
      <c r="G23" s="99"/>
      <c r="H23" s="99"/>
      <c r="I23" s="99"/>
      <c r="J23" s="99"/>
      <c r="K23" s="128"/>
    </row>
    <row r="24" spans="2:11" s="133" customFormat="1" ht="22.5" customHeight="1" x14ac:dyDescent="0.3">
      <c r="B24" s="131"/>
      <c r="C24" s="101"/>
      <c r="D24" s="101"/>
      <c r="E24" s="384" t="s">
        <v>3</v>
      </c>
      <c r="F24" s="385"/>
      <c r="G24" s="385"/>
      <c r="H24" s="385"/>
      <c r="I24" s="101"/>
      <c r="J24" s="101"/>
      <c r="K24" s="132"/>
    </row>
    <row r="25" spans="2:11" s="95" customFormat="1" ht="6.95" customHeight="1" x14ac:dyDescent="0.3">
      <c r="B25" s="127"/>
      <c r="C25" s="99"/>
      <c r="D25" s="99"/>
      <c r="E25" s="99"/>
      <c r="F25" s="99"/>
      <c r="G25" s="99"/>
      <c r="H25" s="99"/>
      <c r="I25" s="99"/>
      <c r="J25" s="99"/>
      <c r="K25" s="128"/>
    </row>
    <row r="26" spans="2:11" s="95" customFormat="1" ht="6.95" customHeight="1" x14ac:dyDescent="0.3">
      <c r="B26" s="127"/>
      <c r="C26" s="99"/>
      <c r="D26" s="102"/>
      <c r="E26" s="102"/>
      <c r="F26" s="102"/>
      <c r="G26" s="102"/>
      <c r="H26" s="102"/>
      <c r="I26" s="102"/>
      <c r="J26" s="102"/>
      <c r="K26" s="134"/>
    </row>
    <row r="27" spans="2:11" s="95" customFormat="1" ht="25.35" customHeight="1" x14ac:dyDescent="0.3">
      <c r="B27" s="127"/>
      <c r="C27" s="99"/>
      <c r="D27" s="135" t="s">
        <v>36</v>
      </c>
      <c r="E27" s="99"/>
      <c r="F27" s="99"/>
      <c r="G27" s="99"/>
      <c r="H27" s="99"/>
      <c r="I27" s="99"/>
      <c r="J27" s="136">
        <f>ROUND(J100,2)</f>
        <v>0</v>
      </c>
      <c r="K27" s="128"/>
    </row>
    <row r="28" spans="2:11" s="95" customFormat="1" ht="6.95" customHeight="1" x14ac:dyDescent="0.3">
      <c r="B28" s="127"/>
      <c r="C28" s="99"/>
      <c r="D28" s="102"/>
      <c r="E28" s="102"/>
      <c r="F28" s="102"/>
      <c r="G28" s="102"/>
      <c r="H28" s="102"/>
      <c r="I28" s="102"/>
      <c r="J28" s="102"/>
      <c r="K28" s="134"/>
    </row>
    <row r="29" spans="2:11" s="95" customFormat="1" ht="14.45" customHeight="1" x14ac:dyDescent="0.3">
      <c r="B29" s="127"/>
      <c r="C29" s="99"/>
      <c r="D29" s="99"/>
      <c r="E29" s="99"/>
      <c r="F29" s="103" t="s">
        <v>38</v>
      </c>
      <c r="G29" s="99"/>
      <c r="H29" s="99"/>
      <c r="I29" s="103" t="s">
        <v>37</v>
      </c>
      <c r="J29" s="103" t="s">
        <v>39</v>
      </c>
      <c r="K29" s="128"/>
    </row>
    <row r="30" spans="2:11" s="95" customFormat="1" ht="14.45" customHeight="1" x14ac:dyDescent="0.3">
      <c r="B30" s="127"/>
      <c r="C30" s="99"/>
      <c r="D30" s="137" t="s">
        <v>40</v>
      </c>
      <c r="E30" s="137" t="s">
        <v>41</v>
      </c>
      <c r="F30" s="138">
        <f>ROUND(SUM(BE100:BE1081), 2)</f>
        <v>0</v>
      </c>
      <c r="G30" s="99"/>
      <c r="H30" s="99"/>
      <c r="I30" s="104">
        <v>0.21</v>
      </c>
      <c r="J30" s="138">
        <f>ROUND(ROUND((SUM(BE100:BE1081)), 2)*I30, 2)</f>
        <v>0</v>
      </c>
      <c r="K30" s="128"/>
    </row>
    <row r="31" spans="2:11" s="95" customFormat="1" ht="14.45" customHeight="1" x14ac:dyDescent="0.3">
      <c r="B31" s="127"/>
      <c r="C31" s="99"/>
      <c r="D31" s="99"/>
      <c r="E31" s="137" t="s">
        <v>42</v>
      </c>
      <c r="F31" s="138">
        <f>ROUND(SUM(BF100:BF1081), 2)</f>
        <v>0</v>
      </c>
      <c r="G31" s="99"/>
      <c r="H31" s="99"/>
      <c r="I31" s="104">
        <v>0.15</v>
      </c>
      <c r="J31" s="138">
        <f>ROUND(ROUND((SUM(BF100:BF1081)), 2)*I31, 2)</f>
        <v>0</v>
      </c>
      <c r="K31" s="128"/>
    </row>
    <row r="32" spans="2:11" s="95" customFormat="1" ht="14.45" hidden="1" customHeight="1" x14ac:dyDescent="0.3">
      <c r="B32" s="127"/>
      <c r="C32" s="99"/>
      <c r="D32" s="99"/>
      <c r="E32" s="137" t="s">
        <v>43</v>
      </c>
      <c r="F32" s="138">
        <f>ROUND(SUM(BG100:BG1081), 2)</f>
        <v>0</v>
      </c>
      <c r="G32" s="99"/>
      <c r="H32" s="99"/>
      <c r="I32" s="104">
        <v>0.21</v>
      </c>
      <c r="J32" s="138">
        <v>0</v>
      </c>
      <c r="K32" s="128"/>
    </row>
    <row r="33" spans="2:11" s="95" customFormat="1" ht="14.45" hidden="1" customHeight="1" x14ac:dyDescent="0.3">
      <c r="B33" s="127"/>
      <c r="C33" s="99"/>
      <c r="D33" s="99"/>
      <c r="E33" s="137" t="s">
        <v>44</v>
      </c>
      <c r="F33" s="138">
        <f>ROUND(SUM(BH100:BH1081), 2)</f>
        <v>0</v>
      </c>
      <c r="G33" s="99"/>
      <c r="H33" s="99"/>
      <c r="I33" s="104">
        <v>0.15</v>
      </c>
      <c r="J33" s="138">
        <v>0</v>
      </c>
      <c r="K33" s="128"/>
    </row>
    <row r="34" spans="2:11" s="95" customFormat="1" ht="14.45" hidden="1" customHeight="1" x14ac:dyDescent="0.3">
      <c r="B34" s="127"/>
      <c r="C34" s="99"/>
      <c r="D34" s="99"/>
      <c r="E34" s="137" t="s">
        <v>45</v>
      </c>
      <c r="F34" s="138">
        <f>ROUND(SUM(BI100:BI1081), 2)</f>
        <v>0</v>
      </c>
      <c r="G34" s="99"/>
      <c r="H34" s="99"/>
      <c r="I34" s="104">
        <v>0</v>
      </c>
      <c r="J34" s="138">
        <v>0</v>
      </c>
      <c r="K34" s="128"/>
    </row>
    <row r="35" spans="2:11" s="95" customFormat="1" ht="6.95" customHeight="1" x14ac:dyDescent="0.3">
      <c r="B35" s="127"/>
      <c r="C35" s="99"/>
      <c r="D35" s="99"/>
      <c r="E35" s="99"/>
      <c r="F35" s="99"/>
      <c r="G35" s="99"/>
      <c r="H35" s="99"/>
      <c r="I35" s="99"/>
      <c r="J35" s="99"/>
      <c r="K35" s="128"/>
    </row>
    <row r="36" spans="2:11" s="95" customFormat="1" ht="25.35" customHeight="1" x14ac:dyDescent="0.3">
      <c r="B36" s="127"/>
      <c r="C36" s="108"/>
      <c r="D36" s="139" t="s">
        <v>46</v>
      </c>
      <c r="E36" s="105"/>
      <c r="F36" s="105"/>
      <c r="G36" s="140" t="s">
        <v>47</v>
      </c>
      <c r="H36" s="141" t="s">
        <v>48</v>
      </c>
      <c r="I36" s="105"/>
      <c r="J36" s="142">
        <f>SUM(J27:J34)</f>
        <v>0</v>
      </c>
      <c r="K36" s="143"/>
    </row>
    <row r="37" spans="2:11" s="95" customFormat="1" ht="14.45" customHeight="1" x14ac:dyDescent="0.3">
      <c r="B37" s="144"/>
      <c r="C37" s="106"/>
      <c r="D37" s="106"/>
      <c r="E37" s="106"/>
      <c r="F37" s="106"/>
      <c r="G37" s="106"/>
      <c r="H37" s="106"/>
      <c r="I37" s="106"/>
      <c r="J37" s="106"/>
      <c r="K37" s="145"/>
    </row>
    <row r="41" spans="2:11" s="95" customFormat="1" ht="6.95" customHeight="1" x14ac:dyDescent="0.3">
      <c r="B41" s="146"/>
      <c r="C41" s="107"/>
      <c r="D41" s="107"/>
      <c r="E41" s="107"/>
      <c r="F41" s="107"/>
      <c r="G41" s="107"/>
      <c r="H41" s="107"/>
      <c r="I41" s="107"/>
      <c r="J41" s="107"/>
      <c r="K41" s="147"/>
    </row>
    <row r="42" spans="2:11" s="95" customFormat="1" ht="36.950000000000003" customHeight="1" x14ac:dyDescent="0.3">
      <c r="B42" s="127"/>
      <c r="C42" s="124" t="s">
        <v>85</v>
      </c>
      <c r="D42" s="99"/>
      <c r="E42" s="99"/>
      <c r="F42" s="99"/>
      <c r="G42" s="99"/>
      <c r="H42" s="99"/>
      <c r="I42" s="99"/>
      <c r="J42" s="99"/>
      <c r="K42" s="128"/>
    </row>
    <row r="43" spans="2:11" s="95" customFormat="1" ht="6.95" customHeight="1" x14ac:dyDescent="0.3">
      <c r="B43" s="127"/>
      <c r="C43" s="99"/>
      <c r="D43" s="99"/>
      <c r="E43" s="99"/>
      <c r="F43" s="99"/>
      <c r="G43" s="99"/>
      <c r="H43" s="99"/>
      <c r="I43" s="99"/>
      <c r="J43" s="99"/>
      <c r="K43" s="128"/>
    </row>
    <row r="44" spans="2:11" s="95" customFormat="1" ht="14.45" customHeight="1" x14ac:dyDescent="0.3">
      <c r="B44" s="127"/>
      <c r="C44" s="100" t="s">
        <v>17</v>
      </c>
      <c r="D44" s="99"/>
      <c r="E44" s="99"/>
      <c r="F44" s="99"/>
      <c r="G44" s="99"/>
      <c r="H44" s="99"/>
      <c r="I44" s="99"/>
      <c r="J44" s="99"/>
      <c r="K44" s="128"/>
    </row>
    <row r="45" spans="2:11" s="95" customFormat="1" ht="22.5" customHeight="1" x14ac:dyDescent="0.3">
      <c r="B45" s="127"/>
      <c r="C45" s="99"/>
      <c r="D45" s="99"/>
      <c r="E45" s="380" t="str">
        <f>E7</f>
        <v>Zlepšení energet.vlastností obálky budovy vojenského ubytovacího zařízení Tábor</v>
      </c>
      <c r="F45" s="383"/>
      <c r="G45" s="383"/>
      <c r="H45" s="383"/>
      <c r="I45" s="99"/>
      <c r="J45" s="99"/>
      <c r="K45" s="128"/>
    </row>
    <row r="46" spans="2:11" s="95" customFormat="1" ht="14.45" customHeight="1" x14ac:dyDescent="0.3">
      <c r="B46" s="127"/>
      <c r="C46" s="100" t="s">
        <v>83</v>
      </c>
      <c r="D46" s="99"/>
      <c r="E46" s="99"/>
      <c r="F46" s="99"/>
      <c r="G46" s="99"/>
      <c r="H46" s="99"/>
      <c r="I46" s="99"/>
      <c r="J46" s="99"/>
      <c r="K46" s="128"/>
    </row>
    <row r="47" spans="2:11" s="95" customFormat="1" ht="23.25" customHeight="1" x14ac:dyDescent="0.3">
      <c r="B47" s="127"/>
      <c r="C47" s="99"/>
      <c r="D47" s="99"/>
      <c r="E47" s="382" t="str">
        <f>E9</f>
        <v>A01 - Stavební část</v>
      </c>
      <c r="F47" s="383"/>
      <c r="G47" s="383"/>
      <c r="H47" s="383"/>
      <c r="I47" s="99"/>
      <c r="J47" s="99"/>
      <c r="K47" s="128"/>
    </row>
    <row r="48" spans="2:11" s="95" customFormat="1" ht="6.95" customHeight="1" x14ac:dyDescent="0.3">
      <c r="B48" s="127"/>
      <c r="C48" s="99"/>
      <c r="D48" s="99"/>
      <c r="E48" s="99"/>
      <c r="F48" s="99"/>
      <c r="G48" s="99"/>
      <c r="H48" s="99"/>
      <c r="I48" s="99"/>
      <c r="J48" s="99"/>
      <c r="K48" s="128"/>
    </row>
    <row r="49" spans="2:47" s="95" customFormat="1" ht="18" customHeight="1" x14ac:dyDescent="0.3">
      <c r="B49" s="127"/>
      <c r="C49" s="100" t="s">
        <v>23</v>
      </c>
      <c r="D49" s="99"/>
      <c r="E49" s="99"/>
      <c r="F49" s="129" t="str">
        <f>F12</f>
        <v xml:space="preserve"> </v>
      </c>
      <c r="G49" s="99"/>
      <c r="H49" s="99"/>
      <c r="I49" s="100" t="s">
        <v>25</v>
      </c>
      <c r="J49" s="130">
        <f>IF(J12="","",J12)</f>
        <v>42650</v>
      </c>
      <c r="K49" s="128"/>
    </row>
    <row r="50" spans="2:47" s="95" customFormat="1" ht="6.95" customHeight="1" x14ac:dyDescent="0.3">
      <c r="B50" s="127"/>
      <c r="C50" s="99"/>
      <c r="D50" s="99"/>
      <c r="E50" s="99"/>
      <c r="F50" s="99"/>
      <c r="G50" s="99"/>
      <c r="H50" s="99"/>
      <c r="I50" s="99"/>
      <c r="J50" s="99"/>
      <c r="K50" s="128"/>
    </row>
    <row r="51" spans="2:47" s="95" customFormat="1" ht="15" x14ac:dyDescent="0.3">
      <c r="B51" s="127"/>
      <c r="C51" s="100" t="s">
        <v>28</v>
      </c>
      <c r="D51" s="99"/>
      <c r="E51" s="99"/>
      <c r="F51" s="129" t="str">
        <f>E15</f>
        <v xml:space="preserve"> </v>
      </c>
      <c r="G51" s="99"/>
      <c r="H51" s="99"/>
      <c r="I51" s="100" t="s">
        <v>33</v>
      </c>
      <c r="J51" s="129" t="str">
        <f>E21</f>
        <v xml:space="preserve"> </v>
      </c>
      <c r="K51" s="128"/>
    </row>
    <row r="52" spans="2:47" s="95" customFormat="1" ht="14.45" customHeight="1" x14ac:dyDescent="0.3">
      <c r="B52" s="127"/>
      <c r="C52" s="100" t="s">
        <v>31</v>
      </c>
      <c r="D52" s="99"/>
      <c r="E52" s="99"/>
      <c r="F52" s="129" t="str">
        <f>IF(E18="","",E18)</f>
        <v/>
      </c>
      <c r="G52" s="99"/>
      <c r="H52" s="99"/>
      <c r="I52" s="99"/>
      <c r="J52" s="99"/>
      <c r="K52" s="128"/>
    </row>
    <row r="53" spans="2:47" s="95" customFormat="1" ht="10.35" customHeight="1" x14ac:dyDescent="0.3">
      <c r="B53" s="127"/>
      <c r="C53" s="99"/>
      <c r="D53" s="99"/>
      <c r="E53" s="99"/>
      <c r="F53" s="99"/>
      <c r="G53" s="99"/>
      <c r="H53" s="99"/>
      <c r="I53" s="99"/>
      <c r="J53" s="99"/>
      <c r="K53" s="128"/>
    </row>
    <row r="54" spans="2:47" s="95" customFormat="1" ht="29.25" customHeight="1" x14ac:dyDescent="0.3">
      <c r="B54" s="127"/>
      <c r="C54" s="148" t="s">
        <v>86</v>
      </c>
      <c r="D54" s="108"/>
      <c r="E54" s="108"/>
      <c r="F54" s="108"/>
      <c r="G54" s="108"/>
      <c r="H54" s="108"/>
      <c r="I54" s="108"/>
      <c r="J54" s="149" t="s">
        <v>87</v>
      </c>
      <c r="K54" s="150"/>
    </row>
    <row r="55" spans="2:47" s="95" customFormat="1" ht="10.35" customHeight="1" x14ac:dyDescent="0.3">
      <c r="B55" s="127"/>
      <c r="C55" s="99"/>
      <c r="D55" s="99"/>
      <c r="E55" s="99"/>
      <c r="F55" s="99"/>
      <c r="G55" s="99"/>
      <c r="H55" s="99"/>
      <c r="I55" s="99"/>
      <c r="J55" s="99"/>
      <c r="K55" s="128"/>
    </row>
    <row r="56" spans="2:47" s="95" customFormat="1" ht="29.25" customHeight="1" x14ac:dyDescent="0.3">
      <c r="B56" s="127"/>
      <c r="C56" s="151" t="s">
        <v>88</v>
      </c>
      <c r="D56" s="99"/>
      <c r="E56" s="99"/>
      <c r="F56" s="99"/>
      <c r="G56" s="99"/>
      <c r="H56" s="99"/>
      <c r="I56" s="99"/>
      <c r="J56" s="136">
        <f>J100</f>
        <v>0</v>
      </c>
      <c r="K56" s="128"/>
      <c r="AU56" s="120" t="s">
        <v>89</v>
      </c>
    </row>
    <row r="57" spans="2:47" s="157" customFormat="1" ht="24.95" customHeight="1" x14ac:dyDescent="0.3">
      <c r="B57" s="152"/>
      <c r="C57" s="153"/>
      <c r="D57" s="154" t="s">
        <v>90</v>
      </c>
      <c r="E57" s="109"/>
      <c r="F57" s="109"/>
      <c r="G57" s="109"/>
      <c r="H57" s="109"/>
      <c r="I57" s="109"/>
      <c r="J57" s="155">
        <f>J101</f>
        <v>0</v>
      </c>
      <c r="K57" s="156"/>
    </row>
    <row r="58" spans="2:47" s="163" customFormat="1" ht="19.899999999999999" customHeight="1" x14ac:dyDescent="0.3">
      <c r="B58" s="158"/>
      <c r="C58" s="159"/>
      <c r="D58" s="160" t="s">
        <v>91</v>
      </c>
      <c r="E58" s="110"/>
      <c r="F58" s="110"/>
      <c r="G58" s="110"/>
      <c r="H58" s="110"/>
      <c r="I58" s="110"/>
      <c r="J58" s="161">
        <f>J102</f>
        <v>0</v>
      </c>
      <c r="K58" s="162"/>
    </row>
    <row r="59" spans="2:47" s="163" customFormat="1" ht="19.899999999999999" customHeight="1" x14ac:dyDescent="0.3">
      <c r="B59" s="158"/>
      <c r="C59" s="159"/>
      <c r="D59" s="160" t="s">
        <v>92</v>
      </c>
      <c r="E59" s="110"/>
      <c r="F59" s="110"/>
      <c r="G59" s="110"/>
      <c r="H59" s="110"/>
      <c r="I59" s="110"/>
      <c r="J59" s="161">
        <f>J120</f>
        <v>0</v>
      </c>
      <c r="K59" s="162"/>
    </row>
    <row r="60" spans="2:47" s="163" customFormat="1" ht="19.899999999999999" customHeight="1" x14ac:dyDescent="0.3">
      <c r="B60" s="158"/>
      <c r="C60" s="159"/>
      <c r="D60" s="160" t="s">
        <v>93</v>
      </c>
      <c r="E60" s="110"/>
      <c r="F60" s="110"/>
      <c r="G60" s="110"/>
      <c r="H60" s="110"/>
      <c r="I60" s="110"/>
      <c r="J60" s="161">
        <f>J125</f>
        <v>0</v>
      </c>
      <c r="K60" s="162"/>
    </row>
    <row r="61" spans="2:47" s="163" customFormat="1" ht="19.899999999999999" customHeight="1" x14ac:dyDescent="0.3">
      <c r="B61" s="158"/>
      <c r="C61" s="159"/>
      <c r="D61" s="160" t="s">
        <v>94</v>
      </c>
      <c r="E61" s="110"/>
      <c r="F61" s="110"/>
      <c r="G61" s="110"/>
      <c r="H61" s="110"/>
      <c r="I61" s="110"/>
      <c r="J61" s="161">
        <f>J140</f>
        <v>0</v>
      </c>
      <c r="K61" s="162"/>
    </row>
    <row r="62" spans="2:47" s="163" customFormat="1" ht="19.899999999999999" customHeight="1" x14ac:dyDescent="0.3">
      <c r="B62" s="158"/>
      <c r="C62" s="159"/>
      <c r="D62" s="160" t="s">
        <v>95</v>
      </c>
      <c r="E62" s="110"/>
      <c r="F62" s="110"/>
      <c r="G62" s="110"/>
      <c r="H62" s="110"/>
      <c r="I62" s="110"/>
      <c r="J62" s="161">
        <f>J145</f>
        <v>0</v>
      </c>
      <c r="K62" s="162"/>
    </row>
    <row r="63" spans="2:47" s="163" customFormat="1" ht="19.899999999999999" customHeight="1" x14ac:dyDescent="0.3">
      <c r="B63" s="158"/>
      <c r="C63" s="159"/>
      <c r="D63" s="160" t="s">
        <v>96</v>
      </c>
      <c r="E63" s="110"/>
      <c r="F63" s="110"/>
      <c r="G63" s="110"/>
      <c r="H63" s="110"/>
      <c r="I63" s="110"/>
      <c r="J63" s="161">
        <f>J630</f>
        <v>0</v>
      </c>
      <c r="K63" s="162"/>
    </row>
    <row r="64" spans="2:47" s="163" customFormat="1" ht="19.899999999999999" customHeight="1" x14ac:dyDescent="0.3">
      <c r="B64" s="158"/>
      <c r="C64" s="159"/>
      <c r="D64" s="160" t="s">
        <v>97</v>
      </c>
      <c r="E64" s="110"/>
      <c r="F64" s="110"/>
      <c r="G64" s="110"/>
      <c r="H64" s="110"/>
      <c r="I64" s="110"/>
      <c r="J64" s="161">
        <f>J708</f>
        <v>0</v>
      </c>
      <c r="K64" s="162"/>
    </row>
    <row r="65" spans="2:11" s="163" customFormat="1" ht="19.899999999999999" customHeight="1" x14ac:dyDescent="0.3">
      <c r="B65" s="158"/>
      <c r="C65" s="159"/>
      <c r="D65" s="160" t="s">
        <v>98</v>
      </c>
      <c r="E65" s="110"/>
      <c r="F65" s="110"/>
      <c r="G65" s="110"/>
      <c r="H65" s="110"/>
      <c r="I65" s="110"/>
      <c r="J65" s="161">
        <f>J714</f>
        <v>0</v>
      </c>
      <c r="K65" s="162"/>
    </row>
    <row r="66" spans="2:11" s="157" customFormat="1" ht="24.95" customHeight="1" x14ac:dyDescent="0.3">
      <c r="B66" s="152"/>
      <c r="C66" s="153"/>
      <c r="D66" s="154" t="s">
        <v>99</v>
      </c>
      <c r="E66" s="109"/>
      <c r="F66" s="109"/>
      <c r="G66" s="109"/>
      <c r="H66" s="109"/>
      <c r="I66" s="109"/>
      <c r="J66" s="155">
        <f>J716</f>
        <v>0</v>
      </c>
      <c r="K66" s="156"/>
    </row>
    <row r="67" spans="2:11" s="163" customFormat="1" ht="19.899999999999999" customHeight="1" x14ac:dyDescent="0.3">
      <c r="B67" s="158"/>
      <c r="C67" s="159"/>
      <c r="D67" s="160" t="s">
        <v>100</v>
      </c>
      <c r="E67" s="110"/>
      <c r="F67" s="110"/>
      <c r="G67" s="110"/>
      <c r="H67" s="110"/>
      <c r="I67" s="110"/>
      <c r="J67" s="161">
        <f>J717</f>
        <v>0</v>
      </c>
      <c r="K67" s="162"/>
    </row>
    <row r="68" spans="2:11" s="163" customFormat="1" ht="19.899999999999999" customHeight="1" x14ac:dyDescent="0.3">
      <c r="B68" s="158"/>
      <c r="C68" s="159"/>
      <c r="D68" s="160" t="s">
        <v>101</v>
      </c>
      <c r="E68" s="110"/>
      <c r="F68" s="110"/>
      <c r="G68" s="110"/>
      <c r="H68" s="110"/>
      <c r="I68" s="110"/>
      <c r="J68" s="161">
        <f>J794</f>
        <v>0</v>
      </c>
      <c r="K68" s="162"/>
    </row>
    <row r="69" spans="2:11" s="163" customFormat="1" ht="19.899999999999999" customHeight="1" x14ac:dyDescent="0.3">
      <c r="B69" s="158"/>
      <c r="C69" s="159"/>
      <c r="D69" s="160" t="s">
        <v>102</v>
      </c>
      <c r="E69" s="110"/>
      <c r="F69" s="110"/>
      <c r="G69" s="110"/>
      <c r="H69" s="110"/>
      <c r="I69" s="110"/>
      <c r="J69" s="161">
        <f>J826</f>
        <v>0</v>
      </c>
      <c r="K69" s="162"/>
    </row>
    <row r="70" spans="2:11" s="163" customFormat="1" ht="19.899999999999999" customHeight="1" x14ac:dyDescent="0.3">
      <c r="B70" s="158"/>
      <c r="C70" s="159"/>
      <c r="D70" s="160" t="s">
        <v>103</v>
      </c>
      <c r="E70" s="110"/>
      <c r="F70" s="110"/>
      <c r="G70" s="110"/>
      <c r="H70" s="110"/>
      <c r="I70" s="110"/>
      <c r="J70" s="161">
        <f>J848</f>
        <v>0</v>
      </c>
      <c r="K70" s="162"/>
    </row>
    <row r="71" spans="2:11" s="163" customFormat="1" ht="19.899999999999999" customHeight="1" x14ac:dyDescent="0.3">
      <c r="B71" s="158"/>
      <c r="C71" s="159"/>
      <c r="D71" s="160" t="s">
        <v>104</v>
      </c>
      <c r="E71" s="110"/>
      <c r="F71" s="110"/>
      <c r="G71" s="110"/>
      <c r="H71" s="110"/>
      <c r="I71" s="110"/>
      <c r="J71" s="161">
        <f>J908</f>
        <v>0</v>
      </c>
      <c r="K71" s="162"/>
    </row>
    <row r="72" spans="2:11" s="163" customFormat="1" ht="19.899999999999999" customHeight="1" x14ac:dyDescent="0.3">
      <c r="B72" s="158"/>
      <c r="C72" s="159"/>
      <c r="D72" s="160" t="s">
        <v>105</v>
      </c>
      <c r="E72" s="110"/>
      <c r="F72" s="110"/>
      <c r="G72" s="110"/>
      <c r="H72" s="110"/>
      <c r="I72" s="110"/>
      <c r="J72" s="161">
        <f>J935</f>
        <v>0</v>
      </c>
      <c r="K72" s="162"/>
    </row>
    <row r="73" spans="2:11" s="163" customFormat="1" ht="19.899999999999999" customHeight="1" x14ac:dyDescent="0.3">
      <c r="B73" s="158"/>
      <c r="C73" s="159"/>
      <c r="D73" s="160" t="s">
        <v>106</v>
      </c>
      <c r="E73" s="110"/>
      <c r="F73" s="110"/>
      <c r="G73" s="110"/>
      <c r="H73" s="110"/>
      <c r="I73" s="110"/>
      <c r="J73" s="161">
        <f>J979</f>
        <v>0</v>
      </c>
      <c r="K73" s="162"/>
    </row>
    <row r="74" spans="2:11" s="163" customFormat="1" ht="19.899999999999999" customHeight="1" x14ac:dyDescent="0.3">
      <c r="B74" s="158"/>
      <c r="C74" s="159"/>
      <c r="D74" s="160" t="s">
        <v>107</v>
      </c>
      <c r="E74" s="110"/>
      <c r="F74" s="110"/>
      <c r="G74" s="110"/>
      <c r="H74" s="110"/>
      <c r="I74" s="110"/>
      <c r="J74" s="161">
        <f>J1004</f>
        <v>0</v>
      </c>
      <c r="K74" s="162"/>
    </row>
    <row r="75" spans="2:11" s="163" customFormat="1" ht="19.899999999999999" customHeight="1" x14ac:dyDescent="0.3">
      <c r="B75" s="158"/>
      <c r="C75" s="159"/>
      <c r="D75" s="160" t="s">
        <v>108</v>
      </c>
      <c r="E75" s="110"/>
      <c r="F75" s="110"/>
      <c r="G75" s="110"/>
      <c r="H75" s="110"/>
      <c r="I75" s="110"/>
      <c r="J75" s="161">
        <f>J1024</f>
        <v>0</v>
      </c>
      <c r="K75" s="162"/>
    </row>
    <row r="76" spans="2:11" s="163" customFormat="1" ht="19.899999999999999" customHeight="1" x14ac:dyDescent="0.3">
      <c r="B76" s="158"/>
      <c r="C76" s="159"/>
      <c r="D76" s="160" t="s">
        <v>109</v>
      </c>
      <c r="E76" s="110"/>
      <c r="F76" s="110"/>
      <c r="G76" s="110"/>
      <c r="H76" s="110"/>
      <c r="I76" s="110"/>
      <c r="J76" s="161">
        <f>J1044</f>
        <v>0</v>
      </c>
      <c r="K76" s="162"/>
    </row>
    <row r="77" spans="2:11" s="163" customFormat="1" ht="19.899999999999999" customHeight="1" x14ac:dyDescent="0.3">
      <c r="B77" s="158"/>
      <c r="C77" s="159"/>
      <c r="D77" s="160" t="s">
        <v>110</v>
      </c>
      <c r="E77" s="110"/>
      <c r="F77" s="110"/>
      <c r="G77" s="110"/>
      <c r="H77" s="110"/>
      <c r="I77" s="110"/>
      <c r="J77" s="161">
        <f>J1049</f>
        <v>0</v>
      </c>
      <c r="K77" s="162"/>
    </row>
    <row r="78" spans="2:11" s="163" customFormat="1" ht="19.899999999999999" customHeight="1" x14ac:dyDescent="0.3">
      <c r="B78" s="158"/>
      <c r="C78" s="159"/>
      <c r="D78" s="160" t="s">
        <v>111</v>
      </c>
      <c r="E78" s="110"/>
      <c r="F78" s="110"/>
      <c r="G78" s="110"/>
      <c r="H78" s="110"/>
      <c r="I78" s="110"/>
      <c r="J78" s="161">
        <f>J1057</f>
        <v>0</v>
      </c>
      <c r="K78" s="162"/>
    </row>
    <row r="79" spans="2:11" s="157" customFormat="1" ht="24.95" customHeight="1" x14ac:dyDescent="0.3">
      <c r="B79" s="152"/>
      <c r="C79" s="153"/>
      <c r="D79" s="154" t="s">
        <v>112</v>
      </c>
      <c r="E79" s="109"/>
      <c r="F79" s="109"/>
      <c r="G79" s="109"/>
      <c r="H79" s="109"/>
      <c r="I79" s="109"/>
      <c r="J79" s="155">
        <f>J1068</f>
        <v>0</v>
      </c>
      <c r="K79" s="156"/>
    </row>
    <row r="80" spans="2:11" s="163" customFormat="1" ht="19.899999999999999" customHeight="1" x14ac:dyDescent="0.3">
      <c r="B80" s="158"/>
      <c r="C80" s="159"/>
      <c r="D80" s="160" t="s">
        <v>113</v>
      </c>
      <c r="E80" s="110"/>
      <c r="F80" s="110"/>
      <c r="G80" s="110"/>
      <c r="H80" s="110"/>
      <c r="I80" s="110"/>
      <c r="J80" s="161">
        <f>J1069</f>
        <v>0</v>
      </c>
      <c r="K80" s="162"/>
    </row>
    <row r="81" spans="2:12" s="95" customFormat="1" ht="21.75" customHeight="1" x14ac:dyDescent="0.3">
      <c r="B81" s="127"/>
      <c r="C81" s="99"/>
      <c r="D81" s="99"/>
      <c r="E81" s="99"/>
      <c r="F81" s="99"/>
      <c r="G81" s="99"/>
      <c r="H81" s="99"/>
      <c r="I81" s="99"/>
      <c r="J81" s="99"/>
      <c r="K81" s="128"/>
    </row>
    <row r="82" spans="2:12" s="95" customFormat="1" ht="6.95" customHeight="1" x14ac:dyDescent="0.3">
      <c r="B82" s="144"/>
      <c r="C82" s="106"/>
      <c r="D82" s="106"/>
      <c r="E82" s="106"/>
      <c r="F82" s="106"/>
      <c r="G82" s="106"/>
      <c r="H82" s="106"/>
      <c r="I82" s="106"/>
      <c r="J82" s="106"/>
      <c r="K82" s="145"/>
    </row>
    <row r="86" spans="2:12" s="95" customFormat="1" ht="6.95" customHeight="1" x14ac:dyDescent="0.3">
      <c r="B86" s="146"/>
      <c r="C86" s="107"/>
      <c r="D86" s="107"/>
      <c r="E86" s="107"/>
      <c r="F86" s="107"/>
      <c r="G86" s="107"/>
      <c r="H86" s="107"/>
      <c r="I86" s="107"/>
      <c r="J86" s="107"/>
      <c r="K86" s="107"/>
      <c r="L86" s="127"/>
    </row>
    <row r="87" spans="2:12" s="95" customFormat="1" ht="36.950000000000003" customHeight="1" x14ac:dyDescent="0.3">
      <c r="B87" s="127"/>
      <c r="C87" s="164" t="s">
        <v>114</v>
      </c>
      <c r="L87" s="127"/>
    </row>
    <row r="88" spans="2:12" s="95" customFormat="1" ht="6.95" customHeight="1" x14ac:dyDescent="0.3">
      <c r="B88" s="127"/>
      <c r="L88" s="127"/>
    </row>
    <row r="89" spans="2:12" s="95" customFormat="1" ht="14.45" customHeight="1" x14ac:dyDescent="0.3">
      <c r="B89" s="127"/>
      <c r="C89" s="111" t="s">
        <v>17</v>
      </c>
      <c r="L89" s="127"/>
    </row>
    <row r="90" spans="2:12" s="95" customFormat="1" ht="22.5" customHeight="1" x14ac:dyDescent="0.3">
      <c r="B90" s="127"/>
      <c r="E90" s="374" t="str">
        <f>E7</f>
        <v>Zlepšení energet.vlastností obálky budovy vojenského ubytovacího zařízení Tábor</v>
      </c>
      <c r="F90" s="375"/>
      <c r="G90" s="375"/>
      <c r="H90" s="375"/>
      <c r="L90" s="127"/>
    </row>
    <row r="91" spans="2:12" s="95" customFormat="1" ht="14.45" customHeight="1" x14ac:dyDescent="0.3">
      <c r="B91" s="127"/>
      <c r="C91" s="111" t="s">
        <v>83</v>
      </c>
      <c r="L91" s="127"/>
    </row>
    <row r="92" spans="2:12" s="95" customFormat="1" ht="23.25" customHeight="1" x14ac:dyDescent="0.3">
      <c r="B92" s="127"/>
      <c r="E92" s="376" t="str">
        <f>E9</f>
        <v>A01 - Stavební část</v>
      </c>
      <c r="F92" s="375"/>
      <c r="G92" s="375"/>
      <c r="H92" s="375"/>
      <c r="L92" s="127"/>
    </row>
    <row r="93" spans="2:12" s="95" customFormat="1" ht="6.95" customHeight="1" x14ac:dyDescent="0.3">
      <c r="B93" s="127"/>
      <c r="L93" s="127"/>
    </row>
    <row r="94" spans="2:12" s="95" customFormat="1" ht="18" customHeight="1" x14ac:dyDescent="0.3">
      <c r="B94" s="127"/>
      <c r="C94" s="111" t="s">
        <v>23</v>
      </c>
      <c r="F94" s="165" t="str">
        <f>F12</f>
        <v xml:space="preserve"> </v>
      </c>
      <c r="I94" s="111" t="s">
        <v>25</v>
      </c>
      <c r="J94" s="166">
        <f>IF(J12="","",J12)</f>
        <v>42650</v>
      </c>
      <c r="L94" s="127"/>
    </row>
    <row r="95" spans="2:12" s="95" customFormat="1" ht="6.95" customHeight="1" x14ac:dyDescent="0.3">
      <c r="B95" s="127"/>
      <c r="L95" s="127"/>
    </row>
    <row r="96" spans="2:12" s="95" customFormat="1" ht="15" x14ac:dyDescent="0.3">
      <c r="B96" s="127"/>
      <c r="C96" s="111" t="s">
        <v>28</v>
      </c>
      <c r="F96" s="165" t="str">
        <f>E15</f>
        <v xml:space="preserve"> </v>
      </c>
      <c r="I96" s="111" t="s">
        <v>33</v>
      </c>
      <c r="J96" s="165" t="str">
        <f>E21</f>
        <v xml:space="preserve"> </v>
      </c>
      <c r="L96" s="127"/>
    </row>
    <row r="97" spans="2:65" s="95" customFormat="1" ht="14.45" customHeight="1" x14ac:dyDescent="0.3">
      <c r="B97" s="127"/>
      <c r="C97" s="111" t="s">
        <v>31</v>
      </c>
      <c r="F97" s="165" t="str">
        <f>IF(E18="","",E18)</f>
        <v/>
      </c>
      <c r="L97" s="127"/>
    </row>
    <row r="98" spans="2:65" s="95" customFormat="1" ht="10.35" customHeight="1" x14ac:dyDescent="0.3">
      <c r="B98" s="127"/>
      <c r="L98" s="127"/>
    </row>
    <row r="99" spans="2:65" s="174" customFormat="1" ht="29.25" customHeight="1" x14ac:dyDescent="0.3">
      <c r="B99" s="167"/>
      <c r="C99" s="168" t="s">
        <v>115</v>
      </c>
      <c r="D99" s="169" t="s">
        <v>55</v>
      </c>
      <c r="E99" s="169" t="s">
        <v>51</v>
      </c>
      <c r="F99" s="169" t="s">
        <v>116</v>
      </c>
      <c r="G99" s="169" t="s">
        <v>117</v>
      </c>
      <c r="H99" s="169" t="s">
        <v>118</v>
      </c>
      <c r="I99" s="112" t="s">
        <v>119</v>
      </c>
      <c r="J99" s="169" t="s">
        <v>87</v>
      </c>
      <c r="K99" s="170" t="s">
        <v>120</v>
      </c>
      <c r="L99" s="167"/>
      <c r="M99" s="171" t="s">
        <v>121</v>
      </c>
      <c r="N99" s="172" t="s">
        <v>40</v>
      </c>
      <c r="O99" s="172" t="s">
        <v>122</v>
      </c>
      <c r="P99" s="172" t="s">
        <v>123</v>
      </c>
      <c r="Q99" s="172" t="s">
        <v>124</v>
      </c>
      <c r="R99" s="172" t="s">
        <v>125</v>
      </c>
      <c r="S99" s="172" t="s">
        <v>126</v>
      </c>
      <c r="T99" s="173" t="s">
        <v>127</v>
      </c>
    </row>
    <row r="100" spans="2:65" s="95" customFormat="1" ht="29.25" customHeight="1" x14ac:dyDescent="0.35">
      <c r="B100" s="127"/>
      <c r="C100" s="175" t="s">
        <v>88</v>
      </c>
      <c r="J100" s="176">
        <f>BK100</f>
        <v>0</v>
      </c>
      <c r="L100" s="127"/>
      <c r="M100" s="177"/>
      <c r="N100" s="102"/>
      <c r="O100" s="102"/>
      <c r="P100" s="178">
        <f>P101+P716+P1068</f>
        <v>0</v>
      </c>
      <c r="Q100" s="102"/>
      <c r="R100" s="178">
        <f>R101+R716+R1068</f>
        <v>155.10235807999999</v>
      </c>
      <c r="S100" s="102"/>
      <c r="T100" s="179">
        <f>T101+T716+T1068</f>
        <v>70.215000000000003</v>
      </c>
      <c r="AT100" s="120" t="s">
        <v>69</v>
      </c>
      <c r="AU100" s="120" t="s">
        <v>89</v>
      </c>
      <c r="BK100" s="180">
        <f>BK101+BK716+BK1068</f>
        <v>0</v>
      </c>
    </row>
    <row r="101" spans="2:65" s="113" customFormat="1" ht="37.35" customHeight="1" x14ac:dyDescent="0.35">
      <c r="B101" s="181"/>
      <c r="D101" s="182" t="s">
        <v>69</v>
      </c>
      <c r="E101" s="183" t="s">
        <v>128</v>
      </c>
      <c r="F101" s="183" t="s">
        <v>129</v>
      </c>
      <c r="J101" s="184">
        <f>BK101</f>
        <v>0</v>
      </c>
      <c r="L101" s="181"/>
      <c r="M101" s="185"/>
      <c r="N101" s="186"/>
      <c r="O101" s="186"/>
      <c r="P101" s="187">
        <f>P102+P120+P125+P140+P145+P630+P708+P714</f>
        <v>0</v>
      </c>
      <c r="Q101" s="186"/>
      <c r="R101" s="187">
        <f>R102+R120+R125+R140+R145+R630+R708+R714</f>
        <v>154.10697392</v>
      </c>
      <c r="S101" s="186"/>
      <c r="T101" s="188">
        <f>T102+T120+T125+T140+T145+T630+T708+T714</f>
        <v>70.215000000000003</v>
      </c>
      <c r="AR101" s="182" t="s">
        <v>22</v>
      </c>
      <c r="AT101" s="189" t="s">
        <v>69</v>
      </c>
      <c r="AU101" s="189" t="s">
        <v>70</v>
      </c>
      <c r="AY101" s="182" t="s">
        <v>130</v>
      </c>
      <c r="BK101" s="190">
        <f>BK102+BK120+BK125+BK140+BK145+BK630+BK708+BK714</f>
        <v>0</v>
      </c>
    </row>
    <row r="102" spans="2:65" s="113" customFormat="1" ht="19.899999999999999" customHeight="1" x14ac:dyDescent="0.3">
      <c r="B102" s="181"/>
      <c r="D102" s="191" t="s">
        <v>69</v>
      </c>
      <c r="E102" s="192" t="s">
        <v>22</v>
      </c>
      <c r="F102" s="192" t="s">
        <v>131</v>
      </c>
      <c r="J102" s="193">
        <f>BK102</f>
        <v>0</v>
      </c>
      <c r="L102" s="181"/>
      <c r="M102" s="185"/>
      <c r="N102" s="186"/>
      <c r="O102" s="186"/>
      <c r="P102" s="187">
        <f>SUM(P103:P119)</f>
        <v>0</v>
      </c>
      <c r="Q102" s="186"/>
      <c r="R102" s="187">
        <f>SUM(R103:R119)</f>
        <v>0</v>
      </c>
      <c r="S102" s="186"/>
      <c r="T102" s="188">
        <f>SUM(T103:T119)</f>
        <v>70.215000000000003</v>
      </c>
      <c r="AR102" s="182" t="s">
        <v>22</v>
      </c>
      <c r="AT102" s="189" t="s">
        <v>69</v>
      </c>
      <c r="AU102" s="189" t="s">
        <v>22</v>
      </c>
      <c r="AY102" s="182" t="s">
        <v>130</v>
      </c>
      <c r="BK102" s="190">
        <f>SUM(BK103:BK119)</f>
        <v>0</v>
      </c>
    </row>
    <row r="103" spans="2:65" s="95" customFormat="1" ht="22.5" customHeight="1" x14ac:dyDescent="0.3">
      <c r="B103" s="127"/>
      <c r="C103" s="194" t="s">
        <v>22</v>
      </c>
      <c r="D103" s="194" t="s">
        <v>132</v>
      </c>
      <c r="E103" s="195" t="s">
        <v>133</v>
      </c>
      <c r="F103" s="196" t="s">
        <v>134</v>
      </c>
      <c r="G103" s="197" t="s">
        <v>135</v>
      </c>
      <c r="H103" s="198">
        <v>93</v>
      </c>
      <c r="I103" s="67"/>
      <c r="J103" s="199">
        <f>ROUND(I103*H103,2)</f>
        <v>0</v>
      </c>
      <c r="K103" s="196" t="s">
        <v>136</v>
      </c>
      <c r="L103" s="127"/>
      <c r="M103" s="200" t="s">
        <v>3</v>
      </c>
      <c r="N103" s="201" t="s">
        <v>42</v>
      </c>
      <c r="O103" s="99"/>
      <c r="P103" s="202">
        <f>O103*H103</f>
        <v>0</v>
      </c>
      <c r="Q103" s="202">
        <v>0</v>
      </c>
      <c r="R103" s="202">
        <f>Q103*H103</f>
        <v>0</v>
      </c>
      <c r="S103" s="202">
        <v>0.255</v>
      </c>
      <c r="T103" s="203">
        <f>S103*H103</f>
        <v>23.715</v>
      </c>
      <c r="AR103" s="120" t="s">
        <v>137</v>
      </c>
      <c r="AT103" s="120" t="s">
        <v>132</v>
      </c>
      <c r="AU103" s="120" t="s">
        <v>138</v>
      </c>
      <c r="AY103" s="120" t="s">
        <v>130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120" t="s">
        <v>138</v>
      </c>
      <c r="BK103" s="204">
        <f>ROUND(I103*H103,2)</f>
        <v>0</v>
      </c>
      <c r="BL103" s="120" t="s">
        <v>137</v>
      </c>
      <c r="BM103" s="120" t="s">
        <v>139</v>
      </c>
    </row>
    <row r="104" spans="2:65" s="114" customFormat="1" x14ac:dyDescent="0.3">
      <c r="B104" s="205"/>
      <c r="D104" s="206" t="s">
        <v>140</v>
      </c>
      <c r="E104" s="207" t="s">
        <v>3</v>
      </c>
      <c r="F104" s="208" t="s">
        <v>141</v>
      </c>
      <c r="H104" s="209" t="s">
        <v>3</v>
      </c>
      <c r="I104" s="68"/>
      <c r="L104" s="205"/>
      <c r="M104" s="210"/>
      <c r="N104" s="211"/>
      <c r="O104" s="211"/>
      <c r="P104" s="211"/>
      <c r="Q104" s="211"/>
      <c r="R104" s="211"/>
      <c r="S104" s="211"/>
      <c r="T104" s="212"/>
      <c r="AT104" s="209" t="s">
        <v>140</v>
      </c>
      <c r="AU104" s="209" t="s">
        <v>138</v>
      </c>
      <c r="AV104" s="114" t="s">
        <v>22</v>
      </c>
      <c r="AW104" s="114" t="s">
        <v>34</v>
      </c>
      <c r="AX104" s="114" t="s">
        <v>70</v>
      </c>
      <c r="AY104" s="209" t="s">
        <v>130</v>
      </c>
    </row>
    <row r="105" spans="2:65" s="115" customFormat="1" x14ac:dyDescent="0.3">
      <c r="B105" s="213"/>
      <c r="D105" s="206" t="s">
        <v>140</v>
      </c>
      <c r="E105" s="214" t="s">
        <v>3</v>
      </c>
      <c r="F105" s="215" t="s">
        <v>142</v>
      </c>
      <c r="H105" s="216">
        <v>93</v>
      </c>
      <c r="I105" s="69"/>
      <c r="L105" s="213"/>
      <c r="M105" s="217"/>
      <c r="N105" s="218"/>
      <c r="O105" s="218"/>
      <c r="P105" s="218"/>
      <c r="Q105" s="218"/>
      <c r="R105" s="218"/>
      <c r="S105" s="218"/>
      <c r="T105" s="219"/>
      <c r="AT105" s="214" t="s">
        <v>140</v>
      </c>
      <c r="AU105" s="214" t="s">
        <v>138</v>
      </c>
      <c r="AV105" s="115" t="s">
        <v>138</v>
      </c>
      <c r="AW105" s="115" t="s">
        <v>34</v>
      </c>
      <c r="AX105" s="115" t="s">
        <v>70</v>
      </c>
      <c r="AY105" s="214" t="s">
        <v>130</v>
      </c>
    </row>
    <row r="106" spans="2:65" s="116" customFormat="1" x14ac:dyDescent="0.3">
      <c r="B106" s="220"/>
      <c r="D106" s="221" t="s">
        <v>140</v>
      </c>
      <c r="E106" s="222" t="s">
        <v>3</v>
      </c>
      <c r="F106" s="223" t="s">
        <v>143</v>
      </c>
      <c r="H106" s="224">
        <v>93</v>
      </c>
      <c r="I106" s="70"/>
      <c r="L106" s="220"/>
      <c r="M106" s="225"/>
      <c r="N106" s="226"/>
      <c r="O106" s="226"/>
      <c r="P106" s="226"/>
      <c r="Q106" s="226"/>
      <c r="R106" s="226"/>
      <c r="S106" s="226"/>
      <c r="T106" s="227"/>
      <c r="AT106" s="228" t="s">
        <v>140</v>
      </c>
      <c r="AU106" s="228" t="s">
        <v>138</v>
      </c>
      <c r="AV106" s="116" t="s">
        <v>137</v>
      </c>
      <c r="AW106" s="116" t="s">
        <v>34</v>
      </c>
      <c r="AX106" s="116" t="s">
        <v>22</v>
      </c>
      <c r="AY106" s="228" t="s">
        <v>130</v>
      </c>
    </row>
    <row r="107" spans="2:65" s="95" customFormat="1" ht="22.5" customHeight="1" x14ac:dyDescent="0.3">
      <c r="B107" s="127"/>
      <c r="C107" s="194" t="s">
        <v>138</v>
      </c>
      <c r="D107" s="194" t="s">
        <v>132</v>
      </c>
      <c r="E107" s="195" t="s">
        <v>144</v>
      </c>
      <c r="F107" s="196" t="s">
        <v>145</v>
      </c>
      <c r="G107" s="197" t="s">
        <v>135</v>
      </c>
      <c r="H107" s="198">
        <v>93</v>
      </c>
      <c r="I107" s="67"/>
      <c r="J107" s="199">
        <f>ROUND(I107*H107,2)</f>
        <v>0</v>
      </c>
      <c r="K107" s="196" t="s">
        <v>136</v>
      </c>
      <c r="L107" s="127"/>
      <c r="M107" s="200" t="s">
        <v>3</v>
      </c>
      <c r="N107" s="201" t="s">
        <v>42</v>
      </c>
      <c r="O107" s="99"/>
      <c r="P107" s="202">
        <f>O107*H107</f>
        <v>0</v>
      </c>
      <c r="Q107" s="202">
        <v>0</v>
      </c>
      <c r="R107" s="202">
        <f>Q107*H107</f>
        <v>0</v>
      </c>
      <c r="S107" s="202">
        <v>0.5</v>
      </c>
      <c r="T107" s="203">
        <f>S107*H107</f>
        <v>46.5</v>
      </c>
      <c r="AR107" s="120" t="s">
        <v>137</v>
      </c>
      <c r="AT107" s="120" t="s">
        <v>132</v>
      </c>
      <c r="AU107" s="120" t="s">
        <v>138</v>
      </c>
      <c r="AY107" s="120" t="s">
        <v>130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120" t="s">
        <v>138</v>
      </c>
      <c r="BK107" s="204">
        <f>ROUND(I107*H107,2)</f>
        <v>0</v>
      </c>
      <c r="BL107" s="120" t="s">
        <v>137</v>
      </c>
      <c r="BM107" s="120" t="s">
        <v>146</v>
      </c>
    </row>
    <row r="108" spans="2:65" s="114" customFormat="1" x14ac:dyDescent="0.3">
      <c r="B108" s="205"/>
      <c r="D108" s="206" t="s">
        <v>140</v>
      </c>
      <c r="E108" s="207" t="s">
        <v>3</v>
      </c>
      <c r="F108" s="208" t="s">
        <v>141</v>
      </c>
      <c r="H108" s="209" t="s">
        <v>3</v>
      </c>
      <c r="I108" s="68"/>
      <c r="L108" s="205"/>
      <c r="M108" s="210"/>
      <c r="N108" s="211"/>
      <c r="O108" s="211"/>
      <c r="P108" s="211"/>
      <c r="Q108" s="211"/>
      <c r="R108" s="211"/>
      <c r="S108" s="211"/>
      <c r="T108" s="212"/>
      <c r="AT108" s="209" t="s">
        <v>140</v>
      </c>
      <c r="AU108" s="209" t="s">
        <v>138</v>
      </c>
      <c r="AV108" s="114" t="s">
        <v>22</v>
      </c>
      <c r="AW108" s="114" t="s">
        <v>34</v>
      </c>
      <c r="AX108" s="114" t="s">
        <v>70</v>
      </c>
      <c r="AY108" s="209" t="s">
        <v>130</v>
      </c>
    </row>
    <row r="109" spans="2:65" s="115" customFormat="1" x14ac:dyDescent="0.3">
      <c r="B109" s="213"/>
      <c r="D109" s="206" t="s">
        <v>140</v>
      </c>
      <c r="E109" s="214" t="s">
        <v>3</v>
      </c>
      <c r="F109" s="215" t="s">
        <v>142</v>
      </c>
      <c r="H109" s="216">
        <v>93</v>
      </c>
      <c r="I109" s="69"/>
      <c r="L109" s="213"/>
      <c r="M109" s="217"/>
      <c r="N109" s="218"/>
      <c r="O109" s="218"/>
      <c r="P109" s="218"/>
      <c r="Q109" s="218"/>
      <c r="R109" s="218"/>
      <c r="S109" s="218"/>
      <c r="T109" s="219"/>
      <c r="AT109" s="214" t="s">
        <v>140</v>
      </c>
      <c r="AU109" s="214" t="s">
        <v>138</v>
      </c>
      <c r="AV109" s="115" t="s">
        <v>138</v>
      </c>
      <c r="AW109" s="115" t="s">
        <v>34</v>
      </c>
      <c r="AX109" s="115" t="s">
        <v>70</v>
      </c>
      <c r="AY109" s="214" t="s">
        <v>130</v>
      </c>
    </row>
    <row r="110" spans="2:65" s="116" customFormat="1" x14ac:dyDescent="0.3">
      <c r="B110" s="220"/>
      <c r="D110" s="221" t="s">
        <v>140</v>
      </c>
      <c r="E110" s="222" t="s">
        <v>3</v>
      </c>
      <c r="F110" s="223" t="s">
        <v>143</v>
      </c>
      <c r="H110" s="224">
        <v>93</v>
      </c>
      <c r="I110" s="70"/>
      <c r="L110" s="220"/>
      <c r="M110" s="225"/>
      <c r="N110" s="226"/>
      <c r="O110" s="226"/>
      <c r="P110" s="226"/>
      <c r="Q110" s="226"/>
      <c r="R110" s="226"/>
      <c r="S110" s="226"/>
      <c r="T110" s="227"/>
      <c r="AT110" s="228" t="s">
        <v>140</v>
      </c>
      <c r="AU110" s="228" t="s">
        <v>138</v>
      </c>
      <c r="AV110" s="116" t="s">
        <v>137</v>
      </c>
      <c r="AW110" s="116" t="s">
        <v>34</v>
      </c>
      <c r="AX110" s="116" t="s">
        <v>22</v>
      </c>
      <c r="AY110" s="228" t="s">
        <v>130</v>
      </c>
    </row>
    <row r="111" spans="2:65" s="95" customFormat="1" ht="22.5" customHeight="1" x14ac:dyDescent="0.3">
      <c r="B111" s="127"/>
      <c r="C111" s="194" t="s">
        <v>147</v>
      </c>
      <c r="D111" s="194" t="s">
        <v>132</v>
      </c>
      <c r="E111" s="195" t="s">
        <v>148</v>
      </c>
      <c r="F111" s="196" t="s">
        <v>149</v>
      </c>
      <c r="G111" s="197" t="s">
        <v>150</v>
      </c>
      <c r="H111" s="198">
        <v>37.200000000000003</v>
      </c>
      <c r="I111" s="67"/>
      <c r="J111" s="199">
        <f>ROUND(I111*H111,2)</f>
        <v>0</v>
      </c>
      <c r="K111" s="196" t="s">
        <v>136</v>
      </c>
      <c r="L111" s="127"/>
      <c r="M111" s="200" t="s">
        <v>3</v>
      </c>
      <c r="N111" s="201" t="s">
        <v>42</v>
      </c>
      <c r="O111" s="99"/>
      <c r="P111" s="202">
        <f>O111*H111</f>
        <v>0</v>
      </c>
      <c r="Q111" s="202">
        <v>0</v>
      </c>
      <c r="R111" s="202">
        <f>Q111*H111</f>
        <v>0</v>
      </c>
      <c r="S111" s="202">
        <v>0</v>
      </c>
      <c r="T111" s="203">
        <f>S111*H111</f>
        <v>0</v>
      </c>
      <c r="AR111" s="120" t="s">
        <v>137</v>
      </c>
      <c r="AT111" s="120" t="s">
        <v>132</v>
      </c>
      <c r="AU111" s="120" t="s">
        <v>138</v>
      </c>
      <c r="AY111" s="120" t="s">
        <v>130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120" t="s">
        <v>138</v>
      </c>
      <c r="BK111" s="204">
        <f>ROUND(I111*H111,2)</f>
        <v>0</v>
      </c>
      <c r="BL111" s="120" t="s">
        <v>137</v>
      </c>
      <c r="BM111" s="120" t="s">
        <v>151</v>
      </c>
    </row>
    <row r="112" spans="2:65" s="114" customFormat="1" x14ac:dyDescent="0.3">
      <c r="B112" s="205"/>
      <c r="D112" s="206" t="s">
        <v>140</v>
      </c>
      <c r="E112" s="207" t="s">
        <v>3</v>
      </c>
      <c r="F112" s="208" t="s">
        <v>141</v>
      </c>
      <c r="H112" s="209" t="s">
        <v>3</v>
      </c>
      <c r="I112" s="68"/>
      <c r="L112" s="205"/>
      <c r="M112" s="210"/>
      <c r="N112" s="211"/>
      <c r="O112" s="211"/>
      <c r="P112" s="211"/>
      <c r="Q112" s="211"/>
      <c r="R112" s="211"/>
      <c r="S112" s="211"/>
      <c r="T112" s="212"/>
      <c r="AT112" s="209" t="s">
        <v>140</v>
      </c>
      <c r="AU112" s="209" t="s">
        <v>138</v>
      </c>
      <c r="AV112" s="114" t="s">
        <v>22</v>
      </c>
      <c r="AW112" s="114" t="s">
        <v>34</v>
      </c>
      <c r="AX112" s="114" t="s">
        <v>70</v>
      </c>
      <c r="AY112" s="209" t="s">
        <v>130</v>
      </c>
    </row>
    <row r="113" spans="2:65" s="115" customFormat="1" x14ac:dyDescent="0.3">
      <c r="B113" s="213"/>
      <c r="D113" s="206" t="s">
        <v>140</v>
      </c>
      <c r="E113" s="214" t="s">
        <v>3</v>
      </c>
      <c r="F113" s="215" t="s">
        <v>152</v>
      </c>
      <c r="H113" s="216">
        <v>37.200000000000003</v>
      </c>
      <c r="I113" s="69"/>
      <c r="L113" s="213"/>
      <c r="M113" s="217"/>
      <c r="N113" s="218"/>
      <c r="O113" s="218"/>
      <c r="P113" s="218"/>
      <c r="Q113" s="218"/>
      <c r="R113" s="218"/>
      <c r="S113" s="218"/>
      <c r="T113" s="219"/>
      <c r="AT113" s="214" t="s">
        <v>140</v>
      </c>
      <c r="AU113" s="214" t="s">
        <v>138</v>
      </c>
      <c r="AV113" s="115" t="s">
        <v>138</v>
      </c>
      <c r="AW113" s="115" t="s">
        <v>34</v>
      </c>
      <c r="AX113" s="115" t="s">
        <v>70</v>
      </c>
      <c r="AY113" s="214" t="s">
        <v>130</v>
      </c>
    </row>
    <row r="114" spans="2:65" s="116" customFormat="1" x14ac:dyDescent="0.3">
      <c r="B114" s="220"/>
      <c r="D114" s="221" t="s">
        <v>140</v>
      </c>
      <c r="E114" s="222" t="s">
        <v>3</v>
      </c>
      <c r="F114" s="223" t="s">
        <v>143</v>
      </c>
      <c r="H114" s="224">
        <v>37.200000000000003</v>
      </c>
      <c r="I114" s="70"/>
      <c r="L114" s="220"/>
      <c r="M114" s="225"/>
      <c r="N114" s="226"/>
      <c r="O114" s="226"/>
      <c r="P114" s="226"/>
      <c r="Q114" s="226"/>
      <c r="R114" s="226"/>
      <c r="S114" s="226"/>
      <c r="T114" s="227"/>
      <c r="AT114" s="228" t="s">
        <v>140</v>
      </c>
      <c r="AU114" s="228" t="s">
        <v>138</v>
      </c>
      <c r="AV114" s="116" t="s">
        <v>137</v>
      </c>
      <c r="AW114" s="116" t="s">
        <v>34</v>
      </c>
      <c r="AX114" s="116" t="s">
        <v>22</v>
      </c>
      <c r="AY114" s="228" t="s">
        <v>130</v>
      </c>
    </row>
    <row r="115" spans="2:65" s="95" customFormat="1" ht="22.5" customHeight="1" x14ac:dyDescent="0.3">
      <c r="B115" s="127"/>
      <c r="C115" s="194" t="s">
        <v>137</v>
      </c>
      <c r="D115" s="194" t="s">
        <v>132</v>
      </c>
      <c r="E115" s="195" t="s">
        <v>153</v>
      </c>
      <c r="F115" s="196" t="s">
        <v>154</v>
      </c>
      <c r="G115" s="197" t="s">
        <v>150</v>
      </c>
      <c r="H115" s="198">
        <v>37.200000000000003</v>
      </c>
      <c r="I115" s="67"/>
      <c r="J115" s="199">
        <f>ROUND(I115*H115,2)</f>
        <v>0</v>
      </c>
      <c r="K115" s="196" t="s">
        <v>136</v>
      </c>
      <c r="L115" s="127"/>
      <c r="M115" s="200" t="s">
        <v>3</v>
      </c>
      <c r="N115" s="201" t="s">
        <v>42</v>
      </c>
      <c r="O115" s="99"/>
      <c r="P115" s="202">
        <f>O115*H115</f>
        <v>0</v>
      </c>
      <c r="Q115" s="202">
        <v>0</v>
      </c>
      <c r="R115" s="202">
        <f>Q115*H115</f>
        <v>0</v>
      </c>
      <c r="S115" s="202">
        <v>0</v>
      </c>
      <c r="T115" s="203">
        <f>S115*H115</f>
        <v>0</v>
      </c>
      <c r="AR115" s="120" t="s">
        <v>137</v>
      </c>
      <c r="AT115" s="120" t="s">
        <v>132</v>
      </c>
      <c r="AU115" s="120" t="s">
        <v>138</v>
      </c>
      <c r="AY115" s="120" t="s">
        <v>130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120" t="s">
        <v>138</v>
      </c>
      <c r="BK115" s="204">
        <f>ROUND(I115*H115,2)</f>
        <v>0</v>
      </c>
      <c r="BL115" s="120" t="s">
        <v>137</v>
      </c>
      <c r="BM115" s="120" t="s">
        <v>155</v>
      </c>
    </row>
    <row r="116" spans="2:65" s="95" customFormat="1" ht="31.5" customHeight="1" x14ac:dyDescent="0.3">
      <c r="B116" s="127"/>
      <c r="C116" s="194" t="s">
        <v>156</v>
      </c>
      <c r="D116" s="194" t="s">
        <v>132</v>
      </c>
      <c r="E116" s="195" t="s">
        <v>157</v>
      </c>
      <c r="F116" s="196" t="s">
        <v>158</v>
      </c>
      <c r="G116" s="197" t="s">
        <v>150</v>
      </c>
      <c r="H116" s="198">
        <v>37.200000000000003</v>
      </c>
      <c r="I116" s="67"/>
      <c r="J116" s="199">
        <f>ROUND(I116*H116,2)</f>
        <v>0</v>
      </c>
      <c r="K116" s="196" t="s">
        <v>136</v>
      </c>
      <c r="L116" s="127"/>
      <c r="M116" s="200" t="s">
        <v>3</v>
      </c>
      <c r="N116" s="201" t="s">
        <v>42</v>
      </c>
      <c r="O116" s="99"/>
      <c r="P116" s="202">
        <f>O116*H116</f>
        <v>0</v>
      </c>
      <c r="Q116" s="202">
        <v>0</v>
      </c>
      <c r="R116" s="202">
        <f>Q116*H116</f>
        <v>0</v>
      </c>
      <c r="S116" s="202">
        <v>0</v>
      </c>
      <c r="T116" s="203">
        <f>S116*H116</f>
        <v>0</v>
      </c>
      <c r="AR116" s="120" t="s">
        <v>137</v>
      </c>
      <c r="AT116" s="120" t="s">
        <v>132</v>
      </c>
      <c r="AU116" s="120" t="s">
        <v>138</v>
      </c>
      <c r="AY116" s="120" t="s">
        <v>130</v>
      </c>
      <c r="BE116" s="204">
        <f>IF(N116="základní",J116,0)</f>
        <v>0</v>
      </c>
      <c r="BF116" s="204">
        <f>IF(N116="snížená",J116,0)</f>
        <v>0</v>
      </c>
      <c r="BG116" s="204">
        <f>IF(N116="zákl. přenesená",J116,0)</f>
        <v>0</v>
      </c>
      <c r="BH116" s="204">
        <f>IF(N116="sníž. přenesená",J116,0)</f>
        <v>0</v>
      </c>
      <c r="BI116" s="204">
        <f>IF(N116="nulová",J116,0)</f>
        <v>0</v>
      </c>
      <c r="BJ116" s="120" t="s">
        <v>138</v>
      </c>
      <c r="BK116" s="204">
        <f>ROUND(I116*H116,2)</f>
        <v>0</v>
      </c>
      <c r="BL116" s="120" t="s">
        <v>137</v>
      </c>
      <c r="BM116" s="120" t="s">
        <v>159</v>
      </c>
    </row>
    <row r="117" spans="2:65" s="95" customFormat="1" ht="22.5" customHeight="1" x14ac:dyDescent="0.3">
      <c r="B117" s="127"/>
      <c r="C117" s="194" t="s">
        <v>160</v>
      </c>
      <c r="D117" s="194" t="s">
        <v>132</v>
      </c>
      <c r="E117" s="195" t="s">
        <v>161</v>
      </c>
      <c r="F117" s="196" t="s">
        <v>162</v>
      </c>
      <c r="G117" s="197" t="s">
        <v>150</v>
      </c>
      <c r="H117" s="198">
        <v>37.200000000000003</v>
      </c>
      <c r="I117" s="67"/>
      <c r="J117" s="199">
        <f>ROUND(I117*H117,2)</f>
        <v>0</v>
      </c>
      <c r="K117" s="196" t="s">
        <v>136</v>
      </c>
      <c r="L117" s="127"/>
      <c r="M117" s="200" t="s">
        <v>3</v>
      </c>
      <c r="N117" s="201" t="s">
        <v>42</v>
      </c>
      <c r="O117" s="99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AR117" s="120" t="s">
        <v>137</v>
      </c>
      <c r="AT117" s="120" t="s">
        <v>132</v>
      </c>
      <c r="AU117" s="120" t="s">
        <v>138</v>
      </c>
      <c r="AY117" s="120" t="s">
        <v>130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120" t="s">
        <v>138</v>
      </c>
      <c r="BK117" s="204">
        <f>ROUND(I117*H117,2)</f>
        <v>0</v>
      </c>
      <c r="BL117" s="120" t="s">
        <v>137</v>
      </c>
      <c r="BM117" s="120" t="s">
        <v>163</v>
      </c>
    </row>
    <row r="118" spans="2:65" s="95" customFormat="1" ht="31.5" customHeight="1" x14ac:dyDescent="0.3">
      <c r="B118" s="127"/>
      <c r="C118" s="194" t="s">
        <v>164</v>
      </c>
      <c r="D118" s="194" t="s">
        <v>132</v>
      </c>
      <c r="E118" s="195" t="s">
        <v>165</v>
      </c>
      <c r="F118" s="196" t="s">
        <v>166</v>
      </c>
      <c r="G118" s="197" t="s">
        <v>150</v>
      </c>
      <c r="H118" s="198">
        <v>372</v>
      </c>
      <c r="I118" s="67"/>
      <c r="J118" s="199">
        <f>ROUND(I118*H118,2)</f>
        <v>0</v>
      </c>
      <c r="K118" s="196" t="s">
        <v>136</v>
      </c>
      <c r="L118" s="127"/>
      <c r="M118" s="200" t="s">
        <v>3</v>
      </c>
      <c r="N118" s="201" t="s">
        <v>42</v>
      </c>
      <c r="O118" s="99"/>
      <c r="P118" s="202">
        <f>O118*H118</f>
        <v>0</v>
      </c>
      <c r="Q118" s="202">
        <v>0</v>
      </c>
      <c r="R118" s="202">
        <f>Q118*H118</f>
        <v>0</v>
      </c>
      <c r="S118" s="202">
        <v>0</v>
      </c>
      <c r="T118" s="203">
        <f>S118*H118</f>
        <v>0</v>
      </c>
      <c r="AR118" s="120" t="s">
        <v>137</v>
      </c>
      <c r="AT118" s="120" t="s">
        <v>132</v>
      </c>
      <c r="AU118" s="120" t="s">
        <v>138</v>
      </c>
      <c r="AY118" s="120" t="s">
        <v>130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120" t="s">
        <v>138</v>
      </c>
      <c r="BK118" s="204">
        <f>ROUND(I118*H118,2)</f>
        <v>0</v>
      </c>
      <c r="BL118" s="120" t="s">
        <v>137</v>
      </c>
      <c r="BM118" s="120" t="s">
        <v>167</v>
      </c>
    </row>
    <row r="119" spans="2:65" s="95" customFormat="1" ht="22.5" customHeight="1" x14ac:dyDescent="0.3">
      <c r="B119" s="127"/>
      <c r="C119" s="194" t="s">
        <v>168</v>
      </c>
      <c r="D119" s="194" t="s">
        <v>132</v>
      </c>
      <c r="E119" s="195" t="s">
        <v>169</v>
      </c>
      <c r="F119" s="196" t="s">
        <v>170</v>
      </c>
      <c r="G119" s="197" t="s">
        <v>171</v>
      </c>
      <c r="H119" s="198">
        <v>74.400000000000006</v>
      </c>
      <c r="I119" s="67"/>
      <c r="J119" s="199">
        <f>ROUND(I119*H119,2)</f>
        <v>0</v>
      </c>
      <c r="K119" s="196" t="s">
        <v>136</v>
      </c>
      <c r="L119" s="127"/>
      <c r="M119" s="200" t="s">
        <v>3</v>
      </c>
      <c r="N119" s="201" t="s">
        <v>42</v>
      </c>
      <c r="O119" s="99"/>
      <c r="P119" s="202">
        <f>O119*H119</f>
        <v>0</v>
      </c>
      <c r="Q119" s="202">
        <v>0</v>
      </c>
      <c r="R119" s="202">
        <f>Q119*H119</f>
        <v>0</v>
      </c>
      <c r="S119" s="202">
        <v>0</v>
      </c>
      <c r="T119" s="203">
        <f>S119*H119</f>
        <v>0</v>
      </c>
      <c r="AR119" s="120" t="s">
        <v>137</v>
      </c>
      <c r="AT119" s="120" t="s">
        <v>132</v>
      </c>
      <c r="AU119" s="120" t="s">
        <v>138</v>
      </c>
      <c r="AY119" s="120" t="s">
        <v>130</v>
      </c>
      <c r="BE119" s="204">
        <f>IF(N119="základní",J119,0)</f>
        <v>0</v>
      </c>
      <c r="BF119" s="204">
        <f>IF(N119="snížená",J119,0)</f>
        <v>0</v>
      </c>
      <c r="BG119" s="204">
        <f>IF(N119="zákl. přenesená",J119,0)</f>
        <v>0</v>
      </c>
      <c r="BH119" s="204">
        <f>IF(N119="sníž. přenesená",J119,0)</f>
        <v>0</v>
      </c>
      <c r="BI119" s="204">
        <f>IF(N119="nulová",J119,0)</f>
        <v>0</v>
      </c>
      <c r="BJ119" s="120" t="s">
        <v>138</v>
      </c>
      <c r="BK119" s="204">
        <f>ROUND(I119*H119,2)</f>
        <v>0</v>
      </c>
      <c r="BL119" s="120" t="s">
        <v>137</v>
      </c>
      <c r="BM119" s="120" t="s">
        <v>172</v>
      </c>
    </row>
    <row r="120" spans="2:65" s="113" customFormat="1" ht="29.85" customHeight="1" x14ac:dyDescent="0.3">
      <c r="B120" s="181"/>
      <c r="D120" s="191" t="s">
        <v>69</v>
      </c>
      <c r="E120" s="192" t="s">
        <v>138</v>
      </c>
      <c r="F120" s="192" t="s">
        <v>173</v>
      </c>
      <c r="I120" s="66"/>
      <c r="J120" s="193">
        <f>BK120</f>
        <v>0</v>
      </c>
      <c r="L120" s="181"/>
      <c r="M120" s="185"/>
      <c r="N120" s="186"/>
      <c r="O120" s="186"/>
      <c r="P120" s="187">
        <f>SUM(P121:P124)</f>
        <v>0</v>
      </c>
      <c r="Q120" s="186"/>
      <c r="R120" s="187">
        <f>SUM(R121:R124)</f>
        <v>21.691134000000002</v>
      </c>
      <c r="S120" s="186"/>
      <c r="T120" s="188">
        <f>SUM(T121:T124)</f>
        <v>0</v>
      </c>
      <c r="AR120" s="182" t="s">
        <v>22</v>
      </c>
      <c r="AT120" s="189" t="s">
        <v>69</v>
      </c>
      <c r="AU120" s="189" t="s">
        <v>22</v>
      </c>
      <c r="AY120" s="182" t="s">
        <v>130</v>
      </c>
      <c r="BK120" s="190">
        <f>SUM(BK121:BK124)</f>
        <v>0</v>
      </c>
    </row>
    <row r="121" spans="2:65" s="95" customFormat="1" ht="22.5" customHeight="1" x14ac:dyDescent="0.3">
      <c r="B121" s="127"/>
      <c r="C121" s="194" t="s">
        <v>174</v>
      </c>
      <c r="D121" s="194" t="s">
        <v>132</v>
      </c>
      <c r="E121" s="195" t="s">
        <v>175</v>
      </c>
      <c r="F121" s="196" t="s">
        <v>176</v>
      </c>
      <c r="G121" s="197" t="s">
        <v>150</v>
      </c>
      <c r="H121" s="198">
        <v>9.3000000000000007</v>
      </c>
      <c r="I121" s="67"/>
      <c r="J121" s="199">
        <f>ROUND(I121*H121,2)</f>
        <v>0</v>
      </c>
      <c r="K121" s="196" t="s">
        <v>136</v>
      </c>
      <c r="L121" s="127"/>
      <c r="M121" s="200" t="s">
        <v>3</v>
      </c>
      <c r="N121" s="201" t="s">
        <v>42</v>
      </c>
      <c r="O121" s="99"/>
      <c r="P121" s="202">
        <f>O121*H121</f>
        <v>0</v>
      </c>
      <c r="Q121" s="202">
        <v>2.3323800000000001</v>
      </c>
      <c r="R121" s="202">
        <f>Q121*H121</f>
        <v>21.691134000000002</v>
      </c>
      <c r="S121" s="202">
        <v>0</v>
      </c>
      <c r="T121" s="203">
        <f>S121*H121</f>
        <v>0</v>
      </c>
      <c r="AR121" s="120" t="s">
        <v>137</v>
      </c>
      <c r="AT121" s="120" t="s">
        <v>132</v>
      </c>
      <c r="AU121" s="120" t="s">
        <v>138</v>
      </c>
      <c r="AY121" s="120" t="s">
        <v>130</v>
      </c>
      <c r="BE121" s="204">
        <f>IF(N121="základní",J121,0)</f>
        <v>0</v>
      </c>
      <c r="BF121" s="204">
        <f>IF(N121="snížená",J121,0)</f>
        <v>0</v>
      </c>
      <c r="BG121" s="204">
        <f>IF(N121="zákl. přenesená",J121,0)</f>
        <v>0</v>
      </c>
      <c r="BH121" s="204">
        <f>IF(N121="sníž. přenesená",J121,0)</f>
        <v>0</v>
      </c>
      <c r="BI121" s="204">
        <f>IF(N121="nulová",J121,0)</f>
        <v>0</v>
      </c>
      <c r="BJ121" s="120" t="s">
        <v>138</v>
      </c>
      <c r="BK121" s="204">
        <f>ROUND(I121*H121,2)</f>
        <v>0</v>
      </c>
      <c r="BL121" s="120" t="s">
        <v>137</v>
      </c>
      <c r="BM121" s="120" t="s">
        <v>177</v>
      </c>
    </row>
    <row r="122" spans="2:65" s="114" customFormat="1" x14ac:dyDescent="0.3">
      <c r="B122" s="205"/>
      <c r="D122" s="206" t="s">
        <v>140</v>
      </c>
      <c r="E122" s="207" t="s">
        <v>3</v>
      </c>
      <c r="F122" s="208" t="s">
        <v>178</v>
      </c>
      <c r="H122" s="209" t="s">
        <v>3</v>
      </c>
      <c r="I122" s="68"/>
      <c r="L122" s="205"/>
      <c r="M122" s="210"/>
      <c r="N122" s="211"/>
      <c r="O122" s="211"/>
      <c r="P122" s="211"/>
      <c r="Q122" s="211"/>
      <c r="R122" s="211"/>
      <c r="S122" s="211"/>
      <c r="T122" s="212"/>
      <c r="AT122" s="209" t="s">
        <v>140</v>
      </c>
      <c r="AU122" s="209" t="s">
        <v>138</v>
      </c>
      <c r="AV122" s="114" t="s">
        <v>22</v>
      </c>
      <c r="AW122" s="114" t="s">
        <v>34</v>
      </c>
      <c r="AX122" s="114" t="s">
        <v>70</v>
      </c>
      <c r="AY122" s="209" t="s">
        <v>130</v>
      </c>
    </row>
    <row r="123" spans="2:65" s="115" customFormat="1" x14ac:dyDescent="0.3">
      <c r="B123" s="213"/>
      <c r="D123" s="206" t="s">
        <v>140</v>
      </c>
      <c r="E123" s="214" t="s">
        <v>3</v>
      </c>
      <c r="F123" s="215" t="s">
        <v>179</v>
      </c>
      <c r="H123" s="216">
        <v>9.3000000000000007</v>
      </c>
      <c r="I123" s="69"/>
      <c r="L123" s="213"/>
      <c r="M123" s="217"/>
      <c r="N123" s="218"/>
      <c r="O123" s="218"/>
      <c r="P123" s="218"/>
      <c r="Q123" s="218"/>
      <c r="R123" s="218"/>
      <c r="S123" s="218"/>
      <c r="T123" s="219"/>
      <c r="AT123" s="214" t="s">
        <v>140</v>
      </c>
      <c r="AU123" s="214" t="s">
        <v>138</v>
      </c>
      <c r="AV123" s="115" t="s">
        <v>138</v>
      </c>
      <c r="AW123" s="115" t="s">
        <v>34</v>
      </c>
      <c r="AX123" s="115" t="s">
        <v>70</v>
      </c>
      <c r="AY123" s="214" t="s">
        <v>130</v>
      </c>
    </row>
    <row r="124" spans="2:65" s="116" customFormat="1" x14ac:dyDescent="0.3">
      <c r="B124" s="220"/>
      <c r="D124" s="206" t="s">
        <v>140</v>
      </c>
      <c r="E124" s="229" t="s">
        <v>3</v>
      </c>
      <c r="F124" s="230" t="s">
        <v>143</v>
      </c>
      <c r="H124" s="231">
        <v>9.3000000000000007</v>
      </c>
      <c r="I124" s="70"/>
      <c r="L124" s="220"/>
      <c r="M124" s="225"/>
      <c r="N124" s="226"/>
      <c r="O124" s="226"/>
      <c r="P124" s="226"/>
      <c r="Q124" s="226"/>
      <c r="R124" s="226"/>
      <c r="S124" s="226"/>
      <c r="T124" s="227"/>
      <c r="AT124" s="228" t="s">
        <v>140</v>
      </c>
      <c r="AU124" s="228" t="s">
        <v>138</v>
      </c>
      <c r="AV124" s="116" t="s">
        <v>137</v>
      </c>
      <c r="AW124" s="116" t="s">
        <v>34</v>
      </c>
      <c r="AX124" s="116" t="s">
        <v>22</v>
      </c>
      <c r="AY124" s="228" t="s">
        <v>130</v>
      </c>
    </row>
    <row r="125" spans="2:65" s="113" customFormat="1" ht="29.85" customHeight="1" x14ac:dyDescent="0.3">
      <c r="B125" s="181"/>
      <c r="D125" s="191" t="s">
        <v>69</v>
      </c>
      <c r="E125" s="192" t="s">
        <v>147</v>
      </c>
      <c r="F125" s="192" t="s">
        <v>180</v>
      </c>
      <c r="I125" s="66"/>
      <c r="J125" s="193">
        <f>BK125</f>
        <v>0</v>
      </c>
      <c r="L125" s="181"/>
      <c r="M125" s="185"/>
      <c r="N125" s="186"/>
      <c r="O125" s="186"/>
      <c r="P125" s="187">
        <f>SUM(P126:P139)</f>
        <v>0</v>
      </c>
      <c r="Q125" s="186"/>
      <c r="R125" s="187">
        <f>SUM(R126:R139)</f>
        <v>14.542384800000001</v>
      </c>
      <c r="S125" s="186"/>
      <c r="T125" s="188">
        <f>SUM(T126:T139)</f>
        <v>0</v>
      </c>
      <c r="AR125" s="182" t="s">
        <v>22</v>
      </c>
      <c r="AT125" s="189" t="s">
        <v>69</v>
      </c>
      <c r="AU125" s="189" t="s">
        <v>22</v>
      </c>
      <c r="AY125" s="182" t="s">
        <v>130</v>
      </c>
      <c r="BK125" s="190">
        <f>SUM(BK126:BK139)</f>
        <v>0</v>
      </c>
    </row>
    <row r="126" spans="2:65" s="95" customFormat="1" ht="22.5" customHeight="1" x14ac:dyDescent="0.3">
      <c r="B126" s="127"/>
      <c r="C126" s="194" t="s">
        <v>26</v>
      </c>
      <c r="D126" s="194" t="s">
        <v>132</v>
      </c>
      <c r="E126" s="195" t="s">
        <v>181</v>
      </c>
      <c r="F126" s="196" t="s">
        <v>182</v>
      </c>
      <c r="G126" s="197" t="s">
        <v>135</v>
      </c>
      <c r="H126" s="198">
        <v>83.04</v>
      </c>
      <c r="I126" s="67"/>
      <c r="J126" s="199">
        <f>ROUND(I126*H126,2)</f>
        <v>0</v>
      </c>
      <c r="K126" s="196" t="s">
        <v>136</v>
      </c>
      <c r="L126" s="127"/>
      <c r="M126" s="200" t="s">
        <v>3</v>
      </c>
      <c r="N126" s="201" t="s">
        <v>42</v>
      </c>
      <c r="O126" s="99"/>
      <c r="P126" s="202">
        <f>O126*H126</f>
        <v>0</v>
      </c>
      <c r="Q126" s="202">
        <v>0.17512</v>
      </c>
      <c r="R126" s="202">
        <f>Q126*H126</f>
        <v>14.541964800000001</v>
      </c>
      <c r="S126" s="202">
        <v>0</v>
      </c>
      <c r="T126" s="203">
        <f>S126*H126</f>
        <v>0</v>
      </c>
      <c r="AR126" s="120" t="s">
        <v>137</v>
      </c>
      <c r="AT126" s="120" t="s">
        <v>132</v>
      </c>
      <c r="AU126" s="120" t="s">
        <v>138</v>
      </c>
      <c r="AY126" s="120" t="s">
        <v>130</v>
      </c>
      <c r="BE126" s="204">
        <f>IF(N126="základní",J126,0)</f>
        <v>0</v>
      </c>
      <c r="BF126" s="204">
        <f>IF(N126="snížená",J126,0)</f>
        <v>0</v>
      </c>
      <c r="BG126" s="204">
        <f>IF(N126="zákl. přenesená",J126,0)</f>
        <v>0</v>
      </c>
      <c r="BH126" s="204">
        <f>IF(N126="sníž. přenesená",J126,0)</f>
        <v>0</v>
      </c>
      <c r="BI126" s="204">
        <f>IF(N126="nulová",J126,0)</f>
        <v>0</v>
      </c>
      <c r="BJ126" s="120" t="s">
        <v>138</v>
      </c>
      <c r="BK126" s="204">
        <f>ROUND(I126*H126,2)</f>
        <v>0</v>
      </c>
      <c r="BL126" s="120" t="s">
        <v>137</v>
      </c>
      <c r="BM126" s="120" t="s">
        <v>183</v>
      </c>
    </row>
    <row r="127" spans="2:65" s="114" customFormat="1" x14ac:dyDescent="0.3">
      <c r="B127" s="205"/>
      <c r="D127" s="206" t="s">
        <v>140</v>
      </c>
      <c r="E127" s="207" t="s">
        <v>3</v>
      </c>
      <c r="F127" s="208" t="s">
        <v>184</v>
      </c>
      <c r="H127" s="209" t="s">
        <v>3</v>
      </c>
      <c r="I127" s="68"/>
      <c r="L127" s="205"/>
      <c r="M127" s="210"/>
      <c r="N127" s="211"/>
      <c r="O127" s="211"/>
      <c r="P127" s="211"/>
      <c r="Q127" s="211"/>
      <c r="R127" s="211"/>
      <c r="S127" s="211"/>
      <c r="T127" s="212"/>
      <c r="AT127" s="209" t="s">
        <v>140</v>
      </c>
      <c r="AU127" s="209" t="s">
        <v>138</v>
      </c>
      <c r="AV127" s="114" t="s">
        <v>22</v>
      </c>
      <c r="AW127" s="114" t="s">
        <v>34</v>
      </c>
      <c r="AX127" s="114" t="s">
        <v>70</v>
      </c>
      <c r="AY127" s="209" t="s">
        <v>130</v>
      </c>
    </row>
    <row r="128" spans="2:65" s="114" customFormat="1" x14ac:dyDescent="0.3">
      <c r="B128" s="205"/>
      <c r="D128" s="206" t="s">
        <v>140</v>
      </c>
      <c r="E128" s="207" t="s">
        <v>3</v>
      </c>
      <c r="F128" s="208" t="s">
        <v>185</v>
      </c>
      <c r="H128" s="209" t="s">
        <v>3</v>
      </c>
      <c r="I128" s="68"/>
      <c r="L128" s="205"/>
      <c r="M128" s="210"/>
      <c r="N128" s="211"/>
      <c r="O128" s="211"/>
      <c r="P128" s="211"/>
      <c r="Q128" s="211"/>
      <c r="R128" s="211"/>
      <c r="S128" s="211"/>
      <c r="T128" s="212"/>
      <c r="AT128" s="209" t="s">
        <v>140</v>
      </c>
      <c r="AU128" s="209" t="s">
        <v>138</v>
      </c>
      <c r="AV128" s="114" t="s">
        <v>22</v>
      </c>
      <c r="AW128" s="114" t="s">
        <v>34</v>
      </c>
      <c r="AX128" s="114" t="s">
        <v>70</v>
      </c>
      <c r="AY128" s="209" t="s">
        <v>130</v>
      </c>
    </row>
    <row r="129" spans="2:65" s="115" customFormat="1" x14ac:dyDescent="0.3">
      <c r="B129" s="213"/>
      <c r="D129" s="206" t="s">
        <v>140</v>
      </c>
      <c r="E129" s="214" t="s">
        <v>3</v>
      </c>
      <c r="F129" s="215" t="s">
        <v>186</v>
      </c>
      <c r="H129" s="216">
        <v>4.8</v>
      </c>
      <c r="I129" s="69"/>
      <c r="L129" s="213"/>
      <c r="M129" s="217"/>
      <c r="N129" s="218"/>
      <c r="O129" s="218"/>
      <c r="P129" s="218"/>
      <c r="Q129" s="218"/>
      <c r="R129" s="218"/>
      <c r="S129" s="218"/>
      <c r="T129" s="219"/>
      <c r="AT129" s="214" t="s">
        <v>140</v>
      </c>
      <c r="AU129" s="214" t="s">
        <v>138</v>
      </c>
      <c r="AV129" s="115" t="s">
        <v>138</v>
      </c>
      <c r="AW129" s="115" t="s">
        <v>34</v>
      </c>
      <c r="AX129" s="115" t="s">
        <v>70</v>
      </c>
      <c r="AY129" s="214" t="s">
        <v>130</v>
      </c>
    </row>
    <row r="130" spans="2:65" s="115" customFormat="1" x14ac:dyDescent="0.3">
      <c r="B130" s="213"/>
      <c r="D130" s="206" t="s">
        <v>140</v>
      </c>
      <c r="E130" s="214" t="s">
        <v>3</v>
      </c>
      <c r="F130" s="215" t="s">
        <v>187</v>
      </c>
      <c r="H130" s="216">
        <v>5.76</v>
      </c>
      <c r="I130" s="69"/>
      <c r="L130" s="213"/>
      <c r="M130" s="217"/>
      <c r="N130" s="218"/>
      <c r="O130" s="218"/>
      <c r="P130" s="218"/>
      <c r="Q130" s="218"/>
      <c r="R130" s="218"/>
      <c r="S130" s="218"/>
      <c r="T130" s="219"/>
      <c r="AT130" s="214" t="s">
        <v>140</v>
      </c>
      <c r="AU130" s="214" t="s">
        <v>138</v>
      </c>
      <c r="AV130" s="115" t="s">
        <v>138</v>
      </c>
      <c r="AW130" s="115" t="s">
        <v>34</v>
      </c>
      <c r="AX130" s="115" t="s">
        <v>70</v>
      </c>
      <c r="AY130" s="214" t="s">
        <v>130</v>
      </c>
    </row>
    <row r="131" spans="2:65" s="115" customFormat="1" x14ac:dyDescent="0.3">
      <c r="B131" s="213"/>
      <c r="D131" s="206" t="s">
        <v>140</v>
      </c>
      <c r="E131" s="214" t="s">
        <v>3</v>
      </c>
      <c r="F131" s="215" t="s">
        <v>188</v>
      </c>
      <c r="H131" s="216">
        <v>26.88</v>
      </c>
      <c r="I131" s="69"/>
      <c r="L131" s="213"/>
      <c r="M131" s="217"/>
      <c r="N131" s="218"/>
      <c r="O131" s="218"/>
      <c r="P131" s="218"/>
      <c r="Q131" s="218"/>
      <c r="R131" s="218"/>
      <c r="S131" s="218"/>
      <c r="T131" s="219"/>
      <c r="AT131" s="214" t="s">
        <v>140</v>
      </c>
      <c r="AU131" s="214" t="s">
        <v>138</v>
      </c>
      <c r="AV131" s="115" t="s">
        <v>138</v>
      </c>
      <c r="AW131" s="115" t="s">
        <v>34</v>
      </c>
      <c r="AX131" s="115" t="s">
        <v>70</v>
      </c>
      <c r="AY131" s="214" t="s">
        <v>130</v>
      </c>
    </row>
    <row r="132" spans="2:65" s="114" customFormat="1" x14ac:dyDescent="0.3">
      <c r="B132" s="205"/>
      <c r="D132" s="206" t="s">
        <v>140</v>
      </c>
      <c r="E132" s="207" t="s">
        <v>3</v>
      </c>
      <c r="F132" s="208" t="s">
        <v>189</v>
      </c>
      <c r="H132" s="209" t="s">
        <v>3</v>
      </c>
      <c r="I132" s="68"/>
      <c r="L132" s="205"/>
      <c r="M132" s="210"/>
      <c r="N132" s="211"/>
      <c r="O132" s="211"/>
      <c r="P132" s="211"/>
      <c r="Q132" s="211"/>
      <c r="R132" s="211"/>
      <c r="S132" s="211"/>
      <c r="T132" s="212"/>
      <c r="AT132" s="209" t="s">
        <v>140</v>
      </c>
      <c r="AU132" s="209" t="s">
        <v>138</v>
      </c>
      <c r="AV132" s="114" t="s">
        <v>22</v>
      </c>
      <c r="AW132" s="114" t="s">
        <v>34</v>
      </c>
      <c r="AX132" s="114" t="s">
        <v>70</v>
      </c>
      <c r="AY132" s="209" t="s">
        <v>130</v>
      </c>
    </row>
    <row r="133" spans="2:65" s="115" customFormat="1" x14ac:dyDescent="0.3">
      <c r="B133" s="213"/>
      <c r="D133" s="206" t="s">
        <v>140</v>
      </c>
      <c r="E133" s="214" t="s">
        <v>3</v>
      </c>
      <c r="F133" s="215" t="s">
        <v>186</v>
      </c>
      <c r="H133" s="216">
        <v>4.8</v>
      </c>
      <c r="I133" s="69"/>
      <c r="L133" s="213"/>
      <c r="M133" s="217"/>
      <c r="N133" s="218"/>
      <c r="O133" s="218"/>
      <c r="P133" s="218"/>
      <c r="Q133" s="218"/>
      <c r="R133" s="218"/>
      <c r="S133" s="218"/>
      <c r="T133" s="219"/>
      <c r="AT133" s="214" t="s">
        <v>140</v>
      </c>
      <c r="AU133" s="214" t="s">
        <v>138</v>
      </c>
      <c r="AV133" s="115" t="s">
        <v>138</v>
      </c>
      <c r="AW133" s="115" t="s">
        <v>34</v>
      </c>
      <c r="AX133" s="115" t="s">
        <v>70</v>
      </c>
      <c r="AY133" s="214" t="s">
        <v>130</v>
      </c>
    </row>
    <row r="134" spans="2:65" s="115" customFormat="1" x14ac:dyDescent="0.3">
      <c r="B134" s="213"/>
      <c r="D134" s="206" t="s">
        <v>140</v>
      </c>
      <c r="E134" s="214" t="s">
        <v>3</v>
      </c>
      <c r="F134" s="215" t="s">
        <v>190</v>
      </c>
      <c r="H134" s="216">
        <v>38.4</v>
      </c>
      <c r="I134" s="69"/>
      <c r="L134" s="213"/>
      <c r="M134" s="217"/>
      <c r="N134" s="218"/>
      <c r="O134" s="218"/>
      <c r="P134" s="218"/>
      <c r="Q134" s="218"/>
      <c r="R134" s="218"/>
      <c r="S134" s="218"/>
      <c r="T134" s="219"/>
      <c r="AT134" s="214" t="s">
        <v>140</v>
      </c>
      <c r="AU134" s="214" t="s">
        <v>138</v>
      </c>
      <c r="AV134" s="115" t="s">
        <v>138</v>
      </c>
      <c r="AW134" s="115" t="s">
        <v>34</v>
      </c>
      <c r="AX134" s="115" t="s">
        <v>70</v>
      </c>
      <c r="AY134" s="214" t="s">
        <v>130</v>
      </c>
    </row>
    <row r="135" spans="2:65" s="115" customFormat="1" x14ac:dyDescent="0.3">
      <c r="B135" s="213"/>
      <c r="D135" s="206" t="s">
        <v>140</v>
      </c>
      <c r="E135" s="214" t="s">
        <v>3</v>
      </c>
      <c r="F135" s="215" t="s">
        <v>191</v>
      </c>
      <c r="H135" s="216">
        <v>2.4</v>
      </c>
      <c r="I135" s="69"/>
      <c r="L135" s="213"/>
      <c r="M135" s="217"/>
      <c r="N135" s="218"/>
      <c r="O135" s="218"/>
      <c r="P135" s="218"/>
      <c r="Q135" s="218"/>
      <c r="R135" s="218"/>
      <c r="S135" s="218"/>
      <c r="T135" s="219"/>
      <c r="AT135" s="214" t="s">
        <v>140</v>
      </c>
      <c r="AU135" s="214" t="s">
        <v>138</v>
      </c>
      <c r="AV135" s="115" t="s">
        <v>138</v>
      </c>
      <c r="AW135" s="115" t="s">
        <v>34</v>
      </c>
      <c r="AX135" s="115" t="s">
        <v>70</v>
      </c>
      <c r="AY135" s="214" t="s">
        <v>130</v>
      </c>
    </row>
    <row r="136" spans="2:65" s="116" customFormat="1" x14ac:dyDescent="0.3">
      <c r="B136" s="220"/>
      <c r="D136" s="221" t="s">
        <v>140</v>
      </c>
      <c r="E136" s="222" t="s">
        <v>3</v>
      </c>
      <c r="F136" s="223" t="s">
        <v>143</v>
      </c>
      <c r="H136" s="224">
        <v>83.04</v>
      </c>
      <c r="I136" s="70"/>
      <c r="L136" s="220"/>
      <c r="M136" s="225"/>
      <c r="N136" s="226"/>
      <c r="O136" s="226"/>
      <c r="P136" s="226"/>
      <c r="Q136" s="226"/>
      <c r="R136" s="226"/>
      <c r="S136" s="226"/>
      <c r="T136" s="227"/>
      <c r="AT136" s="228" t="s">
        <v>140</v>
      </c>
      <c r="AU136" s="228" t="s">
        <v>138</v>
      </c>
      <c r="AV136" s="116" t="s">
        <v>137</v>
      </c>
      <c r="AW136" s="116" t="s">
        <v>34</v>
      </c>
      <c r="AX136" s="116" t="s">
        <v>22</v>
      </c>
      <c r="AY136" s="228" t="s">
        <v>130</v>
      </c>
    </row>
    <row r="137" spans="2:65" s="95" customFormat="1" ht="22.5" customHeight="1" x14ac:dyDescent="0.3">
      <c r="B137" s="127"/>
      <c r="C137" s="194" t="s">
        <v>192</v>
      </c>
      <c r="D137" s="194" t="s">
        <v>132</v>
      </c>
      <c r="E137" s="195" t="s">
        <v>193</v>
      </c>
      <c r="F137" s="196" t="s">
        <v>194</v>
      </c>
      <c r="G137" s="197" t="s">
        <v>195</v>
      </c>
      <c r="H137" s="198">
        <v>3</v>
      </c>
      <c r="I137" s="67"/>
      <c r="J137" s="199">
        <f>ROUND(I137*H137,2)</f>
        <v>0</v>
      </c>
      <c r="K137" s="196" t="s">
        <v>136</v>
      </c>
      <c r="L137" s="127"/>
      <c r="M137" s="200" t="s">
        <v>3</v>
      </c>
      <c r="N137" s="201" t="s">
        <v>42</v>
      </c>
      <c r="O137" s="99"/>
      <c r="P137" s="202">
        <f>O137*H137</f>
        <v>0</v>
      </c>
      <c r="Q137" s="202">
        <v>1.3999999999999999E-4</v>
      </c>
      <c r="R137" s="202">
        <f>Q137*H137</f>
        <v>4.1999999999999996E-4</v>
      </c>
      <c r="S137" s="202">
        <v>0</v>
      </c>
      <c r="T137" s="203">
        <f>S137*H137</f>
        <v>0</v>
      </c>
      <c r="AR137" s="120" t="s">
        <v>137</v>
      </c>
      <c r="AT137" s="120" t="s">
        <v>132</v>
      </c>
      <c r="AU137" s="120" t="s">
        <v>138</v>
      </c>
      <c r="AY137" s="120" t="s">
        <v>130</v>
      </c>
      <c r="BE137" s="204">
        <f>IF(N137="základní",J137,0)</f>
        <v>0</v>
      </c>
      <c r="BF137" s="204">
        <f>IF(N137="snížená",J137,0)</f>
        <v>0</v>
      </c>
      <c r="BG137" s="204">
        <f>IF(N137="zákl. přenesená",J137,0)</f>
        <v>0</v>
      </c>
      <c r="BH137" s="204">
        <f>IF(N137="sníž. přenesená",J137,0)</f>
        <v>0</v>
      </c>
      <c r="BI137" s="204">
        <f>IF(N137="nulová",J137,0)</f>
        <v>0</v>
      </c>
      <c r="BJ137" s="120" t="s">
        <v>138</v>
      </c>
      <c r="BK137" s="204">
        <f>ROUND(I137*H137,2)</f>
        <v>0</v>
      </c>
      <c r="BL137" s="120" t="s">
        <v>137</v>
      </c>
      <c r="BM137" s="120" t="s">
        <v>196</v>
      </c>
    </row>
    <row r="138" spans="2:65" s="115" customFormat="1" x14ac:dyDescent="0.3">
      <c r="B138" s="213"/>
      <c r="D138" s="206" t="s">
        <v>140</v>
      </c>
      <c r="E138" s="214" t="s">
        <v>3</v>
      </c>
      <c r="F138" s="215" t="s">
        <v>197</v>
      </c>
      <c r="H138" s="216">
        <v>3</v>
      </c>
      <c r="I138" s="69"/>
      <c r="L138" s="213"/>
      <c r="M138" s="217"/>
      <c r="N138" s="218"/>
      <c r="O138" s="218"/>
      <c r="P138" s="218"/>
      <c r="Q138" s="218"/>
      <c r="R138" s="218"/>
      <c r="S138" s="218"/>
      <c r="T138" s="219"/>
      <c r="AT138" s="214" t="s">
        <v>140</v>
      </c>
      <c r="AU138" s="214" t="s">
        <v>138</v>
      </c>
      <c r="AV138" s="115" t="s">
        <v>138</v>
      </c>
      <c r="AW138" s="115" t="s">
        <v>34</v>
      </c>
      <c r="AX138" s="115" t="s">
        <v>70</v>
      </c>
      <c r="AY138" s="214" t="s">
        <v>130</v>
      </c>
    </row>
    <row r="139" spans="2:65" s="116" customFormat="1" x14ac:dyDescent="0.3">
      <c r="B139" s="220"/>
      <c r="D139" s="206" t="s">
        <v>140</v>
      </c>
      <c r="E139" s="229" t="s">
        <v>3</v>
      </c>
      <c r="F139" s="230" t="s">
        <v>143</v>
      </c>
      <c r="H139" s="231">
        <v>3</v>
      </c>
      <c r="I139" s="70"/>
      <c r="L139" s="220"/>
      <c r="M139" s="225"/>
      <c r="N139" s="226"/>
      <c r="O139" s="226"/>
      <c r="P139" s="226"/>
      <c r="Q139" s="226"/>
      <c r="R139" s="226"/>
      <c r="S139" s="226"/>
      <c r="T139" s="227"/>
      <c r="AT139" s="228" t="s">
        <v>140</v>
      </c>
      <c r="AU139" s="228" t="s">
        <v>138</v>
      </c>
      <c r="AV139" s="116" t="s">
        <v>137</v>
      </c>
      <c r="AW139" s="116" t="s">
        <v>34</v>
      </c>
      <c r="AX139" s="116" t="s">
        <v>22</v>
      </c>
      <c r="AY139" s="228" t="s">
        <v>130</v>
      </c>
    </row>
    <row r="140" spans="2:65" s="113" customFormat="1" ht="29.85" customHeight="1" x14ac:dyDescent="0.3">
      <c r="B140" s="181"/>
      <c r="D140" s="191" t="s">
        <v>69</v>
      </c>
      <c r="E140" s="192" t="s">
        <v>137</v>
      </c>
      <c r="F140" s="192" t="s">
        <v>198</v>
      </c>
      <c r="I140" s="66"/>
      <c r="J140" s="193">
        <f>BK140</f>
        <v>0</v>
      </c>
      <c r="L140" s="181"/>
      <c r="M140" s="185"/>
      <c r="N140" s="186"/>
      <c r="O140" s="186"/>
      <c r="P140" s="187">
        <f>SUM(P141:P144)</f>
        <v>0</v>
      </c>
      <c r="Q140" s="186"/>
      <c r="R140" s="187">
        <f>SUM(R141:R144)</f>
        <v>29.647470000000002</v>
      </c>
      <c r="S140" s="186"/>
      <c r="T140" s="188">
        <f>SUM(T141:T144)</f>
        <v>0</v>
      </c>
      <c r="AR140" s="182" t="s">
        <v>22</v>
      </c>
      <c r="AT140" s="189" t="s">
        <v>69</v>
      </c>
      <c r="AU140" s="189" t="s">
        <v>22</v>
      </c>
      <c r="AY140" s="182" t="s">
        <v>130</v>
      </c>
      <c r="BK140" s="190">
        <f>SUM(BK141:BK144)</f>
        <v>0</v>
      </c>
    </row>
    <row r="141" spans="2:65" s="95" customFormat="1" ht="22.5" customHeight="1" x14ac:dyDescent="0.3">
      <c r="B141" s="127"/>
      <c r="C141" s="194" t="s">
        <v>199</v>
      </c>
      <c r="D141" s="194" t="s">
        <v>132</v>
      </c>
      <c r="E141" s="195" t="s">
        <v>200</v>
      </c>
      <c r="F141" s="196" t="s">
        <v>201</v>
      </c>
      <c r="G141" s="197" t="s">
        <v>135</v>
      </c>
      <c r="H141" s="198">
        <v>93</v>
      </c>
      <c r="I141" s="67"/>
      <c r="J141" s="199">
        <f>ROUND(I141*H141,2)</f>
        <v>0</v>
      </c>
      <c r="K141" s="196" t="s">
        <v>136</v>
      </c>
      <c r="L141" s="127"/>
      <c r="M141" s="200" t="s">
        <v>3</v>
      </c>
      <c r="N141" s="201" t="s">
        <v>42</v>
      </c>
      <c r="O141" s="99"/>
      <c r="P141" s="202">
        <f>O141*H141</f>
        <v>0</v>
      </c>
      <c r="Q141" s="202">
        <v>0.31879000000000002</v>
      </c>
      <c r="R141" s="202">
        <f>Q141*H141</f>
        <v>29.647470000000002</v>
      </c>
      <c r="S141" s="202">
        <v>0</v>
      </c>
      <c r="T141" s="203">
        <f>S141*H141</f>
        <v>0</v>
      </c>
      <c r="AR141" s="120" t="s">
        <v>137</v>
      </c>
      <c r="AT141" s="120" t="s">
        <v>132</v>
      </c>
      <c r="AU141" s="120" t="s">
        <v>138</v>
      </c>
      <c r="AY141" s="120" t="s">
        <v>130</v>
      </c>
      <c r="BE141" s="204">
        <f>IF(N141="základní",J141,0)</f>
        <v>0</v>
      </c>
      <c r="BF141" s="204">
        <f>IF(N141="snížená",J141,0)</f>
        <v>0</v>
      </c>
      <c r="BG141" s="204">
        <f>IF(N141="zákl. přenesená",J141,0)</f>
        <v>0</v>
      </c>
      <c r="BH141" s="204">
        <f>IF(N141="sníž. přenesená",J141,0)</f>
        <v>0</v>
      </c>
      <c r="BI141" s="204">
        <f>IF(N141="nulová",J141,0)</f>
        <v>0</v>
      </c>
      <c r="BJ141" s="120" t="s">
        <v>138</v>
      </c>
      <c r="BK141" s="204">
        <f>ROUND(I141*H141,2)</f>
        <v>0</v>
      </c>
      <c r="BL141" s="120" t="s">
        <v>137</v>
      </c>
      <c r="BM141" s="120" t="s">
        <v>202</v>
      </c>
    </row>
    <row r="142" spans="2:65" s="114" customFormat="1" x14ac:dyDescent="0.3">
      <c r="B142" s="205"/>
      <c r="D142" s="206" t="s">
        <v>140</v>
      </c>
      <c r="E142" s="207" t="s">
        <v>3</v>
      </c>
      <c r="F142" s="208" t="s">
        <v>141</v>
      </c>
      <c r="H142" s="209" t="s">
        <v>3</v>
      </c>
      <c r="I142" s="68"/>
      <c r="L142" s="205"/>
      <c r="M142" s="210"/>
      <c r="N142" s="211"/>
      <c r="O142" s="211"/>
      <c r="P142" s="211"/>
      <c r="Q142" s="211"/>
      <c r="R142" s="211"/>
      <c r="S142" s="211"/>
      <c r="T142" s="212"/>
      <c r="AT142" s="209" t="s">
        <v>140</v>
      </c>
      <c r="AU142" s="209" t="s">
        <v>138</v>
      </c>
      <c r="AV142" s="114" t="s">
        <v>22</v>
      </c>
      <c r="AW142" s="114" t="s">
        <v>34</v>
      </c>
      <c r="AX142" s="114" t="s">
        <v>70</v>
      </c>
      <c r="AY142" s="209" t="s">
        <v>130</v>
      </c>
    </row>
    <row r="143" spans="2:65" s="115" customFormat="1" x14ac:dyDescent="0.3">
      <c r="B143" s="213"/>
      <c r="D143" s="206" t="s">
        <v>140</v>
      </c>
      <c r="E143" s="214" t="s">
        <v>3</v>
      </c>
      <c r="F143" s="215" t="s">
        <v>142</v>
      </c>
      <c r="H143" s="216">
        <v>93</v>
      </c>
      <c r="I143" s="69"/>
      <c r="L143" s="213"/>
      <c r="M143" s="217"/>
      <c r="N143" s="218"/>
      <c r="O143" s="218"/>
      <c r="P143" s="218"/>
      <c r="Q143" s="218"/>
      <c r="R143" s="218"/>
      <c r="S143" s="218"/>
      <c r="T143" s="219"/>
      <c r="AT143" s="214" t="s">
        <v>140</v>
      </c>
      <c r="AU143" s="214" t="s">
        <v>138</v>
      </c>
      <c r="AV143" s="115" t="s">
        <v>138</v>
      </c>
      <c r="AW143" s="115" t="s">
        <v>34</v>
      </c>
      <c r="AX143" s="115" t="s">
        <v>70</v>
      </c>
      <c r="AY143" s="214" t="s">
        <v>130</v>
      </c>
    </row>
    <row r="144" spans="2:65" s="116" customFormat="1" x14ac:dyDescent="0.3">
      <c r="B144" s="220"/>
      <c r="D144" s="206" t="s">
        <v>140</v>
      </c>
      <c r="E144" s="229" t="s">
        <v>3</v>
      </c>
      <c r="F144" s="230" t="s">
        <v>143</v>
      </c>
      <c r="H144" s="231">
        <v>93</v>
      </c>
      <c r="I144" s="70"/>
      <c r="L144" s="220"/>
      <c r="M144" s="225"/>
      <c r="N144" s="226"/>
      <c r="O144" s="226"/>
      <c r="P144" s="226"/>
      <c r="Q144" s="226"/>
      <c r="R144" s="226"/>
      <c r="S144" s="226"/>
      <c r="T144" s="227"/>
      <c r="AT144" s="228" t="s">
        <v>140</v>
      </c>
      <c r="AU144" s="228" t="s">
        <v>138</v>
      </c>
      <c r="AV144" s="116" t="s">
        <v>137</v>
      </c>
      <c r="AW144" s="116" t="s">
        <v>34</v>
      </c>
      <c r="AX144" s="116" t="s">
        <v>22</v>
      </c>
      <c r="AY144" s="228" t="s">
        <v>130</v>
      </c>
    </row>
    <row r="145" spans="2:65" s="113" customFormat="1" ht="29.85" customHeight="1" x14ac:dyDescent="0.3">
      <c r="B145" s="181"/>
      <c r="D145" s="191" t="s">
        <v>69</v>
      </c>
      <c r="E145" s="192" t="s">
        <v>160</v>
      </c>
      <c r="F145" s="192" t="s">
        <v>203</v>
      </c>
      <c r="I145" s="66"/>
      <c r="J145" s="193">
        <f>BK145</f>
        <v>0</v>
      </c>
      <c r="L145" s="181"/>
      <c r="M145" s="185"/>
      <c r="N145" s="186"/>
      <c r="O145" s="186"/>
      <c r="P145" s="187">
        <f>SUM(P146:P629)</f>
        <v>0</v>
      </c>
      <c r="Q145" s="186"/>
      <c r="R145" s="187">
        <f>SUM(R146:R629)</f>
        <v>88.200931519999983</v>
      </c>
      <c r="S145" s="186"/>
      <c r="T145" s="188">
        <f>SUM(T146:T629)</f>
        <v>0</v>
      </c>
      <c r="AR145" s="182" t="s">
        <v>22</v>
      </c>
      <c r="AT145" s="189" t="s">
        <v>69</v>
      </c>
      <c r="AU145" s="189" t="s">
        <v>22</v>
      </c>
      <c r="AY145" s="182" t="s">
        <v>130</v>
      </c>
      <c r="BK145" s="190">
        <f>SUM(BK146:BK629)</f>
        <v>0</v>
      </c>
    </row>
    <row r="146" spans="2:65" s="95" customFormat="1" ht="22.5" customHeight="1" x14ac:dyDescent="0.3">
      <c r="B146" s="127"/>
      <c r="C146" s="194" t="s">
        <v>204</v>
      </c>
      <c r="D146" s="194" t="s">
        <v>132</v>
      </c>
      <c r="E146" s="195" t="s">
        <v>205</v>
      </c>
      <c r="F146" s="196" t="s">
        <v>206</v>
      </c>
      <c r="G146" s="197" t="s">
        <v>135</v>
      </c>
      <c r="H146" s="198">
        <v>96.768000000000001</v>
      </c>
      <c r="I146" s="67"/>
      <c r="J146" s="199">
        <f>ROUND(I146*H146,2)</f>
        <v>0</v>
      </c>
      <c r="K146" s="196" t="s">
        <v>136</v>
      </c>
      <c r="L146" s="127"/>
      <c r="M146" s="200" t="s">
        <v>3</v>
      </c>
      <c r="N146" s="201" t="s">
        <v>42</v>
      </c>
      <c r="O146" s="99"/>
      <c r="P146" s="202">
        <f>O146*H146</f>
        <v>0</v>
      </c>
      <c r="Q146" s="202">
        <v>1.8380000000000001E-2</v>
      </c>
      <c r="R146" s="202">
        <f>Q146*H146</f>
        <v>1.7785958400000002</v>
      </c>
      <c r="S146" s="202">
        <v>0</v>
      </c>
      <c r="T146" s="203">
        <f>S146*H146</f>
        <v>0</v>
      </c>
      <c r="AR146" s="120" t="s">
        <v>137</v>
      </c>
      <c r="AT146" s="120" t="s">
        <v>132</v>
      </c>
      <c r="AU146" s="120" t="s">
        <v>138</v>
      </c>
      <c r="AY146" s="120" t="s">
        <v>130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120" t="s">
        <v>138</v>
      </c>
      <c r="BK146" s="204">
        <f>ROUND(I146*H146,2)</f>
        <v>0</v>
      </c>
      <c r="BL146" s="120" t="s">
        <v>137</v>
      </c>
      <c r="BM146" s="120" t="s">
        <v>207</v>
      </c>
    </row>
    <row r="147" spans="2:65" s="114" customFormat="1" x14ac:dyDescent="0.3">
      <c r="B147" s="205"/>
      <c r="D147" s="206" t="s">
        <v>140</v>
      </c>
      <c r="E147" s="207" t="s">
        <v>3</v>
      </c>
      <c r="F147" s="208" t="s">
        <v>184</v>
      </c>
      <c r="H147" s="209" t="s">
        <v>3</v>
      </c>
      <c r="I147" s="68"/>
      <c r="L147" s="205"/>
      <c r="M147" s="210"/>
      <c r="N147" s="211"/>
      <c r="O147" s="211"/>
      <c r="P147" s="211"/>
      <c r="Q147" s="211"/>
      <c r="R147" s="211"/>
      <c r="S147" s="211"/>
      <c r="T147" s="212"/>
      <c r="AT147" s="209" t="s">
        <v>140</v>
      </c>
      <c r="AU147" s="209" t="s">
        <v>138</v>
      </c>
      <c r="AV147" s="114" t="s">
        <v>22</v>
      </c>
      <c r="AW147" s="114" t="s">
        <v>34</v>
      </c>
      <c r="AX147" s="114" t="s">
        <v>70</v>
      </c>
      <c r="AY147" s="209" t="s">
        <v>130</v>
      </c>
    </row>
    <row r="148" spans="2:65" s="114" customFormat="1" x14ac:dyDescent="0.3">
      <c r="B148" s="205"/>
      <c r="D148" s="206" t="s">
        <v>140</v>
      </c>
      <c r="E148" s="207" t="s">
        <v>3</v>
      </c>
      <c r="F148" s="208" t="s">
        <v>208</v>
      </c>
      <c r="H148" s="209" t="s">
        <v>3</v>
      </c>
      <c r="I148" s="68"/>
      <c r="L148" s="205"/>
      <c r="M148" s="210"/>
      <c r="N148" s="211"/>
      <c r="O148" s="211"/>
      <c r="P148" s="211"/>
      <c r="Q148" s="211"/>
      <c r="R148" s="211"/>
      <c r="S148" s="211"/>
      <c r="T148" s="212"/>
      <c r="AT148" s="209" t="s">
        <v>140</v>
      </c>
      <c r="AU148" s="209" t="s">
        <v>138</v>
      </c>
      <c r="AV148" s="114" t="s">
        <v>22</v>
      </c>
      <c r="AW148" s="114" t="s">
        <v>34</v>
      </c>
      <c r="AX148" s="114" t="s">
        <v>70</v>
      </c>
      <c r="AY148" s="209" t="s">
        <v>130</v>
      </c>
    </row>
    <row r="149" spans="2:65" s="115" customFormat="1" x14ac:dyDescent="0.3">
      <c r="B149" s="213"/>
      <c r="D149" s="206" t="s">
        <v>140</v>
      </c>
      <c r="E149" s="214" t="s">
        <v>3</v>
      </c>
      <c r="F149" s="215" t="s">
        <v>209</v>
      </c>
      <c r="H149" s="216">
        <v>80.64</v>
      </c>
      <c r="I149" s="69"/>
      <c r="L149" s="213"/>
      <c r="M149" s="217"/>
      <c r="N149" s="218"/>
      <c r="O149" s="218"/>
      <c r="P149" s="218"/>
      <c r="Q149" s="218"/>
      <c r="R149" s="218"/>
      <c r="S149" s="218"/>
      <c r="T149" s="219"/>
      <c r="AT149" s="214" t="s">
        <v>140</v>
      </c>
      <c r="AU149" s="214" t="s">
        <v>138</v>
      </c>
      <c r="AV149" s="115" t="s">
        <v>138</v>
      </c>
      <c r="AW149" s="115" t="s">
        <v>34</v>
      </c>
      <c r="AX149" s="115" t="s">
        <v>70</v>
      </c>
      <c r="AY149" s="214" t="s">
        <v>130</v>
      </c>
    </row>
    <row r="150" spans="2:65" s="115" customFormat="1" x14ac:dyDescent="0.3">
      <c r="B150" s="213"/>
      <c r="D150" s="206" t="s">
        <v>140</v>
      </c>
      <c r="E150" s="214" t="s">
        <v>3</v>
      </c>
      <c r="F150" s="215" t="s">
        <v>210</v>
      </c>
      <c r="H150" s="216">
        <v>16.128</v>
      </c>
      <c r="I150" s="69"/>
      <c r="L150" s="213"/>
      <c r="M150" s="217"/>
      <c r="N150" s="218"/>
      <c r="O150" s="218"/>
      <c r="P150" s="218"/>
      <c r="Q150" s="218"/>
      <c r="R150" s="218"/>
      <c r="S150" s="218"/>
      <c r="T150" s="219"/>
      <c r="AT150" s="214" t="s">
        <v>140</v>
      </c>
      <c r="AU150" s="214" t="s">
        <v>138</v>
      </c>
      <c r="AV150" s="115" t="s">
        <v>138</v>
      </c>
      <c r="AW150" s="115" t="s">
        <v>34</v>
      </c>
      <c r="AX150" s="115" t="s">
        <v>70</v>
      </c>
      <c r="AY150" s="214" t="s">
        <v>130</v>
      </c>
    </row>
    <row r="151" spans="2:65" s="116" customFormat="1" x14ac:dyDescent="0.3">
      <c r="B151" s="220"/>
      <c r="D151" s="221" t="s">
        <v>140</v>
      </c>
      <c r="E151" s="222" t="s">
        <v>3</v>
      </c>
      <c r="F151" s="223" t="s">
        <v>143</v>
      </c>
      <c r="H151" s="224">
        <v>96.768000000000001</v>
      </c>
      <c r="I151" s="70"/>
      <c r="L151" s="220"/>
      <c r="M151" s="225"/>
      <c r="N151" s="226"/>
      <c r="O151" s="226"/>
      <c r="P151" s="226"/>
      <c r="Q151" s="226"/>
      <c r="R151" s="226"/>
      <c r="S151" s="226"/>
      <c r="T151" s="227"/>
      <c r="AT151" s="228" t="s">
        <v>140</v>
      </c>
      <c r="AU151" s="228" t="s">
        <v>138</v>
      </c>
      <c r="AV151" s="116" t="s">
        <v>137</v>
      </c>
      <c r="AW151" s="116" t="s">
        <v>34</v>
      </c>
      <c r="AX151" s="116" t="s">
        <v>22</v>
      </c>
      <c r="AY151" s="228" t="s">
        <v>130</v>
      </c>
    </row>
    <row r="152" spans="2:65" s="95" customFormat="1" ht="31.5" customHeight="1" x14ac:dyDescent="0.3">
      <c r="B152" s="127"/>
      <c r="C152" s="194" t="s">
        <v>211</v>
      </c>
      <c r="D152" s="194" t="s">
        <v>132</v>
      </c>
      <c r="E152" s="195" t="s">
        <v>212</v>
      </c>
      <c r="F152" s="196" t="s">
        <v>213</v>
      </c>
      <c r="G152" s="197" t="s">
        <v>135</v>
      </c>
      <c r="H152" s="198">
        <v>193.536</v>
      </c>
      <c r="I152" s="67"/>
      <c r="J152" s="199">
        <f>ROUND(I152*H152,2)</f>
        <v>0</v>
      </c>
      <c r="K152" s="196" t="s">
        <v>136</v>
      </c>
      <c r="L152" s="127"/>
      <c r="M152" s="200" t="s">
        <v>3</v>
      </c>
      <c r="N152" s="201" t="s">
        <v>42</v>
      </c>
      <c r="O152" s="99"/>
      <c r="P152" s="202">
        <f>O152*H152</f>
        <v>0</v>
      </c>
      <c r="Q152" s="202">
        <v>7.9000000000000008E-3</v>
      </c>
      <c r="R152" s="202">
        <f>Q152*H152</f>
        <v>1.5289344000000002</v>
      </c>
      <c r="S152" s="202">
        <v>0</v>
      </c>
      <c r="T152" s="203">
        <f>S152*H152</f>
        <v>0</v>
      </c>
      <c r="AR152" s="120" t="s">
        <v>137</v>
      </c>
      <c r="AT152" s="120" t="s">
        <v>132</v>
      </c>
      <c r="AU152" s="120" t="s">
        <v>138</v>
      </c>
      <c r="AY152" s="120" t="s">
        <v>130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120" t="s">
        <v>138</v>
      </c>
      <c r="BK152" s="204">
        <f>ROUND(I152*H152,2)</f>
        <v>0</v>
      </c>
      <c r="BL152" s="120" t="s">
        <v>137</v>
      </c>
      <c r="BM152" s="120" t="s">
        <v>214</v>
      </c>
    </row>
    <row r="153" spans="2:65" s="95" customFormat="1" ht="22.5" customHeight="1" x14ac:dyDescent="0.3">
      <c r="B153" s="127"/>
      <c r="C153" s="194" t="s">
        <v>9</v>
      </c>
      <c r="D153" s="194" t="s">
        <v>132</v>
      </c>
      <c r="E153" s="195" t="s">
        <v>215</v>
      </c>
      <c r="F153" s="196" t="s">
        <v>216</v>
      </c>
      <c r="G153" s="197" t="s">
        <v>135</v>
      </c>
      <c r="H153" s="198">
        <v>8.58</v>
      </c>
      <c r="I153" s="67"/>
      <c r="J153" s="199">
        <f>ROUND(I153*H153,2)</f>
        <v>0</v>
      </c>
      <c r="K153" s="196" t="s">
        <v>136</v>
      </c>
      <c r="L153" s="127"/>
      <c r="M153" s="200" t="s">
        <v>3</v>
      </c>
      <c r="N153" s="201" t="s">
        <v>42</v>
      </c>
      <c r="O153" s="99"/>
      <c r="P153" s="202">
        <f>O153*H153</f>
        <v>0</v>
      </c>
      <c r="Q153" s="202">
        <v>2.4000000000000001E-4</v>
      </c>
      <c r="R153" s="202">
        <f>Q153*H153</f>
        <v>2.0592000000000002E-3</v>
      </c>
      <c r="S153" s="202">
        <v>0</v>
      </c>
      <c r="T153" s="203">
        <f>S153*H153</f>
        <v>0</v>
      </c>
      <c r="AR153" s="120" t="s">
        <v>137</v>
      </c>
      <c r="AT153" s="120" t="s">
        <v>132</v>
      </c>
      <c r="AU153" s="120" t="s">
        <v>138</v>
      </c>
      <c r="AY153" s="120" t="s">
        <v>130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120" t="s">
        <v>138</v>
      </c>
      <c r="BK153" s="204">
        <f>ROUND(I153*H153,2)</f>
        <v>0</v>
      </c>
      <c r="BL153" s="120" t="s">
        <v>137</v>
      </c>
      <c r="BM153" s="120" t="s">
        <v>217</v>
      </c>
    </row>
    <row r="154" spans="2:65" s="114" customFormat="1" x14ac:dyDescent="0.3">
      <c r="B154" s="205"/>
      <c r="D154" s="206" t="s">
        <v>140</v>
      </c>
      <c r="E154" s="207" t="s">
        <v>3</v>
      </c>
      <c r="F154" s="208" t="s">
        <v>218</v>
      </c>
      <c r="H154" s="209" t="s">
        <v>3</v>
      </c>
      <c r="I154" s="68"/>
      <c r="L154" s="205"/>
      <c r="M154" s="210"/>
      <c r="N154" s="211"/>
      <c r="O154" s="211"/>
      <c r="P154" s="211"/>
      <c r="Q154" s="211"/>
      <c r="R154" s="211"/>
      <c r="S154" s="211"/>
      <c r="T154" s="212"/>
      <c r="AT154" s="209" t="s">
        <v>140</v>
      </c>
      <c r="AU154" s="209" t="s">
        <v>138</v>
      </c>
      <c r="AV154" s="114" t="s">
        <v>22</v>
      </c>
      <c r="AW154" s="114" t="s">
        <v>34</v>
      </c>
      <c r="AX154" s="114" t="s">
        <v>70</v>
      </c>
      <c r="AY154" s="209" t="s">
        <v>130</v>
      </c>
    </row>
    <row r="155" spans="2:65" s="114" customFormat="1" x14ac:dyDescent="0.3">
      <c r="B155" s="205"/>
      <c r="D155" s="206" t="s">
        <v>140</v>
      </c>
      <c r="E155" s="207" t="s">
        <v>3</v>
      </c>
      <c r="F155" s="208" t="s">
        <v>219</v>
      </c>
      <c r="H155" s="209" t="s">
        <v>3</v>
      </c>
      <c r="I155" s="68"/>
      <c r="L155" s="205"/>
      <c r="M155" s="210"/>
      <c r="N155" s="211"/>
      <c r="O155" s="211"/>
      <c r="P155" s="211"/>
      <c r="Q155" s="211"/>
      <c r="R155" s="211"/>
      <c r="S155" s="211"/>
      <c r="T155" s="212"/>
      <c r="AT155" s="209" t="s">
        <v>140</v>
      </c>
      <c r="AU155" s="209" t="s">
        <v>138</v>
      </c>
      <c r="AV155" s="114" t="s">
        <v>22</v>
      </c>
      <c r="AW155" s="114" t="s">
        <v>34</v>
      </c>
      <c r="AX155" s="114" t="s">
        <v>70</v>
      </c>
      <c r="AY155" s="209" t="s">
        <v>130</v>
      </c>
    </row>
    <row r="156" spans="2:65" s="115" customFormat="1" x14ac:dyDescent="0.3">
      <c r="B156" s="213"/>
      <c r="D156" s="206" t="s">
        <v>140</v>
      </c>
      <c r="E156" s="214" t="s">
        <v>3</v>
      </c>
      <c r="F156" s="215" t="s">
        <v>220</v>
      </c>
      <c r="H156" s="216">
        <v>8.58</v>
      </c>
      <c r="I156" s="69"/>
      <c r="L156" s="213"/>
      <c r="M156" s="217"/>
      <c r="N156" s="218"/>
      <c r="O156" s="218"/>
      <c r="P156" s="218"/>
      <c r="Q156" s="218"/>
      <c r="R156" s="218"/>
      <c r="S156" s="218"/>
      <c r="T156" s="219"/>
      <c r="AT156" s="214" t="s">
        <v>140</v>
      </c>
      <c r="AU156" s="214" t="s">
        <v>138</v>
      </c>
      <c r="AV156" s="115" t="s">
        <v>138</v>
      </c>
      <c r="AW156" s="115" t="s">
        <v>34</v>
      </c>
      <c r="AX156" s="115" t="s">
        <v>70</v>
      </c>
      <c r="AY156" s="214" t="s">
        <v>130</v>
      </c>
    </row>
    <row r="157" spans="2:65" s="116" customFormat="1" x14ac:dyDescent="0.3">
      <c r="B157" s="220"/>
      <c r="D157" s="221" t="s">
        <v>140</v>
      </c>
      <c r="E157" s="222" t="s">
        <v>3</v>
      </c>
      <c r="F157" s="223" t="s">
        <v>143</v>
      </c>
      <c r="H157" s="224">
        <v>8.58</v>
      </c>
      <c r="I157" s="70"/>
      <c r="L157" s="220"/>
      <c r="M157" s="225"/>
      <c r="N157" s="226"/>
      <c r="O157" s="226"/>
      <c r="P157" s="226"/>
      <c r="Q157" s="226"/>
      <c r="R157" s="226"/>
      <c r="S157" s="226"/>
      <c r="T157" s="227"/>
      <c r="AT157" s="228" t="s">
        <v>140</v>
      </c>
      <c r="AU157" s="228" t="s">
        <v>138</v>
      </c>
      <c r="AV157" s="116" t="s">
        <v>137</v>
      </c>
      <c r="AW157" s="116" t="s">
        <v>34</v>
      </c>
      <c r="AX157" s="116" t="s">
        <v>22</v>
      </c>
      <c r="AY157" s="228" t="s">
        <v>130</v>
      </c>
    </row>
    <row r="158" spans="2:65" s="95" customFormat="1" ht="22.5" customHeight="1" x14ac:dyDescent="0.3">
      <c r="B158" s="127"/>
      <c r="C158" s="194" t="s">
        <v>221</v>
      </c>
      <c r="D158" s="194" t="s">
        <v>132</v>
      </c>
      <c r="E158" s="195" t="s">
        <v>222</v>
      </c>
      <c r="F158" s="196" t="s">
        <v>223</v>
      </c>
      <c r="G158" s="197" t="s">
        <v>195</v>
      </c>
      <c r="H158" s="198">
        <v>879.24</v>
      </c>
      <c r="I158" s="67"/>
      <c r="J158" s="199">
        <f>ROUND(I158*H158,2)</f>
        <v>0</v>
      </c>
      <c r="K158" s="196" t="s">
        <v>136</v>
      </c>
      <c r="L158" s="127"/>
      <c r="M158" s="200" t="s">
        <v>3</v>
      </c>
      <c r="N158" s="201" t="s">
        <v>42</v>
      </c>
      <c r="O158" s="99"/>
      <c r="P158" s="202">
        <f>O158*H158</f>
        <v>0</v>
      </c>
      <c r="Q158" s="202">
        <v>1.5E-3</v>
      </c>
      <c r="R158" s="202">
        <f>Q158*H158</f>
        <v>1.3188600000000001</v>
      </c>
      <c r="S158" s="202">
        <v>0</v>
      </c>
      <c r="T158" s="203">
        <f>S158*H158</f>
        <v>0</v>
      </c>
      <c r="AR158" s="120" t="s">
        <v>137</v>
      </c>
      <c r="AT158" s="120" t="s">
        <v>132</v>
      </c>
      <c r="AU158" s="120" t="s">
        <v>138</v>
      </c>
      <c r="AY158" s="120" t="s">
        <v>130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120" t="s">
        <v>138</v>
      </c>
      <c r="BK158" s="204">
        <f>ROUND(I158*H158,2)</f>
        <v>0</v>
      </c>
      <c r="BL158" s="120" t="s">
        <v>137</v>
      </c>
      <c r="BM158" s="120" t="s">
        <v>224</v>
      </c>
    </row>
    <row r="159" spans="2:65" s="114" customFormat="1" x14ac:dyDescent="0.3">
      <c r="B159" s="205"/>
      <c r="D159" s="206" t="s">
        <v>140</v>
      </c>
      <c r="E159" s="207" t="s">
        <v>3</v>
      </c>
      <c r="F159" s="208" t="s">
        <v>225</v>
      </c>
      <c r="H159" s="209" t="s">
        <v>3</v>
      </c>
      <c r="I159" s="68"/>
      <c r="L159" s="205"/>
      <c r="M159" s="210"/>
      <c r="N159" s="211"/>
      <c r="O159" s="211"/>
      <c r="P159" s="211"/>
      <c r="Q159" s="211"/>
      <c r="R159" s="211"/>
      <c r="S159" s="211"/>
      <c r="T159" s="212"/>
      <c r="AT159" s="209" t="s">
        <v>140</v>
      </c>
      <c r="AU159" s="209" t="s">
        <v>138</v>
      </c>
      <c r="AV159" s="114" t="s">
        <v>22</v>
      </c>
      <c r="AW159" s="114" t="s">
        <v>34</v>
      </c>
      <c r="AX159" s="114" t="s">
        <v>70</v>
      </c>
      <c r="AY159" s="209" t="s">
        <v>130</v>
      </c>
    </row>
    <row r="160" spans="2:65" s="114" customFormat="1" x14ac:dyDescent="0.3">
      <c r="B160" s="205"/>
      <c r="D160" s="206" t="s">
        <v>140</v>
      </c>
      <c r="E160" s="207" t="s">
        <v>3</v>
      </c>
      <c r="F160" s="208" t="s">
        <v>226</v>
      </c>
      <c r="H160" s="209" t="s">
        <v>3</v>
      </c>
      <c r="I160" s="68"/>
      <c r="L160" s="205"/>
      <c r="M160" s="210"/>
      <c r="N160" s="211"/>
      <c r="O160" s="211"/>
      <c r="P160" s="211"/>
      <c r="Q160" s="211"/>
      <c r="R160" s="211"/>
      <c r="S160" s="211"/>
      <c r="T160" s="212"/>
      <c r="AT160" s="209" t="s">
        <v>140</v>
      </c>
      <c r="AU160" s="209" t="s">
        <v>138</v>
      </c>
      <c r="AV160" s="114" t="s">
        <v>22</v>
      </c>
      <c r="AW160" s="114" t="s">
        <v>34</v>
      </c>
      <c r="AX160" s="114" t="s">
        <v>70</v>
      </c>
      <c r="AY160" s="209" t="s">
        <v>130</v>
      </c>
    </row>
    <row r="161" spans="2:51" s="114" customFormat="1" x14ac:dyDescent="0.3">
      <c r="B161" s="205"/>
      <c r="D161" s="206" t="s">
        <v>140</v>
      </c>
      <c r="E161" s="207" t="s">
        <v>3</v>
      </c>
      <c r="F161" s="208" t="s">
        <v>227</v>
      </c>
      <c r="H161" s="209" t="s">
        <v>3</v>
      </c>
      <c r="I161" s="68"/>
      <c r="L161" s="205"/>
      <c r="M161" s="210"/>
      <c r="N161" s="211"/>
      <c r="O161" s="211"/>
      <c r="P161" s="211"/>
      <c r="Q161" s="211"/>
      <c r="R161" s="211"/>
      <c r="S161" s="211"/>
      <c r="T161" s="212"/>
      <c r="AT161" s="209" t="s">
        <v>140</v>
      </c>
      <c r="AU161" s="209" t="s">
        <v>138</v>
      </c>
      <c r="AV161" s="114" t="s">
        <v>22</v>
      </c>
      <c r="AW161" s="114" t="s">
        <v>34</v>
      </c>
      <c r="AX161" s="114" t="s">
        <v>70</v>
      </c>
      <c r="AY161" s="209" t="s">
        <v>130</v>
      </c>
    </row>
    <row r="162" spans="2:51" s="115" customFormat="1" x14ac:dyDescent="0.3">
      <c r="B162" s="213"/>
      <c r="D162" s="206" t="s">
        <v>140</v>
      </c>
      <c r="E162" s="214" t="s">
        <v>3</v>
      </c>
      <c r="F162" s="215" t="s">
        <v>228</v>
      </c>
      <c r="H162" s="216">
        <v>331.2</v>
      </c>
      <c r="I162" s="69"/>
      <c r="L162" s="213"/>
      <c r="M162" s="217"/>
      <c r="N162" s="218"/>
      <c r="O162" s="218"/>
      <c r="P162" s="218"/>
      <c r="Q162" s="218"/>
      <c r="R162" s="218"/>
      <c r="S162" s="218"/>
      <c r="T162" s="219"/>
      <c r="AT162" s="214" t="s">
        <v>140</v>
      </c>
      <c r="AU162" s="214" t="s">
        <v>138</v>
      </c>
      <c r="AV162" s="115" t="s">
        <v>138</v>
      </c>
      <c r="AW162" s="115" t="s">
        <v>34</v>
      </c>
      <c r="AX162" s="115" t="s">
        <v>70</v>
      </c>
      <c r="AY162" s="214" t="s">
        <v>130</v>
      </c>
    </row>
    <row r="163" spans="2:51" s="115" customFormat="1" x14ac:dyDescent="0.3">
      <c r="B163" s="213"/>
      <c r="D163" s="206" t="s">
        <v>140</v>
      </c>
      <c r="E163" s="214" t="s">
        <v>3</v>
      </c>
      <c r="F163" s="215" t="s">
        <v>229</v>
      </c>
      <c r="H163" s="216">
        <v>8.5</v>
      </c>
      <c r="I163" s="69"/>
      <c r="L163" s="213"/>
      <c r="M163" s="217"/>
      <c r="N163" s="218"/>
      <c r="O163" s="218"/>
      <c r="P163" s="218"/>
      <c r="Q163" s="218"/>
      <c r="R163" s="218"/>
      <c r="S163" s="218"/>
      <c r="T163" s="219"/>
      <c r="AT163" s="214" t="s">
        <v>140</v>
      </c>
      <c r="AU163" s="214" t="s">
        <v>138</v>
      </c>
      <c r="AV163" s="115" t="s">
        <v>138</v>
      </c>
      <c r="AW163" s="115" t="s">
        <v>34</v>
      </c>
      <c r="AX163" s="115" t="s">
        <v>70</v>
      </c>
      <c r="AY163" s="214" t="s">
        <v>130</v>
      </c>
    </row>
    <row r="164" spans="2:51" s="115" customFormat="1" x14ac:dyDescent="0.3">
      <c r="B164" s="213"/>
      <c r="D164" s="206" t="s">
        <v>140</v>
      </c>
      <c r="E164" s="214" t="s">
        <v>3</v>
      </c>
      <c r="F164" s="215" t="s">
        <v>230</v>
      </c>
      <c r="H164" s="216">
        <v>8.1999999999999993</v>
      </c>
      <c r="I164" s="69"/>
      <c r="L164" s="213"/>
      <c r="M164" s="217"/>
      <c r="N164" s="218"/>
      <c r="O164" s="218"/>
      <c r="P164" s="218"/>
      <c r="Q164" s="218"/>
      <c r="R164" s="218"/>
      <c r="S164" s="218"/>
      <c r="T164" s="219"/>
      <c r="AT164" s="214" t="s">
        <v>140</v>
      </c>
      <c r="AU164" s="214" t="s">
        <v>138</v>
      </c>
      <c r="AV164" s="115" t="s">
        <v>138</v>
      </c>
      <c r="AW164" s="115" t="s">
        <v>34</v>
      </c>
      <c r="AX164" s="115" t="s">
        <v>70</v>
      </c>
      <c r="AY164" s="214" t="s">
        <v>130</v>
      </c>
    </row>
    <row r="165" spans="2:51" s="115" customFormat="1" x14ac:dyDescent="0.3">
      <c r="B165" s="213"/>
      <c r="D165" s="206" t="s">
        <v>140</v>
      </c>
      <c r="E165" s="214" t="s">
        <v>3</v>
      </c>
      <c r="F165" s="215" t="s">
        <v>231</v>
      </c>
      <c r="H165" s="216">
        <v>49.2</v>
      </c>
      <c r="I165" s="69"/>
      <c r="L165" s="213"/>
      <c r="M165" s="217"/>
      <c r="N165" s="218"/>
      <c r="O165" s="218"/>
      <c r="P165" s="218"/>
      <c r="Q165" s="218"/>
      <c r="R165" s="218"/>
      <c r="S165" s="218"/>
      <c r="T165" s="219"/>
      <c r="AT165" s="214" t="s">
        <v>140</v>
      </c>
      <c r="AU165" s="214" t="s">
        <v>138</v>
      </c>
      <c r="AV165" s="115" t="s">
        <v>138</v>
      </c>
      <c r="AW165" s="115" t="s">
        <v>34</v>
      </c>
      <c r="AX165" s="115" t="s">
        <v>70</v>
      </c>
      <c r="AY165" s="214" t="s">
        <v>130</v>
      </c>
    </row>
    <row r="166" spans="2:51" s="115" customFormat="1" x14ac:dyDescent="0.3">
      <c r="B166" s="213"/>
      <c r="D166" s="206" t="s">
        <v>140</v>
      </c>
      <c r="E166" s="214" t="s">
        <v>3</v>
      </c>
      <c r="F166" s="215" t="s">
        <v>232</v>
      </c>
      <c r="H166" s="216">
        <v>24.54</v>
      </c>
      <c r="I166" s="69"/>
      <c r="L166" s="213"/>
      <c r="M166" s="217"/>
      <c r="N166" s="218"/>
      <c r="O166" s="218"/>
      <c r="P166" s="218"/>
      <c r="Q166" s="218"/>
      <c r="R166" s="218"/>
      <c r="S166" s="218"/>
      <c r="T166" s="219"/>
      <c r="AT166" s="214" t="s">
        <v>140</v>
      </c>
      <c r="AU166" s="214" t="s">
        <v>138</v>
      </c>
      <c r="AV166" s="115" t="s">
        <v>138</v>
      </c>
      <c r="AW166" s="115" t="s">
        <v>34</v>
      </c>
      <c r="AX166" s="115" t="s">
        <v>70</v>
      </c>
      <c r="AY166" s="214" t="s">
        <v>130</v>
      </c>
    </row>
    <row r="167" spans="2:51" s="114" customFormat="1" x14ac:dyDescent="0.3">
      <c r="B167" s="205"/>
      <c r="D167" s="206" t="s">
        <v>140</v>
      </c>
      <c r="E167" s="207" t="s">
        <v>3</v>
      </c>
      <c r="F167" s="208" t="s">
        <v>189</v>
      </c>
      <c r="H167" s="209" t="s">
        <v>3</v>
      </c>
      <c r="I167" s="68"/>
      <c r="L167" s="205"/>
      <c r="M167" s="210"/>
      <c r="N167" s="211"/>
      <c r="O167" s="211"/>
      <c r="P167" s="211"/>
      <c r="Q167" s="211"/>
      <c r="R167" s="211"/>
      <c r="S167" s="211"/>
      <c r="T167" s="212"/>
      <c r="AT167" s="209" t="s">
        <v>140</v>
      </c>
      <c r="AU167" s="209" t="s">
        <v>138</v>
      </c>
      <c r="AV167" s="114" t="s">
        <v>22</v>
      </c>
      <c r="AW167" s="114" t="s">
        <v>34</v>
      </c>
      <c r="AX167" s="114" t="s">
        <v>70</v>
      </c>
      <c r="AY167" s="209" t="s">
        <v>130</v>
      </c>
    </row>
    <row r="168" spans="2:51" s="115" customFormat="1" x14ac:dyDescent="0.3">
      <c r="B168" s="213"/>
      <c r="D168" s="206" t="s">
        <v>140</v>
      </c>
      <c r="E168" s="214" t="s">
        <v>3</v>
      </c>
      <c r="F168" s="215" t="s">
        <v>233</v>
      </c>
      <c r="H168" s="216">
        <v>395.6</v>
      </c>
      <c r="I168" s="69"/>
      <c r="L168" s="213"/>
      <c r="M168" s="217"/>
      <c r="N168" s="218"/>
      <c r="O168" s="218"/>
      <c r="P168" s="218"/>
      <c r="Q168" s="218"/>
      <c r="R168" s="218"/>
      <c r="S168" s="218"/>
      <c r="T168" s="219"/>
      <c r="AT168" s="214" t="s">
        <v>140</v>
      </c>
      <c r="AU168" s="214" t="s">
        <v>138</v>
      </c>
      <c r="AV168" s="115" t="s">
        <v>138</v>
      </c>
      <c r="AW168" s="115" t="s">
        <v>34</v>
      </c>
      <c r="AX168" s="115" t="s">
        <v>70</v>
      </c>
      <c r="AY168" s="214" t="s">
        <v>130</v>
      </c>
    </row>
    <row r="169" spans="2:51" s="115" customFormat="1" x14ac:dyDescent="0.3">
      <c r="B169" s="213"/>
      <c r="D169" s="206" t="s">
        <v>140</v>
      </c>
      <c r="E169" s="214" t="s">
        <v>3</v>
      </c>
      <c r="F169" s="215" t="s">
        <v>234</v>
      </c>
      <c r="H169" s="216">
        <v>8.6</v>
      </c>
      <c r="I169" s="69"/>
      <c r="L169" s="213"/>
      <c r="M169" s="217"/>
      <c r="N169" s="218"/>
      <c r="O169" s="218"/>
      <c r="P169" s="218"/>
      <c r="Q169" s="218"/>
      <c r="R169" s="218"/>
      <c r="S169" s="218"/>
      <c r="T169" s="219"/>
      <c r="AT169" s="214" t="s">
        <v>140</v>
      </c>
      <c r="AU169" s="214" t="s">
        <v>138</v>
      </c>
      <c r="AV169" s="115" t="s">
        <v>138</v>
      </c>
      <c r="AW169" s="115" t="s">
        <v>34</v>
      </c>
      <c r="AX169" s="115" t="s">
        <v>70</v>
      </c>
      <c r="AY169" s="214" t="s">
        <v>130</v>
      </c>
    </row>
    <row r="170" spans="2:51" s="114" customFormat="1" x14ac:dyDescent="0.3">
      <c r="B170" s="205"/>
      <c r="D170" s="206" t="s">
        <v>140</v>
      </c>
      <c r="E170" s="207" t="s">
        <v>3</v>
      </c>
      <c r="F170" s="208" t="s">
        <v>235</v>
      </c>
      <c r="H170" s="209" t="s">
        <v>3</v>
      </c>
      <c r="I170" s="68"/>
      <c r="L170" s="205"/>
      <c r="M170" s="210"/>
      <c r="N170" s="211"/>
      <c r="O170" s="211"/>
      <c r="P170" s="211"/>
      <c r="Q170" s="211"/>
      <c r="R170" s="211"/>
      <c r="S170" s="211"/>
      <c r="T170" s="212"/>
      <c r="AT170" s="209" t="s">
        <v>140</v>
      </c>
      <c r="AU170" s="209" t="s">
        <v>138</v>
      </c>
      <c r="AV170" s="114" t="s">
        <v>22</v>
      </c>
      <c r="AW170" s="114" t="s">
        <v>34</v>
      </c>
      <c r="AX170" s="114" t="s">
        <v>70</v>
      </c>
      <c r="AY170" s="209" t="s">
        <v>130</v>
      </c>
    </row>
    <row r="171" spans="2:51" s="115" customFormat="1" x14ac:dyDescent="0.3">
      <c r="B171" s="213"/>
      <c r="D171" s="206" t="s">
        <v>140</v>
      </c>
      <c r="E171" s="214" t="s">
        <v>3</v>
      </c>
      <c r="F171" s="215" t="s">
        <v>236</v>
      </c>
      <c r="H171" s="216">
        <v>8.24</v>
      </c>
      <c r="I171" s="69"/>
      <c r="L171" s="213"/>
      <c r="M171" s="217"/>
      <c r="N171" s="218"/>
      <c r="O171" s="218"/>
      <c r="P171" s="218"/>
      <c r="Q171" s="218"/>
      <c r="R171" s="218"/>
      <c r="S171" s="218"/>
      <c r="T171" s="219"/>
      <c r="AT171" s="214" t="s">
        <v>140</v>
      </c>
      <c r="AU171" s="214" t="s">
        <v>138</v>
      </c>
      <c r="AV171" s="115" t="s">
        <v>138</v>
      </c>
      <c r="AW171" s="115" t="s">
        <v>34</v>
      </c>
      <c r="AX171" s="115" t="s">
        <v>70</v>
      </c>
      <c r="AY171" s="214" t="s">
        <v>130</v>
      </c>
    </row>
    <row r="172" spans="2:51" s="115" customFormat="1" x14ac:dyDescent="0.3">
      <c r="B172" s="213"/>
      <c r="D172" s="206" t="s">
        <v>140</v>
      </c>
      <c r="E172" s="214" t="s">
        <v>3</v>
      </c>
      <c r="F172" s="215" t="s">
        <v>237</v>
      </c>
      <c r="H172" s="216">
        <v>19.68</v>
      </c>
      <c r="I172" s="69"/>
      <c r="L172" s="213"/>
      <c r="M172" s="217"/>
      <c r="N172" s="218"/>
      <c r="O172" s="218"/>
      <c r="P172" s="218"/>
      <c r="Q172" s="218"/>
      <c r="R172" s="218"/>
      <c r="S172" s="218"/>
      <c r="T172" s="219"/>
      <c r="AT172" s="214" t="s">
        <v>140</v>
      </c>
      <c r="AU172" s="214" t="s">
        <v>138</v>
      </c>
      <c r="AV172" s="115" t="s">
        <v>138</v>
      </c>
      <c r="AW172" s="115" t="s">
        <v>34</v>
      </c>
      <c r="AX172" s="115" t="s">
        <v>70</v>
      </c>
      <c r="AY172" s="214" t="s">
        <v>130</v>
      </c>
    </row>
    <row r="173" spans="2:51" s="114" customFormat="1" x14ac:dyDescent="0.3">
      <c r="B173" s="205"/>
      <c r="D173" s="206" t="s">
        <v>140</v>
      </c>
      <c r="E173" s="207" t="s">
        <v>3</v>
      </c>
      <c r="F173" s="208" t="s">
        <v>238</v>
      </c>
      <c r="H173" s="209" t="s">
        <v>3</v>
      </c>
      <c r="I173" s="68"/>
      <c r="L173" s="205"/>
      <c r="M173" s="210"/>
      <c r="N173" s="211"/>
      <c r="O173" s="211"/>
      <c r="P173" s="211"/>
      <c r="Q173" s="211"/>
      <c r="R173" s="211"/>
      <c r="S173" s="211"/>
      <c r="T173" s="212"/>
      <c r="AT173" s="209" t="s">
        <v>140</v>
      </c>
      <c r="AU173" s="209" t="s">
        <v>138</v>
      </c>
      <c r="AV173" s="114" t="s">
        <v>22</v>
      </c>
      <c r="AW173" s="114" t="s">
        <v>34</v>
      </c>
      <c r="AX173" s="114" t="s">
        <v>70</v>
      </c>
      <c r="AY173" s="209" t="s">
        <v>130</v>
      </c>
    </row>
    <row r="174" spans="2:51" s="115" customFormat="1" x14ac:dyDescent="0.3">
      <c r="B174" s="213"/>
      <c r="D174" s="206" t="s">
        <v>140</v>
      </c>
      <c r="E174" s="214" t="s">
        <v>3</v>
      </c>
      <c r="F174" s="215" t="s">
        <v>239</v>
      </c>
      <c r="H174" s="216">
        <v>5.8</v>
      </c>
      <c r="I174" s="69"/>
      <c r="L174" s="213"/>
      <c r="M174" s="217"/>
      <c r="N174" s="218"/>
      <c r="O174" s="218"/>
      <c r="P174" s="218"/>
      <c r="Q174" s="218"/>
      <c r="R174" s="218"/>
      <c r="S174" s="218"/>
      <c r="T174" s="219"/>
      <c r="AT174" s="214" t="s">
        <v>140</v>
      </c>
      <c r="AU174" s="214" t="s">
        <v>138</v>
      </c>
      <c r="AV174" s="115" t="s">
        <v>138</v>
      </c>
      <c r="AW174" s="115" t="s">
        <v>34</v>
      </c>
      <c r="AX174" s="115" t="s">
        <v>70</v>
      </c>
      <c r="AY174" s="214" t="s">
        <v>130</v>
      </c>
    </row>
    <row r="175" spans="2:51" s="115" customFormat="1" x14ac:dyDescent="0.3">
      <c r="B175" s="213"/>
      <c r="D175" s="206" t="s">
        <v>140</v>
      </c>
      <c r="E175" s="214" t="s">
        <v>3</v>
      </c>
      <c r="F175" s="215" t="s">
        <v>240</v>
      </c>
      <c r="H175" s="216">
        <v>19.68</v>
      </c>
      <c r="I175" s="69"/>
      <c r="L175" s="213"/>
      <c r="M175" s="217"/>
      <c r="N175" s="218"/>
      <c r="O175" s="218"/>
      <c r="P175" s="218"/>
      <c r="Q175" s="218"/>
      <c r="R175" s="218"/>
      <c r="S175" s="218"/>
      <c r="T175" s="219"/>
      <c r="AT175" s="214" t="s">
        <v>140</v>
      </c>
      <c r="AU175" s="214" t="s">
        <v>138</v>
      </c>
      <c r="AV175" s="115" t="s">
        <v>138</v>
      </c>
      <c r="AW175" s="115" t="s">
        <v>34</v>
      </c>
      <c r="AX175" s="115" t="s">
        <v>70</v>
      </c>
      <c r="AY175" s="214" t="s">
        <v>130</v>
      </c>
    </row>
    <row r="176" spans="2:51" s="116" customFormat="1" x14ac:dyDescent="0.3">
      <c r="B176" s="220"/>
      <c r="D176" s="221" t="s">
        <v>140</v>
      </c>
      <c r="E176" s="222" t="s">
        <v>3</v>
      </c>
      <c r="F176" s="223" t="s">
        <v>143</v>
      </c>
      <c r="H176" s="224">
        <v>879.24</v>
      </c>
      <c r="I176" s="70"/>
      <c r="L176" s="220"/>
      <c r="M176" s="225"/>
      <c r="N176" s="226"/>
      <c r="O176" s="226"/>
      <c r="P176" s="226"/>
      <c r="Q176" s="226"/>
      <c r="R176" s="226"/>
      <c r="S176" s="226"/>
      <c r="T176" s="227"/>
      <c r="AT176" s="228" t="s">
        <v>140</v>
      </c>
      <c r="AU176" s="228" t="s">
        <v>138</v>
      </c>
      <c r="AV176" s="116" t="s">
        <v>137</v>
      </c>
      <c r="AW176" s="116" t="s">
        <v>34</v>
      </c>
      <c r="AX176" s="116" t="s">
        <v>22</v>
      </c>
      <c r="AY176" s="228" t="s">
        <v>130</v>
      </c>
    </row>
    <row r="177" spans="2:65" s="95" customFormat="1" ht="22.5" customHeight="1" x14ac:dyDescent="0.3">
      <c r="B177" s="127"/>
      <c r="C177" s="194" t="s">
        <v>241</v>
      </c>
      <c r="D177" s="194" t="s">
        <v>132</v>
      </c>
      <c r="E177" s="195" t="s">
        <v>242</v>
      </c>
      <c r="F177" s="196" t="s">
        <v>243</v>
      </c>
      <c r="G177" s="197" t="s">
        <v>135</v>
      </c>
      <c r="H177" s="198">
        <v>56.994999999999997</v>
      </c>
      <c r="I177" s="67"/>
      <c r="J177" s="199">
        <f>ROUND(I177*H177,2)</f>
        <v>0</v>
      </c>
      <c r="K177" s="196" t="s">
        <v>136</v>
      </c>
      <c r="L177" s="127"/>
      <c r="M177" s="200" t="s">
        <v>3</v>
      </c>
      <c r="N177" s="201" t="s">
        <v>42</v>
      </c>
      <c r="O177" s="99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AR177" s="120" t="s">
        <v>137</v>
      </c>
      <c r="AT177" s="120" t="s">
        <v>132</v>
      </c>
      <c r="AU177" s="120" t="s">
        <v>138</v>
      </c>
      <c r="AY177" s="120" t="s">
        <v>130</v>
      </c>
      <c r="BE177" s="204">
        <f>IF(N177="základní",J177,0)</f>
        <v>0</v>
      </c>
      <c r="BF177" s="204">
        <f>IF(N177="snížená",J177,0)</f>
        <v>0</v>
      </c>
      <c r="BG177" s="204">
        <f>IF(N177="zákl. přenesená",J177,0)</f>
        <v>0</v>
      </c>
      <c r="BH177" s="204">
        <f>IF(N177="sníž. přenesená",J177,0)</f>
        <v>0</v>
      </c>
      <c r="BI177" s="204">
        <f>IF(N177="nulová",J177,0)</f>
        <v>0</v>
      </c>
      <c r="BJ177" s="120" t="s">
        <v>138</v>
      </c>
      <c r="BK177" s="204">
        <f>ROUND(I177*H177,2)</f>
        <v>0</v>
      </c>
      <c r="BL177" s="120" t="s">
        <v>137</v>
      </c>
      <c r="BM177" s="120" t="s">
        <v>244</v>
      </c>
    </row>
    <row r="178" spans="2:65" s="114" customFormat="1" x14ac:dyDescent="0.3">
      <c r="B178" s="205"/>
      <c r="D178" s="206" t="s">
        <v>140</v>
      </c>
      <c r="E178" s="207" t="s">
        <v>3</v>
      </c>
      <c r="F178" s="208" t="s">
        <v>245</v>
      </c>
      <c r="H178" s="209" t="s">
        <v>3</v>
      </c>
      <c r="I178" s="68"/>
      <c r="L178" s="205"/>
      <c r="M178" s="210"/>
      <c r="N178" s="211"/>
      <c r="O178" s="211"/>
      <c r="P178" s="211"/>
      <c r="Q178" s="211"/>
      <c r="R178" s="211"/>
      <c r="S178" s="211"/>
      <c r="T178" s="212"/>
      <c r="AT178" s="209" t="s">
        <v>140</v>
      </c>
      <c r="AU178" s="209" t="s">
        <v>138</v>
      </c>
      <c r="AV178" s="114" t="s">
        <v>22</v>
      </c>
      <c r="AW178" s="114" t="s">
        <v>34</v>
      </c>
      <c r="AX178" s="114" t="s">
        <v>70</v>
      </c>
      <c r="AY178" s="209" t="s">
        <v>130</v>
      </c>
    </row>
    <row r="179" spans="2:65" s="114" customFormat="1" x14ac:dyDescent="0.3">
      <c r="B179" s="205"/>
      <c r="D179" s="206" t="s">
        <v>140</v>
      </c>
      <c r="E179" s="207" t="s">
        <v>3</v>
      </c>
      <c r="F179" s="208" t="s">
        <v>246</v>
      </c>
      <c r="H179" s="209" t="s">
        <v>3</v>
      </c>
      <c r="I179" s="68"/>
      <c r="L179" s="205"/>
      <c r="M179" s="210"/>
      <c r="N179" s="211"/>
      <c r="O179" s="211"/>
      <c r="P179" s="211"/>
      <c r="Q179" s="211"/>
      <c r="R179" s="211"/>
      <c r="S179" s="211"/>
      <c r="T179" s="212"/>
      <c r="AT179" s="209" t="s">
        <v>140</v>
      </c>
      <c r="AU179" s="209" t="s">
        <v>138</v>
      </c>
      <c r="AV179" s="114" t="s">
        <v>22</v>
      </c>
      <c r="AW179" s="114" t="s">
        <v>34</v>
      </c>
      <c r="AX179" s="114" t="s">
        <v>70</v>
      </c>
      <c r="AY179" s="209" t="s">
        <v>130</v>
      </c>
    </row>
    <row r="180" spans="2:65" s="115" customFormat="1" x14ac:dyDescent="0.3">
      <c r="B180" s="213"/>
      <c r="D180" s="206" t="s">
        <v>140</v>
      </c>
      <c r="E180" s="214" t="s">
        <v>3</v>
      </c>
      <c r="F180" s="215" t="s">
        <v>247</v>
      </c>
      <c r="H180" s="216">
        <v>11.8</v>
      </c>
      <c r="I180" s="69"/>
      <c r="L180" s="213"/>
      <c r="M180" s="217"/>
      <c r="N180" s="218"/>
      <c r="O180" s="218"/>
      <c r="P180" s="218"/>
      <c r="Q180" s="218"/>
      <c r="R180" s="218"/>
      <c r="S180" s="218"/>
      <c r="T180" s="219"/>
      <c r="AT180" s="214" t="s">
        <v>140</v>
      </c>
      <c r="AU180" s="214" t="s">
        <v>138</v>
      </c>
      <c r="AV180" s="115" t="s">
        <v>138</v>
      </c>
      <c r="AW180" s="115" t="s">
        <v>34</v>
      </c>
      <c r="AX180" s="115" t="s">
        <v>70</v>
      </c>
      <c r="AY180" s="214" t="s">
        <v>130</v>
      </c>
    </row>
    <row r="181" spans="2:65" s="114" customFormat="1" x14ac:dyDescent="0.3">
      <c r="B181" s="205"/>
      <c r="D181" s="206" t="s">
        <v>140</v>
      </c>
      <c r="E181" s="207" t="s">
        <v>3</v>
      </c>
      <c r="F181" s="208" t="s">
        <v>248</v>
      </c>
      <c r="H181" s="209" t="s">
        <v>3</v>
      </c>
      <c r="I181" s="68"/>
      <c r="L181" s="205"/>
      <c r="M181" s="210"/>
      <c r="N181" s="211"/>
      <c r="O181" s="211"/>
      <c r="P181" s="211"/>
      <c r="Q181" s="211"/>
      <c r="R181" s="211"/>
      <c r="S181" s="211"/>
      <c r="T181" s="212"/>
      <c r="AT181" s="209" t="s">
        <v>140</v>
      </c>
      <c r="AU181" s="209" t="s">
        <v>138</v>
      </c>
      <c r="AV181" s="114" t="s">
        <v>22</v>
      </c>
      <c r="AW181" s="114" t="s">
        <v>34</v>
      </c>
      <c r="AX181" s="114" t="s">
        <v>70</v>
      </c>
      <c r="AY181" s="209" t="s">
        <v>130</v>
      </c>
    </row>
    <row r="182" spans="2:65" s="114" customFormat="1" x14ac:dyDescent="0.3">
      <c r="B182" s="205"/>
      <c r="D182" s="206" t="s">
        <v>140</v>
      </c>
      <c r="E182" s="207" t="s">
        <v>3</v>
      </c>
      <c r="F182" s="208" t="s">
        <v>185</v>
      </c>
      <c r="H182" s="209" t="s">
        <v>3</v>
      </c>
      <c r="I182" s="68"/>
      <c r="L182" s="205"/>
      <c r="M182" s="210"/>
      <c r="N182" s="211"/>
      <c r="O182" s="211"/>
      <c r="P182" s="211"/>
      <c r="Q182" s="211"/>
      <c r="R182" s="211"/>
      <c r="S182" s="211"/>
      <c r="T182" s="212"/>
      <c r="AT182" s="209" t="s">
        <v>140</v>
      </c>
      <c r="AU182" s="209" t="s">
        <v>138</v>
      </c>
      <c r="AV182" s="114" t="s">
        <v>22</v>
      </c>
      <c r="AW182" s="114" t="s">
        <v>34</v>
      </c>
      <c r="AX182" s="114" t="s">
        <v>70</v>
      </c>
      <c r="AY182" s="209" t="s">
        <v>130</v>
      </c>
    </row>
    <row r="183" spans="2:65" s="114" customFormat="1" x14ac:dyDescent="0.3">
      <c r="B183" s="205"/>
      <c r="D183" s="206" t="s">
        <v>140</v>
      </c>
      <c r="E183" s="207" t="s">
        <v>3</v>
      </c>
      <c r="F183" s="208" t="s">
        <v>249</v>
      </c>
      <c r="H183" s="209" t="s">
        <v>3</v>
      </c>
      <c r="I183" s="68"/>
      <c r="L183" s="205"/>
      <c r="M183" s="210"/>
      <c r="N183" s="211"/>
      <c r="O183" s="211"/>
      <c r="P183" s="211"/>
      <c r="Q183" s="211"/>
      <c r="R183" s="211"/>
      <c r="S183" s="211"/>
      <c r="T183" s="212"/>
      <c r="AT183" s="209" t="s">
        <v>140</v>
      </c>
      <c r="AU183" s="209" t="s">
        <v>138</v>
      </c>
      <c r="AV183" s="114" t="s">
        <v>22</v>
      </c>
      <c r="AW183" s="114" t="s">
        <v>34</v>
      </c>
      <c r="AX183" s="114" t="s">
        <v>70</v>
      </c>
      <c r="AY183" s="209" t="s">
        <v>130</v>
      </c>
    </row>
    <row r="184" spans="2:65" s="115" customFormat="1" x14ac:dyDescent="0.3">
      <c r="B184" s="213"/>
      <c r="D184" s="206" t="s">
        <v>140</v>
      </c>
      <c r="E184" s="214" t="s">
        <v>3</v>
      </c>
      <c r="F184" s="215" t="s">
        <v>250</v>
      </c>
      <c r="H184" s="216">
        <v>10.635</v>
      </c>
      <c r="I184" s="69"/>
      <c r="L184" s="213"/>
      <c r="M184" s="217"/>
      <c r="N184" s="218"/>
      <c r="O184" s="218"/>
      <c r="P184" s="218"/>
      <c r="Q184" s="218"/>
      <c r="R184" s="218"/>
      <c r="S184" s="218"/>
      <c r="T184" s="219"/>
      <c r="AT184" s="214" t="s">
        <v>140</v>
      </c>
      <c r="AU184" s="214" t="s">
        <v>138</v>
      </c>
      <c r="AV184" s="115" t="s">
        <v>138</v>
      </c>
      <c r="AW184" s="115" t="s">
        <v>34</v>
      </c>
      <c r="AX184" s="115" t="s">
        <v>70</v>
      </c>
      <c r="AY184" s="214" t="s">
        <v>130</v>
      </c>
    </row>
    <row r="185" spans="2:65" s="114" customFormat="1" x14ac:dyDescent="0.3">
      <c r="B185" s="205"/>
      <c r="D185" s="206" t="s">
        <v>140</v>
      </c>
      <c r="E185" s="207" t="s">
        <v>3</v>
      </c>
      <c r="F185" s="208" t="s">
        <v>251</v>
      </c>
      <c r="H185" s="209" t="s">
        <v>3</v>
      </c>
      <c r="I185" s="68"/>
      <c r="L185" s="205"/>
      <c r="M185" s="210"/>
      <c r="N185" s="211"/>
      <c r="O185" s="211"/>
      <c r="P185" s="211"/>
      <c r="Q185" s="211"/>
      <c r="R185" s="211"/>
      <c r="S185" s="211"/>
      <c r="T185" s="212"/>
      <c r="AT185" s="209" t="s">
        <v>140</v>
      </c>
      <c r="AU185" s="209" t="s">
        <v>138</v>
      </c>
      <c r="AV185" s="114" t="s">
        <v>22</v>
      </c>
      <c r="AW185" s="114" t="s">
        <v>34</v>
      </c>
      <c r="AX185" s="114" t="s">
        <v>70</v>
      </c>
      <c r="AY185" s="209" t="s">
        <v>130</v>
      </c>
    </row>
    <row r="186" spans="2:65" s="115" customFormat="1" x14ac:dyDescent="0.3">
      <c r="B186" s="213"/>
      <c r="D186" s="206" t="s">
        <v>140</v>
      </c>
      <c r="E186" s="214" t="s">
        <v>3</v>
      </c>
      <c r="F186" s="215" t="s">
        <v>252</v>
      </c>
      <c r="H186" s="216">
        <v>23.76</v>
      </c>
      <c r="I186" s="69"/>
      <c r="L186" s="213"/>
      <c r="M186" s="217"/>
      <c r="N186" s="218"/>
      <c r="O186" s="218"/>
      <c r="P186" s="218"/>
      <c r="Q186" s="218"/>
      <c r="R186" s="218"/>
      <c r="S186" s="218"/>
      <c r="T186" s="219"/>
      <c r="AT186" s="214" t="s">
        <v>140</v>
      </c>
      <c r="AU186" s="214" t="s">
        <v>138</v>
      </c>
      <c r="AV186" s="115" t="s">
        <v>138</v>
      </c>
      <c r="AW186" s="115" t="s">
        <v>34</v>
      </c>
      <c r="AX186" s="115" t="s">
        <v>70</v>
      </c>
      <c r="AY186" s="214" t="s">
        <v>130</v>
      </c>
    </row>
    <row r="187" spans="2:65" s="114" customFormat="1" x14ac:dyDescent="0.3">
      <c r="B187" s="205"/>
      <c r="D187" s="206" t="s">
        <v>140</v>
      </c>
      <c r="E187" s="207" t="s">
        <v>3</v>
      </c>
      <c r="F187" s="208" t="s">
        <v>235</v>
      </c>
      <c r="H187" s="209" t="s">
        <v>3</v>
      </c>
      <c r="I187" s="68"/>
      <c r="L187" s="205"/>
      <c r="M187" s="210"/>
      <c r="N187" s="211"/>
      <c r="O187" s="211"/>
      <c r="P187" s="211"/>
      <c r="Q187" s="211"/>
      <c r="R187" s="211"/>
      <c r="S187" s="211"/>
      <c r="T187" s="212"/>
      <c r="AT187" s="209" t="s">
        <v>140</v>
      </c>
      <c r="AU187" s="209" t="s">
        <v>138</v>
      </c>
      <c r="AV187" s="114" t="s">
        <v>22</v>
      </c>
      <c r="AW187" s="114" t="s">
        <v>34</v>
      </c>
      <c r="AX187" s="114" t="s">
        <v>70</v>
      </c>
      <c r="AY187" s="209" t="s">
        <v>130</v>
      </c>
    </row>
    <row r="188" spans="2:65" s="114" customFormat="1" x14ac:dyDescent="0.3">
      <c r="B188" s="205"/>
      <c r="D188" s="206" t="s">
        <v>140</v>
      </c>
      <c r="E188" s="207" t="s">
        <v>3</v>
      </c>
      <c r="F188" s="208" t="s">
        <v>251</v>
      </c>
      <c r="H188" s="209" t="s">
        <v>3</v>
      </c>
      <c r="I188" s="68"/>
      <c r="L188" s="205"/>
      <c r="M188" s="210"/>
      <c r="N188" s="211"/>
      <c r="O188" s="211"/>
      <c r="P188" s="211"/>
      <c r="Q188" s="211"/>
      <c r="R188" s="211"/>
      <c r="S188" s="211"/>
      <c r="T188" s="212"/>
      <c r="AT188" s="209" t="s">
        <v>140</v>
      </c>
      <c r="AU188" s="209" t="s">
        <v>138</v>
      </c>
      <c r="AV188" s="114" t="s">
        <v>22</v>
      </c>
      <c r="AW188" s="114" t="s">
        <v>34</v>
      </c>
      <c r="AX188" s="114" t="s">
        <v>70</v>
      </c>
      <c r="AY188" s="209" t="s">
        <v>130</v>
      </c>
    </row>
    <row r="189" spans="2:65" s="115" customFormat="1" x14ac:dyDescent="0.3">
      <c r="B189" s="213"/>
      <c r="D189" s="206" t="s">
        <v>140</v>
      </c>
      <c r="E189" s="214" t="s">
        <v>3</v>
      </c>
      <c r="F189" s="215" t="s">
        <v>253</v>
      </c>
      <c r="H189" s="216">
        <v>5.4</v>
      </c>
      <c r="I189" s="69"/>
      <c r="L189" s="213"/>
      <c r="M189" s="217"/>
      <c r="N189" s="218"/>
      <c r="O189" s="218"/>
      <c r="P189" s="218"/>
      <c r="Q189" s="218"/>
      <c r="R189" s="218"/>
      <c r="S189" s="218"/>
      <c r="T189" s="219"/>
      <c r="AT189" s="214" t="s">
        <v>140</v>
      </c>
      <c r="AU189" s="214" t="s">
        <v>138</v>
      </c>
      <c r="AV189" s="115" t="s">
        <v>138</v>
      </c>
      <c r="AW189" s="115" t="s">
        <v>34</v>
      </c>
      <c r="AX189" s="115" t="s">
        <v>70</v>
      </c>
      <c r="AY189" s="214" t="s">
        <v>130</v>
      </c>
    </row>
    <row r="190" spans="2:65" s="114" customFormat="1" x14ac:dyDescent="0.3">
      <c r="B190" s="205"/>
      <c r="D190" s="206" t="s">
        <v>140</v>
      </c>
      <c r="E190" s="207" t="s">
        <v>3</v>
      </c>
      <c r="F190" s="208" t="s">
        <v>238</v>
      </c>
      <c r="H190" s="209" t="s">
        <v>3</v>
      </c>
      <c r="I190" s="68"/>
      <c r="L190" s="205"/>
      <c r="M190" s="210"/>
      <c r="N190" s="211"/>
      <c r="O190" s="211"/>
      <c r="P190" s="211"/>
      <c r="Q190" s="211"/>
      <c r="R190" s="211"/>
      <c r="S190" s="211"/>
      <c r="T190" s="212"/>
      <c r="AT190" s="209" t="s">
        <v>140</v>
      </c>
      <c r="AU190" s="209" t="s">
        <v>138</v>
      </c>
      <c r="AV190" s="114" t="s">
        <v>22</v>
      </c>
      <c r="AW190" s="114" t="s">
        <v>34</v>
      </c>
      <c r="AX190" s="114" t="s">
        <v>70</v>
      </c>
      <c r="AY190" s="209" t="s">
        <v>130</v>
      </c>
    </row>
    <row r="191" spans="2:65" s="114" customFormat="1" x14ac:dyDescent="0.3">
      <c r="B191" s="205"/>
      <c r="D191" s="206" t="s">
        <v>140</v>
      </c>
      <c r="E191" s="207" t="s">
        <v>3</v>
      </c>
      <c r="F191" s="208" t="s">
        <v>251</v>
      </c>
      <c r="H191" s="209" t="s">
        <v>3</v>
      </c>
      <c r="I191" s="68"/>
      <c r="L191" s="205"/>
      <c r="M191" s="210"/>
      <c r="N191" s="211"/>
      <c r="O191" s="211"/>
      <c r="P191" s="211"/>
      <c r="Q191" s="211"/>
      <c r="R191" s="211"/>
      <c r="S191" s="211"/>
      <c r="T191" s="212"/>
      <c r="AT191" s="209" t="s">
        <v>140</v>
      </c>
      <c r="AU191" s="209" t="s">
        <v>138</v>
      </c>
      <c r="AV191" s="114" t="s">
        <v>22</v>
      </c>
      <c r="AW191" s="114" t="s">
        <v>34</v>
      </c>
      <c r="AX191" s="114" t="s">
        <v>70</v>
      </c>
      <c r="AY191" s="209" t="s">
        <v>130</v>
      </c>
    </row>
    <row r="192" spans="2:65" s="115" customFormat="1" x14ac:dyDescent="0.3">
      <c r="B192" s="213"/>
      <c r="D192" s="206" t="s">
        <v>140</v>
      </c>
      <c r="E192" s="214" t="s">
        <v>3</v>
      </c>
      <c r="F192" s="215" t="s">
        <v>253</v>
      </c>
      <c r="H192" s="216">
        <v>5.4</v>
      </c>
      <c r="I192" s="69"/>
      <c r="L192" s="213"/>
      <c r="M192" s="217"/>
      <c r="N192" s="218"/>
      <c r="O192" s="218"/>
      <c r="P192" s="218"/>
      <c r="Q192" s="218"/>
      <c r="R192" s="218"/>
      <c r="S192" s="218"/>
      <c r="T192" s="219"/>
      <c r="AT192" s="214" t="s">
        <v>140</v>
      </c>
      <c r="AU192" s="214" t="s">
        <v>138</v>
      </c>
      <c r="AV192" s="115" t="s">
        <v>138</v>
      </c>
      <c r="AW192" s="115" t="s">
        <v>34</v>
      </c>
      <c r="AX192" s="115" t="s">
        <v>70</v>
      </c>
      <c r="AY192" s="214" t="s">
        <v>130</v>
      </c>
    </row>
    <row r="193" spans="2:65" s="116" customFormat="1" x14ac:dyDescent="0.3">
      <c r="B193" s="220"/>
      <c r="D193" s="221" t="s">
        <v>140</v>
      </c>
      <c r="E193" s="222" t="s">
        <v>3</v>
      </c>
      <c r="F193" s="223" t="s">
        <v>143</v>
      </c>
      <c r="H193" s="224">
        <v>56.994999999999997</v>
      </c>
      <c r="I193" s="70"/>
      <c r="L193" s="220"/>
      <c r="M193" s="225"/>
      <c r="N193" s="226"/>
      <c r="O193" s="226"/>
      <c r="P193" s="226"/>
      <c r="Q193" s="226"/>
      <c r="R193" s="226"/>
      <c r="S193" s="226"/>
      <c r="T193" s="227"/>
      <c r="AT193" s="228" t="s">
        <v>140</v>
      </c>
      <c r="AU193" s="228" t="s">
        <v>138</v>
      </c>
      <c r="AV193" s="116" t="s">
        <v>137</v>
      </c>
      <c r="AW193" s="116" t="s">
        <v>34</v>
      </c>
      <c r="AX193" s="116" t="s">
        <v>22</v>
      </c>
      <c r="AY193" s="228" t="s">
        <v>130</v>
      </c>
    </row>
    <row r="194" spans="2:65" s="95" customFormat="1" ht="22.5" customHeight="1" x14ac:dyDescent="0.3">
      <c r="B194" s="127"/>
      <c r="C194" s="232" t="s">
        <v>254</v>
      </c>
      <c r="D194" s="232" t="s">
        <v>255</v>
      </c>
      <c r="E194" s="233" t="s">
        <v>256</v>
      </c>
      <c r="F194" s="234" t="s">
        <v>257</v>
      </c>
      <c r="G194" s="235" t="s">
        <v>135</v>
      </c>
      <c r="H194" s="236">
        <v>58.134999999999998</v>
      </c>
      <c r="I194" s="71"/>
      <c r="J194" s="237">
        <f>ROUND(I194*H194,2)</f>
        <v>0</v>
      </c>
      <c r="K194" s="234" t="s">
        <v>136</v>
      </c>
      <c r="L194" s="238"/>
      <c r="M194" s="239" t="s">
        <v>3</v>
      </c>
      <c r="N194" s="240" t="s">
        <v>42</v>
      </c>
      <c r="O194" s="99"/>
      <c r="P194" s="202">
        <f>O194*H194</f>
        <v>0</v>
      </c>
      <c r="Q194" s="202">
        <v>1.6999999999999999E-3</v>
      </c>
      <c r="R194" s="202">
        <f>Q194*H194</f>
        <v>9.8829499999999987E-2</v>
      </c>
      <c r="S194" s="202">
        <v>0</v>
      </c>
      <c r="T194" s="203">
        <f>S194*H194</f>
        <v>0</v>
      </c>
      <c r="AR194" s="120" t="s">
        <v>168</v>
      </c>
      <c r="AT194" s="120" t="s">
        <v>255</v>
      </c>
      <c r="AU194" s="120" t="s">
        <v>138</v>
      </c>
      <c r="AY194" s="120" t="s">
        <v>130</v>
      </c>
      <c r="BE194" s="204">
        <f>IF(N194="základní",J194,0)</f>
        <v>0</v>
      </c>
      <c r="BF194" s="204">
        <f>IF(N194="snížená",J194,0)</f>
        <v>0</v>
      </c>
      <c r="BG194" s="204">
        <f>IF(N194="zákl. přenesená",J194,0)</f>
        <v>0</v>
      </c>
      <c r="BH194" s="204">
        <f>IF(N194="sníž. přenesená",J194,0)</f>
        <v>0</v>
      </c>
      <c r="BI194" s="204">
        <f>IF(N194="nulová",J194,0)</f>
        <v>0</v>
      </c>
      <c r="BJ194" s="120" t="s">
        <v>138</v>
      </c>
      <c r="BK194" s="204">
        <f>ROUND(I194*H194,2)</f>
        <v>0</v>
      </c>
      <c r="BL194" s="120" t="s">
        <v>137</v>
      </c>
      <c r="BM194" s="120" t="s">
        <v>258</v>
      </c>
    </row>
    <row r="195" spans="2:65" s="95" customFormat="1" ht="22.5" customHeight="1" x14ac:dyDescent="0.3">
      <c r="B195" s="127"/>
      <c r="C195" s="194" t="s">
        <v>259</v>
      </c>
      <c r="D195" s="194" t="s">
        <v>132</v>
      </c>
      <c r="E195" s="195" t="s">
        <v>260</v>
      </c>
      <c r="F195" s="196" t="s">
        <v>261</v>
      </c>
      <c r="G195" s="197" t="s">
        <v>135</v>
      </c>
      <c r="H195" s="198">
        <v>45.195</v>
      </c>
      <c r="I195" s="67"/>
      <c r="J195" s="199">
        <f>ROUND(I195*H195,2)</f>
        <v>0</v>
      </c>
      <c r="K195" s="196" t="s">
        <v>136</v>
      </c>
      <c r="L195" s="127"/>
      <c r="M195" s="200" t="s">
        <v>3</v>
      </c>
      <c r="N195" s="201" t="s">
        <v>42</v>
      </c>
      <c r="O195" s="99"/>
      <c r="P195" s="202">
        <f>O195*H195</f>
        <v>0</v>
      </c>
      <c r="Q195" s="202">
        <v>0</v>
      </c>
      <c r="R195" s="202">
        <f>Q195*H195</f>
        <v>0</v>
      </c>
      <c r="S195" s="202">
        <v>0</v>
      </c>
      <c r="T195" s="203">
        <f>S195*H195</f>
        <v>0</v>
      </c>
      <c r="AR195" s="120" t="s">
        <v>137</v>
      </c>
      <c r="AT195" s="120" t="s">
        <v>132</v>
      </c>
      <c r="AU195" s="120" t="s">
        <v>138</v>
      </c>
      <c r="AY195" s="120" t="s">
        <v>130</v>
      </c>
      <c r="BE195" s="204">
        <f>IF(N195="základní",J195,0)</f>
        <v>0</v>
      </c>
      <c r="BF195" s="204">
        <f>IF(N195="snížená",J195,0)</f>
        <v>0</v>
      </c>
      <c r="BG195" s="204">
        <f>IF(N195="zákl. přenesená",J195,0)</f>
        <v>0</v>
      </c>
      <c r="BH195" s="204">
        <f>IF(N195="sníž. přenesená",J195,0)</f>
        <v>0</v>
      </c>
      <c r="BI195" s="204">
        <f>IF(N195="nulová",J195,0)</f>
        <v>0</v>
      </c>
      <c r="BJ195" s="120" t="s">
        <v>138</v>
      </c>
      <c r="BK195" s="204">
        <f>ROUND(I195*H195,2)</f>
        <v>0</v>
      </c>
      <c r="BL195" s="120" t="s">
        <v>137</v>
      </c>
      <c r="BM195" s="120" t="s">
        <v>262</v>
      </c>
    </row>
    <row r="196" spans="2:65" s="114" customFormat="1" x14ac:dyDescent="0.3">
      <c r="B196" s="205"/>
      <c r="D196" s="206" t="s">
        <v>140</v>
      </c>
      <c r="E196" s="207" t="s">
        <v>3</v>
      </c>
      <c r="F196" s="208" t="s">
        <v>263</v>
      </c>
      <c r="H196" s="209" t="s">
        <v>3</v>
      </c>
      <c r="I196" s="68"/>
      <c r="L196" s="205"/>
      <c r="M196" s="210"/>
      <c r="N196" s="211"/>
      <c r="O196" s="211"/>
      <c r="P196" s="211"/>
      <c r="Q196" s="211"/>
      <c r="R196" s="211"/>
      <c r="S196" s="211"/>
      <c r="T196" s="212"/>
      <c r="AT196" s="209" t="s">
        <v>140</v>
      </c>
      <c r="AU196" s="209" t="s">
        <v>138</v>
      </c>
      <c r="AV196" s="114" t="s">
        <v>22</v>
      </c>
      <c r="AW196" s="114" t="s">
        <v>34</v>
      </c>
      <c r="AX196" s="114" t="s">
        <v>70</v>
      </c>
      <c r="AY196" s="209" t="s">
        <v>130</v>
      </c>
    </row>
    <row r="197" spans="2:65" s="114" customFormat="1" x14ac:dyDescent="0.3">
      <c r="B197" s="205"/>
      <c r="D197" s="206" t="s">
        <v>140</v>
      </c>
      <c r="E197" s="207" t="s">
        <v>3</v>
      </c>
      <c r="F197" s="208" t="s">
        <v>249</v>
      </c>
      <c r="H197" s="209" t="s">
        <v>3</v>
      </c>
      <c r="I197" s="68"/>
      <c r="L197" s="205"/>
      <c r="M197" s="210"/>
      <c r="N197" s="211"/>
      <c r="O197" s="211"/>
      <c r="P197" s="211"/>
      <c r="Q197" s="211"/>
      <c r="R197" s="211"/>
      <c r="S197" s="211"/>
      <c r="T197" s="212"/>
      <c r="AT197" s="209" t="s">
        <v>140</v>
      </c>
      <c r="AU197" s="209" t="s">
        <v>138</v>
      </c>
      <c r="AV197" s="114" t="s">
        <v>22</v>
      </c>
      <c r="AW197" s="114" t="s">
        <v>34</v>
      </c>
      <c r="AX197" s="114" t="s">
        <v>70</v>
      </c>
      <c r="AY197" s="209" t="s">
        <v>130</v>
      </c>
    </row>
    <row r="198" spans="2:65" s="115" customFormat="1" x14ac:dyDescent="0.3">
      <c r="B198" s="213"/>
      <c r="D198" s="206" t="s">
        <v>140</v>
      </c>
      <c r="E198" s="214" t="s">
        <v>3</v>
      </c>
      <c r="F198" s="215" t="s">
        <v>250</v>
      </c>
      <c r="H198" s="216">
        <v>10.635</v>
      </c>
      <c r="I198" s="69"/>
      <c r="L198" s="213"/>
      <c r="M198" s="217"/>
      <c r="N198" s="218"/>
      <c r="O198" s="218"/>
      <c r="P198" s="218"/>
      <c r="Q198" s="218"/>
      <c r="R198" s="218"/>
      <c r="S198" s="218"/>
      <c r="T198" s="219"/>
      <c r="AT198" s="214" t="s">
        <v>140</v>
      </c>
      <c r="AU198" s="214" t="s">
        <v>138</v>
      </c>
      <c r="AV198" s="115" t="s">
        <v>138</v>
      </c>
      <c r="AW198" s="115" t="s">
        <v>34</v>
      </c>
      <c r="AX198" s="115" t="s">
        <v>70</v>
      </c>
      <c r="AY198" s="214" t="s">
        <v>130</v>
      </c>
    </row>
    <row r="199" spans="2:65" s="114" customFormat="1" x14ac:dyDescent="0.3">
      <c r="B199" s="205"/>
      <c r="D199" s="206" t="s">
        <v>140</v>
      </c>
      <c r="E199" s="207" t="s">
        <v>3</v>
      </c>
      <c r="F199" s="208" t="s">
        <v>251</v>
      </c>
      <c r="H199" s="209" t="s">
        <v>3</v>
      </c>
      <c r="I199" s="68"/>
      <c r="L199" s="205"/>
      <c r="M199" s="210"/>
      <c r="N199" s="211"/>
      <c r="O199" s="211"/>
      <c r="P199" s="211"/>
      <c r="Q199" s="211"/>
      <c r="R199" s="211"/>
      <c r="S199" s="211"/>
      <c r="T199" s="212"/>
      <c r="AT199" s="209" t="s">
        <v>140</v>
      </c>
      <c r="AU199" s="209" t="s">
        <v>138</v>
      </c>
      <c r="AV199" s="114" t="s">
        <v>22</v>
      </c>
      <c r="AW199" s="114" t="s">
        <v>34</v>
      </c>
      <c r="AX199" s="114" t="s">
        <v>70</v>
      </c>
      <c r="AY199" s="209" t="s">
        <v>130</v>
      </c>
    </row>
    <row r="200" spans="2:65" s="115" customFormat="1" x14ac:dyDescent="0.3">
      <c r="B200" s="213"/>
      <c r="D200" s="206" t="s">
        <v>140</v>
      </c>
      <c r="E200" s="214" t="s">
        <v>3</v>
      </c>
      <c r="F200" s="215" t="s">
        <v>252</v>
      </c>
      <c r="H200" s="216">
        <v>23.76</v>
      </c>
      <c r="I200" s="69"/>
      <c r="L200" s="213"/>
      <c r="M200" s="217"/>
      <c r="N200" s="218"/>
      <c r="O200" s="218"/>
      <c r="P200" s="218"/>
      <c r="Q200" s="218"/>
      <c r="R200" s="218"/>
      <c r="S200" s="218"/>
      <c r="T200" s="219"/>
      <c r="AT200" s="214" t="s">
        <v>140</v>
      </c>
      <c r="AU200" s="214" t="s">
        <v>138</v>
      </c>
      <c r="AV200" s="115" t="s">
        <v>138</v>
      </c>
      <c r="AW200" s="115" t="s">
        <v>34</v>
      </c>
      <c r="AX200" s="115" t="s">
        <v>70</v>
      </c>
      <c r="AY200" s="214" t="s">
        <v>130</v>
      </c>
    </row>
    <row r="201" spans="2:65" s="114" customFormat="1" x14ac:dyDescent="0.3">
      <c r="B201" s="205"/>
      <c r="D201" s="206" t="s">
        <v>140</v>
      </c>
      <c r="E201" s="207" t="s">
        <v>3</v>
      </c>
      <c r="F201" s="208" t="s">
        <v>251</v>
      </c>
      <c r="H201" s="209" t="s">
        <v>3</v>
      </c>
      <c r="I201" s="68"/>
      <c r="L201" s="205"/>
      <c r="M201" s="210"/>
      <c r="N201" s="211"/>
      <c r="O201" s="211"/>
      <c r="P201" s="211"/>
      <c r="Q201" s="211"/>
      <c r="R201" s="211"/>
      <c r="S201" s="211"/>
      <c r="T201" s="212"/>
      <c r="AT201" s="209" t="s">
        <v>140</v>
      </c>
      <c r="AU201" s="209" t="s">
        <v>138</v>
      </c>
      <c r="AV201" s="114" t="s">
        <v>22</v>
      </c>
      <c r="AW201" s="114" t="s">
        <v>34</v>
      </c>
      <c r="AX201" s="114" t="s">
        <v>70</v>
      </c>
      <c r="AY201" s="209" t="s">
        <v>130</v>
      </c>
    </row>
    <row r="202" spans="2:65" s="115" customFormat="1" x14ac:dyDescent="0.3">
      <c r="B202" s="213"/>
      <c r="D202" s="206" t="s">
        <v>140</v>
      </c>
      <c r="E202" s="214" t="s">
        <v>3</v>
      </c>
      <c r="F202" s="215" t="s">
        <v>253</v>
      </c>
      <c r="H202" s="216">
        <v>5.4</v>
      </c>
      <c r="I202" s="69"/>
      <c r="L202" s="213"/>
      <c r="M202" s="217"/>
      <c r="N202" s="218"/>
      <c r="O202" s="218"/>
      <c r="P202" s="218"/>
      <c r="Q202" s="218"/>
      <c r="R202" s="218"/>
      <c r="S202" s="218"/>
      <c r="T202" s="219"/>
      <c r="AT202" s="214" t="s">
        <v>140</v>
      </c>
      <c r="AU202" s="214" t="s">
        <v>138</v>
      </c>
      <c r="AV202" s="115" t="s">
        <v>138</v>
      </c>
      <c r="AW202" s="115" t="s">
        <v>34</v>
      </c>
      <c r="AX202" s="115" t="s">
        <v>70</v>
      </c>
      <c r="AY202" s="214" t="s">
        <v>130</v>
      </c>
    </row>
    <row r="203" spans="2:65" s="114" customFormat="1" x14ac:dyDescent="0.3">
      <c r="B203" s="205"/>
      <c r="D203" s="206" t="s">
        <v>140</v>
      </c>
      <c r="E203" s="207" t="s">
        <v>3</v>
      </c>
      <c r="F203" s="208" t="s">
        <v>251</v>
      </c>
      <c r="H203" s="209" t="s">
        <v>3</v>
      </c>
      <c r="I203" s="68"/>
      <c r="L203" s="205"/>
      <c r="M203" s="210"/>
      <c r="N203" s="211"/>
      <c r="O203" s="211"/>
      <c r="P203" s="211"/>
      <c r="Q203" s="211"/>
      <c r="R203" s="211"/>
      <c r="S203" s="211"/>
      <c r="T203" s="212"/>
      <c r="AT203" s="209" t="s">
        <v>140</v>
      </c>
      <c r="AU203" s="209" t="s">
        <v>138</v>
      </c>
      <c r="AV203" s="114" t="s">
        <v>22</v>
      </c>
      <c r="AW203" s="114" t="s">
        <v>34</v>
      </c>
      <c r="AX203" s="114" t="s">
        <v>70</v>
      </c>
      <c r="AY203" s="209" t="s">
        <v>130</v>
      </c>
    </row>
    <row r="204" spans="2:65" s="115" customFormat="1" x14ac:dyDescent="0.3">
      <c r="B204" s="213"/>
      <c r="D204" s="206" t="s">
        <v>140</v>
      </c>
      <c r="E204" s="214" t="s">
        <v>3</v>
      </c>
      <c r="F204" s="215" t="s">
        <v>253</v>
      </c>
      <c r="H204" s="216">
        <v>5.4</v>
      </c>
      <c r="I204" s="69"/>
      <c r="L204" s="213"/>
      <c r="M204" s="217"/>
      <c r="N204" s="218"/>
      <c r="O204" s="218"/>
      <c r="P204" s="218"/>
      <c r="Q204" s="218"/>
      <c r="R204" s="218"/>
      <c r="S204" s="218"/>
      <c r="T204" s="219"/>
      <c r="AT204" s="214" t="s">
        <v>140</v>
      </c>
      <c r="AU204" s="214" t="s">
        <v>138</v>
      </c>
      <c r="AV204" s="115" t="s">
        <v>138</v>
      </c>
      <c r="AW204" s="115" t="s">
        <v>34</v>
      </c>
      <c r="AX204" s="115" t="s">
        <v>70</v>
      </c>
      <c r="AY204" s="214" t="s">
        <v>130</v>
      </c>
    </row>
    <row r="205" spans="2:65" s="116" customFormat="1" x14ac:dyDescent="0.3">
      <c r="B205" s="220"/>
      <c r="D205" s="221" t="s">
        <v>140</v>
      </c>
      <c r="E205" s="222" t="s">
        <v>3</v>
      </c>
      <c r="F205" s="223" t="s">
        <v>143</v>
      </c>
      <c r="H205" s="224">
        <v>45.195</v>
      </c>
      <c r="I205" s="70"/>
      <c r="L205" s="220"/>
      <c r="M205" s="225"/>
      <c r="N205" s="226"/>
      <c r="O205" s="226"/>
      <c r="P205" s="226"/>
      <c r="Q205" s="226"/>
      <c r="R205" s="226"/>
      <c r="S205" s="226"/>
      <c r="T205" s="227"/>
      <c r="AT205" s="228" t="s">
        <v>140</v>
      </c>
      <c r="AU205" s="228" t="s">
        <v>138</v>
      </c>
      <c r="AV205" s="116" t="s">
        <v>137</v>
      </c>
      <c r="AW205" s="116" t="s">
        <v>34</v>
      </c>
      <c r="AX205" s="116" t="s">
        <v>22</v>
      </c>
      <c r="AY205" s="228" t="s">
        <v>130</v>
      </c>
    </row>
    <row r="206" spans="2:65" s="95" customFormat="1" ht="22.5" customHeight="1" x14ac:dyDescent="0.3">
      <c r="B206" s="127"/>
      <c r="C206" s="194" t="s">
        <v>264</v>
      </c>
      <c r="D206" s="194" t="s">
        <v>132</v>
      </c>
      <c r="E206" s="195" t="s">
        <v>265</v>
      </c>
      <c r="F206" s="196" t="s">
        <v>266</v>
      </c>
      <c r="G206" s="197" t="s">
        <v>135</v>
      </c>
      <c r="H206" s="198">
        <v>1557.931</v>
      </c>
      <c r="I206" s="67"/>
      <c r="J206" s="199">
        <f>ROUND(I206*H206,2)</f>
        <v>0</v>
      </c>
      <c r="K206" s="196" t="s">
        <v>136</v>
      </c>
      <c r="L206" s="127"/>
      <c r="M206" s="200" t="s">
        <v>3</v>
      </c>
      <c r="N206" s="201" t="s">
        <v>42</v>
      </c>
      <c r="O206" s="99"/>
      <c r="P206" s="202">
        <f>O206*H206</f>
        <v>0</v>
      </c>
      <c r="Q206" s="202">
        <v>5.4599999999999996E-3</v>
      </c>
      <c r="R206" s="202">
        <f>Q206*H206</f>
        <v>8.5063032599999993</v>
      </c>
      <c r="S206" s="202">
        <v>0</v>
      </c>
      <c r="T206" s="203">
        <f>S206*H206</f>
        <v>0</v>
      </c>
      <c r="AR206" s="120" t="s">
        <v>137</v>
      </c>
      <c r="AT206" s="120" t="s">
        <v>132</v>
      </c>
      <c r="AU206" s="120" t="s">
        <v>138</v>
      </c>
      <c r="AY206" s="120" t="s">
        <v>130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120" t="s">
        <v>138</v>
      </c>
      <c r="BK206" s="204">
        <f>ROUND(I206*H206,2)</f>
        <v>0</v>
      </c>
      <c r="BL206" s="120" t="s">
        <v>137</v>
      </c>
      <c r="BM206" s="120" t="s">
        <v>267</v>
      </c>
    </row>
    <row r="207" spans="2:65" s="115" customFormat="1" x14ac:dyDescent="0.3">
      <c r="B207" s="213"/>
      <c r="D207" s="206" t="s">
        <v>140</v>
      </c>
      <c r="E207" s="214" t="s">
        <v>3</v>
      </c>
      <c r="F207" s="215" t="s">
        <v>268</v>
      </c>
      <c r="H207" s="216">
        <v>1155.502</v>
      </c>
      <c r="I207" s="69"/>
      <c r="L207" s="213"/>
      <c r="M207" s="217"/>
      <c r="N207" s="218"/>
      <c r="O207" s="218"/>
      <c r="P207" s="218"/>
      <c r="Q207" s="218"/>
      <c r="R207" s="218"/>
      <c r="S207" s="218"/>
      <c r="T207" s="219"/>
      <c r="AT207" s="214" t="s">
        <v>140</v>
      </c>
      <c r="AU207" s="214" t="s">
        <v>138</v>
      </c>
      <c r="AV207" s="115" t="s">
        <v>138</v>
      </c>
      <c r="AW207" s="115" t="s">
        <v>34</v>
      </c>
      <c r="AX207" s="115" t="s">
        <v>70</v>
      </c>
      <c r="AY207" s="214" t="s">
        <v>130</v>
      </c>
    </row>
    <row r="208" spans="2:65" s="115" customFormat="1" x14ac:dyDescent="0.3">
      <c r="B208" s="213"/>
      <c r="D208" s="206" t="s">
        <v>140</v>
      </c>
      <c r="E208" s="214" t="s">
        <v>3</v>
      </c>
      <c r="F208" s="215" t="s">
        <v>269</v>
      </c>
      <c r="H208" s="216">
        <v>56.994999999999997</v>
      </c>
      <c r="I208" s="69"/>
      <c r="L208" s="213"/>
      <c r="M208" s="217"/>
      <c r="N208" s="218"/>
      <c r="O208" s="218"/>
      <c r="P208" s="218"/>
      <c r="Q208" s="218"/>
      <c r="R208" s="218"/>
      <c r="S208" s="218"/>
      <c r="T208" s="219"/>
      <c r="AT208" s="214" t="s">
        <v>140</v>
      </c>
      <c r="AU208" s="214" t="s">
        <v>138</v>
      </c>
      <c r="AV208" s="115" t="s">
        <v>138</v>
      </c>
      <c r="AW208" s="115" t="s">
        <v>34</v>
      </c>
      <c r="AX208" s="115" t="s">
        <v>70</v>
      </c>
      <c r="AY208" s="214" t="s">
        <v>130</v>
      </c>
    </row>
    <row r="209" spans="2:65" s="115" customFormat="1" x14ac:dyDescent="0.3">
      <c r="B209" s="213"/>
      <c r="D209" s="206" t="s">
        <v>140</v>
      </c>
      <c r="E209" s="214" t="s">
        <v>3</v>
      </c>
      <c r="F209" s="215" t="s">
        <v>270</v>
      </c>
      <c r="H209" s="216">
        <v>193.434</v>
      </c>
      <c r="I209" s="69"/>
      <c r="L209" s="213"/>
      <c r="M209" s="217"/>
      <c r="N209" s="218"/>
      <c r="O209" s="218"/>
      <c r="P209" s="218"/>
      <c r="Q209" s="218"/>
      <c r="R209" s="218"/>
      <c r="S209" s="218"/>
      <c r="T209" s="219"/>
      <c r="AT209" s="214" t="s">
        <v>140</v>
      </c>
      <c r="AU209" s="214" t="s">
        <v>138</v>
      </c>
      <c r="AV209" s="115" t="s">
        <v>138</v>
      </c>
      <c r="AW209" s="115" t="s">
        <v>34</v>
      </c>
      <c r="AX209" s="115" t="s">
        <v>70</v>
      </c>
      <c r="AY209" s="214" t="s">
        <v>130</v>
      </c>
    </row>
    <row r="210" spans="2:65" s="115" customFormat="1" x14ac:dyDescent="0.3">
      <c r="B210" s="213"/>
      <c r="D210" s="206" t="s">
        <v>140</v>
      </c>
      <c r="E210" s="214" t="s">
        <v>3</v>
      </c>
      <c r="F210" s="215" t="s">
        <v>271</v>
      </c>
      <c r="H210" s="216">
        <v>64.400000000000006</v>
      </c>
      <c r="I210" s="69"/>
      <c r="L210" s="213"/>
      <c r="M210" s="217"/>
      <c r="N210" s="218"/>
      <c r="O210" s="218"/>
      <c r="P210" s="218"/>
      <c r="Q210" s="218"/>
      <c r="R210" s="218"/>
      <c r="S210" s="218"/>
      <c r="T210" s="219"/>
      <c r="AT210" s="214" t="s">
        <v>140</v>
      </c>
      <c r="AU210" s="214" t="s">
        <v>138</v>
      </c>
      <c r="AV210" s="115" t="s">
        <v>138</v>
      </c>
      <c r="AW210" s="115" t="s">
        <v>34</v>
      </c>
      <c r="AX210" s="115" t="s">
        <v>70</v>
      </c>
      <c r="AY210" s="214" t="s">
        <v>130</v>
      </c>
    </row>
    <row r="211" spans="2:65" s="115" customFormat="1" x14ac:dyDescent="0.3">
      <c r="B211" s="213"/>
      <c r="D211" s="206" t="s">
        <v>140</v>
      </c>
      <c r="E211" s="214" t="s">
        <v>3</v>
      </c>
      <c r="F211" s="215" t="s">
        <v>272</v>
      </c>
      <c r="H211" s="216">
        <v>87.6</v>
      </c>
      <c r="I211" s="69"/>
      <c r="L211" s="213"/>
      <c r="M211" s="217"/>
      <c r="N211" s="218"/>
      <c r="O211" s="218"/>
      <c r="P211" s="218"/>
      <c r="Q211" s="218"/>
      <c r="R211" s="218"/>
      <c r="S211" s="218"/>
      <c r="T211" s="219"/>
      <c r="AT211" s="214" t="s">
        <v>140</v>
      </c>
      <c r="AU211" s="214" t="s">
        <v>138</v>
      </c>
      <c r="AV211" s="115" t="s">
        <v>138</v>
      </c>
      <c r="AW211" s="115" t="s">
        <v>34</v>
      </c>
      <c r="AX211" s="115" t="s">
        <v>70</v>
      </c>
      <c r="AY211" s="214" t="s">
        <v>130</v>
      </c>
    </row>
    <row r="212" spans="2:65" s="116" customFormat="1" x14ac:dyDescent="0.3">
      <c r="B212" s="220"/>
      <c r="D212" s="221" t="s">
        <v>140</v>
      </c>
      <c r="E212" s="222" t="s">
        <v>3</v>
      </c>
      <c r="F212" s="223" t="s">
        <v>143</v>
      </c>
      <c r="H212" s="224">
        <v>1557.931</v>
      </c>
      <c r="I212" s="70"/>
      <c r="L212" s="220"/>
      <c r="M212" s="225"/>
      <c r="N212" s="226"/>
      <c r="O212" s="226"/>
      <c r="P212" s="226"/>
      <c r="Q212" s="226"/>
      <c r="R212" s="226"/>
      <c r="S212" s="226"/>
      <c r="T212" s="227"/>
      <c r="AT212" s="228" t="s">
        <v>140</v>
      </c>
      <c r="AU212" s="228" t="s">
        <v>138</v>
      </c>
      <c r="AV212" s="116" t="s">
        <v>137</v>
      </c>
      <c r="AW212" s="116" t="s">
        <v>34</v>
      </c>
      <c r="AX212" s="116" t="s">
        <v>22</v>
      </c>
      <c r="AY212" s="228" t="s">
        <v>130</v>
      </c>
    </row>
    <row r="213" spans="2:65" s="95" customFormat="1" ht="22.5" customHeight="1" x14ac:dyDescent="0.3">
      <c r="B213" s="127"/>
      <c r="C213" s="194" t="s">
        <v>273</v>
      </c>
      <c r="D213" s="194" t="s">
        <v>132</v>
      </c>
      <c r="E213" s="195" t="s">
        <v>274</v>
      </c>
      <c r="F213" s="196" t="s">
        <v>275</v>
      </c>
      <c r="G213" s="197" t="s">
        <v>135</v>
      </c>
      <c r="H213" s="198">
        <v>1557.931</v>
      </c>
      <c r="I213" s="67"/>
      <c r="J213" s="199">
        <f>ROUND(I213*H213,2)</f>
        <v>0</v>
      </c>
      <c r="K213" s="196" t="s">
        <v>136</v>
      </c>
      <c r="L213" s="127"/>
      <c r="M213" s="200" t="s">
        <v>3</v>
      </c>
      <c r="N213" s="201" t="s">
        <v>42</v>
      </c>
      <c r="O213" s="99"/>
      <c r="P213" s="202">
        <f>O213*H213</f>
        <v>0</v>
      </c>
      <c r="Q213" s="202">
        <v>2.0999999999999999E-3</v>
      </c>
      <c r="R213" s="202">
        <f>Q213*H213</f>
        <v>3.2716550999999998</v>
      </c>
      <c r="S213" s="202">
        <v>0</v>
      </c>
      <c r="T213" s="203">
        <f>S213*H213</f>
        <v>0</v>
      </c>
      <c r="AR213" s="120" t="s">
        <v>137</v>
      </c>
      <c r="AT213" s="120" t="s">
        <v>132</v>
      </c>
      <c r="AU213" s="120" t="s">
        <v>138</v>
      </c>
      <c r="AY213" s="120" t="s">
        <v>130</v>
      </c>
      <c r="BE213" s="204">
        <f>IF(N213="základní",J213,0)</f>
        <v>0</v>
      </c>
      <c r="BF213" s="204">
        <f>IF(N213="snížená",J213,0)</f>
        <v>0</v>
      </c>
      <c r="BG213" s="204">
        <f>IF(N213="zákl. přenesená",J213,0)</f>
        <v>0</v>
      </c>
      <c r="BH213" s="204">
        <f>IF(N213="sníž. přenesená",J213,0)</f>
        <v>0</v>
      </c>
      <c r="BI213" s="204">
        <f>IF(N213="nulová",J213,0)</f>
        <v>0</v>
      </c>
      <c r="BJ213" s="120" t="s">
        <v>138</v>
      </c>
      <c r="BK213" s="204">
        <f>ROUND(I213*H213,2)</f>
        <v>0</v>
      </c>
      <c r="BL213" s="120" t="s">
        <v>137</v>
      </c>
      <c r="BM213" s="120" t="s">
        <v>276</v>
      </c>
    </row>
    <row r="214" spans="2:65" s="95" customFormat="1" ht="22.5" customHeight="1" x14ac:dyDescent="0.3">
      <c r="B214" s="127"/>
      <c r="C214" s="194" t="s">
        <v>277</v>
      </c>
      <c r="D214" s="194" t="s">
        <v>132</v>
      </c>
      <c r="E214" s="195" t="s">
        <v>278</v>
      </c>
      <c r="F214" s="196" t="s">
        <v>279</v>
      </c>
      <c r="G214" s="197" t="s">
        <v>135</v>
      </c>
      <c r="H214" s="198">
        <v>91.281999999999996</v>
      </c>
      <c r="I214" s="67"/>
      <c r="J214" s="199">
        <f>ROUND(I214*H214,2)</f>
        <v>0</v>
      </c>
      <c r="K214" s="196" t="s">
        <v>136</v>
      </c>
      <c r="L214" s="127"/>
      <c r="M214" s="200" t="s">
        <v>3</v>
      </c>
      <c r="N214" s="201" t="s">
        <v>42</v>
      </c>
      <c r="O214" s="99"/>
      <c r="P214" s="202">
        <f>O214*H214</f>
        <v>0</v>
      </c>
      <c r="Q214" s="202">
        <v>4.8900000000000002E-3</v>
      </c>
      <c r="R214" s="202">
        <f>Q214*H214</f>
        <v>0.44636898000000003</v>
      </c>
      <c r="S214" s="202">
        <v>0</v>
      </c>
      <c r="T214" s="203">
        <f>S214*H214</f>
        <v>0</v>
      </c>
      <c r="AR214" s="120" t="s">
        <v>137</v>
      </c>
      <c r="AT214" s="120" t="s">
        <v>132</v>
      </c>
      <c r="AU214" s="120" t="s">
        <v>138</v>
      </c>
      <c r="AY214" s="120" t="s">
        <v>130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120" t="s">
        <v>138</v>
      </c>
      <c r="BK214" s="204">
        <f>ROUND(I214*H214,2)</f>
        <v>0</v>
      </c>
      <c r="BL214" s="120" t="s">
        <v>137</v>
      </c>
      <c r="BM214" s="120" t="s">
        <v>280</v>
      </c>
    </row>
    <row r="215" spans="2:65" s="114" customFormat="1" x14ac:dyDescent="0.3">
      <c r="B215" s="205"/>
      <c r="D215" s="206" t="s">
        <v>140</v>
      </c>
      <c r="E215" s="207" t="s">
        <v>3</v>
      </c>
      <c r="F215" s="208" t="s">
        <v>281</v>
      </c>
      <c r="H215" s="209" t="s">
        <v>3</v>
      </c>
      <c r="I215" s="68"/>
      <c r="L215" s="205"/>
      <c r="M215" s="210"/>
      <c r="N215" s="211"/>
      <c r="O215" s="211"/>
      <c r="P215" s="211"/>
      <c r="Q215" s="211"/>
      <c r="R215" s="211"/>
      <c r="S215" s="211"/>
      <c r="T215" s="212"/>
      <c r="AT215" s="209" t="s">
        <v>140</v>
      </c>
      <c r="AU215" s="209" t="s">
        <v>138</v>
      </c>
      <c r="AV215" s="114" t="s">
        <v>22</v>
      </c>
      <c r="AW215" s="114" t="s">
        <v>34</v>
      </c>
      <c r="AX215" s="114" t="s">
        <v>70</v>
      </c>
      <c r="AY215" s="209" t="s">
        <v>130</v>
      </c>
    </row>
    <row r="216" spans="2:65" s="114" customFormat="1" x14ac:dyDescent="0.3">
      <c r="B216" s="205"/>
      <c r="D216" s="206" t="s">
        <v>140</v>
      </c>
      <c r="E216" s="207" t="s">
        <v>3</v>
      </c>
      <c r="F216" s="208" t="s">
        <v>185</v>
      </c>
      <c r="H216" s="209" t="s">
        <v>3</v>
      </c>
      <c r="I216" s="68"/>
      <c r="L216" s="205"/>
      <c r="M216" s="210"/>
      <c r="N216" s="211"/>
      <c r="O216" s="211"/>
      <c r="P216" s="211"/>
      <c r="Q216" s="211"/>
      <c r="R216" s="211"/>
      <c r="S216" s="211"/>
      <c r="T216" s="212"/>
      <c r="AT216" s="209" t="s">
        <v>140</v>
      </c>
      <c r="AU216" s="209" t="s">
        <v>138</v>
      </c>
      <c r="AV216" s="114" t="s">
        <v>22</v>
      </c>
      <c r="AW216" s="114" t="s">
        <v>34</v>
      </c>
      <c r="AX216" s="114" t="s">
        <v>70</v>
      </c>
      <c r="AY216" s="209" t="s">
        <v>130</v>
      </c>
    </row>
    <row r="217" spans="2:65" s="115" customFormat="1" x14ac:dyDescent="0.3">
      <c r="B217" s="213"/>
      <c r="D217" s="206" t="s">
        <v>140</v>
      </c>
      <c r="E217" s="214" t="s">
        <v>3</v>
      </c>
      <c r="F217" s="215" t="s">
        <v>282</v>
      </c>
      <c r="H217" s="216">
        <v>3.6819999999999999</v>
      </c>
      <c r="I217" s="69"/>
      <c r="L217" s="213"/>
      <c r="M217" s="217"/>
      <c r="N217" s="218"/>
      <c r="O217" s="218"/>
      <c r="P217" s="218"/>
      <c r="Q217" s="218"/>
      <c r="R217" s="218"/>
      <c r="S217" s="218"/>
      <c r="T217" s="219"/>
      <c r="AT217" s="214" t="s">
        <v>140</v>
      </c>
      <c r="AU217" s="214" t="s">
        <v>138</v>
      </c>
      <c r="AV217" s="115" t="s">
        <v>138</v>
      </c>
      <c r="AW217" s="115" t="s">
        <v>34</v>
      </c>
      <c r="AX217" s="115" t="s">
        <v>70</v>
      </c>
      <c r="AY217" s="214" t="s">
        <v>130</v>
      </c>
    </row>
    <row r="218" spans="2:65" s="115" customFormat="1" x14ac:dyDescent="0.3">
      <c r="B218" s="213"/>
      <c r="D218" s="206" t="s">
        <v>140</v>
      </c>
      <c r="E218" s="214" t="s">
        <v>3</v>
      </c>
      <c r="F218" s="215" t="s">
        <v>283</v>
      </c>
      <c r="H218" s="216">
        <v>87.6</v>
      </c>
      <c r="I218" s="69"/>
      <c r="L218" s="213"/>
      <c r="M218" s="217"/>
      <c r="N218" s="218"/>
      <c r="O218" s="218"/>
      <c r="P218" s="218"/>
      <c r="Q218" s="218"/>
      <c r="R218" s="218"/>
      <c r="S218" s="218"/>
      <c r="T218" s="219"/>
      <c r="AT218" s="214" t="s">
        <v>140</v>
      </c>
      <c r="AU218" s="214" t="s">
        <v>138</v>
      </c>
      <c r="AV218" s="115" t="s">
        <v>138</v>
      </c>
      <c r="AW218" s="115" t="s">
        <v>34</v>
      </c>
      <c r="AX218" s="115" t="s">
        <v>70</v>
      </c>
      <c r="AY218" s="214" t="s">
        <v>130</v>
      </c>
    </row>
    <row r="219" spans="2:65" s="116" customFormat="1" x14ac:dyDescent="0.3">
      <c r="B219" s="220"/>
      <c r="D219" s="221" t="s">
        <v>140</v>
      </c>
      <c r="E219" s="222" t="s">
        <v>3</v>
      </c>
      <c r="F219" s="223" t="s">
        <v>143</v>
      </c>
      <c r="H219" s="224">
        <v>91.281999999999996</v>
      </c>
      <c r="I219" s="70"/>
      <c r="L219" s="220"/>
      <c r="M219" s="225"/>
      <c r="N219" s="226"/>
      <c r="O219" s="226"/>
      <c r="P219" s="226"/>
      <c r="Q219" s="226"/>
      <c r="R219" s="226"/>
      <c r="S219" s="226"/>
      <c r="T219" s="227"/>
      <c r="AT219" s="228" t="s">
        <v>140</v>
      </c>
      <c r="AU219" s="228" t="s">
        <v>138</v>
      </c>
      <c r="AV219" s="116" t="s">
        <v>137</v>
      </c>
      <c r="AW219" s="116" t="s">
        <v>34</v>
      </c>
      <c r="AX219" s="116" t="s">
        <v>22</v>
      </c>
      <c r="AY219" s="228" t="s">
        <v>130</v>
      </c>
    </row>
    <row r="220" spans="2:65" s="95" customFormat="1" ht="22.5" customHeight="1" x14ac:dyDescent="0.3">
      <c r="B220" s="127"/>
      <c r="C220" s="194" t="s">
        <v>284</v>
      </c>
      <c r="D220" s="194" t="s">
        <v>132</v>
      </c>
      <c r="E220" s="195" t="s">
        <v>285</v>
      </c>
      <c r="F220" s="196" t="s">
        <v>286</v>
      </c>
      <c r="G220" s="197" t="s">
        <v>135</v>
      </c>
      <c r="H220" s="198">
        <v>98.96</v>
      </c>
      <c r="I220" s="67"/>
      <c r="J220" s="199">
        <f>ROUND(I220*H220,2)</f>
        <v>0</v>
      </c>
      <c r="K220" s="196" t="s">
        <v>136</v>
      </c>
      <c r="L220" s="127"/>
      <c r="M220" s="200" t="s">
        <v>3</v>
      </c>
      <c r="N220" s="201" t="s">
        <v>42</v>
      </c>
      <c r="O220" s="99"/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AR220" s="120" t="s">
        <v>137</v>
      </c>
      <c r="AT220" s="120" t="s">
        <v>132</v>
      </c>
      <c r="AU220" s="120" t="s">
        <v>138</v>
      </c>
      <c r="AY220" s="120" t="s">
        <v>130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120" t="s">
        <v>138</v>
      </c>
      <c r="BK220" s="204">
        <f>ROUND(I220*H220,2)</f>
        <v>0</v>
      </c>
      <c r="BL220" s="120" t="s">
        <v>137</v>
      </c>
      <c r="BM220" s="120" t="s">
        <v>287</v>
      </c>
    </row>
    <row r="221" spans="2:65" s="114" customFormat="1" x14ac:dyDescent="0.3">
      <c r="B221" s="205"/>
      <c r="D221" s="206" t="s">
        <v>140</v>
      </c>
      <c r="E221" s="207" t="s">
        <v>3</v>
      </c>
      <c r="F221" s="208" t="s">
        <v>245</v>
      </c>
      <c r="H221" s="209" t="s">
        <v>3</v>
      </c>
      <c r="I221" s="68"/>
      <c r="L221" s="205"/>
      <c r="M221" s="210"/>
      <c r="N221" s="211"/>
      <c r="O221" s="211"/>
      <c r="P221" s="211"/>
      <c r="Q221" s="211"/>
      <c r="R221" s="211"/>
      <c r="S221" s="211"/>
      <c r="T221" s="212"/>
      <c r="AT221" s="209" t="s">
        <v>140</v>
      </c>
      <c r="AU221" s="209" t="s">
        <v>138</v>
      </c>
      <c r="AV221" s="114" t="s">
        <v>22</v>
      </c>
      <c r="AW221" s="114" t="s">
        <v>34</v>
      </c>
      <c r="AX221" s="114" t="s">
        <v>70</v>
      </c>
      <c r="AY221" s="209" t="s">
        <v>130</v>
      </c>
    </row>
    <row r="222" spans="2:65" s="114" customFormat="1" x14ac:dyDescent="0.3">
      <c r="B222" s="205"/>
      <c r="D222" s="206" t="s">
        <v>140</v>
      </c>
      <c r="E222" s="207" t="s">
        <v>3</v>
      </c>
      <c r="F222" s="208" t="s">
        <v>185</v>
      </c>
      <c r="H222" s="209" t="s">
        <v>3</v>
      </c>
      <c r="I222" s="68"/>
      <c r="L222" s="205"/>
      <c r="M222" s="210"/>
      <c r="N222" s="211"/>
      <c r="O222" s="211"/>
      <c r="P222" s="211"/>
      <c r="Q222" s="211"/>
      <c r="R222" s="211"/>
      <c r="S222" s="211"/>
      <c r="T222" s="212"/>
      <c r="AT222" s="209" t="s">
        <v>140</v>
      </c>
      <c r="AU222" s="209" t="s">
        <v>138</v>
      </c>
      <c r="AV222" s="114" t="s">
        <v>22</v>
      </c>
      <c r="AW222" s="114" t="s">
        <v>34</v>
      </c>
      <c r="AX222" s="114" t="s">
        <v>70</v>
      </c>
      <c r="AY222" s="209" t="s">
        <v>130</v>
      </c>
    </row>
    <row r="223" spans="2:65" s="114" customFormat="1" x14ac:dyDescent="0.3">
      <c r="B223" s="205"/>
      <c r="D223" s="206" t="s">
        <v>140</v>
      </c>
      <c r="E223" s="207" t="s">
        <v>3</v>
      </c>
      <c r="F223" s="208" t="s">
        <v>288</v>
      </c>
      <c r="H223" s="209" t="s">
        <v>3</v>
      </c>
      <c r="I223" s="68"/>
      <c r="L223" s="205"/>
      <c r="M223" s="210"/>
      <c r="N223" s="211"/>
      <c r="O223" s="211"/>
      <c r="P223" s="211"/>
      <c r="Q223" s="211"/>
      <c r="R223" s="211"/>
      <c r="S223" s="211"/>
      <c r="T223" s="212"/>
      <c r="AT223" s="209" t="s">
        <v>140</v>
      </c>
      <c r="AU223" s="209" t="s">
        <v>138</v>
      </c>
      <c r="AV223" s="114" t="s">
        <v>22</v>
      </c>
      <c r="AW223" s="114" t="s">
        <v>34</v>
      </c>
      <c r="AX223" s="114" t="s">
        <v>70</v>
      </c>
      <c r="AY223" s="209" t="s">
        <v>130</v>
      </c>
    </row>
    <row r="224" spans="2:65" s="115" customFormat="1" x14ac:dyDescent="0.3">
      <c r="B224" s="213"/>
      <c r="D224" s="206" t="s">
        <v>140</v>
      </c>
      <c r="E224" s="214" t="s">
        <v>3</v>
      </c>
      <c r="F224" s="215" t="s">
        <v>252</v>
      </c>
      <c r="H224" s="216">
        <v>23.76</v>
      </c>
      <c r="I224" s="69"/>
      <c r="L224" s="213"/>
      <c r="M224" s="217"/>
      <c r="N224" s="218"/>
      <c r="O224" s="218"/>
      <c r="P224" s="218"/>
      <c r="Q224" s="218"/>
      <c r="R224" s="218"/>
      <c r="S224" s="218"/>
      <c r="T224" s="219"/>
      <c r="AT224" s="214" t="s">
        <v>140</v>
      </c>
      <c r="AU224" s="214" t="s">
        <v>138</v>
      </c>
      <c r="AV224" s="115" t="s">
        <v>138</v>
      </c>
      <c r="AW224" s="115" t="s">
        <v>34</v>
      </c>
      <c r="AX224" s="115" t="s">
        <v>70</v>
      </c>
      <c r="AY224" s="214" t="s">
        <v>130</v>
      </c>
    </row>
    <row r="225" spans="2:65" s="114" customFormat="1" x14ac:dyDescent="0.3">
      <c r="B225" s="205"/>
      <c r="D225" s="206" t="s">
        <v>140</v>
      </c>
      <c r="E225" s="207" t="s">
        <v>3</v>
      </c>
      <c r="F225" s="208" t="s">
        <v>235</v>
      </c>
      <c r="H225" s="209" t="s">
        <v>3</v>
      </c>
      <c r="I225" s="68"/>
      <c r="L225" s="205"/>
      <c r="M225" s="210"/>
      <c r="N225" s="211"/>
      <c r="O225" s="211"/>
      <c r="P225" s="211"/>
      <c r="Q225" s="211"/>
      <c r="R225" s="211"/>
      <c r="S225" s="211"/>
      <c r="T225" s="212"/>
      <c r="AT225" s="209" t="s">
        <v>140</v>
      </c>
      <c r="AU225" s="209" t="s">
        <v>138</v>
      </c>
      <c r="AV225" s="114" t="s">
        <v>22</v>
      </c>
      <c r="AW225" s="114" t="s">
        <v>34</v>
      </c>
      <c r="AX225" s="114" t="s">
        <v>70</v>
      </c>
      <c r="AY225" s="209" t="s">
        <v>130</v>
      </c>
    </row>
    <row r="226" spans="2:65" s="114" customFormat="1" x14ac:dyDescent="0.3">
      <c r="B226" s="205"/>
      <c r="D226" s="206" t="s">
        <v>140</v>
      </c>
      <c r="E226" s="207" t="s">
        <v>3</v>
      </c>
      <c r="F226" s="208" t="s">
        <v>288</v>
      </c>
      <c r="H226" s="209" t="s">
        <v>3</v>
      </c>
      <c r="I226" s="68"/>
      <c r="L226" s="205"/>
      <c r="M226" s="210"/>
      <c r="N226" s="211"/>
      <c r="O226" s="211"/>
      <c r="P226" s="211"/>
      <c r="Q226" s="211"/>
      <c r="R226" s="211"/>
      <c r="S226" s="211"/>
      <c r="T226" s="212"/>
      <c r="AT226" s="209" t="s">
        <v>140</v>
      </c>
      <c r="AU226" s="209" t="s">
        <v>138</v>
      </c>
      <c r="AV226" s="114" t="s">
        <v>22</v>
      </c>
      <c r="AW226" s="114" t="s">
        <v>34</v>
      </c>
      <c r="AX226" s="114" t="s">
        <v>70</v>
      </c>
      <c r="AY226" s="209" t="s">
        <v>130</v>
      </c>
    </row>
    <row r="227" spans="2:65" s="115" customFormat="1" x14ac:dyDescent="0.3">
      <c r="B227" s="213"/>
      <c r="D227" s="206" t="s">
        <v>140</v>
      </c>
      <c r="E227" s="214" t="s">
        <v>3</v>
      </c>
      <c r="F227" s="215" t="s">
        <v>253</v>
      </c>
      <c r="H227" s="216">
        <v>5.4</v>
      </c>
      <c r="I227" s="69"/>
      <c r="L227" s="213"/>
      <c r="M227" s="217"/>
      <c r="N227" s="218"/>
      <c r="O227" s="218"/>
      <c r="P227" s="218"/>
      <c r="Q227" s="218"/>
      <c r="R227" s="218"/>
      <c r="S227" s="218"/>
      <c r="T227" s="219"/>
      <c r="AT227" s="214" t="s">
        <v>140</v>
      </c>
      <c r="AU227" s="214" t="s">
        <v>138</v>
      </c>
      <c r="AV227" s="115" t="s">
        <v>138</v>
      </c>
      <c r="AW227" s="115" t="s">
        <v>34</v>
      </c>
      <c r="AX227" s="115" t="s">
        <v>70</v>
      </c>
      <c r="AY227" s="214" t="s">
        <v>130</v>
      </c>
    </row>
    <row r="228" spans="2:65" s="114" customFormat="1" x14ac:dyDescent="0.3">
      <c r="B228" s="205"/>
      <c r="D228" s="206" t="s">
        <v>140</v>
      </c>
      <c r="E228" s="207" t="s">
        <v>3</v>
      </c>
      <c r="F228" s="208" t="s">
        <v>238</v>
      </c>
      <c r="H228" s="209" t="s">
        <v>3</v>
      </c>
      <c r="I228" s="68"/>
      <c r="L228" s="205"/>
      <c r="M228" s="210"/>
      <c r="N228" s="211"/>
      <c r="O228" s="211"/>
      <c r="P228" s="211"/>
      <c r="Q228" s="211"/>
      <c r="R228" s="211"/>
      <c r="S228" s="211"/>
      <c r="T228" s="212"/>
      <c r="AT228" s="209" t="s">
        <v>140</v>
      </c>
      <c r="AU228" s="209" t="s">
        <v>138</v>
      </c>
      <c r="AV228" s="114" t="s">
        <v>22</v>
      </c>
      <c r="AW228" s="114" t="s">
        <v>34</v>
      </c>
      <c r="AX228" s="114" t="s">
        <v>70</v>
      </c>
      <c r="AY228" s="209" t="s">
        <v>130</v>
      </c>
    </row>
    <row r="229" spans="2:65" s="114" customFormat="1" x14ac:dyDescent="0.3">
      <c r="B229" s="205"/>
      <c r="D229" s="206" t="s">
        <v>140</v>
      </c>
      <c r="E229" s="207" t="s">
        <v>3</v>
      </c>
      <c r="F229" s="208" t="s">
        <v>288</v>
      </c>
      <c r="H229" s="209" t="s">
        <v>3</v>
      </c>
      <c r="I229" s="68"/>
      <c r="L229" s="205"/>
      <c r="M229" s="210"/>
      <c r="N229" s="211"/>
      <c r="O229" s="211"/>
      <c r="P229" s="211"/>
      <c r="Q229" s="211"/>
      <c r="R229" s="211"/>
      <c r="S229" s="211"/>
      <c r="T229" s="212"/>
      <c r="AT229" s="209" t="s">
        <v>140</v>
      </c>
      <c r="AU229" s="209" t="s">
        <v>138</v>
      </c>
      <c r="AV229" s="114" t="s">
        <v>22</v>
      </c>
      <c r="AW229" s="114" t="s">
        <v>34</v>
      </c>
      <c r="AX229" s="114" t="s">
        <v>70</v>
      </c>
      <c r="AY229" s="209" t="s">
        <v>130</v>
      </c>
    </row>
    <row r="230" spans="2:65" s="115" customFormat="1" x14ac:dyDescent="0.3">
      <c r="B230" s="213"/>
      <c r="D230" s="206" t="s">
        <v>140</v>
      </c>
      <c r="E230" s="214" t="s">
        <v>3</v>
      </c>
      <c r="F230" s="215" t="s">
        <v>253</v>
      </c>
      <c r="H230" s="216">
        <v>5.4</v>
      </c>
      <c r="I230" s="69"/>
      <c r="L230" s="213"/>
      <c r="M230" s="217"/>
      <c r="N230" s="218"/>
      <c r="O230" s="218"/>
      <c r="P230" s="218"/>
      <c r="Q230" s="218"/>
      <c r="R230" s="218"/>
      <c r="S230" s="218"/>
      <c r="T230" s="219"/>
      <c r="AT230" s="214" t="s">
        <v>140</v>
      </c>
      <c r="AU230" s="214" t="s">
        <v>138</v>
      </c>
      <c r="AV230" s="115" t="s">
        <v>138</v>
      </c>
      <c r="AW230" s="115" t="s">
        <v>34</v>
      </c>
      <c r="AX230" s="115" t="s">
        <v>70</v>
      </c>
      <c r="AY230" s="214" t="s">
        <v>130</v>
      </c>
    </row>
    <row r="231" spans="2:65" s="115" customFormat="1" x14ac:dyDescent="0.3">
      <c r="B231" s="213"/>
      <c r="D231" s="206" t="s">
        <v>140</v>
      </c>
      <c r="E231" s="214" t="s">
        <v>3</v>
      </c>
      <c r="F231" s="215" t="s">
        <v>289</v>
      </c>
      <c r="H231" s="216">
        <v>64.400000000000006</v>
      </c>
      <c r="I231" s="69"/>
      <c r="L231" s="213"/>
      <c r="M231" s="217"/>
      <c r="N231" s="218"/>
      <c r="O231" s="218"/>
      <c r="P231" s="218"/>
      <c r="Q231" s="218"/>
      <c r="R231" s="218"/>
      <c r="S231" s="218"/>
      <c r="T231" s="219"/>
      <c r="AT231" s="214" t="s">
        <v>140</v>
      </c>
      <c r="AU231" s="214" t="s">
        <v>138</v>
      </c>
      <c r="AV231" s="115" t="s">
        <v>138</v>
      </c>
      <c r="AW231" s="115" t="s">
        <v>34</v>
      </c>
      <c r="AX231" s="115" t="s">
        <v>70</v>
      </c>
      <c r="AY231" s="214" t="s">
        <v>130</v>
      </c>
    </row>
    <row r="232" spans="2:65" s="116" customFormat="1" x14ac:dyDescent="0.3">
      <c r="B232" s="220"/>
      <c r="D232" s="221" t="s">
        <v>140</v>
      </c>
      <c r="E232" s="222" t="s">
        <v>3</v>
      </c>
      <c r="F232" s="223" t="s">
        <v>143</v>
      </c>
      <c r="H232" s="224">
        <v>98.96</v>
      </c>
      <c r="I232" s="70"/>
      <c r="L232" s="220"/>
      <c r="M232" s="225"/>
      <c r="N232" s="226"/>
      <c r="O232" s="226"/>
      <c r="P232" s="226"/>
      <c r="Q232" s="226"/>
      <c r="R232" s="226"/>
      <c r="S232" s="226"/>
      <c r="T232" s="227"/>
      <c r="AT232" s="228" t="s">
        <v>140</v>
      </c>
      <c r="AU232" s="228" t="s">
        <v>138</v>
      </c>
      <c r="AV232" s="116" t="s">
        <v>137</v>
      </c>
      <c r="AW232" s="116" t="s">
        <v>34</v>
      </c>
      <c r="AX232" s="116" t="s">
        <v>22</v>
      </c>
      <c r="AY232" s="228" t="s">
        <v>130</v>
      </c>
    </row>
    <row r="233" spans="2:65" s="95" customFormat="1" ht="22.5" customHeight="1" x14ac:dyDescent="0.3">
      <c r="B233" s="127"/>
      <c r="C233" s="232" t="s">
        <v>290</v>
      </c>
      <c r="D233" s="232" t="s">
        <v>255</v>
      </c>
      <c r="E233" s="233" t="s">
        <v>291</v>
      </c>
      <c r="F233" s="234" t="s">
        <v>292</v>
      </c>
      <c r="G233" s="235" t="s">
        <v>135</v>
      </c>
      <c r="H233" s="236">
        <v>65.688000000000002</v>
      </c>
      <c r="I233" s="71"/>
      <c r="J233" s="237">
        <f>ROUND(I233*H233,2)</f>
        <v>0</v>
      </c>
      <c r="K233" s="234" t="s">
        <v>136</v>
      </c>
      <c r="L233" s="238"/>
      <c r="M233" s="239" t="s">
        <v>3</v>
      </c>
      <c r="N233" s="240" t="s">
        <v>42</v>
      </c>
      <c r="O233" s="99"/>
      <c r="P233" s="202">
        <f>O233*H233</f>
        <v>0</v>
      </c>
      <c r="Q233" s="202">
        <v>0</v>
      </c>
      <c r="R233" s="202">
        <f>Q233*H233</f>
        <v>0</v>
      </c>
      <c r="S233" s="202">
        <v>0</v>
      </c>
      <c r="T233" s="203">
        <f>S233*H233</f>
        <v>0</v>
      </c>
      <c r="AR233" s="120" t="s">
        <v>168</v>
      </c>
      <c r="AT233" s="120" t="s">
        <v>255</v>
      </c>
      <c r="AU233" s="120" t="s">
        <v>138</v>
      </c>
      <c r="AY233" s="120" t="s">
        <v>130</v>
      </c>
      <c r="BE233" s="204">
        <f>IF(N233="základní",J233,0)</f>
        <v>0</v>
      </c>
      <c r="BF233" s="204">
        <f>IF(N233="snížená",J233,0)</f>
        <v>0</v>
      </c>
      <c r="BG233" s="204">
        <f>IF(N233="zákl. přenesená",J233,0)</f>
        <v>0</v>
      </c>
      <c r="BH233" s="204">
        <f>IF(N233="sníž. přenesená",J233,0)</f>
        <v>0</v>
      </c>
      <c r="BI233" s="204">
        <f>IF(N233="nulová",J233,0)</f>
        <v>0</v>
      </c>
      <c r="BJ233" s="120" t="s">
        <v>138</v>
      </c>
      <c r="BK233" s="204">
        <f>ROUND(I233*H233,2)</f>
        <v>0</v>
      </c>
      <c r="BL233" s="120" t="s">
        <v>137</v>
      </c>
      <c r="BM233" s="120" t="s">
        <v>293</v>
      </c>
    </row>
    <row r="234" spans="2:65" s="95" customFormat="1" ht="22.5" customHeight="1" x14ac:dyDescent="0.3">
      <c r="B234" s="127"/>
      <c r="C234" s="232" t="s">
        <v>294</v>
      </c>
      <c r="D234" s="232" t="s">
        <v>255</v>
      </c>
      <c r="E234" s="233" t="s">
        <v>295</v>
      </c>
      <c r="F234" s="234" t="s">
        <v>296</v>
      </c>
      <c r="G234" s="235" t="s">
        <v>135</v>
      </c>
      <c r="H234" s="236">
        <v>35.250999999999998</v>
      </c>
      <c r="I234" s="71"/>
      <c r="J234" s="237">
        <f>ROUND(I234*H234,2)</f>
        <v>0</v>
      </c>
      <c r="K234" s="234" t="s">
        <v>136</v>
      </c>
      <c r="L234" s="238"/>
      <c r="M234" s="239" t="s">
        <v>3</v>
      </c>
      <c r="N234" s="240" t="s">
        <v>42</v>
      </c>
      <c r="O234" s="99"/>
      <c r="P234" s="202">
        <f>O234*H234</f>
        <v>0</v>
      </c>
      <c r="Q234" s="202">
        <v>0</v>
      </c>
      <c r="R234" s="202">
        <f>Q234*H234</f>
        <v>0</v>
      </c>
      <c r="S234" s="202">
        <v>0</v>
      </c>
      <c r="T234" s="203">
        <f>S234*H234</f>
        <v>0</v>
      </c>
      <c r="AR234" s="120" t="s">
        <v>168</v>
      </c>
      <c r="AT234" s="120" t="s">
        <v>255</v>
      </c>
      <c r="AU234" s="120" t="s">
        <v>138</v>
      </c>
      <c r="AY234" s="120" t="s">
        <v>130</v>
      </c>
      <c r="BE234" s="204">
        <f>IF(N234="základní",J234,0)</f>
        <v>0</v>
      </c>
      <c r="BF234" s="204">
        <f>IF(N234="snížená",J234,0)</f>
        <v>0</v>
      </c>
      <c r="BG234" s="204">
        <f>IF(N234="zákl. přenesená",J234,0)</f>
        <v>0</v>
      </c>
      <c r="BH234" s="204">
        <f>IF(N234="sníž. přenesená",J234,0)</f>
        <v>0</v>
      </c>
      <c r="BI234" s="204">
        <f>IF(N234="nulová",J234,0)</f>
        <v>0</v>
      </c>
      <c r="BJ234" s="120" t="s">
        <v>138</v>
      </c>
      <c r="BK234" s="204">
        <f>ROUND(I234*H234,2)</f>
        <v>0</v>
      </c>
      <c r="BL234" s="120" t="s">
        <v>137</v>
      </c>
      <c r="BM234" s="120" t="s">
        <v>297</v>
      </c>
    </row>
    <row r="235" spans="2:65" s="95" customFormat="1" ht="22.5" customHeight="1" x14ac:dyDescent="0.3">
      <c r="B235" s="127"/>
      <c r="C235" s="194" t="s">
        <v>298</v>
      </c>
      <c r="D235" s="194" t="s">
        <v>132</v>
      </c>
      <c r="E235" s="195" t="s">
        <v>299</v>
      </c>
      <c r="F235" s="196" t="s">
        <v>300</v>
      </c>
      <c r="G235" s="197" t="s">
        <v>135</v>
      </c>
      <c r="H235" s="198">
        <v>87.6</v>
      </c>
      <c r="I235" s="67"/>
      <c r="J235" s="199">
        <f>ROUND(I235*H235,2)</f>
        <v>0</v>
      </c>
      <c r="K235" s="196" t="s">
        <v>136</v>
      </c>
      <c r="L235" s="127"/>
      <c r="M235" s="200" t="s">
        <v>3</v>
      </c>
      <c r="N235" s="201" t="s">
        <v>42</v>
      </c>
      <c r="O235" s="99"/>
      <c r="P235" s="202">
        <f>O235*H235</f>
        <v>0</v>
      </c>
      <c r="Q235" s="202">
        <v>8.3199999999999993E-3</v>
      </c>
      <c r="R235" s="202">
        <f>Q235*H235</f>
        <v>0.72883199999999992</v>
      </c>
      <c r="S235" s="202">
        <v>0</v>
      </c>
      <c r="T235" s="203">
        <f>S235*H235</f>
        <v>0</v>
      </c>
      <c r="AR235" s="120" t="s">
        <v>137</v>
      </c>
      <c r="AT235" s="120" t="s">
        <v>132</v>
      </c>
      <c r="AU235" s="120" t="s">
        <v>138</v>
      </c>
      <c r="AY235" s="120" t="s">
        <v>130</v>
      </c>
      <c r="BE235" s="204">
        <f>IF(N235="základní",J235,0)</f>
        <v>0</v>
      </c>
      <c r="BF235" s="204">
        <f>IF(N235="snížená",J235,0)</f>
        <v>0</v>
      </c>
      <c r="BG235" s="204">
        <f>IF(N235="zákl. přenesená",J235,0)</f>
        <v>0</v>
      </c>
      <c r="BH235" s="204">
        <f>IF(N235="sníž. přenesená",J235,0)</f>
        <v>0</v>
      </c>
      <c r="BI235" s="204">
        <f>IF(N235="nulová",J235,0)</f>
        <v>0</v>
      </c>
      <c r="BJ235" s="120" t="s">
        <v>138</v>
      </c>
      <c r="BK235" s="204">
        <f>ROUND(I235*H235,2)</f>
        <v>0</v>
      </c>
      <c r="BL235" s="120" t="s">
        <v>137</v>
      </c>
      <c r="BM235" s="120" t="s">
        <v>301</v>
      </c>
    </row>
    <row r="236" spans="2:65" s="114" customFormat="1" x14ac:dyDescent="0.3">
      <c r="B236" s="205"/>
      <c r="D236" s="206" t="s">
        <v>140</v>
      </c>
      <c r="E236" s="207" t="s">
        <v>3</v>
      </c>
      <c r="F236" s="208" t="s">
        <v>245</v>
      </c>
      <c r="H236" s="209" t="s">
        <v>3</v>
      </c>
      <c r="I236" s="68"/>
      <c r="L236" s="205"/>
      <c r="M236" s="210"/>
      <c r="N236" s="211"/>
      <c r="O236" s="211"/>
      <c r="P236" s="211"/>
      <c r="Q236" s="211"/>
      <c r="R236" s="211"/>
      <c r="S236" s="211"/>
      <c r="T236" s="212"/>
      <c r="AT236" s="209" t="s">
        <v>140</v>
      </c>
      <c r="AU236" s="209" t="s">
        <v>138</v>
      </c>
      <c r="AV236" s="114" t="s">
        <v>22</v>
      </c>
      <c r="AW236" s="114" t="s">
        <v>34</v>
      </c>
      <c r="AX236" s="114" t="s">
        <v>70</v>
      </c>
      <c r="AY236" s="209" t="s">
        <v>130</v>
      </c>
    </row>
    <row r="237" spans="2:65" s="115" customFormat="1" x14ac:dyDescent="0.3">
      <c r="B237" s="213"/>
      <c r="D237" s="206" t="s">
        <v>140</v>
      </c>
      <c r="E237" s="214" t="s">
        <v>3</v>
      </c>
      <c r="F237" s="215" t="s">
        <v>302</v>
      </c>
      <c r="H237" s="216">
        <v>87.6</v>
      </c>
      <c r="I237" s="69"/>
      <c r="L237" s="213"/>
      <c r="M237" s="217"/>
      <c r="N237" s="218"/>
      <c r="O237" s="218"/>
      <c r="P237" s="218"/>
      <c r="Q237" s="218"/>
      <c r="R237" s="218"/>
      <c r="S237" s="218"/>
      <c r="T237" s="219"/>
      <c r="AT237" s="214" t="s">
        <v>140</v>
      </c>
      <c r="AU237" s="214" t="s">
        <v>138</v>
      </c>
      <c r="AV237" s="115" t="s">
        <v>138</v>
      </c>
      <c r="AW237" s="115" t="s">
        <v>34</v>
      </c>
      <c r="AX237" s="115" t="s">
        <v>70</v>
      </c>
      <c r="AY237" s="214" t="s">
        <v>130</v>
      </c>
    </row>
    <row r="238" spans="2:65" s="116" customFormat="1" x14ac:dyDescent="0.3">
      <c r="B238" s="220"/>
      <c r="D238" s="221" t="s">
        <v>140</v>
      </c>
      <c r="E238" s="222" t="s">
        <v>3</v>
      </c>
      <c r="F238" s="223" t="s">
        <v>143</v>
      </c>
      <c r="H238" s="224">
        <v>87.6</v>
      </c>
      <c r="I238" s="70"/>
      <c r="L238" s="220"/>
      <c r="M238" s="225"/>
      <c r="N238" s="226"/>
      <c r="O238" s="226"/>
      <c r="P238" s="226"/>
      <c r="Q238" s="226"/>
      <c r="R238" s="226"/>
      <c r="S238" s="226"/>
      <c r="T238" s="227"/>
      <c r="AT238" s="228" t="s">
        <v>140</v>
      </c>
      <c r="AU238" s="228" t="s">
        <v>138</v>
      </c>
      <c r="AV238" s="116" t="s">
        <v>137</v>
      </c>
      <c r="AW238" s="116" t="s">
        <v>34</v>
      </c>
      <c r="AX238" s="116" t="s">
        <v>22</v>
      </c>
      <c r="AY238" s="228" t="s">
        <v>130</v>
      </c>
    </row>
    <row r="239" spans="2:65" s="95" customFormat="1" ht="22.5" customHeight="1" x14ac:dyDescent="0.3">
      <c r="B239" s="127"/>
      <c r="C239" s="232" t="s">
        <v>303</v>
      </c>
      <c r="D239" s="232" t="s">
        <v>255</v>
      </c>
      <c r="E239" s="233" t="s">
        <v>304</v>
      </c>
      <c r="F239" s="234" t="s">
        <v>305</v>
      </c>
      <c r="G239" s="235" t="s">
        <v>135</v>
      </c>
      <c r="H239" s="236">
        <v>89.352000000000004</v>
      </c>
      <c r="I239" s="71"/>
      <c r="J239" s="237">
        <f>ROUND(I239*H239,2)</f>
        <v>0</v>
      </c>
      <c r="K239" s="234" t="s">
        <v>136</v>
      </c>
      <c r="L239" s="238"/>
      <c r="M239" s="239" t="s">
        <v>3</v>
      </c>
      <c r="N239" s="240" t="s">
        <v>42</v>
      </c>
      <c r="O239" s="99"/>
      <c r="P239" s="202">
        <f>O239*H239</f>
        <v>0</v>
      </c>
      <c r="Q239" s="202">
        <v>0</v>
      </c>
      <c r="R239" s="202">
        <f>Q239*H239</f>
        <v>0</v>
      </c>
      <c r="S239" s="202">
        <v>0</v>
      </c>
      <c r="T239" s="203">
        <f>S239*H239</f>
        <v>0</v>
      </c>
      <c r="AR239" s="120" t="s">
        <v>168</v>
      </c>
      <c r="AT239" s="120" t="s">
        <v>255</v>
      </c>
      <c r="AU239" s="120" t="s">
        <v>138</v>
      </c>
      <c r="AY239" s="120" t="s">
        <v>130</v>
      </c>
      <c r="BE239" s="204">
        <f>IF(N239="základní",J239,0)</f>
        <v>0</v>
      </c>
      <c r="BF239" s="204">
        <f>IF(N239="snížená",J239,0)</f>
        <v>0</v>
      </c>
      <c r="BG239" s="204">
        <f>IF(N239="zákl. přenesená",J239,0)</f>
        <v>0</v>
      </c>
      <c r="BH239" s="204">
        <f>IF(N239="sníž. přenesená",J239,0)</f>
        <v>0</v>
      </c>
      <c r="BI239" s="204">
        <f>IF(N239="nulová",J239,0)</f>
        <v>0</v>
      </c>
      <c r="BJ239" s="120" t="s">
        <v>138</v>
      </c>
      <c r="BK239" s="204">
        <f>ROUND(I239*H239,2)</f>
        <v>0</v>
      </c>
      <c r="BL239" s="120" t="s">
        <v>137</v>
      </c>
      <c r="BM239" s="120" t="s">
        <v>306</v>
      </c>
    </row>
    <row r="240" spans="2:65" s="95" customFormat="1" ht="22.5" customHeight="1" x14ac:dyDescent="0.3">
      <c r="B240" s="127"/>
      <c r="C240" s="194" t="s">
        <v>307</v>
      </c>
      <c r="D240" s="194" t="s">
        <v>132</v>
      </c>
      <c r="E240" s="195" t="s">
        <v>308</v>
      </c>
      <c r="F240" s="196" t="s">
        <v>309</v>
      </c>
      <c r="G240" s="197" t="s">
        <v>135</v>
      </c>
      <c r="H240" s="198">
        <v>1110.307</v>
      </c>
      <c r="I240" s="67"/>
      <c r="J240" s="199">
        <f>ROUND(I240*H240,2)</f>
        <v>0</v>
      </c>
      <c r="K240" s="196" t="s">
        <v>136</v>
      </c>
      <c r="L240" s="127"/>
      <c r="M240" s="200" t="s">
        <v>3</v>
      </c>
      <c r="N240" s="201" t="s">
        <v>42</v>
      </c>
      <c r="O240" s="99"/>
      <c r="P240" s="202">
        <f>O240*H240</f>
        <v>0</v>
      </c>
      <c r="Q240" s="202">
        <v>8.5000000000000006E-3</v>
      </c>
      <c r="R240" s="202">
        <f>Q240*H240</f>
        <v>9.4376095000000007</v>
      </c>
      <c r="S240" s="202">
        <v>0</v>
      </c>
      <c r="T240" s="203">
        <f>S240*H240</f>
        <v>0</v>
      </c>
      <c r="AR240" s="120" t="s">
        <v>137</v>
      </c>
      <c r="AT240" s="120" t="s">
        <v>132</v>
      </c>
      <c r="AU240" s="120" t="s">
        <v>138</v>
      </c>
      <c r="AY240" s="120" t="s">
        <v>130</v>
      </c>
      <c r="BE240" s="204">
        <f>IF(N240="základní",J240,0)</f>
        <v>0</v>
      </c>
      <c r="BF240" s="204">
        <f>IF(N240="snížená",J240,0)</f>
        <v>0</v>
      </c>
      <c r="BG240" s="204">
        <f>IF(N240="zákl. přenesená",J240,0)</f>
        <v>0</v>
      </c>
      <c r="BH240" s="204">
        <f>IF(N240="sníž. přenesená",J240,0)</f>
        <v>0</v>
      </c>
      <c r="BI240" s="204">
        <f>IF(N240="nulová",J240,0)</f>
        <v>0</v>
      </c>
      <c r="BJ240" s="120" t="s">
        <v>138</v>
      </c>
      <c r="BK240" s="204">
        <f>ROUND(I240*H240,2)</f>
        <v>0</v>
      </c>
      <c r="BL240" s="120" t="s">
        <v>137</v>
      </c>
      <c r="BM240" s="120" t="s">
        <v>310</v>
      </c>
    </row>
    <row r="241" spans="2:51" s="114" customFormat="1" x14ac:dyDescent="0.3">
      <c r="B241" s="205"/>
      <c r="D241" s="206" t="s">
        <v>140</v>
      </c>
      <c r="E241" s="207" t="s">
        <v>3</v>
      </c>
      <c r="F241" s="208" t="s">
        <v>245</v>
      </c>
      <c r="H241" s="209" t="s">
        <v>3</v>
      </c>
      <c r="I241" s="68"/>
      <c r="L241" s="205"/>
      <c r="M241" s="210"/>
      <c r="N241" s="211"/>
      <c r="O241" s="211"/>
      <c r="P241" s="211"/>
      <c r="Q241" s="211"/>
      <c r="R241" s="211"/>
      <c r="S241" s="211"/>
      <c r="T241" s="212"/>
      <c r="AT241" s="209" t="s">
        <v>140</v>
      </c>
      <c r="AU241" s="209" t="s">
        <v>138</v>
      </c>
      <c r="AV241" s="114" t="s">
        <v>22</v>
      </c>
      <c r="AW241" s="114" t="s">
        <v>34</v>
      </c>
      <c r="AX241" s="114" t="s">
        <v>70</v>
      </c>
      <c r="AY241" s="209" t="s">
        <v>130</v>
      </c>
    </row>
    <row r="242" spans="2:51" s="114" customFormat="1" x14ac:dyDescent="0.3">
      <c r="B242" s="205"/>
      <c r="D242" s="206" t="s">
        <v>140</v>
      </c>
      <c r="E242" s="207" t="s">
        <v>3</v>
      </c>
      <c r="F242" s="208" t="s">
        <v>185</v>
      </c>
      <c r="H242" s="209" t="s">
        <v>3</v>
      </c>
      <c r="I242" s="68"/>
      <c r="L242" s="205"/>
      <c r="M242" s="210"/>
      <c r="N242" s="211"/>
      <c r="O242" s="211"/>
      <c r="P242" s="211"/>
      <c r="Q242" s="211"/>
      <c r="R242" s="211"/>
      <c r="S242" s="211"/>
      <c r="T242" s="212"/>
      <c r="AT242" s="209" t="s">
        <v>140</v>
      </c>
      <c r="AU242" s="209" t="s">
        <v>138</v>
      </c>
      <c r="AV242" s="114" t="s">
        <v>22</v>
      </c>
      <c r="AW242" s="114" t="s">
        <v>34</v>
      </c>
      <c r="AX242" s="114" t="s">
        <v>70</v>
      </c>
      <c r="AY242" s="209" t="s">
        <v>130</v>
      </c>
    </row>
    <row r="243" spans="2:51" s="115" customFormat="1" x14ac:dyDescent="0.3">
      <c r="B243" s="213"/>
      <c r="D243" s="206" t="s">
        <v>140</v>
      </c>
      <c r="E243" s="214" t="s">
        <v>3</v>
      </c>
      <c r="F243" s="215" t="s">
        <v>311</v>
      </c>
      <c r="H243" s="216">
        <v>4.8</v>
      </c>
      <c r="I243" s="69"/>
      <c r="L243" s="213"/>
      <c r="M243" s="217"/>
      <c r="N243" s="218"/>
      <c r="O243" s="218"/>
      <c r="P243" s="218"/>
      <c r="Q243" s="218"/>
      <c r="R243" s="218"/>
      <c r="S243" s="218"/>
      <c r="T243" s="219"/>
      <c r="AT243" s="214" t="s">
        <v>140</v>
      </c>
      <c r="AU243" s="214" t="s">
        <v>138</v>
      </c>
      <c r="AV243" s="115" t="s">
        <v>138</v>
      </c>
      <c r="AW243" s="115" t="s">
        <v>34</v>
      </c>
      <c r="AX243" s="115" t="s">
        <v>70</v>
      </c>
      <c r="AY243" s="214" t="s">
        <v>130</v>
      </c>
    </row>
    <row r="244" spans="2:51" s="115" customFormat="1" x14ac:dyDescent="0.3">
      <c r="B244" s="213"/>
      <c r="D244" s="206" t="s">
        <v>140</v>
      </c>
      <c r="E244" s="214" t="s">
        <v>3</v>
      </c>
      <c r="F244" s="215" t="s">
        <v>312</v>
      </c>
      <c r="H244" s="216">
        <v>5.76</v>
      </c>
      <c r="I244" s="69"/>
      <c r="L244" s="213"/>
      <c r="M244" s="217"/>
      <c r="N244" s="218"/>
      <c r="O244" s="218"/>
      <c r="P244" s="218"/>
      <c r="Q244" s="218"/>
      <c r="R244" s="218"/>
      <c r="S244" s="218"/>
      <c r="T244" s="219"/>
      <c r="AT244" s="214" t="s">
        <v>140</v>
      </c>
      <c r="AU244" s="214" t="s">
        <v>138</v>
      </c>
      <c r="AV244" s="115" t="s">
        <v>138</v>
      </c>
      <c r="AW244" s="115" t="s">
        <v>34</v>
      </c>
      <c r="AX244" s="115" t="s">
        <v>70</v>
      </c>
      <c r="AY244" s="214" t="s">
        <v>130</v>
      </c>
    </row>
    <row r="245" spans="2:51" s="115" customFormat="1" x14ac:dyDescent="0.3">
      <c r="B245" s="213"/>
      <c r="D245" s="206" t="s">
        <v>140</v>
      </c>
      <c r="E245" s="214" t="s">
        <v>3</v>
      </c>
      <c r="F245" s="215" t="s">
        <v>313</v>
      </c>
      <c r="H245" s="216">
        <v>26.88</v>
      </c>
      <c r="I245" s="69"/>
      <c r="L245" s="213"/>
      <c r="M245" s="217"/>
      <c r="N245" s="218"/>
      <c r="O245" s="218"/>
      <c r="P245" s="218"/>
      <c r="Q245" s="218"/>
      <c r="R245" s="218"/>
      <c r="S245" s="218"/>
      <c r="T245" s="219"/>
      <c r="AT245" s="214" t="s">
        <v>140</v>
      </c>
      <c r="AU245" s="214" t="s">
        <v>138</v>
      </c>
      <c r="AV245" s="115" t="s">
        <v>138</v>
      </c>
      <c r="AW245" s="115" t="s">
        <v>34</v>
      </c>
      <c r="AX245" s="115" t="s">
        <v>70</v>
      </c>
      <c r="AY245" s="214" t="s">
        <v>130</v>
      </c>
    </row>
    <row r="246" spans="2:51" s="114" customFormat="1" x14ac:dyDescent="0.3">
      <c r="B246" s="205"/>
      <c r="D246" s="206" t="s">
        <v>140</v>
      </c>
      <c r="E246" s="207" t="s">
        <v>3</v>
      </c>
      <c r="F246" s="208" t="s">
        <v>189</v>
      </c>
      <c r="H246" s="209" t="s">
        <v>3</v>
      </c>
      <c r="I246" s="68"/>
      <c r="L246" s="205"/>
      <c r="M246" s="210"/>
      <c r="N246" s="211"/>
      <c r="O246" s="211"/>
      <c r="P246" s="211"/>
      <c r="Q246" s="211"/>
      <c r="R246" s="211"/>
      <c r="S246" s="211"/>
      <c r="T246" s="212"/>
      <c r="AT246" s="209" t="s">
        <v>140</v>
      </c>
      <c r="AU246" s="209" t="s">
        <v>138</v>
      </c>
      <c r="AV246" s="114" t="s">
        <v>22</v>
      </c>
      <c r="AW246" s="114" t="s">
        <v>34</v>
      </c>
      <c r="AX246" s="114" t="s">
        <v>70</v>
      </c>
      <c r="AY246" s="209" t="s">
        <v>130</v>
      </c>
    </row>
    <row r="247" spans="2:51" s="115" customFormat="1" x14ac:dyDescent="0.3">
      <c r="B247" s="213"/>
      <c r="D247" s="206" t="s">
        <v>140</v>
      </c>
      <c r="E247" s="214" t="s">
        <v>3</v>
      </c>
      <c r="F247" s="215" t="s">
        <v>311</v>
      </c>
      <c r="H247" s="216">
        <v>4.8</v>
      </c>
      <c r="I247" s="69"/>
      <c r="L247" s="213"/>
      <c r="M247" s="217"/>
      <c r="N247" s="218"/>
      <c r="O247" s="218"/>
      <c r="P247" s="218"/>
      <c r="Q247" s="218"/>
      <c r="R247" s="218"/>
      <c r="S247" s="218"/>
      <c r="T247" s="219"/>
      <c r="AT247" s="214" t="s">
        <v>140</v>
      </c>
      <c r="AU247" s="214" t="s">
        <v>138</v>
      </c>
      <c r="AV247" s="115" t="s">
        <v>138</v>
      </c>
      <c r="AW247" s="115" t="s">
        <v>34</v>
      </c>
      <c r="AX247" s="115" t="s">
        <v>70</v>
      </c>
      <c r="AY247" s="214" t="s">
        <v>130</v>
      </c>
    </row>
    <row r="248" spans="2:51" s="115" customFormat="1" x14ac:dyDescent="0.3">
      <c r="B248" s="213"/>
      <c r="D248" s="206" t="s">
        <v>140</v>
      </c>
      <c r="E248" s="214" t="s">
        <v>3</v>
      </c>
      <c r="F248" s="215" t="s">
        <v>314</v>
      </c>
      <c r="H248" s="216">
        <v>38.4</v>
      </c>
      <c r="I248" s="69"/>
      <c r="L248" s="213"/>
      <c r="M248" s="217"/>
      <c r="N248" s="218"/>
      <c r="O248" s="218"/>
      <c r="P248" s="218"/>
      <c r="Q248" s="218"/>
      <c r="R248" s="218"/>
      <c r="S248" s="218"/>
      <c r="T248" s="219"/>
      <c r="AT248" s="214" t="s">
        <v>140</v>
      </c>
      <c r="AU248" s="214" t="s">
        <v>138</v>
      </c>
      <c r="AV248" s="115" t="s">
        <v>138</v>
      </c>
      <c r="AW248" s="115" t="s">
        <v>34</v>
      </c>
      <c r="AX248" s="115" t="s">
        <v>70</v>
      </c>
      <c r="AY248" s="214" t="s">
        <v>130</v>
      </c>
    </row>
    <row r="249" spans="2:51" s="117" customFormat="1" x14ac:dyDescent="0.3">
      <c r="B249" s="241"/>
      <c r="D249" s="206" t="s">
        <v>140</v>
      </c>
      <c r="E249" s="242" t="s">
        <v>3</v>
      </c>
      <c r="F249" s="243" t="s">
        <v>315</v>
      </c>
      <c r="H249" s="244">
        <v>80.64</v>
      </c>
      <c r="I249" s="72"/>
      <c r="L249" s="241"/>
      <c r="M249" s="245"/>
      <c r="N249" s="246"/>
      <c r="O249" s="246"/>
      <c r="P249" s="246"/>
      <c r="Q249" s="246"/>
      <c r="R249" s="246"/>
      <c r="S249" s="246"/>
      <c r="T249" s="247"/>
      <c r="AT249" s="242" t="s">
        <v>140</v>
      </c>
      <c r="AU249" s="242" t="s">
        <v>138</v>
      </c>
      <c r="AV249" s="117" t="s">
        <v>147</v>
      </c>
      <c r="AW249" s="117" t="s">
        <v>34</v>
      </c>
      <c r="AX249" s="117" t="s">
        <v>70</v>
      </c>
      <c r="AY249" s="242" t="s">
        <v>130</v>
      </c>
    </row>
    <row r="250" spans="2:51" s="114" customFormat="1" x14ac:dyDescent="0.3">
      <c r="B250" s="205"/>
      <c r="D250" s="206" t="s">
        <v>140</v>
      </c>
      <c r="E250" s="207" t="s">
        <v>3</v>
      </c>
      <c r="F250" s="208" t="s">
        <v>185</v>
      </c>
      <c r="H250" s="209" t="s">
        <v>3</v>
      </c>
      <c r="I250" s="68"/>
      <c r="L250" s="205"/>
      <c r="M250" s="210"/>
      <c r="N250" s="211"/>
      <c r="O250" s="211"/>
      <c r="P250" s="211"/>
      <c r="Q250" s="211"/>
      <c r="R250" s="211"/>
      <c r="S250" s="211"/>
      <c r="T250" s="212"/>
      <c r="AT250" s="209" t="s">
        <v>140</v>
      </c>
      <c r="AU250" s="209" t="s">
        <v>138</v>
      </c>
      <c r="AV250" s="114" t="s">
        <v>22</v>
      </c>
      <c r="AW250" s="114" t="s">
        <v>34</v>
      </c>
      <c r="AX250" s="114" t="s">
        <v>70</v>
      </c>
      <c r="AY250" s="209" t="s">
        <v>130</v>
      </c>
    </row>
    <row r="251" spans="2:51" s="115" customFormat="1" x14ac:dyDescent="0.3">
      <c r="B251" s="213"/>
      <c r="D251" s="206" t="s">
        <v>140</v>
      </c>
      <c r="E251" s="214" t="s">
        <v>3</v>
      </c>
      <c r="F251" s="215" t="s">
        <v>316</v>
      </c>
      <c r="H251" s="216">
        <v>484.209</v>
      </c>
      <c r="I251" s="69"/>
      <c r="L251" s="213"/>
      <c r="M251" s="217"/>
      <c r="N251" s="218"/>
      <c r="O251" s="218"/>
      <c r="P251" s="218"/>
      <c r="Q251" s="218"/>
      <c r="R251" s="218"/>
      <c r="S251" s="218"/>
      <c r="T251" s="219"/>
      <c r="AT251" s="214" t="s">
        <v>140</v>
      </c>
      <c r="AU251" s="214" t="s">
        <v>138</v>
      </c>
      <c r="AV251" s="115" t="s">
        <v>138</v>
      </c>
      <c r="AW251" s="115" t="s">
        <v>34</v>
      </c>
      <c r="AX251" s="115" t="s">
        <v>70</v>
      </c>
      <c r="AY251" s="214" t="s">
        <v>130</v>
      </c>
    </row>
    <row r="252" spans="2:51" s="114" customFormat="1" x14ac:dyDescent="0.3">
      <c r="B252" s="205"/>
      <c r="D252" s="206" t="s">
        <v>140</v>
      </c>
      <c r="E252" s="207" t="s">
        <v>3</v>
      </c>
      <c r="F252" s="208" t="s">
        <v>317</v>
      </c>
      <c r="H252" s="209" t="s">
        <v>3</v>
      </c>
      <c r="I252" s="68"/>
      <c r="L252" s="205"/>
      <c r="M252" s="210"/>
      <c r="N252" s="211"/>
      <c r="O252" s="211"/>
      <c r="P252" s="211"/>
      <c r="Q252" s="211"/>
      <c r="R252" s="211"/>
      <c r="S252" s="211"/>
      <c r="T252" s="212"/>
      <c r="AT252" s="209" t="s">
        <v>140</v>
      </c>
      <c r="AU252" s="209" t="s">
        <v>138</v>
      </c>
      <c r="AV252" s="114" t="s">
        <v>22</v>
      </c>
      <c r="AW252" s="114" t="s">
        <v>34</v>
      </c>
      <c r="AX252" s="114" t="s">
        <v>70</v>
      </c>
      <c r="AY252" s="209" t="s">
        <v>130</v>
      </c>
    </row>
    <row r="253" spans="2:51" s="115" customFormat="1" x14ac:dyDescent="0.3">
      <c r="B253" s="213"/>
      <c r="D253" s="206" t="s">
        <v>140</v>
      </c>
      <c r="E253" s="214" t="s">
        <v>3</v>
      </c>
      <c r="F253" s="215" t="s">
        <v>318</v>
      </c>
      <c r="H253" s="216">
        <v>-172.8</v>
      </c>
      <c r="I253" s="69"/>
      <c r="L253" s="213"/>
      <c r="M253" s="217"/>
      <c r="N253" s="218"/>
      <c r="O253" s="218"/>
      <c r="P253" s="218"/>
      <c r="Q253" s="218"/>
      <c r="R253" s="218"/>
      <c r="S253" s="218"/>
      <c r="T253" s="219"/>
      <c r="AT253" s="214" t="s">
        <v>140</v>
      </c>
      <c r="AU253" s="214" t="s">
        <v>138</v>
      </c>
      <c r="AV253" s="115" t="s">
        <v>138</v>
      </c>
      <c r="AW253" s="115" t="s">
        <v>34</v>
      </c>
      <c r="AX253" s="115" t="s">
        <v>70</v>
      </c>
      <c r="AY253" s="214" t="s">
        <v>130</v>
      </c>
    </row>
    <row r="254" spans="2:51" s="115" customFormat="1" x14ac:dyDescent="0.3">
      <c r="B254" s="213"/>
      <c r="D254" s="206" t="s">
        <v>140</v>
      </c>
      <c r="E254" s="214" t="s">
        <v>3</v>
      </c>
      <c r="F254" s="215" t="s">
        <v>319</v>
      </c>
      <c r="H254" s="216">
        <v>-8.58</v>
      </c>
      <c r="I254" s="69"/>
      <c r="L254" s="213"/>
      <c r="M254" s="217"/>
      <c r="N254" s="218"/>
      <c r="O254" s="218"/>
      <c r="P254" s="218"/>
      <c r="Q254" s="218"/>
      <c r="R254" s="218"/>
      <c r="S254" s="218"/>
      <c r="T254" s="219"/>
      <c r="AT254" s="214" t="s">
        <v>140</v>
      </c>
      <c r="AU254" s="214" t="s">
        <v>138</v>
      </c>
      <c r="AV254" s="115" t="s">
        <v>138</v>
      </c>
      <c r="AW254" s="115" t="s">
        <v>34</v>
      </c>
      <c r="AX254" s="115" t="s">
        <v>70</v>
      </c>
      <c r="AY254" s="214" t="s">
        <v>130</v>
      </c>
    </row>
    <row r="255" spans="2:51" s="115" customFormat="1" x14ac:dyDescent="0.3">
      <c r="B255" s="213"/>
      <c r="D255" s="206" t="s">
        <v>140</v>
      </c>
      <c r="E255" s="214" t="s">
        <v>3</v>
      </c>
      <c r="F255" s="215" t="s">
        <v>320</v>
      </c>
      <c r="H255" s="216">
        <v>-2.0230000000000001</v>
      </c>
      <c r="I255" s="69"/>
      <c r="L255" s="213"/>
      <c r="M255" s="217"/>
      <c r="N255" s="218"/>
      <c r="O255" s="218"/>
      <c r="P255" s="218"/>
      <c r="Q255" s="218"/>
      <c r="R255" s="218"/>
      <c r="S255" s="218"/>
      <c r="T255" s="219"/>
      <c r="AT255" s="214" t="s">
        <v>140</v>
      </c>
      <c r="AU255" s="214" t="s">
        <v>138</v>
      </c>
      <c r="AV255" s="115" t="s">
        <v>138</v>
      </c>
      <c r="AW255" s="115" t="s">
        <v>34</v>
      </c>
      <c r="AX255" s="115" t="s">
        <v>70</v>
      </c>
      <c r="AY255" s="214" t="s">
        <v>130</v>
      </c>
    </row>
    <row r="256" spans="2:51" s="114" customFormat="1" x14ac:dyDescent="0.3">
      <c r="B256" s="205"/>
      <c r="D256" s="206" t="s">
        <v>140</v>
      </c>
      <c r="E256" s="207" t="s">
        <v>3</v>
      </c>
      <c r="F256" s="208" t="s">
        <v>321</v>
      </c>
      <c r="H256" s="209" t="s">
        <v>3</v>
      </c>
      <c r="I256" s="68"/>
      <c r="L256" s="205"/>
      <c r="M256" s="210"/>
      <c r="N256" s="211"/>
      <c r="O256" s="211"/>
      <c r="P256" s="211"/>
      <c r="Q256" s="211"/>
      <c r="R256" s="211"/>
      <c r="S256" s="211"/>
      <c r="T256" s="212"/>
      <c r="AT256" s="209" t="s">
        <v>140</v>
      </c>
      <c r="AU256" s="209" t="s">
        <v>138</v>
      </c>
      <c r="AV256" s="114" t="s">
        <v>22</v>
      </c>
      <c r="AW256" s="114" t="s">
        <v>34</v>
      </c>
      <c r="AX256" s="114" t="s">
        <v>70</v>
      </c>
      <c r="AY256" s="209" t="s">
        <v>130</v>
      </c>
    </row>
    <row r="257" spans="2:51" s="115" customFormat="1" x14ac:dyDescent="0.3">
      <c r="B257" s="213"/>
      <c r="D257" s="206" t="s">
        <v>140</v>
      </c>
      <c r="E257" s="214" t="s">
        <v>3</v>
      </c>
      <c r="F257" s="215" t="s">
        <v>322</v>
      </c>
      <c r="H257" s="216">
        <v>19.295999999999999</v>
      </c>
      <c r="I257" s="69"/>
      <c r="L257" s="213"/>
      <c r="M257" s="217"/>
      <c r="N257" s="218"/>
      <c r="O257" s="218"/>
      <c r="P257" s="218"/>
      <c r="Q257" s="218"/>
      <c r="R257" s="218"/>
      <c r="S257" s="218"/>
      <c r="T257" s="219"/>
      <c r="AT257" s="214" t="s">
        <v>140</v>
      </c>
      <c r="AU257" s="214" t="s">
        <v>138</v>
      </c>
      <c r="AV257" s="115" t="s">
        <v>138</v>
      </c>
      <c r="AW257" s="115" t="s">
        <v>34</v>
      </c>
      <c r="AX257" s="115" t="s">
        <v>70</v>
      </c>
      <c r="AY257" s="214" t="s">
        <v>130</v>
      </c>
    </row>
    <row r="258" spans="2:51" s="114" customFormat="1" x14ac:dyDescent="0.3">
      <c r="B258" s="205"/>
      <c r="D258" s="206" t="s">
        <v>140</v>
      </c>
      <c r="E258" s="207" t="s">
        <v>3</v>
      </c>
      <c r="F258" s="208" t="s">
        <v>323</v>
      </c>
      <c r="H258" s="209" t="s">
        <v>3</v>
      </c>
      <c r="I258" s="68"/>
      <c r="L258" s="205"/>
      <c r="M258" s="210"/>
      <c r="N258" s="211"/>
      <c r="O258" s="211"/>
      <c r="P258" s="211"/>
      <c r="Q258" s="211"/>
      <c r="R258" s="211"/>
      <c r="S258" s="211"/>
      <c r="T258" s="212"/>
      <c r="AT258" s="209" t="s">
        <v>140</v>
      </c>
      <c r="AU258" s="209" t="s">
        <v>138</v>
      </c>
      <c r="AV258" s="114" t="s">
        <v>22</v>
      </c>
      <c r="AW258" s="114" t="s">
        <v>34</v>
      </c>
      <c r="AX258" s="114" t="s">
        <v>70</v>
      </c>
      <c r="AY258" s="209" t="s">
        <v>130</v>
      </c>
    </row>
    <row r="259" spans="2:51" s="115" customFormat="1" x14ac:dyDescent="0.3">
      <c r="B259" s="213"/>
      <c r="D259" s="206" t="s">
        <v>140</v>
      </c>
      <c r="E259" s="214" t="s">
        <v>3</v>
      </c>
      <c r="F259" s="215" t="s">
        <v>324</v>
      </c>
      <c r="H259" s="216">
        <v>12.493</v>
      </c>
      <c r="I259" s="69"/>
      <c r="L259" s="213"/>
      <c r="M259" s="217"/>
      <c r="N259" s="218"/>
      <c r="O259" s="218"/>
      <c r="P259" s="218"/>
      <c r="Q259" s="218"/>
      <c r="R259" s="218"/>
      <c r="S259" s="218"/>
      <c r="T259" s="219"/>
      <c r="AT259" s="214" t="s">
        <v>140</v>
      </c>
      <c r="AU259" s="214" t="s">
        <v>138</v>
      </c>
      <c r="AV259" s="115" t="s">
        <v>138</v>
      </c>
      <c r="AW259" s="115" t="s">
        <v>34</v>
      </c>
      <c r="AX259" s="115" t="s">
        <v>70</v>
      </c>
      <c r="AY259" s="214" t="s">
        <v>130</v>
      </c>
    </row>
    <row r="260" spans="2:51" s="115" customFormat="1" x14ac:dyDescent="0.3">
      <c r="B260" s="213"/>
      <c r="D260" s="206" t="s">
        <v>140</v>
      </c>
      <c r="E260" s="214" t="s">
        <v>3</v>
      </c>
      <c r="F260" s="215" t="s">
        <v>325</v>
      </c>
      <c r="H260" s="216">
        <v>3.6819999999999999</v>
      </c>
      <c r="I260" s="69"/>
      <c r="L260" s="213"/>
      <c r="M260" s="217"/>
      <c r="N260" s="218"/>
      <c r="O260" s="218"/>
      <c r="P260" s="218"/>
      <c r="Q260" s="218"/>
      <c r="R260" s="218"/>
      <c r="S260" s="218"/>
      <c r="T260" s="219"/>
      <c r="AT260" s="214" t="s">
        <v>140</v>
      </c>
      <c r="AU260" s="214" t="s">
        <v>138</v>
      </c>
      <c r="AV260" s="115" t="s">
        <v>138</v>
      </c>
      <c r="AW260" s="115" t="s">
        <v>34</v>
      </c>
      <c r="AX260" s="115" t="s">
        <v>70</v>
      </c>
      <c r="AY260" s="214" t="s">
        <v>130</v>
      </c>
    </row>
    <row r="261" spans="2:51" s="114" customFormat="1" x14ac:dyDescent="0.3">
      <c r="B261" s="205"/>
      <c r="D261" s="206" t="s">
        <v>140</v>
      </c>
      <c r="E261" s="207" t="s">
        <v>3</v>
      </c>
      <c r="F261" s="208" t="s">
        <v>326</v>
      </c>
      <c r="H261" s="209" t="s">
        <v>3</v>
      </c>
      <c r="I261" s="68"/>
      <c r="L261" s="205"/>
      <c r="M261" s="210"/>
      <c r="N261" s="211"/>
      <c r="O261" s="211"/>
      <c r="P261" s="211"/>
      <c r="Q261" s="211"/>
      <c r="R261" s="211"/>
      <c r="S261" s="211"/>
      <c r="T261" s="212"/>
      <c r="AT261" s="209" t="s">
        <v>140</v>
      </c>
      <c r="AU261" s="209" t="s">
        <v>138</v>
      </c>
      <c r="AV261" s="114" t="s">
        <v>22</v>
      </c>
      <c r="AW261" s="114" t="s">
        <v>34</v>
      </c>
      <c r="AX261" s="114" t="s">
        <v>70</v>
      </c>
      <c r="AY261" s="209" t="s">
        <v>130</v>
      </c>
    </row>
    <row r="262" spans="2:51" s="115" customFormat="1" x14ac:dyDescent="0.3">
      <c r="B262" s="213"/>
      <c r="D262" s="206" t="s">
        <v>140</v>
      </c>
      <c r="E262" s="214" t="s">
        <v>3</v>
      </c>
      <c r="F262" s="215" t="s">
        <v>327</v>
      </c>
      <c r="H262" s="216">
        <v>24.459</v>
      </c>
      <c r="I262" s="69"/>
      <c r="L262" s="213"/>
      <c r="M262" s="217"/>
      <c r="N262" s="218"/>
      <c r="O262" s="218"/>
      <c r="P262" s="218"/>
      <c r="Q262" s="218"/>
      <c r="R262" s="218"/>
      <c r="S262" s="218"/>
      <c r="T262" s="219"/>
      <c r="AT262" s="214" t="s">
        <v>140</v>
      </c>
      <c r="AU262" s="214" t="s">
        <v>138</v>
      </c>
      <c r="AV262" s="115" t="s">
        <v>138</v>
      </c>
      <c r="AW262" s="115" t="s">
        <v>34</v>
      </c>
      <c r="AX262" s="115" t="s">
        <v>70</v>
      </c>
      <c r="AY262" s="214" t="s">
        <v>130</v>
      </c>
    </row>
    <row r="263" spans="2:51" s="114" customFormat="1" x14ac:dyDescent="0.3">
      <c r="B263" s="205"/>
      <c r="D263" s="206" t="s">
        <v>140</v>
      </c>
      <c r="E263" s="207" t="s">
        <v>3</v>
      </c>
      <c r="F263" s="208" t="s">
        <v>328</v>
      </c>
      <c r="H263" s="209" t="s">
        <v>3</v>
      </c>
      <c r="I263" s="68"/>
      <c r="L263" s="205"/>
      <c r="M263" s="210"/>
      <c r="N263" s="211"/>
      <c r="O263" s="211"/>
      <c r="P263" s="211"/>
      <c r="Q263" s="211"/>
      <c r="R263" s="211"/>
      <c r="S263" s="211"/>
      <c r="T263" s="212"/>
      <c r="AT263" s="209" t="s">
        <v>140</v>
      </c>
      <c r="AU263" s="209" t="s">
        <v>138</v>
      </c>
      <c r="AV263" s="114" t="s">
        <v>22</v>
      </c>
      <c r="AW263" s="114" t="s">
        <v>34</v>
      </c>
      <c r="AX263" s="114" t="s">
        <v>70</v>
      </c>
      <c r="AY263" s="209" t="s">
        <v>130</v>
      </c>
    </row>
    <row r="264" spans="2:51" s="115" customFormat="1" x14ac:dyDescent="0.3">
      <c r="B264" s="213"/>
      <c r="D264" s="206" t="s">
        <v>140</v>
      </c>
      <c r="E264" s="214" t="s">
        <v>3</v>
      </c>
      <c r="F264" s="215" t="s">
        <v>329</v>
      </c>
      <c r="H264" s="216">
        <v>18.936</v>
      </c>
      <c r="I264" s="69"/>
      <c r="L264" s="213"/>
      <c r="M264" s="217"/>
      <c r="N264" s="218"/>
      <c r="O264" s="218"/>
      <c r="P264" s="218"/>
      <c r="Q264" s="218"/>
      <c r="R264" s="218"/>
      <c r="S264" s="218"/>
      <c r="T264" s="219"/>
      <c r="AT264" s="214" t="s">
        <v>140</v>
      </c>
      <c r="AU264" s="214" t="s">
        <v>138</v>
      </c>
      <c r="AV264" s="115" t="s">
        <v>138</v>
      </c>
      <c r="AW264" s="115" t="s">
        <v>34</v>
      </c>
      <c r="AX264" s="115" t="s">
        <v>70</v>
      </c>
      <c r="AY264" s="214" t="s">
        <v>130</v>
      </c>
    </row>
    <row r="265" spans="2:51" s="115" customFormat="1" x14ac:dyDescent="0.3">
      <c r="B265" s="213"/>
      <c r="D265" s="206" t="s">
        <v>140</v>
      </c>
      <c r="E265" s="214" t="s">
        <v>3</v>
      </c>
      <c r="F265" s="215" t="s">
        <v>330</v>
      </c>
      <c r="H265" s="216">
        <v>-9.36</v>
      </c>
      <c r="I265" s="69"/>
      <c r="L265" s="213"/>
      <c r="M265" s="217"/>
      <c r="N265" s="218"/>
      <c r="O265" s="218"/>
      <c r="P265" s="218"/>
      <c r="Q265" s="218"/>
      <c r="R265" s="218"/>
      <c r="S265" s="218"/>
      <c r="T265" s="219"/>
      <c r="AT265" s="214" t="s">
        <v>140</v>
      </c>
      <c r="AU265" s="214" t="s">
        <v>138</v>
      </c>
      <c r="AV265" s="115" t="s">
        <v>138</v>
      </c>
      <c r="AW265" s="115" t="s">
        <v>34</v>
      </c>
      <c r="AX265" s="115" t="s">
        <v>70</v>
      </c>
      <c r="AY265" s="214" t="s">
        <v>130</v>
      </c>
    </row>
    <row r="266" spans="2:51" s="117" customFormat="1" x14ac:dyDescent="0.3">
      <c r="B266" s="241"/>
      <c r="D266" s="206" t="s">
        <v>140</v>
      </c>
      <c r="E266" s="242" t="s">
        <v>3</v>
      </c>
      <c r="F266" s="243" t="s">
        <v>315</v>
      </c>
      <c r="H266" s="244">
        <v>370.31200000000001</v>
      </c>
      <c r="I266" s="72"/>
      <c r="L266" s="241"/>
      <c r="M266" s="245"/>
      <c r="N266" s="246"/>
      <c r="O266" s="246"/>
      <c r="P266" s="246"/>
      <c r="Q266" s="246"/>
      <c r="R266" s="246"/>
      <c r="S266" s="246"/>
      <c r="T266" s="247"/>
      <c r="AT266" s="242" t="s">
        <v>140</v>
      </c>
      <c r="AU266" s="242" t="s">
        <v>138</v>
      </c>
      <c r="AV266" s="117" t="s">
        <v>147</v>
      </c>
      <c r="AW266" s="117" t="s">
        <v>34</v>
      </c>
      <c r="AX266" s="117" t="s">
        <v>70</v>
      </c>
      <c r="AY266" s="242" t="s">
        <v>130</v>
      </c>
    </row>
    <row r="267" spans="2:51" s="114" customFormat="1" x14ac:dyDescent="0.3">
      <c r="B267" s="205"/>
      <c r="D267" s="206" t="s">
        <v>140</v>
      </c>
      <c r="E267" s="207" t="s">
        <v>3</v>
      </c>
      <c r="F267" s="208" t="s">
        <v>189</v>
      </c>
      <c r="H267" s="209" t="s">
        <v>3</v>
      </c>
      <c r="I267" s="68"/>
      <c r="L267" s="205"/>
      <c r="M267" s="210"/>
      <c r="N267" s="211"/>
      <c r="O267" s="211"/>
      <c r="P267" s="211"/>
      <c r="Q267" s="211"/>
      <c r="R267" s="211"/>
      <c r="S267" s="211"/>
      <c r="T267" s="212"/>
      <c r="AT267" s="209" t="s">
        <v>140</v>
      </c>
      <c r="AU267" s="209" t="s">
        <v>138</v>
      </c>
      <c r="AV267" s="114" t="s">
        <v>22</v>
      </c>
      <c r="AW267" s="114" t="s">
        <v>34</v>
      </c>
      <c r="AX267" s="114" t="s">
        <v>70</v>
      </c>
      <c r="AY267" s="209" t="s">
        <v>130</v>
      </c>
    </row>
    <row r="268" spans="2:51" s="115" customFormat="1" x14ac:dyDescent="0.3">
      <c r="B268" s="213"/>
      <c r="D268" s="206" t="s">
        <v>140</v>
      </c>
      <c r="E268" s="214" t="s">
        <v>3</v>
      </c>
      <c r="F268" s="215" t="s">
        <v>316</v>
      </c>
      <c r="H268" s="216">
        <v>484.209</v>
      </c>
      <c r="I268" s="69"/>
      <c r="L268" s="213"/>
      <c r="M268" s="217"/>
      <c r="N268" s="218"/>
      <c r="O268" s="218"/>
      <c r="P268" s="218"/>
      <c r="Q268" s="218"/>
      <c r="R268" s="218"/>
      <c r="S268" s="218"/>
      <c r="T268" s="219"/>
      <c r="AT268" s="214" t="s">
        <v>140</v>
      </c>
      <c r="AU268" s="214" t="s">
        <v>138</v>
      </c>
      <c r="AV268" s="115" t="s">
        <v>138</v>
      </c>
      <c r="AW268" s="115" t="s">
        <v>34</v>
      </c>
      <c r="AX268" s="115" t="s">
        <v>70</v>
      </c>
      <c r="AY268" s="214" t="s">
        <v>130</v>
      </c>
    </row>
    <row r="269" spans="2:51" s="114" customFormat="1" x14ac:dyDescent="0.3">
      <c r="B269" s="205"/>
      <c r="D269" s="206" t="s">
        <v>140</v>
      </c>
      <c r="E269" s="207" t="s">
        <v>3</v>
      </c>
      <c r="F269" s="208" t="s">
        <v>317</v>
      </c>
      <c r="H269" s="209" t="s">
        <v>3</v>
      </c>
      <c r="I269" s="68"/>
      <c r="L269" s="205"/>
      <c r="M269" s="210"/>
      <c r="N269" s="211"/>
      <c r="O269" s="211"/>
      <c r="P269" s="211"/>
      <c r="Q269" s="211"/>
      <c r="R269" s="211"/>
      <c r="S269" s="211"/>
      <c r="T269" s="212"/>
      <c r="AT269" s="209" t="s">
        <v>140</v>
      </c>
      <c r="AU269" s="209" t="s">
        <v>138</v>
      </c>
      <c r="AV269" s="114" t="s">
        <v>22</v>
      </c>
      <c r="AW269" s="114" t="s">
        <v>34</v>
      </c>
      <c r="AX269" s="114" t="s">
        <v>70</v>
      </c>
      <c r="AY269" s="209" t="s">
        <v>130</v>
      </c>
    </row>
    <row r="270" spans="2:51" s="115" customFormat="1" x14ac:dyDescent="0.3">
      <c r="B270" s="213"/>
      <c r="D270" s="206" t="s">
        <v>140</v>
      </c>
      <c r="E270" s="214" t="s">
        <v>3</v>
      </c>
      <c r="F270" s="215" t="s">
        <v>331</v>
      </c>
      <c r="H270" s="216">
        <v>-206.4</v>
      </c>
      <c r="I270" s="69"/>
      <c r="L270" s="213"/>
      <c r="M270" s="217"/>
      <c r="N270" s="218"/>
      <c r="O270" s="218"/>
      <c r="P270" s="218"/>
      <c r="Q270" s="218"/>
      <c r="R270" s="218"/>
      <c r="S270" s="218"/>
      <c r="T270" s="219"/>
      <c r="AT270" s="214" t="s">
        <v>140</v>
      </c>
      <c r="AU270" s="214" t="s">
        <v>138</v>
      </c>
      <c r="AV270" s="115" t="s">
        <v>138</v>
      </c>
      <c r="AW270" s="115" t="s">
        <v>34</v>
      </c>
      <c r="AX270" s="115" t="s">
        <v>70</v>
      </c>
      <c r="AY270" s="214" t="s">
        <v>130</v>
      </c>
    </row>
    <row r="271" spans="2:51" s="115" customFormat="1" x14ac:dyDescent="0.3">
      <c r="B271" s="213"/>
      <c r="D271" s="206" t="s">
        <v>140</v>
      </c>
      <c r="E271" s="214" t="s">
        <v>3</v>
      </c>
      <c r="F271" s="215" t="s">
        <v>332</v>
      </c>
      <c r="H271" s="216">
        <v>-4.32</v>
      </c>
      <c r="I271" s="69"/>
      <c r="L271" s="213"/>
      <c r="M271" s="217"/>
      <c r="N271" s="218"/>
      <c r="O271" s="218"/>
      <c r="P271" s="218"/>
      <c r="Q271" s="218"/>
      <c r="R271" s="218"/>
      <c r="S271" s="218"/>
      <c r="T271" s="219"/>
      <c r="AT271" s="214" t="s">
        <v>140</v>
      </c>
      <c r="AU271" s="214" t="s">
        <v>138</v>
      </c>
      <c r="AV271" s="115" t="s">
        <v>138</v>
      </c>
      <c r="AW271" s="115" t="s">
        <v>34</v>
      </c>
      <c r="AX271" s="115" t="s">
        <v>70</v>
      </c>
      <c r="AY271" s="214" t="s">
        <v>130</v>
      </c>
    </row>
    <row r="272" spans="2:51" s="114" customFormat="1" x14ac:dyDescent="0.3">
      <c r="B272" s="205"/>
      <c r="D272" s="206" t="s">
        <v>140</v>
      </c>
      <c r="E272" s="207" t="s">
        <v>3</v>
      </c>
      <c r="F272" s="208" t="s">
        <v>321</v>
      </c>
      <c r="H272" s="209" t="s">
        <v>3</v>
      </c>
      <c r="I272" s="68"/>
      <c r="L272" s="205"/>
      <c r="M272" s="210"/>
      <c r="N272" s="211"/>
      <c r="O272" s="211"/>
      <c r="P272" s="211"/>
      <c r="Q272" s="211"/>
      <c r="R272" s="211"/>
      <c r="S272" s="211"/>
      <c r="T272" s="212"/>
      <c r="AT272" s="209" t="s">
        <v>140</v>
      </c>
      <c r="AU272" s="209" t="s">
        <v>138</v>
      </c>
      <c r="AV272" s="114" t="s">
        <v>22</v>
      </c>
      <c r="AW272" s="114" t="s">
        <v>34</v>
      </c>
      <c r="AX272" s="114" t="s">
        <v>70</v>
      </c>
      <c r="AY272" s="209" t="s">
        <v>130</v>
      </c>
    </row>
    <row r="273" spans="2:51" s="115" customFormat="1" x14ac:dyDescent="0.3">
      <c r="B273" s="213"/>
      <c r="D273" s="206" t="s">
        <v>140</v>
      </c>
      <c r="E273" s="214" t="s">
        <v>3</v>
      </c>
      <c r="F273" s="215" t="s">
        <v>333</v>
      </c>
      <c r="H273" s="216">
        <v>13.64</v>
      </c>
      <c r="I273" s="69"/>
      <c r="L273" s="213"/>
      <c r="M273" s="217"/>
      <c r="N273" s="218"/>
      <c r="O273" s="218"/>
      <c r="P273" s="218"/>
      <c r="Q273" s="218"/>
      <c r="R273" s="218"/>
      <c r="S273" s="218"/>
      <c r="T273" s="219"/>
      <c r="AT273" s="214" t="s">
        <v>140</v>
      </c>
      <c r="AU273" s="214" t="s">
        <v>138</v>
      </c>
      <c r="AV273" s="115" t="s">
        <v>138</v>
      </c>
      <c r="AW273" s="115" t="s">
        <v>34</v>
      </c>
      <c r="AX273" s="115" t="s">
        <v>70</v>
      </c>
      <c r="AY273" s="214" t="s">
        <v>130</v>
      </c>
    </row>
    <row r="274" spans="2:51" s="117" customFormat="1" x14ac:dyDescent="0.3">
      <c r="B274" s="241"/>
      <c r="D274" s="206" t="s">
        <v>140</v>
      </c>
      <c r="E274" s="242" t="s">
        <v>3</v>
      </c>
      <c r="F274" s="243" t="s">
        <v>315</v>
      </c>
      <c r="H274" s="244">
        <v>287.12900000000002</v>
      </c>
      <c r="I274" s="72"/>
      <c r="L274" s="241"/>
      <c r="M274" s="245"/>
      <c r="N274" s="246"/>
      <c r="O274" s="246"/>
      <c r="P274" s="246"/>
      <c r="Q274" s="246"/>
      <c r="R274" s="246"/>
      <c r="S274" s="246"/>
      <c r="T274" s="247"/>
      <c r="AT274" s="242" t="s">
        <v>140</v>
      </c>
      <c r="AU274" s="242" t="s">
        <v>138</v>
      </c>
      <c r="AV274" s="117" t="s">
        <v>147</v>
      </c>
      <c r="AW274" s="117" t="s">
        <v>34</v>
      </c>
      <c r="AX274" s="117" t="s">
        <v>70</v>
      </c>
      <c r="AY274" s="242" t="s">
        <v>130</v>
      </c>
    </row>
    <row r="275" spans="2:51" s="114" customFormat="1" x14ac:dyDescent="0.3">
      <c r="B275" s="205"/>
      <c r="D275" s="206" t="s">
        <v>140</v>
      </c>
      <c r="E275" s="207" t="s">
        <v>3</v>
      </c>
      <c r="F275" s="208" t="s">
        <v>235</v>
      </c>
      <c r="H275" s="209" t="s">
        <v>3</v>
      </c>
      <c r="I275" s="68"/>
      <c r="L275" s="205"/>
      <c r="M275" s="210"/>
      <c r="N275" s="211"/>
      <c r="O275" s="211"/>
      <c r="P275" s="211"/>
      <c r="Q275" s="211"/>
      <c r="R275" s="211"/>
      <c r="S275" s="211"/>
      <c r="T275" s="212"/>
      <c r="AT275" s="209" t="s">
        <v>140</v>
      </c>
      <c r="AU275" s="209" t="s">
        <v>138</v>
      </c>
      <c r="AV275" s="114" t="s">
        <v>22</v>
      </c>
      <c r="AW275" s="114" t="s">
        <v>34</v>
      </c>
      <c r="AX275" s="114" t="s">
        <v>70</v>
      </c>
      <c r="AY275" s="209" t="s">
        <v>130</v>
      </c>
    </row>
    <row r="276" spans="2:51" s="115" customFormat="1" x14ac:dyDescent="0.3">
      <c r="B276" s="213"/>
      <c r="D276" s="206" t="s">
        <v>140</v>
      </c>
      <c r="E276" s="214" t="s">
        <v>3</v>
      </c>
      <c r="F276" s="215" t="s">
        <v>334</v>
      </c>
      <c r="H276" s="216">
        <v>188.136</v>
      </c>
      <c r="I276" s="69"/>
      <c r="L276" s="213"/>
      <c r="M276" s="217"/>
      <c r="N276" s="218"/>
      <c r="O276" s="218"/>
      <c r="P276" s="218"/>
      <c r="Q276" s="218"/>
      <c r="R276" s="218"/>
      <c r="S276" s="218"/>
      <c r="T276" s="219"/>
      <c r="AT276" s="214" t="s">
        <v>140</v>
      </c>
      <c r="AU276" s="214" t="s">
        <v>138</v>
      </c>
      <c r="AV276" s="115" t="s">
        <v>138</v>
      </c>
      <c r="AW276" s="115" t="s">
        <v>34</v>
      </c>
      <c r="AX276" s="115" t="s">
        <v>70</v>
      </c>
      <c r="AY276" s="214" t="s">
        <v>130</v>
      </c>
    </row>
    <row r="277" spans="2:51" s="114" customFormat="1" x14ac:dyDescent="0.3">
      <c r="B277" s="205"/>
      <c r="D277" s="206" t="s">
        <v>140</v>
      </c>
      <c r="E277" s="207" t="s">
        <v>3</v>
      </c>
      <c r="F277" s="208" t="s">
        <v>317</v>
      </c>
      <c r="H277" s="209" t="s">
        <v>3</v>
      </c>
      <c r="I277" s="68"/>
      <c r="L277" s="205"/>
      <c r="M277" s="210"/>
      <c r="N277" s="211"/>
      <c r="O277" s="211"/>
      <c r="P277" s="211"/>
      <c r="Q277" s="211"/>
      <c r="R277" s="211"/>
      <c r="S277" s="211"/>
      <c r="T277" s="212"/>
      <c r="AT277" s="209" t="s">
        <v>140</v>
      </c>
      <c r="AU277" s="209" t="s">
        <v>138</v>
      </c>
      <c r="AV277" s="114" t="s">
        <v>22</v>
      </c>
      <c r="AW277" s="114" t="s">
        <v>34</v>
      </c>
      <c r="AX277" s="114" t="s">
        <v>70</v>
      </c>
      <c r="AY277" s="209" t="s">
        <v>130</v>
      </c>
    </row>
    <row r="278" spans="2:51" s="115" customFormat="1" x14ac:dyDescent="0.3">
      <c r="B278" s="213"/>
      <c r="D278" s="206" t="s">
        <v>140</v>
      </c>
      <c r="E278" s="214" t="s">
        <v>3</v>
      </c>
      <c r="F278" s="215" t="s">
        <v>335</v>
      </c>
      <c r="H278" s="216">
        <v>-1.8</v>
      </c>
      <c r="I278" s="69"/>
      <c r="L278" s="213"/>
      <c r="M278" s="217"/>
      <c r="N278" s="218"/>
      <c r="O278" s="218"/>
      <c r="P278" s="218"/>
      <c r="Q278" s="218"/>
      <c r="R278" s="218"/>
      <c r="S278" s="218"/>
      <c r="T278" s="219"/>
      <c r="AT278" s="214" t="s">
        <v>140</v>
      </c>
      <c r="AU278" s="214" t="s">
        <v>138</v>
      </c>
      <c r="AV278" s="115" t="s">
        <v>138</v>
      </c>
      <c r="AW278" s="115" t="s">
        <v>34</v>
      </c>
      <c r="AX278" s="115" t="s">
        <v>70</v>
      </c>
      <c r="AY278" s="214" t="s">
        <v>130</v>
      </c>
    </row>
    <row r="279" spans="2:51" s="115" customFormat="1" x14ac:dyDescent="0.3">
      <c r="B279" s="213"/>
      <c r="D279" s="206" t="s">
        <v>140</v>
      </c>
      <c r="E279" s="214" t="s">
        <v>3</v>
      </c>
      <c r="F279" s="215" t="s">
        <v>336</v>
      </c>
      <c r="H279" s="216">
        <v>-14.499000000000001</v>
      </c>
      <c r="I279" s="69"/>
      <c r="L279" s="213"/>
      <c r="M279" s="217"/>
      <c r="N279" s="218"/>
      <c r="O279" s="218"/>
      <c r="P279" s="218"/>
      <c r="Q279" s="218"/>
      <c r="R279" s="218"/>
      <c r="S279" s="218"/>
      <c r="T279" s="219"/>
      <c r="AT279" s="214" t="s">
        <v>140</v>
      </c>
      <c r="AU279" s="214" t="s">
        <v>138</v>
      </c>
      <c r="AV279" s="115" t="s">
        <v>138</v>
      </c>
      <c r="AW279" s="115" t="s">
        <v>34</v>
      </c>
      <c r="AX279" s="115" t="s">
        <v>70</v>
      </c>
      <c r="AY279" s="214" t="s">
        <v>130</v>
      </c>
    </row>
    <row r="280" spans="2:51" s="114" customFormat="1" x14ac:dyDescent="0.3">
      <c r="B280" s="205"/>
      <c r="D280" s="206" t="s">
        <v>140</v>
      </c>
      <c r="E280" s="207" t="s">
        <v>3</v>
      </c>
      <c r="F280" s="208" t="s">
        <v>326</v>
      </c>
      <c r="H280" s="209" t="s">
        <v>3</v>
      </c>
      <c r="I280" s="68"/>
      <c r="L280" s="205"/>
      <c r="M280" s="210"/>
      <c r="N280" s="211"/>
      <c r="O280" s="211"/>
      <c r="P280" s="211"/>
      <c r="Q280" s="211"/>
      <c r="R280" s="211"/>
      <c r="S280" s="211"/>
      <c r="T280" s="212"/>
      <c r="AT280" s="209" t="s">
        <v>140</v>
      </c>
      <c r="AU280" s="209" t="s">
        <v>138</v>
      </c>
      <c r="AV280" s="114" t="s">
        <v>22</v>
      </c>
      <c r="AW280" s="114" t="s">
        <v>34</v>
      </c>
      <c r="AX280" s="114" t="s">
        <v>70</v>
      </c>
      <c r="AY280" s="209" t="s">
        <v>130</v>
      </c>
    </row>
    <row r="281" spans="2:51" s="115" customFormat="1" x14ac:dyDescent="0.3">
      <c r="B281" s="213"/>
      <c r="D281" s="206" t="s">
        <v>140</v>
      </c>
      <c r="E281" s="214" t="s">
        <v>3</v>
      </c>
      <c r="F281" s="215" t="s">
        <v>329</v>
      </c>
      <c r="H281" s="216">
        <v>18.936</v>
      </c>
      <c r="I281" s="69"/>
      <c r="L281" s="213"/>
      <c r="M281" s="217"/>
      <c r="N281" s="218"/>
      <c r="O281" s="218"/>
      <c r="P281" s="218"/>
      <c r="Q281" s="218"/>
      <c r="R281" s="218"/>
      <c r="S281" s="218"/>
      <c r="T281" s="219"/>
      <c r="AT281" s="214" t="s">
        <v>140</v>
      </c>
      <c r="AU281" s="214" t="s">
        <v>138</v>
      </c>
      <c r="AV281" s="115" t="s">
        <v>138</v>
      </c>
      <c r="AW281" s="115" t="s">
        <v>34</v>
      </c>
      <c r="AX281" s="115" t="s">
        <v>70</v>
      </c>
      <c r="AY281" s="214" t="s">
        <v>130</v>
      </c>
    </row>
    <row r="282" spans="2:51" s="117" customFormat="1" x14ac:dyDescent="0.3">
      <c r="B282" s="241"/>
      <c r="D282" s="206" t="s">
        <v>140</v>
      </c>
      <c r="E282" s="242" t="s">
        <v>3</v>
      </c>
      <c r="F282" s="243" t="s">
        <v>315</v>
      </c>
      <c r="H282" s="244">
        <v>190.773</v>
      </c>
      <c r="I282" s="72"/>
      <c r="L282" s="241"/>
      <c r="M282" s="245"/>
      <c r="N282" s="246"/>
      <c r="O282" s="246"/>
      <c r="P282" s="246"/>
      <c r="Q282" s="246"/>
      <c r="R282" s="246"/>
      <c r="S282" s="246"/>
      <c r="T282" s="247"/>
      <c r="AT282" s="242" t="s">
        <v>140</v>
      </c>
      <c r="AU282" s="242" t="s">
        <v>138</v>
      </c>
      <c r="AV282" s="117" t="s">
        <v>147</v>
      </c>
      <c r="AW282" s="117" t="s">
        <v>34</v>
      </c>
      <c r="AX282" s="117" t="s">
        <v>70</v>
      </c>
      <c r="AY282" s="242" t="s">
        <v>130</v>
      </c>
    </row>
    <row r="283" spans="2:51" s="114" customFormat="1" x14ac:dyDescent="0.3">
      <c r="B283" s="205"/>
      <c r="D283" s="206" t="s">
        <v>140</v>
      </c>
      <c r="E283" s="207" t="s">
        <v>3</v>
      </c>
      <c r="F283" s="208" t="s">
        <v>238</v>
      </c>
      <c r="H283" s="209" t="s">
        <v>3</v>
      </c>
      <c r="I283" s="68"/>
      <c r="L283" s="205"/>
      <c r="M283" s="210"/>
      <c r="N283" s="211"/>
      <c r="O283" s="211"/>
      <c r="P283" s="211"/>
      <c r="Q283" s="211"/>
      <c r="R283" s="211"/>
      <c r="S283" s="211"/>
      <c r="T283" s="212"/>
      <c r="AT283" s="209" t="s">
        <v>140</v>
      </c>
      <c r="AU283" s="209" t="s">
        <v>138</v>
      </c>
      <c r="AV283" s="114" t="s">
        <v>22</v>
      </c>
      <c r="AW283" s="114" t="s">
        <v>34</v>
      </c>
      <c r="AX283" s="114" t="s">
        <v>70</v>
      </c>
      <c r="AY283" s="209" t="s">
        <v>130</v>
      </c>
    </row>
    <row r="284" spans="2:51" s="115" customFormat="1" x14ac:dyDescent="0.3">
      <c r="B284" s="213"/>
      <c r="D284" s="206" t="s">
        <v>140</v>
      </c>
      <c r="E284" s="214" t="s">
        <v>3</v>
      </c>
      <c r="F284" s="215" t="s">
        <v>334</v>
      </c>
      <c r="H284" s="216">
        <v>188.136</v>
      </c>
      <c r="I284" s="69"/>
      <c r="L284" s="213"/>
      <c r="M284" s="217"/>
      <c r="N284" s="218"/>
      <c r="O284" s="218"/>
      <c r="P284" s="218"/>
      <c r="Q284" s="218"/>
      <c r="R284" s="218"/>
      <c r="S284" s="218"/>
      <c r="T284" s="219"/>
      <c r="AT284" s="214" t="s">
        <v>140</v>
      </c>
      <c r="AU284" s="214" t="s">
        <v>138</v>
      </c>
      <c r="AV284" s="115" t="s">
        <v>138</v>
      </c>
      <c r="AW284" s="115" t="s">
        <v>34</v>
      </c>
      <c r="AX284" s="115" t="s">
        <v>70</v>
      </c>
      <c r="AY284" s="214" t="s">
        <v>130</v>
      </c>
    </row>
    <row r="285" spans="2:51" s="114" customFormat="1" x14ac:dyDescent="0.3">
      <c r="B285" s="205"/>
      <c r="D285" s="206" t="s">
        <v>140</v>
      </c>
      <c r="E285" s="207" t="s">
        <v>3</v>
      </c>
      <c r="F285" s="208" t="s">
        <v>317</v>
      </c>
      <c r="H285" s="209" t="s">
        <v>3</v>
      </c>
      <c r="I285" s="68"/>
      <c r="L285" s="205"/>
      <c r="M285" s="210"/>
      <c r="N285" s="211"/>
      <c r="O285" s="211"/>
      <c r="P285" s="211"/>
      <c r="Q285" s="211"/>
      <c r="R285" s="211"/>
      <c r="S285" s="211"/>
      <c r="T285" s="212"/>
      <c r="AT285" s="209" t="s">
        <v>140</v>
      </c>
      <c r="AU285" s="209" t="s">
        <v>138</v>
      </c>
      <c r="AV285" s="114" t="s">
        <v>22</v>
      </c>
      <c r="AW285" s="114" t="s">
        <v>34</v>
      </c>
      <c r="AX285" s="114" t="s">
        <v>70</v>
      </c>
      <c r="AY285" s="209" t="s">
        <v>130</v>
      </c>
    </row>
    <row r="286" spans="2:51" s="115" customFormat="1" x14ac:dyDescent="0.3">
      <c r="B286" s="213"/>
      <c r="D286" s="206" t="s">
        <v>140</v>
      </c>
      <c r="E286" s="214" t="s">
        <v>3</v>
      </c>
      <c r="F286" s="215" t="s">
        <v>332</v>
      </c>
      <c r="H286" s="216">
        <v>-4.32</v>
      </c>
      <c r="I286" s="69"/>
      <c r="L286" s="213"/>
      <c r="M286" s="217"/>
      <c r="N286" s="218"/>
      <c r="O286" s="218"/>
      <c r="P286" s="218"/>
      <c r="Q286" s="218"/>
      <c r="R286" s="218"/>
      <c r="S286" s="218"/>
      <c r="T286" s="219"/>
      <c r="AT286" s="214" t="s">
        <v>140</v>
      </c>
      <c r="AU286" s="214" t="s">
        <v>138</v>
      </c>
      <c r="AV286" s="115" t="s">
        <v>138</v>
      </c>
      <c r="AW286" s="115" t="s">
        <v>34</v>
      </c>
      <c r="AX286" s="115" t="s">
        <v>70</v>
      </c>
      <c r="AY286" s="214" t="s">
        <v>130</v>
      </c>
    </row>
    <row r="287" spans="2:51" s="115" customFormat="1" x14ac:dyDescent="0.3">
      <c r="B287" s="213"/>
      <c r="D287" s="206" t="s">
        <v>140</v>
      </c>
      <c r="E287" s="214" t="s">
        <v>3</v>
      </c>
      <c r="F287" s="215" t="s">
        <v>337</v>
      </c>
      <c r="H287" s="216">
        <v>-11.34</v>
      </c>
      <c r="I287" s="69"/>
      <c r="L287" s="213"/>
      <c r="M287" s="217"/>
      <c r="N287" s="218"/>
      <c r="O287" s="218"/>
      <c r="P287" s="218"/>
      <c r="Q287" s="218"/>
      <c r="R287" s="218"/>
      <c r="S287" s="218"/>
      <c r="T287" s="219"/>
      <c r="AT287" s="214" t="s">
        <v>140</v>
      </c>
      <c r="AU287" s="214" t="s">
        <v>138</v>
      </c>
      <c r="AV287" s="115" t="s">
        <v>138</v>
      </c>
      <c r="AW287" s="115" t="s">
        <v>34</v>
      </c>
      <c r="AX287" s="115" t="s">
        <v>70</v>
      </c>
      <c r="AY287" s="214" t="s">
        <v>130</v>
      </c>
    </row>
    <row r="288" spans="2:51" s="114" customFormat="1" x14ac:dyDescent="0.3">
      <c r="B288" s="205"/>
      <c r="D288" s="206" t="s">
        <v>140</v>
      </c>
      <c r="E288" s="207" t="s">
        <v>3</v>
      </c>
      <c r="F288" s="208" t="s">
        <v>323</v>
      </c>
      <c r="H288" s="209" t="s">
        <v>3</v>
      </c>
      <c r="I288" s="68"/>
      <c r="L288" s="205"/>
      <c r="M288" s="210"/>
      <c r="N288" s="211"/>
      <c r="O288" s="211"/>
      <c r="P288" s="211"/>
      <c r="Q288" s="211"/>
      <c r="R288" s="211"/>
      <c r="S288" s="211"/>
      <c r="T288" s="212"/>
      <c r="AT288" s="209" t="s">
        <v>140</v>
      </c>
      <c r="AU288" s="209" t="s">
        <v>138</v>
      </c>
      <c r="AV288" s="114" t="s">
        <v>22</v>
      </c>
      <c r="AW288" s="114" t="s">
        <v>34</v>
      </c>
      <c r="AX288" s="114" t="s">
        <v>70</v>
      </c>
      <c r="AY288" s="209" t="s">
        <v>130</v>
      </c>
    </row>
    <row r="289" spans="2:65" s="115" customFormat="1" x14ac:dyDescent="0.3">
      <c r="B289" s="213"/>
      <c r="D289" s="206" t="s">
        <v>140</v>
      </c>
      <c r="E289" s="214" t="s">
        <v>3</v>
      </c>
      <c r="F289" s="215" t="s">
        <v>338</v>
      </c>
      <c r="H289" s="216">
        <v>1.841</v>
      </c>
      <c r="I289" s="69"/>
      <c r="L289" s="213"/>
      <c r="M289" s="217"/>
      <c r="N289" s="218"/>
      <c r="O289" s="218"/>
      <c r="P289" s="218"/>
      <c r="Q289" s="218"/>
      <c r="R289" s="218"/>
      <c r="S289" s="218"/>
      <c r="T289" s="219"/>
      <c r="AT289" s="214" t="s">
        <v>140</v>
      </c>
      <c r="AU289" s="214" t="s">
        <v>138</v>
      </c>
      <c r="AV289" s="115" t="s">
        <v>138</v>
      </c>
      <c r="AW289" s="115" t="s">
        <v>34</v>
      </c>
      <c r="AX289" s="115" t="s">
        <v>70</v>
      </c>
      <c r="AY289" s="214" t="s">
        <v>130</v>
      </c>
    </row>
    <row r="290" spans="2:65" s="114" customFormat="1" x14ac:dyDescent="0.3">
      <c r="B290" s="205"/>
      <c r="D290" s="206" t="s">
        <v>140</v>
      </c>
      <c r="E290" s="207" t="s">
        <v>3</v>
      </c>
      <c r="F290" s="208" t="s">
        <v>326</v>
      </c>
      <c r="H290" s="209" t="s">
        <v>3</v>
      </c>
      <c r="I290" s="68"/>
      <c r="L290" s="205"/>
      <c r="M290" s="210"/>
      <c r="N290" s="211"/>
      <c r="O290" s="211"/>
      <c r="P290" s="211"/>
      <c r="Q290" s="211"/>
      <c r="R290" s="211"/>
      <c r="S290" s="211"/>
      <c r="T290" s="212"/>
      <c r="AT290" s="209" t="s">
        <v>140</v>
      </c>
      <c r="AU290" s="209" t="s">
        <v>138</v>
      </c>
      <c r="AV290" s="114" t="s">
        <v>22</v>
      </c>
      <c r="AW290" s="114" t="s">
        <v>34</v>
      </c>
      <c r="AX290" s="114" t="s">
        <v>70</v>
      </c>
      <c r="AY290" s="209" t="s">
        <v>130</v>
      </c>
    </row>
    <row r="291" spans="2:65" s="115" customFormat="1" x14ac:dyDescent="0.3">
      <c r="B291" s="213"/>
      <c r="D291" s="206" t="s">
        <v>140</v>
      </c>
      <c r="E291" s="214" t="s">
        <v>3</v>
      </c>
      <c r="F291" s="215" t="s">
        <v>329</v>
      </c>
      <c r="H291" s="216">
        <v>18.936</v>
      </c>
      <c r="I291" s="69"/>
      <c r="L291" s="213"/>
      <c r="M291" s="217"/>
      <c r="N291" s="218"/>
      <c r="O291" s="218"/>
      <c r="P291" s="218"/>
      <c r="Q291" s="218"/>
      <c r="R291" s="218"/>
      <c r="S291" s="218"/>
      <c r="T291" s="219"/>
      <c r="AT291" s="214" t="s">
        <v>140</v>
      </c>
      <c r="AU291" s="214" t="s">
        <v>138</v>
      </c>
      <c r="AV291" s="115" t="s">
        <v>138</v>
      </c>
      <c r="AW291" s="115" t="s">
        <v>34</v>
      </c>
      <c r="AX291" s="115" t="s">
        <v>70</v>
      </c>
      <c r="AY291" s="214" t="s">
        <v>130</v>
      </c>
    </row>
    <row r="292" spans="2:65" s="117" customFormat="1" x14ac:dyDescent="0.3">
      <c r="B292" s="241"/>
      <c r="D292" s="206" t="s">
        <v>140</v>
      </c>
      <c r="E292" s="242" t="s">
        <v>3</v>
      </c>
      <c r="F292" s="243" t="s">
        <v>315</v>
      </c>
      <c r="H292" s="244">
        <v>193.25299999999999</v>
      </c>
      <c r="I292" s="72"/>
      <c r="L292" s="241"/>
      <c r="M292" s="245"/>
      <c r="N292" s="246"/>
      <c r="O292" s="246"/>
      <c r="P292" s="246"/>
      <c r="Q292" s="246"/>
      <c r="R292" s="246"/>
      <c r="S292" s="246"/>
      <c r="T292" s="247"/>
      <c r="AT292" s="242" t="s">
        <v>140</v>
      </c>
      <c r="AU292" s="242" t="s">
        <v>138</v>
      </c>
      <c r="AV292" s="117" t="s">
        <v>147</v>
      </c>
      <c r="AW292" s="117" t="s">
        <v>34</v>
      </c>
      <c r="AX292" s="117" t="s">
        <v>70</v>
      </c>
      <c r="AY292" s="242" t="s">
        <v>130</v>
      </c>
    </row>
    <row r="293" spans="2:65" s="115" customFormat="1" x14ac:dyDescent="0.3">
      <c r="B293" s="213"/>
      <c r="D293" s="206" t="s">
        <v>140</v>
      </c>
      <c r="E293" s="214" t="s">
        <v>3</v>
      </c>
      <c r="F293" s="215" t="s">
        <v>339</v>
      </c>
      <c r="H293" s="216">
        <v>-11.8</v>
      </c>
      <c r="I293" s="69"/>
      <c r="L293" s="213"/>
      <c r="M293" s="217"/>
      <c r="N293" s="218"/>
      <c r="O293" s="218"/>
      <c r="P293" s="218"/>
      <c r="Q293" s="218"/>
      <c r="R293" s="218"/>
      <c r="S293" s="218"/>
      <c r="T293" s="219"/>
      <c r="AT293" s="214" t="s">
        <v>140</v>
      </c>
      <c r="AU293" s="214" t="s">
        <v>138</v>
      </c>
      <c r="AV293" s="115" t="s">
        <v>138</v>
      </c>
      <c r="AW293" s="115" t="s">
        <v>34</v>
      </c>
      <c r="AX293" s="115" t="s">
        <v>70</v>
      </c>
      <c r="AY293" s="214" t="s">
        <v>130</v>
      </c>
    </row>
    <row r="294" spans="2:65" s="116" customFormat="1" x14ac:dyDescent="0.3">
      <c r="B294" s="220"/>
      <c r="D294" s="221" t="s">
        <v>140</v>
      </c>
      <c r="E294" s="222" t="s">
        <v>3</v>
      </c>
      <c r="F294" s="223" t="s">
        <v>143</v>
      </c>
      <c r="H294" s="224">
        <v>1110.307</v>
      </c>
      <c r="I294" s="70"/>
      <c r="L294" s="220"/>
      <c r="M294" s="225"/>
      <c r="N294" s="226"/>
      <c r="O294" s="226"/>
      <c r="P294" s="226"/>
      <c r="Q294" s="226"/>
      <c r="R294" s="226"/>
      <c r="S294" s="226"/>
      <c r="T294" s="227"/>
      <c r="AT294" s="228" t="s">
        <v>140</v>
      </c>
      <c r="AU294" s="228" t="s">
        <v>138</v>
      </c>
      <c r="AV294" s="116" t="s">
        <v>137</v>
      </c>
      <c r="AW294" s="116" t="s">
        <v>34</v>
      </c>
      <c r="AX294" s="116" t="s">
        <v>22</v>
      </c>
      <c r="AY294" s="228" t="s">
        <v>130</v>
      </c>
    </row>
    <row r="295" spans="2:65" s="95" customFormat="1" ht="22.5" customHeight="1" x14ac:dyDescent="0.3">
      <c r="B295" s="127"/>
      <c r="C295" s="232" t="s">
        <v>8</v>
      </c>
      <c r="D295" s="232" t="s">
        <v>255</v>
      </c>
      <c r="E295" s="233" t="s">
        <v>340</v>
      </c>
      <c r="F295" s="234" t="s">
        <v>341</v>
      </c>
      <c r="G295" s="235" t="s">
        <v>135</v>
      </c>
      <c r="H295" s="236">
        <v>1165.576</v>
      </c>
      <c r="I295" s="71"/>
      <c r="J295" s="237">
        <f>ROUND(I295*H295,2)</f>
        <v>0</v>
      </c>
      <c r="K295" s="234" t="s">
        <v>136</v>
      </c>
      <c r="L295" s="238"/>
      <c r="M295" s="239" t="s">
        <v>3</v>
      </c>
      <c r="N295" s="240" t="s">
        <v>42</v>
      </c>
      <c r="O295" s="99"/>
      <c r="P295" s="202">
        <f>O295*H295</f>
        <v>0</v>
      </c>
      <c r="Q295" s="202">
        <v>2.5500000000000002E-3</v>
      </c>
      <c r="R295" s="202">
        <f>Q295*H295</f>
        <v>2.9722188000000003</v>
      </c>
      <c r="S295" s="202">
        <v>0</v>
      </c>
      <c r="T295" s="203">
        <f>S295*H295</f>
        <v>0</v>
      </c>
      <c r="AR295" s="120" t="s">
        <v>168</v>
      </c>
      <c r="AT295" s="120" t="s">
        <v>255</v>
      </c>
      <c r="AU295" s="120" t="s">
        <v>138</v>
      </c>
      <c r="AY295" s="120" t="s">
        <v>130</v>
      </c>
      <c r="BE295" s="204">
        <f>IF(N295="základní",J295,0)</f>
        <v>0</v>
      </c>
      <c r="BF295" s="204">
        <f>IF(N295="snížená",J295,0)</f>
        <v>0</v>
      </c>
      <c r="BG295" s="204">
        <f>IF(N295="zákl. přenesená",J295,0)</f>
        <v>0</v>
      </c>
      <c r="BH295" s="204">
        <f>IF(N295="sníž. přenesená",J295,0)</f>
        <v>0</v>
      </c>
      <c r="BI295" s="204">
        <f>IF(N295="nulová",J295,0)</f>
        <v>0</v>
      </c>
      <c r="BJ295" s="120" t="s">
        <v>138</v>
      </c>
      <c r="BK295" s="204">
        <f>ROUND(I295*H295,2)</f>
        <v>0</v>
      </c>
      <c r="BL295" s="120" t="s">
        <v>137</v>
      </c>
      <c r="BM295" s="120" t="s">
        <v>342</v>
      </c>
    </row>
    <row r="296" spans="2:65" s="95" customFormat="1" ht="22.5" customHeight="1" x14ac:dyDescent="0.3">
      <c r="B296" s="127"/>
      <c r="C296" s="232" t="s">
        <v>343</v>
      </c>
      <c r="D296" s="232" t="s">
        <v>255</v>
      </c>
      <c r="E296" s="233" t="s">
        <v>344</v>
      </c>
      <c r="F296" s="234" t="s">
        <v>345</v>
      </c>
      <c r="G296" s="235" t="s">
        <v>135</v>
      </c>
      <c r="H296" s="236">
        <v>13.036</v>
      </c>
      <c r="I296" s="71"/>
      <c r="J296" s="237">
        <f>ROUND(I296*H296,2)</f>
        <v>0</v>
      </c>
      <c r="K296" s="196" t="s">
        <v>1289</v>
      </c>
      <c r="L296" s="238"/>
      <c r="M296" s="239" t="s">
        <v>3</v>
      </c>
      <c r="N296" s="240" t="s">
        <v>42</v>
      </c>
      <c r="O296" s="99"/>
      <c r="P296" s="202">
        <f>O296*H296</f>
        <v>0</v>
      </c>
      <c r="Q296" s="202">
        <v>0</v>
      </c>
      <c r="R296" s="202">
        <f>Q296*H296</f>
        <v>0</v>
      </c>
      <c r="S296" s="202">
        <v>0</v>
      </c>
      <c r="T296" s="203">
        <f>S296*H296</f>
        <v>0</v>
      </c>
      <c r="AR296" s="120" t="s">
        <v>168</v>
      </c>
      <c r="AT296" s="120" t="s">
        <v>255</v>
      </c>
      <c r="AU296" s="120" t="s">
        <v>138</v>
      </c>
      <c r="AY296" s="120" t="s">
        <v>130</v>
      </c>
      <c r="BE296" s="204">
        <f>IF(N296="základní",J296,0)</f>
        <v>0</v>
      </c>
      <c r="BF296" s="204">
        <f>IF(N296="snížená",J296,0)</f>
        <v>0</v>
      </c>
      <c r="BG296" s="204">
        <f>IF(N296="zákl. přenesená",J296,0)</f>
        <v>0</v>
      </c>
      <c r="BH296" s="204">
        <f>IF(N296="sníž. přenesená",J296,0)</f>
        <v>0</v>
      </c>
      <c r="BI296" s="204">
        <f>IF(N296="nulová",J296,0)</f>
        <v>0</v>
      </c>
      <c r="BJ296" s="120" t="s">
        <v>138</v>
      </c>
      <c r="BK296" s="204">
        <f>ROUND(I296*H296,2)</f>
        <v>0</v>
      </c>
      <c r="BL296" s="120" t="s">
        <v>137</v>
      </c>
      <c r="BM296" s="120" t="s">
        <v>346</v>
      </c>
    </row>
    <row r="297" spans="2:65" s="95" customFormat="1" ht="31.5" customHeight="1" x14ac:dyDescent="0.3">
      <c r="B297" s="127"/>
      <c r="C297" s="194" t="s">
        <v>347</v>
      </c>
      <c r="D297" s="194" t="s">
        <v>132</v>
      </c>
      <c r="E297" s="195" t="s">
        <v>348</v>
      </c>
      <c r="F297" s="196" t="s">
        <v>349</v>
      </c>
      <c r="G297" s="197" t="s">
        <v>195</v>
      </c>
      <c r="H297" s="198">
        <v>879.24</v>
      </c>
      <c r="I297" s="67"/>
      <c r="J297" s="199">
        <f>ROUND(I297*H297,2)</f>
        <v>0</v>
      </c>
      <c r="K297" s="196" t="s">
        <v>136</v>
      </c>
      <c r="L297" s="127"/>
      <c r="M297" s="200" t="s">
        <v>3</v>
      </c>
      <c r="N297" s="201" t="s">
        <v>42</v>
      </c>
      <c r="O297" s="99"/>
      <c r="P297" s="202">
        <f>O297*H297</f>
        <v>0</v>
      </c>
      <c r="Q297" s="202">
        <v>3.31E-3</v>
      </c>
      <c r="R297" s="202">
        <f>Q297*H297</f>
        <v>2.9102844000000001</v>
      </c>
      <c r="S297" s="202">
        <v>0</v>
      </c>
      <c r="T297" s="203">
        <f>S297*H297</f>
        <v>0</v>
      </c>
      <c r="AR297" s="120" t="s">
        <v>137</v>
      </c>
      <c r="AT297" s="120" t="s">
        <v>132</v>
      </c>
      <c r="AU297" s="120" t="s">
        <v>138</v>
      </c>
      <c r="AY297" s="120" t="s">
        <v>130</v>
      </c>
      <c r="BE297" s="204">
        <f>IF(N297="základní",J297,0)</f>
        <v>0</v>
      </c>
      <c r="BF297" s="204">
        <f>IF(N297="snížená",J297,0)</f>
        <v>0</v>
      </c>
      <c r="BG297" s="204">
        <f>IF(N297="zákl. přenesená",J297,0)</f>
        <v>0</v>
      </c>
      <c r="BH297" s="204">
        <f>IF(N297="sníž. přenesená",J297,0)</f>
        <v>0</v>
      </c>
      <c r="BI297" s="204">
        <f>IF(N297="nulová",J297,0)</f>
        <v>0</v>
      </c>
      <c r="BJ297" s="120" t="s">
        <v>138</v>
      </c>
      <c r="BK297" s="204">
        <f>ROUND(I297*H297,2)</f>
        <v>0</v>
      </c>
      <c r="BL297" s="120" t="s">
        <v>137</v>
      </c>
      <c r="BM297" s="120" t="s">
        <v>350</v>
      </c>
    </row>
    <row r="298" spans="2:65" s="114" customFormat="1" x14ac:dyDescent="0.3">
      <c r="B298" s="205"/>
      <c r="D298" s="206" t="s">
        <v>140</v>
      </c>
      <c r="E298" s="207" t="s">
        <v>3</v>
      </c>
      <c r="F298" s="208" t="s">
        <v>245</v>
      </c>
      <c r="H298" s="209" t="s">
        <v>3</v>
      </c>
      <c r="I298" s="68"/>
      <c r="L298" s="205"/>
      <c r="M298" s="210"/>
      <c r="N298" s="211"/>
      <c r="O298" s="211"/>
      <c r="P298" s="211"/>
      <c r="Q298" s="211"/>
      <c r="R298" s="211"/>
      <c r="S298" s="211"/>
      <c r="T298" s="212"/>
      <c r="AT298" s="209" t="s">
        <v>140</v>
      </c>
      <c r="AU298" s="209" t="s">
        <v>138</v>
      </c>
      <c r="AV298" s="114" t="s">
        <v>22</v>
      </c>
      <c r="AW298" s="114" t="s">
        <v>34</v>
      </c>
      <c r="AX298" s="114" t="s">
        <v>70</v>
      </c>
      <c r="AY298" s="209" t="s">
        <v>130</v>
      </c>
    </row>
    <row r="299" spans="2:65" s="114" customFormat="1" x14ac:dyDescent="0.3">
      <c r="B299" s="205"/>
      <c r="D299" s="206" t="s">
        <v>140</v>
      </c>
      <c r="E299" s="207" t="s">
        <v>3</v>
      </c>
      <c r="F299" s="208" t="s">
        <v>351</v>
      </c>
      <c r="H299" s="209" t="s">
        <v>3</v>
      </c>
      <c r="I299" s="68"/>
      <c r="L299" s="205"/>
      <c r="M299" s="210"/>
      <c r="N299" s="211"/>
      <c r="O299" s="211"/>
      <c r="P299" s="211"/>
      <c r="Q299" s="211"/>
      <c r="R299" s="211"/>
      <c r="S299" s="211"/>
      <c r="T299" s="212"/>
      <c r="AT299" s="209" t="s">
        <v>140</v>
      </c>
      <c r="AU299" s="209" t="s">
        <v>138</v>
      </c>
      <c r="AV299" s="114" t="s">
        <v>22</v>
      </c>
      <c r="AW299" s="114" t="s">
        <v>34</v>
      </c>
      <c r="AX299" s="114" t="s">
        <v>70</v>
      </c>
      <c r="AY299" s="209" t="s">
        <v>130</v>
      </c>
    </row>
    <row r="300" spans="2:65" s="114" customFormat="1" x14ac:dyDescent="0.3">
      <c r="B300" s="205"/>
      <c r="D300" s="206" t="s">
        <v>140</v>
      </c>
      <c r="E300" s="207" t="s">
        <v>3</v>
      </c>
      <c r="F300" s="208" t="s">
        <v>227</v>
      </c>
      <c r="H300" s="209" t="s">
        <v>3</v>
      </c>
      <c r="I300" s="68"/>
      <c r="L300" s="205"/>
      <c r="M300" s="210"/>
      <c r="N300" s="211"/>
      <c r="O300" s="211"/>
      <c r="P300" s="211"/>
      <c r="Q300" s="211"/>
      <c r="R300" s="211"/>
      <c r="S300" s="211"/>
      <c r="T300" s="212"/>
      <c r="AT300" s="209" t="s">
        <v>140</v>
      </c>
      <c r="AU300" s="209" t="s">
        <v>138</v>
      </c>
      <c r="AV300" s="114" t="s">
        <v>22</v>
      </c>
      <c r="AW300" s="114" t="s">
        <v>34</v>
      </c>
      <c r="AX300" s="114" t="s">
        <v>70</v>
      </c>
      <c r="AY300" s="209" t="s">
        <v>130</v>
      </c>
    </row>
    <row r="301" spans="2:65" s="115" customFormat="1" x14ac:dyDescent="0.3">
      <c r="B301" s="213"/>
      <c r="D301" s="206" t="s">
        <v>140</v>
      </c>
      <c r="E301" s="214" t="s">
        <v>3</v>
      </c>
      <c r="F301" s="215" t="s">
        <v>352</v>
      </c>
      <c r="H301" s="216">
        <v>331.2</v>
      </c>
      <c r="I301" s="69"/>
      <c r="L301" s="213"/>
      <c r="M301" s="217"/>
      <c r="N301" s="218"/>
      <c r="O301" s="218"/>
      <c r="P301" s="218"/>
      <c r="Q301" s="218"/>
      <c r="R301" s="218"/>
      <c r="S301" s="218"/>
      <c r="T301" s="219"/>
      <c r="AT301" s="214" t="s">
        <v>140</v>
      </c>
      <c r="AU301" s="214" t="s">
        <v>138</v>
      </c>
      <c r="AV301" s="115" t="s">
        <v>138</v>
      </c>
      <c r="AW301" s="115" t="s">
        <v>34</v>
      </c>
      <c r="AX301" s="115" t="s">
        <v>70</v>
      </c>
      <c r="AY301" s="214" t="s">
        <v>130</v>
      </c>
    </row>
    <row r="302" spans="2:65" s="115" customFormat="1" x14ac:dyDescent="0.3">
      <c r="B302" s="213"/>
      <c r="D302" s="206" t="s">
        <v>140</v>
      </c>
      <c r="E302" s="214" t="s">
        <v>3</v>
      </c>
      <c r="F302" s="215" t="s">
        <v>229</v>
      </c>
      <c r="H302" s="216">
        <v>8.5</v>
      </c>
      <c r="I302" s="69"/>
      <c r="L302" s="213"/>
      <c r="M302" s="217"/>
      <c r="N302" s="218"/>
      <c r="O302" s="218"/>
      <c r="P302" s="218"/>
      <c r="Q302" s="218"/>
      <c r="R302" s="218"/>
      <c r="S302" s="218"/>
      <c r="T302" s="219"/>
      <c r="AT302" s="214" t="s">
        <v>140</v>
      </c>
      <c r="AU302" s="214" t="s">
        <v>138</v>
      </c>
      <c r="AV302" s="115" t="s">
        <v>138</v>
      </c>
      <c r="AW302" s="115" t="s">
        <v>34</v>
      </c>
      <c r="AX302" s="115" t="s">
        <v>70</v>
      </c>
      <c r="AY302" s="214" t="s">
        <v>130</v>
      </c>
    </row>
    <row r="303" spans="2:65" s="115" customFormat="1" x14ac:dyDescent="0.3">
      <c r="B303" s="213"/>
      <c r="D303" s="206" t="s">
        <v>140</v>
      </c>
      <c r="E303" s="214" t="s">
        <v>3</v>
      </c>
      <c r="F303" s="215" t="s">
        <v>230</v>
      </c>
      <c r="H303" s="216">
        <v>8.1999999999999993</v>
      </c>
      <c r="I303" s="69"/>
      <c r="L303" s="213"/>
      <c r="M303" s="217"/>
      <c r="N303" s="218"/>
      <c r="O303" s="218"/>
      <c r="P303" s="218"/>
      <c r="Q303" s="218"/>
      <c r="R303" s="218"/>
      <c r="S303" s="218"/>
      <c r="T303" s="219"/>
      <c r="AT303" s="214" t="s">
        <v>140</v>
      </c>
      <c r="AU303" s="214" t="s">
        <v>138</v>
      </c>
      <c r="AV303" s="115" t="s">
        <v>138</v>
      </c>
      <c r="AW303" s="115" t="s">
        <v>34</v>
      </c>
      <c r="AX303" s="115" t="s">
        <v>70</v>
      </c>
      <c r="AY303" s="214" t="s">
        <v>130</v>
      </c>
    </row>
    <row r="304" spans="2:65" s="115" customFormat="1" x14ac:dyDescent="0.3">
      <c r="B304" s="213"/>
      <c r="D304" s="206" t="s">
        <v>140</v>
      </c>
      <c r="E304" s="214" t="s">
        <v>3</v>
      </c>
      <c r="F304" s="215" t="s">
        <v>231</v>
      </c>
      <c r="H304" s="216">
        <v>49.2</v>
      </c>
      <c r="I304" s="69"/>
      <c r="L304" s="213"/>
      <c r="M304" s="217"/>
      <c r="N304" s="218"/>
      <c r="O304" s="218"/>
      <c r="P304" s="218"/>
      <c r="Q304" s="218"/>
      <c r="R304" s="218"/>
      <c r="S304" s="218"/>
      <c r="T304" s="219"/>
      <c r="AT304" s="214" t="s">
        <v>140</v>
      </c>
      <c r="AU304" s="214" t="s">
        <v>138</v>
      </c>
      <c r="AV304" s="115" t="s">
        <v>138</v>
      </c>
      <c r="AW304" s="115" t="s">
        <v>34</v>
      </c>
      <c r="AX304" s="115" t="s">
        <v>70</v>
      </c>
      <c r="AY304" s="214" t="s">
        <v>130</v>
      </c>
    </row>
    <row r="305" spans="2:65" s="115" customFormat="1" x14ac:dyDescent="0.3">
      <c r="B305" s="213"/>
      <c r="D305" s="206" t="s">
        <v>140</v>
      </c>
      <c r="E305" s="214" t="s">
        <v>3</v>
      </c>
      <c r="F305" s="215" t="s">
        <v>232</v>
      </c>
      <c r="H305" s="216">
        <v>24.54</v>
      </c>
      <c r="I305" s="69"/>
      <c r="L305" s="213"/>
      <c r="M305" s="217"/>
      <c r="N305" s="218"/>
      <c r="O305" s="218"/>
      <c r="P305" s="218"/>
      <c r="Q305" s="218"/>
      <c r="R305" s="218"/>
      <c r="S305" s="218"/>
      <c r="T305" s="219"/>
      <c r="AT305" s="214" t="s">
        <v>140</v>
      </c>
      <c r="AU305" s="214" t="s">
        <v>138</v>
      </c>
      <c r="AV305" s="115" t="s">
        <v>138</v>
      </c>
      <c r="AW305" s="115" t="s">
        <v>34</v>
      </c>
      <c r="AX305" s="115" t="s">
        <v>70</v>
      </c>
      <c r="AY305" s="214" t="s">
        <v>130</v>
      </c>
    </row>
    <row r="306" spans="2:65" s="114" customFormat="1" x14ac:dyDescent="0.3">
      <c r="B306" s="205"/>
      <c r="D306" s="206" t="s">
        <v>140</v>
      </c>
      <c r="E306" s="207" t="s">
        <v>3</v>
      </c>
      <c r="F306" s="208" t="s">
        <v>189</v>
      </c>
      <c r="H306" s="209" t="s">
        <v>3</v>
      </c>
      <c r="I306" s="68"/>
      <c r="L306" s="205"/>
      <c r="M306" s="210"/>
      <c r="N306" s="211"/>
      <c r="O306" s="211"/>
      <c r="P306" s="211"/>
      <c r="Q306" s="211"/>
      <c r="R306" s="211"/>
      <c r="S306" s="211"/>
      <c r="T306" s="212"/>
      <c r="AT306" s="209" t="s">
        <v>140</v>
      </c>
      <c r="AU306" s="209" t="s">
        <v>138</v>
      </c>
      <c r="AV306" s="114" t="s">
        <v>22</v>
      </c>
      <c r="AW306" s="114" t="s">
        <v>34</v>
      </c>
      <c r="AX306" s="114" t="s">
        <v>70</v>
      </c>
      <c r="AY306" s="209" t="s">
        <v>130</v>
      </c>
    </row>
    <row r="307" spans="2:65" s="115" customFormat="1" x14ac:dyDescent="0.3">
      <c r="B307" s="213"/>
      <c r="D307" s="206" t="s">
        <v>140</v>
      </c>
      <c r="E307" s="214" t="s">
        <v>3</v>
      </c>
      <c r="F307" s="215" t="s">
        <v>353</v>
      </c>
      <c r="H307" s="216">
        <v>395.6</v>
      </c>
      <c r="I307" s="69"/>
      <c r="L307" s="213"/>
      <c r="M307" s="217"/>
      <c r="N307" s="218"/>
      <c r="O307" s="218"/>
      <c r="P307" s="218"/>
      <c r="Q307" s="218"/>
      <c r="R307" s="218"/>
      <c r="S307" s="218"/>
      <c r="T307" s="219"/>
      <c r="AT307" s="214" t="s">
        <v>140</v>
      </c>
      <c r="AU307" s="214" t="s">
        <v>138</v>
      </c>
      <c r="AV307" s="115" t="s">
        <v>138</v>
      </c>
      <c r="AW307" s="115" t="s">
        <v>34</v>
      </c>
      <c r="AX307" s="115" t="s">
        <v>70</v>
      </c>
      <c r="AY307" s="214" t="s">
        <v>130</v>
      </c>
    </row>
    <row r="308" spans="2:65" s="115" customFormat="1" x14ac:dyDescent="0.3">
      <c r="B308" s="213"/>
      <c r="D308" s="206" t="s">
        <v>140</v>
      </c>
      <c r="E308" s="214" t="s">
        <v>3</v>
      </c>
      <c r="F308" s="215" t="s">
        <v>234</v>
      </c>
      <c r="H308" s="216">
        <v>8.6</v>
      </c>
      <c r="I308" s="69"/>
      <c r="L308" s="213"/>
      <c r="M308" s="217"/>
      <c r="N308" s="218"/>
      <c r="O308" s="218"/>
      <c r="P308" s="218"/>
      <c r="Q308" s="218"/>
      <c r="R308" s="218"/>
      <c r="S308" s="218"/>
      <c r="T308" s="219"/>
      <c r="AT308" s="214" t="s">
        <v>140</v>
      </c>
      <c r="AU308" s="214" t="s">
        <v>138</v>
      </c>
      <c r="AV308" s="115" t="s">
        <v>138</v>
      </c>
      <c r="AW308" s="115" t="s">
        <v>34</v>
      </c>
      <c r="AX308" s="115" t="s">
        <v>70</v>
      </c>
      <c r="AY308" s="214" t="s">
        <v>130</v>
      </c>
    </row>
    <row r="309" spans="2:65" s="114" customFormat="1" x14ac:dyDescent="0.3">
      <c r="B309" s="205"/>
      <c r="D309" s="206" t="s">
        <v>140</v>
      </c>
      <c r="E309" s="207" t="s">
        <v>3</v>
      </c>
      <c r="F309" s="208" t="s">
        <v>235</v>
      </c>
      <c r="H309" s="209" t="s">
        <v>3</v>
      </c>
      <c r="I309" s="68"/>
      <c r="L309" s="205"/>
      <c r="M309" s="210"/>
      <c r="N309" s="211"/>
      <c r="O309" s="211"/>
      <c r="P309" s="211"/>
      <c r="Q309" s="211"/>
      <c r="R309" s="211"/>
      <c r="S309" s="211"/>
      <c r="T309" s="212"/>
      <c r="AT309" s="209" t="s">
        <v>140</v>
      </c>
      <c r="AU309" s="209" t="s">
        <v>138</v>
      </c>
      <c r="AV309" s="114" t="s">
        <v>22</v>
      </c>
      <c r="AW309" s="114" t="s">
        <v>34</v>
      </c>
      <c r="AX309" s="114" t="s">
        <v>70</v>
      </c>
      <c r="AY309" s="209" t="s">
        <v>130</v>
      </c>
    </row>
    <row r="310" spans="2:65" s="115" customFormat="1" x14ac:dyDescent="0.3">
      <c r="B310" s="213"/>
      <c r="D310" s="206" t="s">
        <v>140</v>
      </c>
      <c r="E310" s="214" t="s">
        <v>3</v>
      </c>
      <c r="F310" s="215" t="s">
        <v>236</v>
      </c>
      <c r="H310" s="216">
        <v>8.24</v>
      </c>
      <c r="I310" s="69"/>
      <c r="L310" s="213"/>
      <c r="M310" s="217"/>
      <c r="N310" s="218"/>
      <c r="O310" s="218"/>
      <c r="P310" s="218"/>
      <c r="Q310" s="218"/>
      <c r="R310" s="218"/>
      <c r="S310" s="218"/>
      <c r="T310" s="219"/>
      <c r="AT310" s="214" t="s">
        <v>140</v>
      </c>
      <c r="AU310" s="214" t="s">
        <v>138</v>
      </c>
      <c r="AV310" s="115" t="s">
        <v>138</v>
      </c>
      <c r="AW310" s="115" t="s">
        <v>34</v>
      </c>
      <c r="AX310" s="115" t="s">
        <v>70</v>
      </c>
      <c r="AY310" s="214" t="s">
        <v>130</v>
      </c>
    </row>
    <row r="311" spans="2:65" s="115" customFormat="1" x14ac:dyDescent="0.3">
      <c r="B311" s="213"/>
      <c r="D311" s="206" t="s">
        <v>140</v>
      </c>
      <c r="E311" s="214" t="s">
        <v>3</v>
      </c>
      <c r="F311" s="215" t="s">
        <v>237</v>
      </c>
      <c r="H311" s="216">
        <v>19.68</v>
      </c>
      <c r="I311" s="69"/>
      <c r="L311" s="213"/>
      <c r="M311" s="217"/>
      <c r="N311" s="218"/>
      <c r="O311" s="218"/>
      <c r="P311" s="218"/>
      <c r="Q311" s="218"/>
      <c r="R311" s="218"/>
      <c r="S311" s="218"/>
      <c r="T311" s="219"/>
      <c r="AT311" s="214" t="s">
        <v>140</v>
      </c>
      <c r="AU311" s="214" t="s">
        <v>138</v>
      </c>
      <c r="AV311" s="115" t="s">
        <v>138</v>
      </c>
      <c r="AW311" s="115" t="s">
        <v>34</v>
      </c>
      <c r="AX311" s="115" t="s">
        <v>70</v>
      </c>
      <c r="AY311" s="214" t="s">
        <v>130</v>
      </c>
    </row>
    <row r="312" spans="2:65" s="114" customFormat="1" x14ac:dyDescent="0.3">
      <c r="B312" s="205"/>
      <c r="D312" s="206" t="s">
        <v>140</v>
      </c>
      <c r="E312" s="207" t="s">
        <v>3</v>
      </c>
      <c r="F312" s="208" t="s">
        <v>238</v>
      </c>
      <c r="H312" s="209" t="s">
        <v>3</v>
      </c>
      <c r="I312" s="68"/>
      <c r="L312" s="205"/>
      <c r="M312" s="210"/>
      <c r="N312" s="211"/>
      <c r="O312" s="211"/>
      <c r="P312" s="211"/>
      <c r="Q312" s="211"/>
      <c r="R312" s="211"/>
      <c r="S312" s="211"/>
      <c r="T312" s="212"/>
      <c r="AT312" s="209" t="s">
        <v>140</v>
      </c>
      <c r="AU312" s="209" t="s">
        <v>138</v>
      </c>
      <c r="AV312" s="114" t="s">
        <v>22</v>
      </c>
      <c r="AW312" s="114" t="s">
        <v>34</v>
      </c>
      <c r="AX312" s="114" t="s">
        <v>70</v>
      </c>
      <c r="AY312" s="209" t="s">
        <v>130</v>
      </c>
    </row>
    <row r="313" spans="2:65" s="115" customFormat="1" x14ac:dyDescent="0.3">
      <c r="B313" s="213"/>
      <c r="D313" s="206" t="s">
        <v>140</v>
      </c>
      <c r="E313" s="214" t="s">
        <v>3</v>
      </c>
      <c r="F313" s="215" t="s">
        <v>239</v>
      </c>
      <c r="H313" s="216">
        <v>5.8</v>
      </c>
      <c r="I313" s="69"/>
      <c r="L313" s="213"/>
      <c r="M313" s="217"/>
      <c r="N313" s="218"/>
      <c r="O313" s="218"/>
      <c r="P313" s="218"/>
      <c r="Q313" s="218"/>
      <c r="R313" s="218"/>
      <c r="S313" s="218"/>
      <c r="T313" s="219"/>
      <c r="AT313" s="214" t="s">
        <v>140</v>
      </c>
      <c r="AU313" s="214" t="s">
        <v>138</v>
      </c>
      <c r="AV313" s="115" t="s">
        <v>138</v>
      </c>
      <c r="AW313" s="115" t="s">
        <v>34</v>
      </c>
      <c r="AX313" s="115" t="s">
        <v>70</v>
      </c>
      <c r="AY313" s="214" t="s">
        <v>130</v>
      </c>
    </row>
    <row r="314" spans="2:65" s="115" customFormat="1" x14ac:dyDescent="0.3">
      <c r="B314" s="213"/>
      <c r="D314" s="206" t="s">
        <v>140</v>
      </c>
      <c r="E314" s="214" t="s">
        <v>3</v>
      </c>
      <c r="F314" s="215" t="s">
        <v>237</v>
      </c>
      <c r="H314" s="216">
        <v>19.68</v>
      </c>
      <c r="I314" s="69"/>
      <c r="L314" s="213"/>
      <c r="M314" s="217"/>
      <c r="N314" s="218"/>
      <c r="O314" s="218"/>
      <c r="P314" s="218"/>
      <c r="Q314" s="218"/>
      <c r="R314" s="218"/>
      <c r="S314" s="218"/>
      <c r="T314" s="219"/>
      <c r="AT314" s="214" t="s">
        <v>140</v>
      </c>
      <c r="AU314" s="214" t="s">
        <v>138</v>
      </c>
      <c r="AV314" s="115" t="s">
        <v>138</v>
      </c>
      <c r="AW314" s="115" t="s">
        <v>34</v>
      </c>
      <c r="AX314" s="115" t="s">
        <v>70</v>
      </c>
      <c r="AY314" s="214" t="s">
        <v>130</v>
      </c>
    </row>
    <row r="315" spans="2:65" s="116" customFormat="1" x14ac:dyDescent="0.3">
      <c r="B315" s="220"/>
      <c r="D315" s="221" t="s">
        <v>140</v>
      </c>
      <c r="E315" s="222" t="s">
        <v>3</v>
      </c>
      <c r="F315" s="223" t="s">
        <v>143</v>
      </c>
      <c r="H315" s="224">
        <v>879.24</v>
      </c>
      <c r="I315" s="70"/>
      <c r="L315" s="220"/>
      <c r="M315" s="225"/>
      <c r="N315" s="226"/>
      <c r="O315" s="226"/>
      <c r="P315" s="226"/>
      <c r="Q315" s="226"/>
      <c r="R315" s="226"/>
      <c r="S315" s="226"/>
      <c r="T315" s="227"/>
      <c r="AT315" s="228" t="s">
        <v>140</v>
      </c>
      <c r="AU315" s="228" t="s">
        <v>138</v>
      </c>
      <c r="AV315" s="116" t="s">
        <v>137</v>
      </c>
      <c r="AW315" s="116" t="s">
        <v>34</v>
      </c>
      <c r="AX315" s="116" t="s">
        <v>22</v>
      </c>
      <c r="AY315" s="228" t="s">
        <v>130</v>
      </c>
    </row>
    <row r="316" spans="2:65" s="95" customFormat="1" ht="22.5" customHeight="1" x14ac:dyDescent="0.3">
      <c r="B316" s="127"/>
      <c r="C316" s="232" t="s">
        <v>354</v>
      </c>
      <c r="D316" s="232" t="s">
        <v>255</v>
      </c>
      <c r="E316" s="233" t="s">
        <v>355</v>
      </c>
      <c r="F316" s="234" t="s">
        <v>356</v>
      </c>
      <c r="G316" s="235" t="s">
        <v>135</v>
      </c>
      <c r="H316" s="236">
        <v>193.434</v>
      </c>
      <c r="I316" s="71"/>
      <c r="J316" s="237">
        <f>ROUND(I316*H316,2)</f>
        <v>0</v>
      </c>
      <c r="K316" s="234" t="s">
        <v>136</v>
      </c>
      <c r="L316" s="238"/>
      <c r="M316" s="239" t="s">
        <v>3</v>
      </c>
      <c r="N316" s="240" t="s">
        <v>42</v>
      </c>
      <c r="O316" s="99"/>
      <c r="P316" s="202">
        <f>O316*H316</f>
        <v>0</v>
      </c>
      <c r="Q316" s="202">
        <v>5.1000000000000004E-4</v>
      </c>
      <c r="R316" s="202">
        <f>Q316*H316</f>
        <v>9.8651340000000004E-2</v>
      </c>
      <c r="S316" s="202">
        <v>0</v>
      </c>
      <c r="T316" s="203">
        <f>S316*H316</f>
        <v>0</v>
      </c>
      <c r="AR316" s="120" t="s">
        <v>168</v>
      </c>
      <c r="AT316" s="120" t="s">
        <v>255</v>
      </c>
      <c r="AU316" s="120" t="s">
        <v>138</v>
      </c>
      <c r="AY316" s="120" t="s">
        <v>130</v>
      </c>
      <c r="BE316" s="204">
        <f>IF(N316="základní",J316,0)</f>
        <v>0</v>
      </c>
      <c r="BF316" s="204">
        <f>IF(N316="snížená",J316,0)</f>
        <v>0</v>
      </c>
      <c r="BG316" s="204">
        <f>IF(N316="zákl. přenesená",J316,0)</f>
        <v>0</v>
      </c>
      <c r="BH316" s="204">
        <f>IF(N316="sníž. přenesená",J316,0)</f>
        <v>0</v>
      </c>
      <c r="BI316" s="204">
        <f>IF(N316="nulová",J316,0)</f>
        <v>0</v>
      </c>
      <c r="BJ316" s="120" t="s">
        <v>138</v>
      </c>
      <c r="BK316" s="204">
        <f>ROUND(I316*H316,2)</f>
        <v>0</v>
      </c>
      <c r="BL316" s="120" t="s">
        <v>137</v>
      </c>
      <c r="BM316" s="120" t="s">
        <v>357</v>
      </c>
    </row>
    <row r="317" spans="2:65" s="95" customFormat="1" ht="22.5" customHeight="1" x14ac:dyDescent="0.3">
      <c r="B317" s="127"/>
      <c r="C317" s="194" t="s">
        <v>358</v>
      </c>
      <c r="D317" s="194" t="s">
        <v>132</v>
      </c>
      <c r="E317" s="195" t="s">
        <v>359</v>
      </c>
      <c r="F317" s="196" t="s">
        <v>360</v>
      </c>
      <c r="G317" s="197" t="s">
        <v>195</v>
      </c>
      <c r="H317" s="198">
        <v>106.7</v>
      </c>
      <c r="I317" s="67"/>
      <c r="J317" s="199">
        <f>ROUND(I317*H317,2)</f>
        <v>0</v>
      </c>
      <c r="K317" s="196" t="s">
        <v>136</v>
      </c>
      <c r="L317" s="127"/>
      <c r="M317" s="200" t="s">
        <v>3</v>
      </c>
      <c r="N317" s="201" t="s">
        <v>42</v>
      </c>
      <c r="O317" s="99"/>
      <c r="P317" s="202">
        <f>O317*H317</f>
        <v>0</v>
      </c>
      <c r="Q317" s="202">
        <v>6.0000000000000002E-5</v>
      </c>
      <c r="R317" s="202">
        <f>Q317*H317</f>
        <v>6.4020000000000006E-3</v>
      </c>
      <c r="S317" s="202">
        <v>0</v>
      </c>
      <c r="T317" s="203">
        <f>S317*H317</f>
        <v>0</v>
      </c>
      <c r="AR317" s="120" t="s">
        <v>137</v>
      </c>
      <c r="AT317" s="120" t="s">
        <v>132</v>
      </c>
      <c r="AU317" s="120" t="s">
        <v>138</v>
      </c>
      <c r="AY317" s="120" t="s">
        <v>130</v>
      </c>
      <c r="BE317" s="204">
        <f>IF(N317="základní",J317,0)</f>
        <v>0</v>
      </c>
      <c r="BF317" s="204">
        <f>IF(N317="snížená",J317,0)</f>
        <v>0</v>
      </c>
      <c r="BG317" s="204">
        <f>IF(N317="zákl. přenesená",J317,0)</f>
        <v>0</v>
      </c>
      <c r="BH317" s="204">
        <f>IF(N317="sníž. přenesená",J317,0)</f>
        <v>0</v>
      </c>
      <c r="BI317" s="204">
        <f>IF(N317="nulová",J317,0)</f>
        <v>0</v>
      </c>
      <c r="BJ317" s="120" t="s">
        <v>138</v>
      </c>
      <c r="BK317" s="204">
        <f>ROUND(I317*H317,2)</f>
        <v>0</v>
      </c>
      <c r="BL317" s="120" t="s">
        <v>137</v>
      </c>
      <c r="BM317" s="120" t="s">
        <v>361</v>
      </c>
    </row>
    <row r="318" spans="2:65" s="114" customFormat="1" x14ac:dyDescent="0.3">
      <c r="B318" s="205"/>
      <c r="D318" s="206" t="s">
        <v>140</v>
      </c>
      <c r="E318" s="207" t="s">
        <v>3</v>
      </c>
      <c r="F318" s="208" t="s">
        <v>69</v>
      </c>
      <c r="H318" s="209" t="s">
        <v>3</v>
      </c>
      <c r="I318" s="68"/>
      <c r="L318" s="205"/>
      <c r="M318" s="210"/>
      <c r="N318" s="211"/>
      <c r="O318" s="211"/>
      <c r="P318" s="211"/>
      <c r="Q318" s="211"/>
      <c r="R318" s="211"/>
      <c r="S318" s="211"/>
      <c r="T318" s="212"/>
      <c r="AT318" s="209" t="s">
        <v>140</v>
      </c>
      <c r="AU318" s="209" t="s">
        <v>138</v>
      </c>
      <c r="AV318" s="114" t="s">
        <v>22</v>
      </c>
      <c r="AW318" s="114" t="s">
        <v>34</v>
      </c>
      <c r="AX318" s="114" t="s">
        <v>70</v>
      </c>
      <c r="AY318" s="209" t="s">
        <v>130</v>
      </c>
    </row>
    <row r="319" spans="2:65" s="114" customFormat="1" x14ac:dyDescent="0.3">
      <c r="B319" s="205"/>
      <c r="D319" s="206" t="s">
        <v>140</v>
      </c>
      <c r="E319" s="207" t="s">
        <v>3</v>
      </c>
      <c r="F319" s="208" t="s">
        <v>227</v>
      </c>
      <c r="H319" s="209" t="s">
        <v>3</v>
      </c>
      <c r="I319" s="68"/>
      <c r="L319" s="205"/>
      <c r="M319" s="210"/>
      <c r="N319" s="211"/>
      <c r="O319" s="211"/>
      <c r="P319" s="211"/>
      <c r="Q319" s="211"/>
      <c r="R319" s="211"/>
      <c r="S319" s="211"/>
      <c r="T319" s="212"/>
      <c r="AT319" s="209" t="s">
        <v>140</v>
      </c>
      <c r="AU319" s="209" t="s">
        <v>138</v>
      </c>
      <c r="AV319" s="114" t="s">
        <v>22</v>
      </c>
      <c r="AW319" s="114" t="s">
        <v>34</v>
      </c>
      <c r="AX319" s="114" t="s">
        <v>70</v>
      </c>
      <c r="AY319" s="209" t="s">
        <v>130</v>
      </c>
    </row>
    <row r="320" spans="2:65" s="115" customFormat="1" x14ac:dyDescent="0.3">
      <c r="B320" s="213"/>
      <c r="D320" s="206" t="s">
        <v>140</v>
      </c>
      <c r="E320" s="214" t="s">
        <v>3</v>
      </c>
      <c r="F320" s="215" t="s">
        <v>362</v>
      </c>
      <c r="H320" s="216">
        <v>34.549999999999997</v>
      </c>
      <c r="I320" s="69"/>
      <c r="L320" s="213"/>
      <c r="M320" s="217"/>
      <c r="N320" s="218"/>
      <c r="O320" s="218"/>
      <c r="P320" s="218"/>
      <c r="Q320" s="218"/>
      <c r="R320" s="218"/>
      <c r="S320" s="218"/>
      <c r="T320" s="219"/>
      <c r="AT320" s="214" t="s">
        <v>140</v>
      </c>
      <c r="AU320" s="214" t="s">
        <v>138</v>
      </c>
      <c r="AV320" s="115" t="s">
        <v>138</v>
      </c>
      <c r="AW320" s="115" t="s">
        <v>34</v>
      </c>
      <c r="AX320" s="115" t="s">
        <v>70</v>
      </c>
      <c r="AY320" s="214" t="s">
        <v>130</v>
      </c>
    </row>
    <row r="321" spans="2:65" s="114" customFormat="1" x14ac:dyDescent="0.3">
      <c r="B321" s="205"/>
      <c r="D321" s="206" t="s">
        <v>140</v>
      </c>
      <c r="E321" s="207" t="s">
        <v>3</v>
      </c>
      <c r="F321" s="208" t="s">
        <v>189</v>
      </c>
      <c r="H321" s="209" t="s">
        <v>3</v>
      </c>
      <c r="I321" s="68"/>
      <c r="L321" s="205"/>
      <c r="M321" s="210"/>
      <c r="N321" s="211"/>
      <c r="O321" s="211"/>
      <c r="P321" s="211"/>
      <c r="Q321" s="211"/>
      <c r="R321" s="211"/>
      <c r="S321" s="211"/>
      <c r="T321" s="212"/>
      <c r="AT321" s="209" t="s">
        <v>140</v>
      </c>
      <c r="AU321" s="209" t="s">
        <v>138</v>
      </c>
      <c r="AV321" s="114" t="s">
        <v>22</v>
      </c>
      <c r="AW321" s="114" t="s">
        <v>34</v>
      </c>
      <c r="AX321" s="114" t="s">
        <v>70</v>
      </c>
      <c r="AY321" s="209" t="s">
        <v>130</v>
      </c>
    </row>
    <row r="322" spans="2:65" s="115" customFormat="1" x14ac:dyDescent="0.3">
      <c r="B322" s="213"/>
      <c r="D322" s="206" t="s">
        <v>140</v>
      </c>
      <c r="E322" s="214" t="s">
        <v>3</v>
      </c>
      <c r="F322" s="215" t="s">
        <v>363</v>
      </c>
      <c r="H322" s="216">
        <v>40.950000000000003</v>
      </c>
      <c r="I322" s="69"/>
      <c r="L322" s="213"/>
      <c r="M322" s="217"/>
      <c r="N322" s="218"/>
      <c r="O322" s="218"/>
      <c r="P322" s="218"/>
      <c r="Q322" s="218"/>
      <c r="R322" s="218"/>
      <c r="S322" s="218"/>
      <c r="T322" s="219"/>
      <c r="AT322" s="214" t="s">
        <v>140</v>
      </c>
      <c r="AU322" s="214" t="s">
        <v>138</v>
      </c>
      <c r="AV322" s="115" t="s">
        <v>138</v>
      </c>
      <c r="AW322" s="115" t="s">
        <v>34</v>
      </c>
      <c r="AX322" s="115" t="s">
        <v>70</v>
      </c>
      <c r="AY322" s="214" t="s">
        <v>130</v>
      </c>
    </row>
    <row r="323" spans="2:65" s="114" customFormat="1" x14ac:dyDescent="0.3">
      <c r="B323" s="205"/>
      <c r="D323" s="206" t="s">
        <v>140</v>
      </c>
      <c r="E323" s="207" t="s">
        <v>3</v>
      </c>
      <c r="F323" s="208" t="s">
        <v>235</v>
      </c>
      <c r="H323" s="209" t="s">
        <v>3</v>
      </c>
      <c r="I323" s="68"/>
      <c r="L323" s="205"/>
      <c r="M323" s="210"/>
      <c r="N323" s="211"/>
      <c r="O323" s="211"/>
      <c r="P323" s="211"/>
      <c r="Q323" s="211"/>
      <c r="R323" s="211"/>
      <c r="S323" s="211"/>
      <c r="T323" s="212"/>
      <c r="AT323" s="209" t="s">
        <v>140</v>
      </c>
      <c r="AU323" s="209" t="s">
        <v>138</v>
      </c>
      <c r="AV323" s="114" t="s">
        <v>22</v>
      </c>
      <c r="AW323" s="114" t="s">
        <v>34</v>
      </c>
      <c r="AX323" s="114" t="s">
        <v>70</v>
      </c>
      <c r="AY323" s="209" t="s">
        <v>130</v>
      </c>
    </row>
    <row r="324" spans="2:65" s="115" customFormat="1" x14ac:dyDescent="0.3">
      <c r="B324" s="213"/>
      <c r="D324" s="206" t="s">
        <v>140</v>
      </c>
      <c r="E324" s="214" t="s">
        <v>3</v>
      </c>
      <c r="F324" s="215" t="s">
        <v>364</v>
      </c>
      <c r="H324" s="216">
        <v>15.6</v>
      </c>
      <c r="I324" s="69"/>
      <c r="L324" s="213"/>
      <c r="M324" s="217"/>
      <c r="N324" s="218"/>
      <c r="O324" s="218"/>
      <c r="P324" s="218"/>
      <c r="Q324" s="218"/>
      <c r="R324" s="218"/>
      <c r="S324" s="218"/>
      <c r="T324" s="219"/>
      <c r="AT324" s="214" t="s">
        <v>140</v>
      </c>
      <c r="AU324" s="214" t="s">
        <v>138</v>
      </c>
      <c r="AV324" s="115" t="s">
        <v>138</v>
      </c>
      <c r="AW324" s="115" t="s">
        <v>34</v>
      </c>
      <c r="AX324" s="115" t="s">
        <v>70</v>
      </c>
      <c r="AY324" s="214" t="s">
        <v>130</v>
      </c>
    </row>
    <row r="325" spans="2:65" s="114" customFormat="1" x14ac:dyDescent="0.3">
      <c r="B325" s="205"/>
      <c r="D325" s="206" t="s">
        <v>140</v>
      </c>
      <c r="E325" s="207" t="s">
        <v>3</v>
      </c>
      <c r="F325" s="208" t="s">
        <v>238</v>
      </c>
      <c r="H325" s="209" t="s">
        <v>3</v>
      </c>
      <c r="I325" s="68"/>
      <c r="L325" s="205"/>
      <c r="M325" s="210"/>
      <c r="N325" s="211"/>
      <c r="O325" s="211"/>
      <c r="P325" s="211"/>
      <c r="Q325" s="211"/>
      <c r="R325" s="211"/>
      <c r="S325" s="211"/>
      <c r="T325" s="212"/>
      <c r="AT325" s="209" t="s">
        <v>140</v>
      </c>
      <c r="AU325" s="209" t="s">
        <v>138</v>
      </c>
      <c r="AV325" s="114" t="s">
        <v>22</v>
      </c>
      <c r="AW325" s="114" t="s">
        <v>34</v>
      </c>
      <c r="AX325" s="114" t="s">
        <v>70</v>
      </c>
      <c r="AY325" s="209" t="s">
        <v>130</v>
      </c>
    </row>
    <row r="326" spans="2:65" s="115" customFormat="1" x14ac:dyDescent="0.3">
      <c r="B326" s="213"/>
      <c r="D326" s="206" t="s">
        <v>140</v>
      </c>
      <c r="E326" s="214" t="s">
        <v>3</v>
      </c>
      <c r="F326" s="215" t="s">
        <v>364</v>
      </c>
      <c r="H326" s="216">
        <v>15.6</v>
      </c>
      <c r="I326" s="69"/>
      <c r="L326" s="213"/>
      <c r="M326" s="217"/>
      <c r="N326" s="218"/>
      <c r="O326" s="218"/>
      <c r="P326" s="218"/>
      <c r="Q326" s="218"/>
      <c r="R326" s="218"/>
      <c r="S326" s="218"/>
      <c r="T326" s="219"/>
      <c r="AT326" s="214" t="s">
        <v>140</v>
      </c>
      <c r="AU326" s="214" t="s">
        <v>138</v>
      </c>
      <c r="AV326" s="115" t="s">
        <v>138</v>
      </c>
      <c r="AW326" s="115" t="s">
        <v>34</v>
      </c>
      <c r="AX326" s="115" t="s">
        <v>70</v>
      </c>
      <c r="AY326" s="214" t="s">
        <v>130</v>
      </c>
    </row>
    <row r="327" spans="2:65" s="116" customFormat="1" x14ac:dyDescent="0.3">
      <c r="B327" s="220"/>
      <c r="D327" s="221" t="s">
        <v>140</v>
      </c>
      <c r="E327" s="222" t="s">
        <v>3</v>
      </c>
      <c r="F327" s="223" t="s">
        <v>143</v>
      </c>
      <c r="H327" s="224">
        <v>106.7</v>
      </c>
      <c r="I327" s="70"/>
      <c r="L327" s="220"/>
      <c r="M327" s="225"/>
      <c r="N327" s="226"/>
      <c r="O327" s="226"/>
      <c r="P327" s="226"/>
      <c r="Q327" s="226"/>
      <c r="R327" s="226"/>
      <c r="S327" s="226"/>
      <c r="T327" s="227"/>
      <c r="AT327" s="228" t="s">
        <v>140</v>
      </c>
      <c r="AU327" s="228" t="s">
        <v>138</v>
      </c>
      <c r="AV327" s="116" t="s">
        <v>137</v>
      </c>
      <c r="AW327" s="116" t="s">
        <v>34</v>
      </c>
      <c r="AX327" s="116" t="s">
        <v>22</v>
      </c>
      <c r="AY327" s="228" t="s">
        <v>130</v>
      </c>
    </row>
    <row r="328" spans="2:65" s="95" customFormat="1" ht="22.5" customHeight="1" x14ac:dyDescent="0.3">
      <c r="B328" s="127"/>
      <c r="C328" s="232" t="s">
        <v>365</v>
      </c>
      <c r="D328" s="232" t="s">
        <v>255</v>
      </c>
      <c r="E328" s="233" t="s">
        <v>366</v>
      </c>
      <c r="F328" s="234" t="s">
        <v>367</v>
      </c>
      <c r="G328" s="235" t="s">
        <v>195</v>
      </c>
      <c r="H328" s="236">
        <v>112.035</v>
      </c>
      <c r="I328" s="71"/>
      <c r="J328" s="237">
        <f>ROUND(I328*H328,2)</f>
        <v>0</v>
      </c>
      <c r="K328" s="234" t="s">
        <v>136</v>
      </c>
      <c r="L328" s="238"/>
      <c r="M328" s="239" t="s">
        <v>3</v>
      </c>
      <c r="N328" s="240" t="s">
        <v>42</v>
      </c>
      <c r="O328" s="99"/>
      <c r="P328" s="202">
        <f>O328*H328</f>
        <v>0</v>
      </c>
      <c r="Q328" s="202">
        <v>5.1999999999999995E-4</v>
      </c>
      <c r="R328" s="202">
        <f>Q328*H328</f>
        <v>5.8258199999999996E-2</v>
      </c>
      <c r="S328" s="202">
        <v>0</v>
      </c>
      <c r="T328" s="203">
        <f>S328*H328</f>
        <v>0</v>
      </c>
      <c r="AR328" s="120" t="s">
        <v>168</v>
      </c>
      <c r="AT328" s="120" t="s">
        <v>255</v>
      </c>
      <c r="AU328" s="120" t="s">
        <v>138</v>
      </c>
      <c r="AY328" s="120" t="s">
        <v>130</v>
      </c>
      <c r="BE328" s="204">
        <f>IF(N328="základní",J328,0)</f>
        <v>0</v>
      </c>
      <c r="BF328" s="204">
        <f>IF(N328="snížená",J328,0)</f>
        <v>0</v>
      </c>
      <c r="BG328" s="204">
        <f>IF(N328="zákl. přenesená",J328,0)</f>
        <v>0</v>
      </c>
      <c r="BH328" s="204">
        <f>IF(N328="sníž. přenesená",J328,0)</f>
        <v>0</v>
      </c>
      <c r="BI328" s="204">
        <f>IF(N328="nulová",J328,0)</f>
        <v>0</v>
      </c>
      <c r="BJ328" s="120" t="s">
        <v>138</v>
      </c>
      <c r="BK328" s="204">
        <f>ROUND(I328*H328,2)</f>
        <v>0</v>
      </c>
      <c r="BL328" s="120" t="s">
        <v>137</v>
      </c>
      <c r="BM328" s="120" t="s">
        <v>368</v>
      </c>
    </row>
    <row r="329" spans="2:65" s="95" customFormat="1" ht="22.5" customHeight="1" x14ac:dyDescent="0.3">
      <c r="B329" s="127"/>
      <c r="C329" s="194" t="s">
        <v>369</v>
      </c>
      <c r="D329" s="194" t="s">
        <v>132</v>
      </c>
      <c r="E329" s="195" t="s">
        <v>370</v>
      </c>
      <c r="F329" s="196" t="s">
        <v>371</v>
      </c>
      <c r="G329" s="197" t="s">
        <v>195</v>
      </c>
      <c r="H329" s="198">
        <v>1860.66</v>
      </c>
      <c r="I329" s="67"/>
      <c r="J329" s="199">
        <f>ROUND(I329*H329,2)</f>
        <v>0</v>
      </c>
      <c r="K329" s="196" t="s">
        <v>136</v>
      </c>
      <c r="L329" s="127"/>
      <c r="M329" s="200" t="s">
        <v>3</v>
      </c>
      <c r="N329" s="201" t="s">
        <v>42</v>
      </c>
      <c r="O329" s="99"/>
      <c r="P329" s="202">
        <f>O329*H329</f>
        <v>0</v>
      </c>
      <c r="Q329" s="202">
        <v>2.5000000000000001E-4</v>
      </c>
      <c r="R329" s="202">
        <f>Q329*H329</f>
        <v>0.46516500000000005</v>
      </c>
      <c r="S329" s="202">
        <v>0</v>
      </c>
      <c r="T329" s="203">
        <f>S329*H329</f>
        <v>0</v>
      </c>
      <c r="AR329" s="120" t="s">
        <v>137</v>
      </c>
      <c r="AT329" s="120" t="s">
        <v>132</v>
      </c>
      <c r="AU329" s="120" t="s">
        <v>138</v>
      </c>
      <c r="AY329" s="120" t="s">
        <v>130</v>
      </c>
      <c r="BE329" s="204">
        <f>IF(N329="základní",J329,0)</f>
        <v>0</v>
      </c>
      <c r="BF329" s="204">
        <f>IF(N329="snížená",J329,0)</f>
        <v>0</v>
      </c>
      <c r="BG329" s="204">
        <f>IF(N329="zákl. přenesená",J329,0)</f>
        <v>0</v>
      </c>
      <c r="BH329" s="204">
        <f>IF(N329="sníž. přenesená",J329,0)</f>
        <v>0</v>
      </c>
      <c r="BI329" s="204">
        <f>IF(N329="nulová",J329,0)</f>
        <v>0</v>
      </c>
      <c r="BJ329" s="120" t="s">
        <v>138</v>
      </c>
      <c r="BK329" s="204">
        <f>ROUND(I329*H329,2)</f>
        <v>0</v>
      </c>
      <c r="BL329" s="120" t="s">
        <v>137</v>
      </c>
      <c r="BM329" s="120" t="s">
        <v>372</v>
      </c>
    </row>
    <row r="330" spans="2:65" s="114" customFormat="1" x14ac:dyDescent="0.3">
      <c r="B330" s="205"/>
      <c r="D330" s="206" t="s">
        <v>140</v>
      </c>
      <c r="E330" s="207" t="s">
        <v>3</v>
      </c>
      <c r="F330" s="208" t="s">
        <v>245</v>
      </c>
      <c r="H330" s="209" t="s">
        <v>3</v>
      </c>
      <c r="I330" s="68"/>
      <c r="L330" s="205"/>
      <c r="M330" s="210"/>
      <c r="N330" s="211"/>
      <c r="O330" s="211"/>
      <c r="P330" s="211"/>
      <c r="Q330" s="211"/>
      <c r="R330" s="211"/>
      <c r="S330" s="211"/>
      <c r="T330" s="212"/>
      <c r="AT330" s="209" t="s">
        <v>140</v>
      </c>
      <c r="AU330" s="209" t="s">
        <v>138</v>
      </c>
      <c r="AV330" s="114" t="s">
        <v>22</v>
      </c>
      <c r="AW330" s="114" t="s">
        <v>34</v>
      </c>
      <c r="AX330" s="114" t="s">
        <v>70</v>
      </c>
      <c r="AY330" s="209" t="s">
        <v>130</v>
      </c>
    </row>
    <row r="331" spans="2:65" s="114" customFormat="1" x14ac:dyDescent="0.3">
      <c r="B331" s="205"/>
      <c r="D331" s="206" t="s">
        <v>140</v>
      </c>
      <c r="E331" s="207" t="s">
        <v>3</v>
      </c>
      <c r="F331" s="208" t="s">
        <v>351</v>
      </c>
      <c r="H331" s="209" t="s">
        <v>3</v>
      </c>
      <c r="I331" s="68"/>
      <c r="L331" s="205"/>
      <c r="M331" s="210"/>
      <c r="N331" s="211"/>
      <c r="O331" s="211"/>
      <c r="P331" s="211"/>
      <c r="Q331" s="211"/>
      <c r="R331" s="211"/>
      <c r="S331" s="211"/>
      <c r="T331" s="212"/>
      <c r="AT331" s="209" t="s">
        <v>140</v>
      </c>
      <c r="AU331" s="209" t="s">
        <v>138</v>
      </c>
      <c r="AV331" s="114" t="s">
        <v>22</v>
      </c>
      <c r="AW331" s="114" t="s">
        <v>34</v>
      </c>
      <c r="AX331" s="114" t="s">
        <v>70</v>
      </c>
      <c r="AY331" s="209" t="s">
        <v>130</v>
      </c>
    </row>
    <row r="332" spans="2:65" s="114" customFormat="1" x14ac:dyDescent="0.3">
      <c r="B332" s="205"/>
      <c r="D332" s="206" t="s">
        <v>140</v>
      </c>
      <c r="E332" s="207" t="s">
        <v>3</v>
      </c>
      <c r="F332" s="208" t="s">
        <v>227</v>
      </c>
      <c r="H332" s="209" t="s">
        <v>3</v>
      </c>
      <c r="I332" s="68"/>
      <c r="L332" s="205"/>
      <c r="M332" s="210"/>
      <c r="N332" s="211"/>
      <c r="O332" s="211"/>
      <c r="P332" s="211"/>
      <c r="Q332" s="211"/>
      <c r="R332" s="211"/>
      <c r="S332" s="211"/>
      <c r="T332" s="212"/>
      <c r="AT332" s="209" t="s">
        <v>140</v>
      </c>
      <c r="AU332" s="209" t="s">
        <v>138</v>
      </c>
      <c r="AV332" s="114" t="s">
        <v>22</v>
      </c>
      <c r="AW332" s="114" t="s">
        <v>34</v>
      </c>
      <c r="AX332" s="114" t="s">
        <v>70</v>
      </c>
      <c r="AY332" s="209" t="s">
        <v>130</v>
      </c>
    </row>
    <row r="333" spans="2:65" s="115" customFormat="1" x14ac:dyDescent="0.3">
      <c r="B333" s="213"/>
      <c r="D333" s="206" t="s">
        <v>140</v>
      </c>
      <c r="E333" s="214" t="s">
        <v>3</v>
      </c>
      <c r="F333" s="215" t="s">
        <v>352</v>
      </c>
      <c r="H333" s="216">
        <v>331.2</v>
      </c>
      <c r="I333" s="69"/>
      <c r="L333" s="213"/>
      <c r="M333" s="217"/>
      <c r="N333" s="218"/>
      <c r="O333" s="218"/>
      <c r="P333" s="218"/>
      <c r="Q333" s="218"/>
      <c r="R333" s="218"/>
      <c r="S333" s="218"/>
      <c r="T333" s="219"/>
      <c r="AT333" s="214" t="s">
        <v>140</v>
      </c>
      <c r="AU333" s="214" t="s">
        <v>138</v>
      </c>
      <c r="AV333" s="115" t="s">
        <v>138</v>
      </c>
      <c r="AW333" s="115" t="s">
        <v>34</v>
      </c>
      <c r="AX333" s="115" t="s">
        <v>70</v>
      </c>
      <c r="AY333" s="214" t="s">
        <v>130</v>
      </c>
    </row>
    <row r="334" spans="2:65" s="115" customFormat="1" x14ac:dyDescent="0.3">
      <c r="B334" s="213"/>
      <c r="D334" s="206" t="s">
        <v>140</v>
      </c>
      <c r="E334" s="214" t="s">
        <v>3</v>
      </c>
      <c r="F334" s="215" t="s">
        <v>229</v>
      </c>
      <c r="H334" s="216">
        <v>8.5</v>
      </c>
      <c r="I334" s="69"/>
      <c r="L334" s="213"/>
      <c r="M334" s="217"/>
      <c r="N334" s="218"/>
      <c r="O334" s="218"/>
      <c r="P334" s="218"/>
      <c r="Q334" s="218"/>
      <c r="R334" s="218"/>
      <c r="S334" s="218"/>
      <c r="T334" s="219"/>
      <c r="AT334" s="214" t="s">
        <v>140</v>
      </c>
      <c r="AU334" s="214" t="s">
        <v>138</v>
      </c>
      <c r="AV334" s="115" t="s">
        <v>138</v>
      </c>
      <c r="AW334" s="115" t="s">
        <v>34</v>
      </c>
      <c r="AX334" s="115" t="s">
        <v>70</v>
      </c>
      <c r="AY334" s="214" t="s">
        <v>130</v>
      </c>
    </row>
    <row r="335" spans="2:65" s="115" customFormat="1" x14ac:dyDescent="0.3">
      <c r="B335" s="213"/>
      <c r="D335" s="206" t="s">
        <v>140</v>
      </c>
      <c r="E335" s="214" t="s">
        <v>3</v>
      </c>
      <c r="F335" s="215" t="s">
        <v>373</v>
      </c>
      <c r="H335" s="216">
        <v>5.61</v>
      </c>
      <c r="I335" s="69"/>
      <c r="L335" s="213"/>
      <c r="M335" s="217"/>
      <c r="N335" s="218"/>
      <c r="O335" s="218"/>
      <c r="P335" s="218"/>
      <c r="Q335" s="218"/>
      <c r="R335" s="218"/>
      <c r="S335" s="218"/>
      <c r="T335" s="219"/>
      <c r="AT335" s="214" t="s">
        <v>140</v>
      </c>
      <c r="AU335" s="214" t="s">
        <v>138</v>
      </c>
      <c r="AV335" s="115" t="s">
        <v>138</v>
      </c>
      <c r="AW335" s="115" t="s">
        <v>34</v>
      </c>
      <c r="AX335" s="115" t="s">
        <v>70</v>
      </c>
      <c r="AY335" s="214" t="s">
        <v>130</v>
      </c>
    </row>
    <row r="336" spans="2:65" s="115" customFormat="1" x14ac:dyDescent="0.3">
      <c r="B336" s="213"/>
      <c r="D336" s="206" t="s">
        <v>140</v>
      </c>
      <c r="E336" s="214" t="s">
        <v>3</v>
      </c>
      <c r="F336" s="215" t="s">
        <v>231</v>
      </c>
      <c r="H336" s="216">
        <v>49.2</v>
      </c>
      <c r="I336" s="69"/>
      <c r="L336" s="213"/>
      <c r="M336" s="217"/>
      <c r="N336" s="218"/>
      <c r="O336" s="218"/>
      <c r="P336" s="218"/>
      <c r="Q336" s="218"/>
      <c r="R336" s="218"/>
      <c r="S336" s="218"/>
      <c r="T336" s="219"/>
      <c r="AT336" s="214" t="s">
        <v>140</v>
      </c>
      <c r="AU336" s="214" t="s">
        <v>138</v>
      </c>
      <c r="AV336" s="115" t="s">
        <v>138</v>
      </c>
      <c r="AW336" s="115" t="s">
        <v>34</v>
      </c>
      <c r="AX336" s="115" t="s">
        <v>70</v>
      </c>
      <c r="AY336" s="214" t="s">
        <v>130</v>
      </c>
    </row>
    <row r="337" spans="2:51" s="115" customFormat="1" x14ac:dyDescent="0.3">
      <c r="B337" s="213"/>
      <c r="D337" s="206" t="s">
        <v>140</v>
      </c>
      <c r="E337" s="214" t="s">
        <v>3</v>
      </c>
      <c r="F337" s="215" t="s">
        <v>374</v>
      </c>
      <c r="H337" s="216">
        <v>28.2</v>
      </c>
      <c r="I337" s="69"/>
      <c r="L337" s="213"/>
      <c r="M337" s="217"/>
      <c r="N337" s="218"/>
      <c r="O337" s="218"/>
      <c r="P337" s="218"/>
      <c r="Q337" s="218"/>
      <c r="R337" s="218"/>
      <c r="S337" s="218"/>
      <c r="T337" s="219"/>
      <c r="AT337" s="214" t="s">
        <v>140</v>
      </c>
      <c r="AU337" s="214" t="s">
        <v>138</v>
      </c>
      <c r="AV337" s="115" t="s">
        <v>138</v>
      </c>
      <c r="AW337" s="115" t="s">
        <v>34</v>
      </c>
      <c r="AX337" s="115" t="s">
        <v>70</v>
      </c>
      <c r="AY337" s="214" t="s">
        <v>130</v>
      </c>
    </row>
    <row r="338" spans="2:51" s="114" customFormat="1" x14ac:dyDescent="0.3">
      <c r="B338" s="205"/>
      <c r="D338" s="206" t="s">
        <v>140</v>
      </c>
      <c r="E338" s="207" t="s">
        <v>3</v>
      </c>
      <c r="F338" s="208" t="s">
        <v>189</v>
      </c>
      <c r="H338" s="209" t="s">
        <v>3</v>
      </c>
      <c r="I338" s="68"/>
      <c r="L338" s="205"/>
      <c r="M338" s="210"/>
      <c r="N338" s="211"/>
      <c r="O338" s="211"/>
      <c r="P338" s="211"/>
      <c r="Q338" s="211"/>
      <c r="R338" s="211"/>
      <c r="S338" s="211"/>
      <c r="T338" s="212"/>
      <c r="AT338" s="209" t="s">
        <v>140</v>
      </c>
      <c r="AU338" s="209" t="s">
        <v>138</v>
      </c>
      <c r="AV338" s="114" t="s">
        <v>22</v>
      </c>
      <c r="AW338" s="114" t="s">
        <v>34</v>
      </c>
      <c r="AX338" s="114" t="s">
        <v>70</v>
      </c>
      <c r="AY338" s="209" t="s">
        <v>130</v>
      </c>
    </row>
    <row r="339" spans="2:51" s="115" customFormat="1" x14ac:dyDescent="0.3">
      <c r="B339" s="213"/>
      <c r="D339" s="206" t="s">
        <v>140</v>
      </c>
      <c r="E339" s="214" t="s">
        <v>3</v>
      </c>
      <c r="F339" s="215" t="s">
        <v>353</v>
      </c>
      <c r="H339" s="216">
        <v>395.6</v>
      </c>
      <c r="I339" s="69"/>
      <c r="L339" s="213"/>
      <c r="M339" s="217"/>
      <c r="N339" s="218"/>
      <c r="O339" s="218"/>
      <c r="P339" s="218"/>
      <c r="Q339" s="218"/>
      <c r="R339" s="218"/>
      <c r="S339" s="218"/>
      <c r="T339" s="219"/>
      <c r="AT339" s="214" t="s">
        <v>140</v>
      </c>
      <c r="AU339" s="214" t="s">
        <v>138</v>
      </c>
      <c r="AV339" s="115" t="s">
        <v>138</v>
      </c>
      <c r="AW339" s="115" t="s">
        <v>34</v>
      </c>
      <c r="AX339" s="115" t="s">
        <v>70</v>
      </c>
      <c r="AY339" s="214" t="s">
        <v>130</v>
      </c>
    </row>
    <row r="340" spans="2:51" s="115" customFormat="1" x14ac:dyDescent="0.3">
      <c r="B340" s="213"/>
      <c r="D340" s="206" t="s">
        <v>140</v>
      </c>
      <c r="E340" s="214" t="s">
        <v>3</v>
      </c>
      <c r="F340" s="215" t="s">
        <v>234</v>
      </c>
      <c r="H340" s="216">
        <v>8.6</v>
      </c>
      <c r="I340" s="69"/>
      <c r="L340" s="213"/>
      <c r="M340" s="217"/>
      <c r="N340" s="218"/>
      <c r="O340" s="218"/>
      <c r="P340" s="218"/>
      <c r="Q340" s="218"/>
      <c r="R340" s="218"/>
      <c r="S340" s="218"/>
      <c r="T340" s="219"/>
      <c r="AT340" s="214" t="s">
        <v>140</v>
      </c>
      <c r="AU340" s="214" t="s">
        <v>138</v>
      </c>
      <c r="AV340" s="115" t="s">
        <v>138</v>
      </c>
      <c r="AW340" s="115" t="s">
        <v>34</v>
      </c>
      <c r="AX340" s="115" t="s">
        <v>70</v>
      </c>
      <c r="AY340" s="214" t="s">
        <v>130</v>
      </c>
    </row>
    <row r="341" spans="2:51" s="114" customFormat="1" x14ac:dyDescent="0.3">
      <c r="B341" s="205"/>
      <c r="D341" s="206" t="s">
        <v>140</v>
      </c>
      <c r="E341" s="207" t="s">
        <v>3</v>
      </c>
      <c r="F341" s="208" t="s">
        <v>235</v>
      </c>
      <c r="H341" s="209" t="s">
        <v>3</v>
      </c>
      <c r="I341" s="68"/>
      <c r="L341" s="205"/>
      <c r="M341" s="210"/>
      <c r="N341" s="211"/>
      <c r="O341" s="211"/>
      <c r="P341" s="211"/>
      <c r="Q341" s="211"/>
      <c r="R341" s="211"/>
      <c r="S341" s="211"/>
      <c r="T341" s="212"/>
      <c r="AT341" s="209" t="s">
        <v>140</v>
      </c>
      <c r="AU341" s="209" t="s">
        <v>138</v>
      </c>
      <c r="AV341" s="114" t="s">
        <v>22</v>
      </c>
      <c r="AW341" s="114" t="s">
        <v>34</v>
      </c>
      <c r="AX341" s="114" t="s">
        <v>70</v>
      </c>
      <c r="AY341" s="209" t="s">
        <v>130</v>
      </c>
    </row>
    <row r="342" spans="2:51" s="115" customFormat="1" x14ac:dyDescent="0.3">
      <c r="B342" s="213"/>
      <c r="D342" s="206" t="s">
        <v>140</v>
      </c>
      <c r="E342" s="214" t="s">
        <v>3</v>
      </c>
      <c r="F342" s="215" t="s">
        <v>375</v>
      </c>
      <c r="H342" s="216">
        <v>9.1999999999999993</v>
      </c>
      <c r="I342" s="69"/>
      <c r="L342" s="213"/>
      <c r="M342" s="217"/>
      <c r="N342" s="218"/>
      <c r="O342" s="218"/>
      <c r="P342" s="218"/>
      <c r="Q342" s="218"/>
      <c r="R342" s="218"/>
      <c r="S342" s="218"/>
      <c r="T342" s="219"/>
      <c r="AT342" s="214" t="s">
        <v>140</v>
      </c>
      <c r="AU342" s="214" t="s">
        <v>138</v>
      </c>
      <c r="AV342" s="115" t="s">
        <v>138</v>
      </c>
      <c r="AW342" s="115" t="s">
        <v>34</v>
      </c>
      <c r="AX342" s="115" t="s">
        <v>70</v>
      </c>
      <c r="AY342" s="214" t="s">
        <v>130</v>
      </c>
    </row>
    <row r="343" spans="2:51" s="115" customFormat="1" x14ac:dyDescent="0.3">
      <c r="B343" s="213"/>
      <c r="D343" s="206" t="s">
        <v>140</v>
      </c>
      <c r="E343" s="214" t="s">
        <v>3</v>
      </c>
      <c r="F343" s="215" t="s">
        <v>376</v>
      </c>
      <c r="H343" s="216">
        <v>21.51</v>
      </c>
      <c r="I343" s="69"/>
      <c r="L343" s="213"/>
      <c r="M343" s="217"/>
      <c r="N343" s="218"/>
      <c r="O343" s="218"/>
      <c r="P343" s="218"/>
      <c r="Q343" s="218"/>
      <c r="R343" s="218"/>
      <c r="S343" s="218"/>
      <c r="T343" s="219"/>
      <c r="AT343" s="214" t="s">
        <v>140</v>
      </c>
      <c r="AU343" s="214" t="s">
        <v>138</v>
      </c>
      <c r="AV343" s="115" t="s">
        <v>138</v>
      </c>
      <c r="AW343" s="115" t="s">
        <v>34</v>
      </c>
      <c r="AX343" s="115" t="s">
        <v>70</v>
      </c>
      <c r="AY343" s="214" t="s">
        <v>130</v>
      </c>
    </row>
    <row r="344" spans="2:51" s="114" customFormat="1" x14ac:dyDescent="0.3">
      <c r="B344" s="205"/>
      <c r="D344" s="206" t="s">
        <v>140</v>
      </c>
      <c r="E344" s="207" t="s">
        <v>3</v>
      </c>
      <c r="F344" s="208" t="s">
        <v>238</v>
      </c>
      <c r="H344" s="209" t="s">
        <v>3</v>
      </c>
      <c r="I344" s="68"/>
      <c r="L344" s="205"/>
      <c r="M344" s="210"/>
      <c r="N344" s="211"/>
      <c r="O344" s="211"/>
      <c r="P344" s="211"/>
      <c r="Q344" s="211"/>
      <c r="R344" s="211"/>
      <c r="S344" s="211"/>
      <c r="T344" s="212"/>
      <c r="AT344" s="209" t="s">
        <v>140</v>
      </c>
      <c r="AU344" s="209" t="s">
        <v>138</v>
      </c>
      <c r="AV344" s="114" t="s">
        <v>22</v>
      </c>
      <c r="AW344" s="114" t="s">
        <v>34</v>
      </c>
      <c r="AX344" s="114" t="s">
        <v>70</v>
      </c>
      <c r="AY344" s="209" t="s">
        <v>130</v>
      </c>
    </row>
    <row r="345" spans="2:51" s="115" customFormat="1" x14ac:dyDescent="0.3">
      <c r="B345" s="213"/>
      <c r="D345" s="206" t="s">
        <v>140</v>
      </c>
      <c r="E345" s="214" t="s">
        <v>3</v>
      </c>
      <c r="F345" s="215" t="s">
        <v>377</v>
      </c>
      <c r="H345" s="216">
        <v>6</v>
      </c>
      <c r="I345" s="69"/>
      <c r="L345" s="213"/>
      <c r="M345" s="217"/>
      <c r="N345" s="218"/>
      <c r="O345" s="218"/>
      <c r="P345" s="218"/>
      <c r="Q345" s="218"/>
      <c r="R345" s="218"/>
      <c r="S345" s="218"/>
      <c r="T345" s="219"/>
      <c r="AT345" s="214" t="s">
        <v>140</v>
      </c>
      <c r="AU345" s="214" t="s">
        <v>138</v>
      </c>
      <c r="AV345" s="115" t="s">
        <v>138</v>
      </c>
      <c r="AW345" s="115" t="s">
        <v>34</v>
      </c>
      <c r="AX345" s="115" t="s">
        <v>70</v>
      </c>
      <c r="AY345" s="214" t="s">
        <v>130</v>
      </c>
    </row>
    <row r="346" spans="2:51" s="115" customFormat="1" x14ac:dyDescent="0.3">
      <c r="B346" s="213"/>
      <c r="D346" s="206" t="s">
        <v>140</v>
      </c>
      <c r="E346" s="214" t="s">
        <v>3</v>
      </c>
      <c r="F346" s="215" t="s">
        <v>376</v>
      </c>
      <c r="H346" s="216">
        <v>21.51</v>
      </c>
      <c r="I346" s="69"/>
      <c r="L346" s="213"/>
      <c r="M346" s="217"/>
      <c r="N346" s="218"/>
      <c r="O346" s="218"/>
      <c r="P346" s="218"/>
      <c r="Q346" s="218"/>
      <c r="R346" s="218"/>
      <c r="S346" s="218"/>
      <c r="T346" s="219"/>
      <c r="AT346" s="214" t="s">
        <v>140</v>
      </c>
      <c r="AU346" s="214" t="s">
        <v>138</v>
      </c>
      <c r="AV346" s="115" t="s">
        <v>138</v>
      </c>
      <c r="AW346" s="115" t="s">
        <v>34</v>
      </c>
      <c r="AX346" s="115" t="s">
        <v>70</v>
      </c>
      <c r="AY346" s="214" t="s">
        <v>130</v>
      </c>
    </row>
    <row r="347" spans="2:51" s="114" customFormat="1" x14ac:dyDescent="0.3">
      <c r="B347" s="205"/>
      <c r="D347" s="206" t="s">
        <v>140</v>
      </c>
      <c r="E347" s="207" t="s">
        <v>3</v>
      </c>
      <c r="F347" s="208" t="s">
        <v>351</v>
      </c>
      <c r="H347" s="209" t="s">
        <v>3</v>
      </c>
      <c r="I347" s="68"/>
      <c r="L347" s="205"/>
      <c r="M347" s="210"/>
      <c r="N347" s="211"/>
      <c r="O347" s="211"/>
      <c r="P347" s="211"/>
      <c r="Q347" s="211"/>
      <c r="R347" s="211"/>
      <c r="S347" s="211"/>
      <c r="T347" s="212"/>
      <c r="AT347" s="209" t="s">
        <v>140</v>
      </c>
      <c r="AU347" s="209" t="s">
        <v>138</v>
      </c>
      <c r="AV347" s="114" t="s">
        <v>22</v>
      </c>
      <c r="AW347" s="114" t="s">
        <v>34</v>
      </c>
      <c r="AX347" s="114" t="s">
        <v>70</v>
      </c>
      <c r="AY347" s="209" t="s">
        <v>130</v>
      </c>
    </row>
    <row r="348" spans="2:51" s="114" customFormat="1" x14ac:dyDescent="0.3">
      <c r="B348" s="205"/>
      <c r="D348" s="206" t="s">
        <v>140</v>
      </c>
      <c r="E348" s="207" t="s">
        <v>3</v>
      </c>
      <c r="F348" s="208" t="s">
        <v>227</v>
      </c>
      <c r="H348" s="209" t="s">
        <v>3</v>
      </c>
      <c r="I348" s="68"/>
      <c r="L348" s="205"/>
      <c r="M348" s="210"/>
      <c r="N348" s="211"/>
      <c r="O348" s="211"/>
      <c r="P348" s="211"/>
      <c r="Q348" s="211"/>
      <c r="R348" s="211"/>
      <c r="S348" s="211"/>
      <c r="T348" s="212"/>
      <c r="AT348" s="209" t="s">
        <v>140</v>
      </c>
      <c r="AU348" s="209" t="s">
        <v>138</v>
      </c>
      <c r="AV348" s="114" t="s">
        <v>22</v>
      </c>
      <c r="AW348" s="114" t="s">
        <v>34</v>
      </c>
      <c r="AX348" s="114" t="s">
        <v>70</v>
      </c>
      <c r="AY348" s="209" t="s">
        <v>130</v>
      </c>
    </row>
    <row r="349" spans="2:51" s="115" customFormat="1" x14ac:dyDescent="0.3">
      <c r="B349" s="213"/>
      <c r="D349" s="206" t="s">
        <v>140</v>
      </c>
      <c r="E349" s="214" t="s">
        <v>3</v>
      </c>
      <c r="F349" s="215" t="s">
        <v>352</v>
      </c>
      <c r="H349" s="216">
        <v>331.2</v>
      </c>
      <c r="I349" s="69"/>
      <c r="L349" s="213"/>
      <c r="M349" s="217"/>
      <c r="N349" s="218"/>
      <c r="O349" s="218"/>
      <c r="P349" s="218"/>
      <c r="Q349" s="218"/>
      <c r="R349" s="218"/>
      <c r="S349" s="218"/>
      <c r="T349" s="219"/>
      <c r="AT349" s="214" t="s">
        <v>140</v>
      </c>
      <c r="AU349" s="214" t="s">
        <v>138</v>
      </c>
      <c r="AV349" s="115" t="s">
        <v>138</v>
      </c>
      <c r="AW349" s="115" t="s">
        <v>34</v>
      </c>
      <c r="AX349" s="115" t="s">
        <v>70</v>
      </c>
      <c r="AY349" s="214" t="s">
        <v>130</v>
      </c>
    </row>
    <row r="350" spans="2:51" s="115" customFormat="1" x14ac:dyDescent="0.3">
      <c r="B350" s="213"/>
      <c r="D350" s="206" t="s">
        <v>140</v>
      </c>
      <c r="E350" s="214" t="s">
        <v>3</v>
      </c>
      <c r="F350" s="215" t="s">
        <v>229</v>
      </c>
      <c r="H350" s="216">
        <v>8.5</v>
      </c>
      <c r="I350" s="69"/>
      <c r="L350" s="213"/>
      <c r="M350" s="217"/>
      <c r="N350" s="218"/>
      <c r="O350" s="218"/>
      <c r="P350" s="218"/>
      <c r="Q350" s="218"/>
      <c r="R350" s="218"/>
      <c r="S350" s="218"/>
      <c r="T350" s="219"/>
      <c r="AT350" s="214" t="s">
        <v>140</v>
      </c>
      <c r="AU350" s="214" t="s">
        <v>138</v>
      </c>
      <c r="AV350" s="115" t="s">
        <v>138</v>
      </c>
      <c r="AW350" s="115" t="s">
        <v>34</v>
      </c>
      <c r="AX350" s="115" t="s">
        <v>70</v>
      </c>
      <c r="AY350" s="214" t="s">
        <v>130</v>
      </c>
    </row>
    <row r="351" spans="2:51" s="115" customFormat="1" x14ac:dyDescent="0.3">
      <c r="B351" s="213"/>
      <c r="D351" s="206" t="s">
        <v>140</v>
      </c>
      <c r="E351" s="214" t="s">
        <v>3</v>
      </c>
      <c r="F351" s="215" t="s">
        <v>373</v>
      </c>
      <c r="H351" s="216">
        <v>5.61</v>
      </c>
      <c r="I351" s="69"/>
      <c r="L351" s="213"/>
      <c r="M351" s="217"/>
      <c r="N351" s="218"/>
      <c r="O351" s="218"/>
      <c r="P351" s="218"/>
      <c r="Q351" s="218"/>
      <c r="R351" s="218"/>
      <c r="S351" s="218"/>
      <c r="T351" s="219"/>
      <c r="AT351" s="214" t="s">
        <v>140</v>
      </c>
      <c r="AU351" s="214" t="s">
        <v>138</v>
      </c>
      <c r="AV351" s="115" t="s">
        <v>138</v>
      </c>
      <c r="AW351" s="115" t="s">
        <v>34</v>
      </c>
      <c r="AX351" s="115" t="s">
        <v>70</v>
      </c>
      <c r="AY351" s="214" t="s">
        <v>130</v>
      </c>
    </row>
    <row r="352" spans="2:51" s="115" customFormat="1" x14ac:dyDescent="0.3">
      <c r="B352" s="213"/>
      <c r="D352" s="206" t="s">
        <v>140</v>
      </c>
      <c r="E352" s="214" t="s">
        <v>3</v>
      </c>
      <c r="F352" s="215" t="s">
        <v>231</v>
      </c>
      <c r="H352" s="216">
        <v>49.2</v>
      </c>
      <c r="I352" s="69"/>
      <c r="L352" s="213"/>
      <c r="M352" s="217"/>
      <c r="N352" s="218"/>
      <c r="O352" s="218"/>
      <c r="P352" s="218"/>
      <c r="Q352" s="218"/>
      <c r="R352" s="218"/>
      <c r="S352" s="218"/>
      <c r="T352" s="219"/>
      <c r="AT352" s="214" t="s">
        <v>140</v>
      </c>
      <c r="AU352" s="214" t="s">
        <v>138</v>
      </c>
      <c r="AV352" s="115" t="s">
        <v>138</v>
      </c>
      <c r="AW352" s="115" t="s">
        <v>34</v>
      </c>
      <c r="AX352" s="115" t="s">
        <v>70</v>
      </c>
      <c r="AY352" s="214" t="s">
        <v>130</v>
      </c>
    </row>
    <row r="353" spans="2:65" s="115" customFormat="1" x14ac:dyDescent="0.3">
      <c r="B353" s="213"/>
      <c r="D353" s="206" t="s">
        <v>140</v>
      </c>
      <c r="E353" s="214" t="s">
        <v>3</v>
      </c>
      <c r="F353" s="215" t="s">
        <v>374</v>
      </c>
      <c r="H353" s="216">
        <v>28.2</v>
      </c>
      <c r="I353" s="69"/>
      <c r="L353" s="213"/>
      <c r="M353" s="217"/>
      <c r="N353" s="218"/>
      <c r="O353" s="218"/>
      <c r="P353" s="218"/>
      <c r="Q353" s="218"/>
      <c r="R353" s="218"/>
      <c r="S353" s="218"/>
      <c r="T353" s="219"/>
      <c r="AT353" s="214" t="s">
        <v>140</v>
      </c>
      <c r="AU353" s="214" t="s">
        <v>138</v>
      </c>
      <c r="AV353" s="115" t="s">
        <v>138</v>
      </c>
      <c r="AW353" s="115" t="s">
        <v>34</v>
      </c>
      <c r="AX353" s="115" t="s">
        <v>70</v>
      </c>
      <c r="AY353" s="214" t="s">
        <v>130</v>
      </c>
    </row>
    <row r="354" spans="2:65" s="114" customFormat="1" x14ac:dyDescent="0.3">
      <c r="B354" s="205"/>
      <c r="D354" s="206" t="s">
        <v>140</v>
      </c>
      <c r="E354" s="207" t="s">
        <v>3</v>
      </c>
      <c r="F354" s="208" t="s">
        <v>189</v>
      </c>
      <c r="H354" s="209" t="s">
        <v>3</v>
      </c>
      <c r="I354" s="68"/>
      <c r="L354" s="205"/>
      <c r="M354" s="210"/>
      <c r="N354" s="211"/>
      <c r="O354" s="211"/>
      <c r="P354" s="211"/>
      <c r="Q354" s="211"/>
      <c r="R354" s="211"/>
      <c r="S354" s="211"/>
      <c r="T354" s="212"/>
      <c r="AT354" s="209" t="s">
        <v>140</v>
      </c>
      <c r="AU354" s="209" t="s">
        <v>138</v>
      </c>
      <c r="AV354" s="114" t="s">
        <v>22</v>
      </c>
      <c r="AW354" s="114" t="s">
        <v>34</v>
      </c>
      <c r="AX354" s="114" t="s">
        <v>70</v>
      </c>
      <c r="AY354" s="209" t="s">
        <v>130</v>
      </c>
    </row>
    <row r="355" spans="2:65" s="115" customFormat="1" x14ac:dyDescent="0.3">
      <c r="B355" s="213"/>
      <c r="D355" s="206" t="s">
        <v>140</v>
      </c>
      <c r="E355" s="214" t="s">
        <v>3</v>
      </c>
      <c r="F355" s="215" t="s">
        <v>353</v>
      </c>
      <c r="H355" s="216">
        <v>395.6</v>
      </c>
      <c r="I355" s="69"/>
      <c r="L355" s="213"/>
      <c r="M355" s="217"/>
      <c r="N355" s="218"/>
      <c r="O355" s="218"/>
      <c r="P355" s="218"/>
      <c r="Q355" s="218"/>
      <c r="R355" s="218"/>
      <c r="S355" s="218"/>
      <c r="T355" s="219"/>
      <c r="AT355" s="214" t="s">
        <v>140</v>
      </c>
      <c r="AU355" s="214" t="s">
        <v>138</v>
      </c>
      <c r="AV355" s="115" t="s">
        <v>138</v>
      </c>
      <c r="AW355" s="115" t="s">
        <v>34</v>
      </c>
      <c r="AX355" s="115" t="s">
        <v>70</v>
      </c>
      <c r="AY355" s="214" t="s">
        <v>130</v>
      </c>
    </row>
    <row r="356" spans="2:65" s="115" customFormat="1" x14ac:dyDescent="0.3">
      <c r="B356" s="213"/>
      <c r="D356" s="206" t="s">
        <v>140</v>
      </c>
      <c r="E356" s="214" t="s">
        <v>3</v>
      </c>
      <c r="F356" s="215" t="s">
        <v>234</v>
      </c>
      <c r="H356" s="216">
        <v>8.6</v>
      </c>
      <c r="I356" s="69"/>
      <c r="L356" s="213"/>
      <c r="M356" s="217"/>
      <c r="N356" s="218"/>
      <c r="O356" s="218"/>
      <c r="P356" s="218"/>
      <c r="Q356" s="218"/>
      <c r="R356" s="218"/>
      <c r="S356" s="218"/>
      <c r="T356" s="219"/>
      <c r="AT356" s="214" t="s">
        <v>140</v>
      </c>
      <c r="AU356" s="214" t="s">
        <v>138</v>
      </c>
      <c r="AV356" s="115" t="s">
        <v>138</v>
      </c>
      <c r="AW356" s="115" t="s">
        <v>34</v>
      </c>
      <c r="AX356" s="115" t="s">
        <v>70</v>
      </c>
      <c r="AY356" s="214" t="s">
        <v>130</v>
      </c>
    </row>
    <row r="357" spans="2:65" s="114" customFormat="1" x14ac:dyDescent="0.3">
      <c r="B357" s="205"/>
      <c r="D357" s="206" t="s">
        <v>140</v>
      </c>
      <c r="E357" s="207" t="s">
        <v>3</v>
      </c>
      <c r="F357" s="208" t="s">
        <v>235</v>
      </c>
      <c r="H357" s="209" t="s">
        <v>3</v>
      </c>
      <c r="I357" s="68"/>
      <c r="L357" s="205"/>
      <c r="M357" s="210"/>
      <c r="N357" s="211"/>
      <c r="O357" s="211"/>
      <c r="P357" s="211"/>
      <c r="Q357" s="211"/>
      <c r="R357" s="211"/>
      <c r="S357" s="211"/>
      <c r="T357" s="212"/>
      <c r="AT357" s="209" t="s">
        <v>140</v>
      </c>
      <c r="AU357" s="209" t="s">
        <v>138</v>
      </c>
      <c r="AV357" s="114" t="s">
        <v>22</v>
      </c>
      <c r="AW357" s="114" t="s">
        <v>34</v>
      </c>
      <c r="AX357" s="114" t="s">
        <v>70</v>
      </c>
      <c r="AY357" s="209" t="s">
        <v>130</v>
      </c>
    </row>
    <row r="358" spans="2:65" s="115" customFormat="1" x14ac:dyDescent="0.3">
      <c r="B358" s="213"/>
      <c r="D358" s="206" t="s">
        <v>140</v>
      </c>
      <c r="E358" s="214" t="s">
        <v>3</v>
      </c>
      <c r="F358" s="215" t="s">
        <v>375</v>
      </c>
      <c r="H358" s="216">
        <v>9.1999999999999993</v>
      </c>
      <c r="I358" s="69"/>
      <c r="L358" s="213"/>
      <c r="M358" s="217"/>
      <c r="N358" s="218"/>
      <c r="O358" s="218"/>
      <c r="P358" s="218"/>
      <c r="Q358" s="218"/>
      <c r="R358" s="218"/>
      <c r="S358" s="218"/>
      <c r="T358" s="219"/>
      <c r="AT358" s="214" t="s">
        <v>140</v>
      </c>
      <c r="AU358" s="214" t="s">
        <v>138</v>
      </c>
      <c r="AV358" s="115" t="s">
        <v>138</v>
      </c>
      <c r="AW358" s="115" t="s">
        <v>34</v>
      </c>
      <c r="AX358" s="115" t="s">
        <v>70</v>
      </c>
      <c r="AY358" s="214" t="s">
        <v>130</v>
      </c>
    </row>
    <row r="359" spans="2:65" s="115" customFormat="1" x14ac:dyDescent="0.3">
      <c r="B359" s="213"/>
      <c r="D359" s="206" t="s">
        <v>140</v>
      </c>
      <c r="E359" s="214" t="s">
        <v>3</v>
      </c>
      <c r="F359" s="215" t="s">
        <v>376</v>
      </c>
      <c r="H359" s="216">
        <v>21.51</v>
      </c>
      <c r="I359" s="69"/>
      <c r="L359" s="213"/>
      <c r="M359" s="217"/>
      <c r="N359" s="218"/>
      <c r="O359" s="218"/>
      <c r="P359" s="218"/>
      <c r="Q359" s="218"/>
      <c r="R359" s="218"/>
      <c r="S359" s="218"/>
      <c r="T359" s="219"/>
      <c r="AT359" s="214" t="s">
        <v>140</v>
      </c>
      <c r="AU359" s="214" t="s">
        <v>138</v>
      </c>
      <c r="AV359" s="115" t="s">
        <v>138</v>
      </c>
      <c r="AW359" s="115" t="s">
        <v>34</v>
      </c>
      <c r="AX359" s="115" t="s">
        <v>70</v>
      </c>
      <c r="AY359" s="214" t="s">
        <v>130</v>
      </c>
    </row>
    <row r="360" spans="2:65" s="114" customFormat="1" x14ac:dyDescent="0.3">
      <c r="B360" s="205"/>
      <c r="D360" s="206" t="s">
        <v>140</v>
      </c>
      <c r="E360" s="207" t="s">
        <v>3</v>
      </c>
      <c r="F360" s="208" t="s">
        <v>238</v>
      </c>
      <c r="H360" s="209" t="s">
        <v>3</v>
      </c>
      <c r="I360" s="68"/>
      <c r="L360" s="205"/>
      <c r="M360" s="210"/>
      <c r="N360" s="211"/>
      <c r="O360" s="211"/>
      <c r="P360" s="211"/>
      <c r="Q360" s="211"/>
      <c r="R360" s="211"/>
      <c r="S360" s="211"/>
      <c r="T360" s="212"/>
      <c r="AT360" s="209" t="s">
        <v>140</v>
      </c>
      <c r="AU360" s="209" t="s">
        <v>138</v>
      </c>
      <c r="AV360" s="114" t="s">
        <v>22</v>
      </c>
      <c r="AW360" s="114" t="s">
        <v>34</v>
      </c>
      <c r="AX360" s="114" t="s">
        <v>70</v>
      </c>
      <c r="AY360" s="209" t="s">
        <v>130</v>
      </c>
    </row>
    <row r="361" spans="2:65" s="115" customFormat="1" x14ac:dyDescent="0.3">
      <c r="B361" s="213"/>
      <c r="D361" s="206" t="s">
        <v>140</v>
      </c>
      <c r="E361" s="214" t="s">
        <v>3</v>
      </c>
      <c r="F361" s="215" t="s">
        <v>377</v>
      </c>
      <c r="H361" s="216">
        <v>6</v>
      </c>
      <c r="I361" s="69"/>
      <c r="L361" s="213"/>
      <c r="M361" s="217"/>
      <c r="N361" s="218"/>
      <c r="O361" s="218"/>
      <c r="P361" s="218"/>
      <c r="Q361" s="218"/>
      <c r="R361" s="218"/>
      <c r="S361" s="218"/>
      <c r="T361" s="219"/>
      <c r="AT361" s="214" t="s">
        <v>140</v>
      </c>
      <c r="AU361" s="214" t="s">
        <v>138</v>
      </c>
      <c r="AV361" s="115" t="s">
        <v>138</v>
      </c>
      <c r="AW361" s="115" t="s">
        <v>34</v>
      </c>
      <c r="AX361" s="115" t="s">
        <v>70</v>
      </c>
      <c r="AY361" s="214" t="s">
        <v>130</v>
      </c>
    </row>
    <row r="362" spans="2:65" s="115" customFormat="1" x14ac:dyDescent="0.3">
      <c r="B362" s="213"/>
      <c r="D362" s="206" t="s">
        <v>140</v>
      </c>
      <c r="E362" s="214" t="s">
        <v>3</v>
      </c>
      <c r="F362" s="215" t="s">
        <v>376</v>
      </c>
      <c r="H362" s="216">
        <v>21.51</v>
      </c>
      <c r="I362" s="69"/>
      <c r="L362" s="213"/>
      <c r="M362" s="217"/>
      <c r="N362" s="218"/>
      <c r="O362" s="218"/>
      <c r="P362" s="218"/>
      <c r="Q362" s="218"/>
      <c r="R362" s="218"/>
      <c r="S362" s="218"/>
      <c r="T362" s="219"/>
      <c r="AT362" s="214" t="s">
        <v>140</v>
      </c>
      <c r="AU362" s="214" t="s">
        <v>138</v>
      </c>
      <c r="AV362" s="115" t="s">
        <v>138</v>
      </c>
      <c r="AW362" s="115" t="s">
        <v>34</v>
      </c>
      <c r="AX362" s="115" t="s">
        <v>70</v>
      </c>
      <c r="AY362" s="214" t="s">
        <v>130</v>
      </c>
    </row>
    <row r="363" spans="2:65" s="114" customFormat="1" x14ac:dyDescent="0.3">
      <c r="B363" s="205"/>
      <c r="D363" s="206" t="s">
        <v>140</v>
      </c>
      <c r="E363" s="207" t="s">
        <v>3</v>
      </c>
      <c r="F363" s="208" t="s">
        <v>378</v>
      </c>
      <c r="H363" s="209" t="s">
        <v>3</v>
      </c>
      <c r="I363" s="68"/>
      <c r="L363" s="205"/>
      <c r="M363" s="210"/>
      <c r="N363" s="211"/>
      <c r="O363" s="211"/>
      <c r="P363" s="211"/>
      <c r="Q363" s="211"/>
      <c r="R363" s="211"/>
      <c r="S363" s="211"/>
      <c r="T363" s="212"/>
      <c r="AT363" s="209" t="s">
        <v>140</v>
      </c>
      <c r="AU363" s="209" t="s">
        <v>138</v>
      </c>
      <c r="AV363" s="114" t="s">
        <v>22</v>
      </c>
      <c r="AW363" s="114" t="s">
        <v>34</v>
      </c>
      <c r="AX363" s="114" t="s">
        <v>70</v>
      </c>
      <c r="AY363" s="209" t="s">
        <v>130</v>
      </c>
    </row>
    <row r="364" spans="2:65" s="115" customFormat="1" x14ac:dyDescent="0.3">
      <c r="B364" s="213"/>
      <c r="D364" s="206" t="s">
        <v>140</v>
      </c>
      <c r="E364" s="214" t="s">
        <v>3</v>
      </c>
      <c r="F364" s="215" t="s">
        <v>379</v>
      </c>
      <c r="H364" s="216">
        <v>20.399999999999999</v>
      </c>
      <c r="I364" s="69"/>
      <c r="L364" s="213"/>
      <c r="M364" s="217"/>
      <c r="N364" s="218"/>
      <c r="O364" s="218"/>
      <c r="P364" s="218"/>
      <c r="Q364" s="218"/>
      <c r="R364" s="218"/>
      <c r="S364" s="218"/>
      <c r="T364" s="219"/>
      <c r="AT364" s="214" t="s">
        <v>140</v>
      </c>
      <c r="AU364" s="214" t="s">
        <v>138</v>
      </c>
      <c r="AV364" s="115" t="s">
        <v>138</v>
      </c>
      <c r="AW364" s="115" t="s">
        <v>34</v>
      </c>
      <c r="AX364" s="115" t="s">
        <v>70</v>
      </c>
      <c r="AY364" s="214" t="s">
        <v>130</v>
      </c>
    </row>
    <row r="365" spans="2:65" s="115" customFormat="1" x14ac:dyDescent="0.3">
      <c r="B365" s="213"/>
      <c r="D365" s="206" t="s">
        <v>140</v>
      </c>
      <c r="E365" s="214" t="s">
        <v>3</v>
      </c>
      <c r="F365" s="215" t="s">
        <v>380</v>
      </c>
      <c r="H365" s="216">
        <v>18</v>
      </c>
      <c r="I365" s="69"/>
      <c r="L365" s="213"/>
      <c r="M365" s="217"/>
      <c r="N365" s="218"/>
      <c r="O365" s="218"/>
      <c r="P365" s="218"/>
      <c r="Q365" s="218"/>
      <c r="R365" s="218"/>
      <c r="S365" s="218"/>
      <c r="T365" s="219"/>
      <c r="AT365" s="214" t="s">
        <v>140</v>
      </c>
      <c r="AU365" s="214" t="s">
        <v>138</v>
      </c>
      <c r="AV365" s="115" t="s">
        <v>138</v>
      </c>
      <c r="AW365" s="115" t="s">
        <v>34</v>
      </c>
      <c r="AX365" s="115" t="s">
        <v>70</v>
      </c>
      <c r="AY365" s="214" t="s">
        <v>130</v>
      </c>
    </row>
    <row r="366" spans="2:65" s="115" customFormat="1" x14ac:dyDescent="0.3">
      <c r="B366" s="213"/>
      <c r="D366" s="206" t="s">
        <v>140</v>
      </c>
      <c r="E366" s="214" t="s">
        <v>3</v>
      </c>
      <c r="F366" s="215" t="s">
        <v>381</v>
      </c>
      <c r="H366" s="216">
        <v>52</v>
      </c>
      <c r="I366" s="69"/>
      <c r="L366" s="213"/>
      <c r="M366" s="217"/>
      <c r="N366" s="218"/>
      <c r="O366" s="218"/>
      <c r="P366" s="218"/>
      <c r="Q366" s="218"/>
      <c r="R366" s="218"/>
      <c r="S366" s="218"/>
      <c r="T366" s="219"/>
      <c r="AT366" s="214" t="s">
        <v>140</v>
      </c>
      <c r="AU366" s="214" t="s">
        <v>138</v>
      </c>
      <c r="AV366" s="115" t="s">
        <v>138</v>
      </c>
      <c r="AW366" s="115" t="s">
        <v>34</v>
      </c>
      <c r="AX366" s="115" t="s">
        <v>70</v>
      </c>
      <c r="AY366" s="214" t="s">
        <v>130</v>
      </c>
    </row>
    <row r="367" spans="2:65" s="116" customFormat="1" x14ac:dyDescent="0.3">
      <c r="B367" s="220"/>
      <c r="D367" s="221" t="s">
        <v>140</v>
      </c>
      <c r="E367" s="222" t="s">
        <v>3</v>
      </c>
      <c r="F367" s="223" t="s">
        <v>143</v>
      </c>
      <c r="H367" s="224">
        <v>1860.66</v>
      </c>
      <c r="I367" s="70"/>
      <c r="L367" s="220"/>
      <c r="M367" s="225"/>
      <c r="N367" s="226"/>
      <c r="O367" s="226"/>
      <c r="P367" s="226"/>
      <c r="Q367" s="226"/>
      <c r="R367" s="226"/>
      <c r="S367" s="226"/>
      <c r="T367" s="227"/>
      <c r="AT367" s="228" t="s">
        <v>140</v>
      </c>
      <c r="AU367" s="228" t="s">
        <v>138</v>
      </c>
      <c r="AV367" s="116" t="s">
        <v>137</v>
      </c>
      <c r="AW367" s="116" t="s">
        <v>34</v>
      </c>
      <c r="AX367" s="116" t="s">
        <v>22</v>
      </c>
      <c r="AY367" s="228" t="s">
        <v>130</v>
      </c>
    </row>
    <row r="368" spans="2:65" s="95" customFormat="1" ht="22.5" customHeight="1" x14ac:dyDescent="0.3">
      <c r="B368" s="127"/>
      <c r="C368" s="232" t="s">
        <v>382</v>
      </c>
      <c r="D368" s="232" t="s">
        <v>255</v>
      </c>
      <c r="E368" s="233" t="s">
        <v>383</v>
      </c>
      <c r="F368" s="234" t="s">
        <v>384</v>
      </c>
      <c r="G368" s="235" t="s">
        <v>195</v>
      </c>
      <c r="H368" s="236">
        <v>1024.307</v>
      </c>
      <c r="I368" s="71"/>
      <c r="J368" s="237">
        <f>ROUND(I368*H368,2)</f>
        <v>0</v>
      </c>
      <c r="K368" s="234" t="s">
        <v>136</v>
      </c>
      <c r="L368" s="238"/>
      <c r="M368" s="239" t="s">
        <v>3</v>
      </c>
      <c r="N368" s="240" t="s">
        <v>42</v>
      </c>
      <c r="O368" s="99"/>
      <c r="P368" s="202">
        <f>O368*H368</f>
        <v>0</v>
      </c>
      <c r="Q368" s="202">
        <v>4.0000000000000003E-5</v>
      </c>
      <c r="R368" s="202">
        <f>Q368*H368</f>
        <v>4.0972280000000007E-2</v>
      </c>
      <c r="S368" s="202">
        <v>0</v>
      </c>
      <c r="T368" s="203">
        <f>S368*H368</f>
        <v>0</v>
      </c>
      <c r="AR368" s="120" t="s">
        <v>168</v>
      </c>
      <c r="AT368" s="120" t="s">
        <v>255</v>
      </c>
      <c r="AU368" s="120" t="s">
        <v>138</v>
      </c>
      <c r="AY368" s="120" t="s">
        <v>130</v>
      </c>
      <c r="BE368" s="204">
        <f>IF(N368="základní",J368,0)</f>
        <v>0</v>
      </c>
      <c r="BF368" s="204">
        <f>IF(N368="snížená",J368,0)</f>
        <v>0</v>
      </c>
      <c r="BG368" s="204">
        <f>IF(N368="zákl. přenesená",J368,0)</f>
        <v>0</v>
      </c>
      <c r="BH368" s="204">
        <f>IF(N368="sníž. přenesená",J368,0)</f>
        <v>0</v>
      </c>
      <c r="BI368" s="204">
        <f>IF(N368="nulová",J368,0)</f>
        <v>0</v>
      </c>
      <c r="BJ368" s="120" t="s">
        <v>138</v>
      </c>
      <c r="BK368" s="204">
        <f>ROUND(I368*H368,2)</f>
        <v>0</v>
      </c>
      <c r="BL368" s="120" t="s">
        <v>137</v>
      </c>
      <c r="BM368" s="120" t="s">
        <v>385</v>
      </c>
    </row>
    <row r="369" spans="2:65" s="95" customFormat="1" ht="22.5" customHeight="1" x14ac:dyDescent="0.3">
      <c r="B369" s="127"/>
      <c r="C369" s="232" t="s">
        <v>386</v>
      </c>
      <c r="D369" s="232" t="s">
        <v>255</v>
      </c>
      <c r="E369" s="233" t="s">
        <v>387</v>
      </c>
      <c r="F369" s="234" t="s">
        <v>388</v>
      </c>
      <c r="G369" s="235" t="s">
        <v>195</v>
      </c>
      <c r="H369" s="236">
        <v>677.702</v>
      </c>
      <c r="I369" s="71"/>
      <c r="J369" s="237">
        <f>ROUND(I369*H369,2)</f>
        <v>0</v>
      </c>
      <c r="K369" s="234" t="s">
        <v>136</v>
      </c>
      <c r="L369" s="238"/>
      <c r="M369" s="239" t="s">
        <v>3</v>
      </c>
      <c r="N369" s="240" t="s">
        <v>42</v>
      </c>
      <c r="O369" s="99"/>
      <c r="P369" s="202">
        <f>O369*H369</f>
        <v>0</v>
      </c>
      <c r="Q369" s="202">
        <v>3.0000000000000001E-5</v>
      </c>
      <c r="R369" s="202">
        <f>Q369*H369</f>
        <v>2.0331060000000001E-2</v>
      </c>
      <c r="S369" s="202">
        <v>0</v>
      </c>
      <c r="T369" s="203">
        <f>S369*H369</f>
        <v>0</v>
      </c>
      <c r="AR369" s="120" t="s">
        <v>168</v>
      </c>
      <c r="AT369" s="120" t="s">
        <v>255</v>
      </c>
      <c r="AU369" s="120" t="s">
        <v>138</v>
      </c>
      <c r="AY369" s="120" t="s">
        <v>130</v>
      </c>
      <c r="BE369" s="204">
        <f>IF(N369="základní",J369,0)</f>
        <v>0</v>
      </c>
      <c r="BF369" s="204">
        <f>IF(N369="snížená",J369,0)</f>
        <v>0</v>
      </c>
      <c r="BG369" s="204">
        <f>IF(N369="zákl. přenesená",J369,0)</f>
        <v>0</v>
      </c>
      <c r="BH369" s="204">
        <f>IF(N369="sníž. přenesená",J369,0)</f>
        <v>0</v>
      </c>
      <c r="BI369" s="204">
        <f>IF(N369="nulová",J369,0)</f>
        <v>0</v>
      </c>
      <c r="BJ369" s="120" t="s">
        <v>138</v>
      </c>
      <c r="BK369" s="204">
        <f>ROUND(I369*H369,2)</f>
        <v>0</v>
      </c>
      <c r="BL369" s="120" t="s">
        <v>137</v>
      </c>
      <c r="BM369" s="120" t="s">
        <v>389</v>
      </c>
    </row>
    <row r="370" spans="2:65" s="95" customFormat="1" ht="22.5" customHeight="1" x14ac:dyDescent="0.3">
      <c r="B370" s="127"/>
      <c r="C370" s="232" t="s">
        <v>390</v>
      </c>
      <c r="D370" s="232" t="s">
        <v>255</v>
      </c>
      <c r="E370" s="233" t="s">
        <v>391</v>
      </c>
      <c r="F370" s="234" t="s">
        <v>392</v>
      </c>
      <c r="G370" s="235" t="s">
        <v>195</v>
      </c>
      <c r="H370" s="236">
        <v>266.80500000000001</v>
      </c>
      <c r="I370" s="71"/>
      <c r="J370" s="237">
        <f>ROUND(I370*H370,2)</f>
        <v>0</v>
      </c>
      <c r="K370" s="234" t="s">
        <v>136</v>
      </c>
      <c r="L370" s="238"/>
      <c r="M370" s="239" t="s">
        <v>3</v>
      </c>
      <c r="N370" s="240" t="s">
        <v>42</v>
      </c>
      <c r="O370" s="99"/>
      <c r="P370" s="202">
        <f>O370*H370</f>
        <v>0</v>
      </c>
      <c r="Q370" s="202">
        <v>2.0000000000000001E-4</v>
      </c>
      <c r="R370" s="202">
        <f>Q370*H370</f>
        <v>5.3361000000000006E-2</v>
      </c>
      <c r="S370" s="202">
        <v>0</v>
      </c>
      <c r="T370" s="203">
        <f>S370*H370</f>
        <v>0</v>
      </c>
      <c r="AR370" s="120" t="s">
        <v>168</v>
      </c>
      <c r="AT370" s="120" t="s">
        <v>255</v>
      </c>
      <c r="AU370" s="120" t="s">
        <v>138</v>
      </c>
      <c r="AY370" s="120" t="s">
        <v>130</v>
      </c>
      <c r="BE370" s="204">
        <f>IF(N370="základní",J370,0)</f>
        <v>0</v>
      </c>
      <c r="BF370" s="204">
        <f>IF(N370="snížená",J370,0)</f>
        <v>0</v>
      </c>
      <c r="BG370" s="204">
        <f>IF(N370="zákl. přenesená",J370,0)</f>
        <v>0</v>
      </c>
      <c r="BH370" s="204">
        <f>IF(N370="sníž. přenesená",J370,0)</f>
        <v>0</v>
      </c>
      <c r="BI370" s="204">
        <f>IF(N370="nulová",J370,0)</f>
        <v>0</v>
      </c>
      <c r="BJ370" s="120" t="s">
        <v>138</v>
      </c>
      <c r="BK370" s="204">
        <f>ROUND(I370*H370,2)</f>
        <v>0</v>
      </c>
      <c r="BL370" s="120" t="s">
        <v>137</v>
      </c>
      <c r="BM370" s="120" t="s">
        <v>393</v>
      </c>
    </row>
    <row r="371" spans="2:65" s="95" customFormat="1" ht="22.5" customHeight="1" x14ac:dyDescent="0.3">
      <c r="B371" s="127"/>
      <c r="C371" s="194" t="s">
        <v>394</v>
      </c>
      <c r="D371" s="194" t="s">
        <v>132</v>
      </c>
      <c r="E371" s="195" t="s">
        <v>395</v>
      </c>
      <c r="F371" s="196" t="s">
        <v>396</v>
      </c>
      <c r="G371" s="197" t="s">
        <v>135</v>
      </c>
      <c r="H371" s="198">
        <v>1409.6130000000001</v>
      </c>
      <c r="I371" s="67"/>
      <c r="J371" s="199">
        <f>ROUND(I371*H371,2)</f>
        <v>0</v>
      </c>
      <c r="K371" s="196" t="s">
        <v>136</v>
      </c>
      <c r="L371" s="127"/>
      <c r="M371" s="200" t="s">
        <v>3</v>
      </c>
      <c r="N371" s="201" t="s">
        <v>42</v>
      </c>
      <c r="O371" s="99"/>
      <c r="P371" s="202">
        <f>O371*H371</f>
        <v>0</v>
      </c>
      <c r="Q371" s="202">
        <v>3.2799999999999999E-3</v>
      </c>
      <c r="R371" s="202">
        <f>Q371*H371</f>
        <v>4.6235306400000002</v>
      </c>
      <c r="S371" s="202">
        <v>0</v>
      </c>
      <c r="T371" s="203">
        <f>S371*H371</f>
        <v>0</v>
      </c>
      <c r="AR371" s="120" t="s">
        <v>137</v>
      </c>
      <c r="AT371" s="120" t="s">
        <v>132</v>
      </c>
      <c r="AU371" s="120" t="s">
        <v>138</v>
      </c>
      <c r="AY371" s="120" t="s">
        <v>130</v>
      </c>
      <c r="BE371" s="204">
        <f>IF(N371="základní",J371,0)</f>
        <v>0</v>
      </c>
      <c r="BF371" s="204">
        <f>IF(N371="snížená",J371,0)</f>
        <v>0</v>
      </c>
      <c r="BG371" s="204">
        <f>IF(N371="zákl. přenesená",J371,0)</f>
        <v>0</v>
      </c>
      <c r="BH371" s="204">
        <f>IF(N371="sníž. přenesená",J371,0)</f>
        <v>0</v>
      </c>
      <c r="BI371" s="204">
        <f>IF(N371="nulová",J371,0)</f>
        <v>0</v>
      </c>
      <c r="BJ371" s="120" t="s">
        <v>138</v>
      </c>
      <c r="BK371" s="204">
        <f>ROUND(I371*H371,2)</f>
        <v>0</v>
      </c>
      <c r="BL371" s="120" t="s">
        <v>137</v>
      </c>
      <c r="BM371" s="120" t="s">
        <v>397</v>
      </c>
    </row>
    <row r="372" spans="2:65" s="114" customFormat="1" x14ac:dyDescent="0.3">
      <c r="B372" s="205"/>
      <c r="D372" s="206" t="s">
        <v>140</v>
      </c>
      <c r="E372" s="207" t="s">
        <v>3</v>
      </c>
      <c r="F372" s="208" t="s">
        <v>398</v>
      </c>
      <c r="H372" s="209" t="s">
        <v>3</v>
      </c>
      <c r="I372" s="68"/>
      <c r="L372" s="205"/>
      <c r="M372" s="210"/>
      <c r="N372" s="211"/>
      <c r="O372" s="211"/>
      <c r="P372" s="211"/>
      <c r="Q372" s="211"/>
      <c r="R372" s="211"/>
      <c r="S372" s="211"/>
      <c r="T372" s="212"/>
      <c r="AT372" s="209" t="s">
        <v>140</v>
      </c>
      <c r="AU372" s="209" t="s">
        <v>138</v>
      </c>
      <c r="AV372" s="114" t="s">
        <v>22</v>
      </c>
      <c r="AW372" s="114" t="s">
        <v>34</v>
      </c>
      <c r="AX372" s="114" t="s">
        <v>70</v>
      </c>
      <c r="AY372" s="209" t="s">
        <v>130</v>
      </c>
    </row>
    <row r="373" spans="2:65" s="114" customFormat="1" x14ac:dyDescent="0.3">
      <c r="B373" s="205"/>
      <c r="D373" s="206" t="s">
        <v>140</v>
      </c>
      <c r="E373" s="207" t="s">
        <v>3</v>
      </c>
      <c r="F373" s="208" t="s">
        <v>185</v>
      </c>
      <c r="H373" s="209" t="s">
        <v>3</v>
      </c>
      <c r="I373" s="68"/>
      <c r="L373" s="205"/>
      <c r="M373" s="210"/>
      <c r="N373" s="211"/>
      <c r="O373" s="211"/>
      <c r="P373" s="211"/>
      <c r="Q373" s="211"/>
      <c r="R373" s="211"/>
      <c r="S373" s="211"/>
      <c r="T373" s="212"/>
      <c r="AT373" s="209" t="s">
        <v>140</v>
      </c>
      <c r="AU373" s="209" t="s">
        <v>138</v>
      </c>
      <c r="AV373" s="114" t="s">
        <v>22</v>
      </c>
      <c r="AW373" s="114" t="s">
        <v>34</v>
      </c>
      <c r="AX373" s="114" t="s">
        <v>70</v>
      </c>
      <c r="AY373" s="209" t="s">
        <v>130</v>
      </c>
    </row>
    <row r="374" spans="2:65" s="115" customFormat="1" x14ac:dyDescent="0.3">
      <c r="B374" s="213"/>
      <c r="D374" s="206" t="s">
        <v>140</v>
      </c>
      <c r="E374" s="214" t="s">
        <v>3</v>
      </c>
      <c r="F374" s="215" t="s">
        <v>311</v>
      </c>
      <c r="H374" s="216">
        <v>4.8</v>
      </c>
      <c r="I374" s="69"/>
      <c r="L374" s="213"/>
      <c r="M374" s="217"/>
      <c r="N374" s="218"/>
      <c r="O374" s="218"/>
      <c r="P374" s="218"/>
      <c r="Q374" s="218"/>
      <c r="R374" s="218"/>
      <c r="S374" s="218"/>
      <c r="T374" s="219"/>
      <c r="AT374" s="214" t="s">
        <v>140</v>
      </c>
      <c r="AU374" s="214" t="s">
        <v>138</v>
      </c>
      <c r="AV374" s="115" t="s">
        <v>138</v>
      </c>
      <c r="AW374" s="115" t="s">
        <v>34</v>
      </c>
      <c r="AX374" s="115" t="s">
        <v>70</v>
      </c>
      <c r="AY374" s="214" t="s">
        <v>130</v>
      </c>
    </row>
    <row r="375" spans="2:65" s="115" customFormat="1" x14ac:dyDescent="0.3">
      <c r="B375" s="213"/>
      <c r="D375" s="206" t="s">
        <v>140</v>
      </c>
      <c r="E375" s="214" t="s">
        <v>3</v>
      </c>
      <c r="F375" s="215" t="s">
        <v>312</v>
      </c>
      <c r="H375" s="216">
        <v>5.76</v>
      </c>
      <c r="I375" s="69"/>
      <c r="L375" s="213"/>
      <c r="M375" s="217"/>
      <c r="N375" s="218"/>
      <c r="O375" s="218"/>
      <c r="P375" s="218"/>
      <c r="Q375" s="218"/>
      <c r="R375" s="218"/>
      <c r="S375" s="218"/>
      <c r="T375" s="219"/>
      <c r="AT375" s="214" t="s">
        <v>140</v>
      </c>
      <c r="AU375" s="214" t="s">
        <v>138</v>
      </c>
      <c r="AV375" s="115" t="s">
        <v>138</v>
      </c>
      <c r="AW375" s="115" t="s">
        <v>34</v>
      </c>
      <c r="AX375" s="115" t="s">
        <v>70</v>
      </c>
      <c r="AY375" s="214" t="s">
        <v>130</v>
      </c>
    </row>
    <row r="376" spans="2:65" s="115" customFormat="1" x14ac:dyDescent="0.3">
      <c r="B376" s="213"/>
      <c r="D376" s="206" t="s">
        <v>140</v>
      </c>
      <c r="E376" s="214" t="s">
        <v>3</v>
      </c>
      <c r="F376" s="215" t="s">
        <v>313</v>
      </c>
      <c r="H376" s="216">
        <v>26.88</v>
      </c>
      <c r="I376" s="69"/>
      <c r="L376" s="213"/>
      <c r="M376" s="217"/>
      <c r="N376" s="218"/>
      <c r="O376" s="218"/>
      <c r="P376" s="218"/>
      <c r="Q376" s="218"/>
      <c r="R376" s="218"/>
      <c r="S376" s="218"/>
      <c r="T376" s="219"/>
      <c r="AT376" s="214" t="s">
        <v>140</v>
      </c>
      <c r="AU376" s="214" t="s">
        <v>138</v>
      </c>
      <c r="AV376" s="115" t="s">
        <v>138</v>
      </c>
      <c r="AW376" s="115" t="s">
        <v>34</v>
      </c>
      <c r="AX376" s="115" t="s">
        <v>70</v>
      </c>
      <c r="AY376" s="214" t="s">
        <v>130</v>
      </c>
    </row>
    <row r="377" spans="2:65" s="114" customFormat="1" x14ac:dyDescent="0.3">
      <c r="B377" s="205"/>
      <c r="D377" s="206" t="s">
        <v>140</v>
      </c>
      <c r="E377" s="207" t="s">
        <v>3</v>
      </c>
      <c r="F377" s="208" t="s">
        <v>189</v>
      </c>
      <c r="H377" s="209" t="s">
        <v>3</v>
      </c>
      <c r="I377" s="68"/>
      <c r="L377" s="205"/>
      <c r="M377" s="210"/>
      <c r="N377" s="211"/>
      <c r="O377" s="211"/>
      <c r="P377" s="211"/>
      <c r="Q377" s="211"/>
      <c r="R377" s="211"/>
      <c r="S377" s="211"/>
      <c r="T377" s="212"/>
      <c r="AT377" s="209" t="s">
        <v>140</v>
      </c>
      <c r="AU377" s="209" t="s">
        <v>138</v>
      </c>
      <c r="AV377" s="114" t="s">
        <v>22</v>
      </c>
      <c r="AW377" s="114" t="s">
        <v>34</v>
      </c>
      <c r="AX377" s="114" t="s">
        <v>70</v>
      </c>
      <c r="AY377" s="209" t="s">
        <v>130</v>
      </c>
    </row>
    <row r="378" spans="2:65" s="115" customFormat="1" x14ac:dyDescent="0.3">
      <c r="B378" s="213"/>
      <c r="D378" s="206" t="s">
        <v>140</v>
      </c>
      <c r="E378" s="214" t="s">
        <v>3</v>
      </c>
      <c r="F378" s="215" t="s">
        <v>311</v>
      </c>
      <c r="H378" s="216">
        <v>4.8</v>
      </c>
      <c r="I378" s="69"/>
      <c r="L378" s="213"/>
      <c r="M378" s="217"/>
      <c r="N378" s="218"/>
      <c r="O378" s="218"/>
      <c r="P378" s="218"/>
      <c r="Q378" s="218"/>
      <c r="R378" s="218"/>
      <c r="S378" s="218"/>
      <c r="T378" s="219"/>
      <c r="AT378" s="214" t="s">
        <v>140</v>
      </c>
      <c r="AU378" s="214" t="s">
        <v>138</v>
      </c>
      <c r="AV378" s="115" t="s">
        <v>138</v>
      </c>
      <c r="AW378" s="115" t="s">
        <v>34</v>
      </c>
      <c r="AX378" s="115" t="s">
        <v>70</v>
      </c>
      <c r="AY378" s="214" t="s">
        <v>130</v>
      </c>
    </row>
    <row r="379" spans="2:65" s="115" customFormat="1" x14ac:dyDescent="0.3">
      <c r="B379" s="213"/>
      <c r="D379" s="206" t="s">
        <v>140</v>
      </c>
      <c r="E379" s="214" t="s">
        <v>3</v>
      </c>
      <c r="F379" s="215" t="s">
        <v>314</v>
      </c>
      <c r="H379" s="216">
        <v>38.4</v>
      </c>
      <c r="I379" s="69"/>
      <c r="L379" s="213"/>
      <c r="M379" s="217"/>
      <c r="N379" s="218"/>
      <c r="O379" s="218"/>
      <c r="P379" s="218"/>
      <c r="Q379" s="218"/>
      <c r="R379" s="218"/>
      <c r="S379" s="218"/>
      <c r="T379" s="219"/>
      <c r="AT379" s="214" t="s">
        <v>140</v>
      </c>
      <c r="AU379" s="214" t="s">
        <v>138</v>
      </c>
      <c r="AV379" s="115" t="s">
        <v>138</v>
      </c>
      <c r="AW379" s="115" t="s">
        <v>34</v>
      </c>
      <c r="AX379" s="115" t="s">
        <v>70</v>
      </c>
      <c r="AY379" s="214" t="s">
        <v>130</v>
      </c>
    </row>
    <row r="380" spans="2:65" s="117" customFormat="1" x14ac:dyDescent="0.3">
      <c r="B380" s="241"/>
      <c r="D380" s="206" t="s">
        <v>140</v>
      </c>
      <c r="E380" s="242" t="s">
        <v>3</v>
      </c>
      <c r="F380" s="243" t="s">
        <v>315</v>
      </c>
      <c r="H380" s="244">
        <v>80.64</v>
      </c>
      <c r="I380" s="72"/>
      <c r="L380" s="241"/>
      <c r="M380" s="245"/>
      <c r="N380" s="246"/>
      <c r="O380" s="246"/>
      <c r="P380" s="246"/>
      <c r="Q380" s="246"/>
      <c r="R380" s="246"/>
      <c r="S380" s="246"/>
      <c r="T380" s="247"/>
      <c r="AT380" s="242" t="s">
        <v>140</v>
      </c>
      <c r="AU380" s="242" t="s">
        <v>138</v>
      </c>
      <c r="AV380" s="117" t="s">
        <v>147</v>
      </c>
      <c r="AW380" s="117" t="s">
        <v>34</v>
      </c>
      <c r="AX380" s="117" t="s">
        <v>70</v>
      </c>
      <c r="AY380" s="242" t="s">
        <v>130</v>
      </c>
    </row>
    <row r="381" spans="2:65" s="114" customFormat="1" x14ac:dyDescent="0.3">
      <c r="B381" s="205"/>
      <c r="D381" s="206" t="s">
        <v>140</v>
      </c>
      <c r="E381" s="207" t="s">
        <v>3</v>
      </c>
      <c r="F381" s="208" t="s">
        <v>185</v>
      </c>
      <c r="H381" s="209" t="s">
        <v>3</v>
      </c>
      <c r="I381" s="68"/>
      <c r="L381" s="205"/>
      <c r="M381" s="210"/>
      <c r="N381" s="211"/>
      <c r="O381" s="211"/>
      <c r="P381" s="211"/>
      <c r="Q381" s="211"/>
      <c r="R381" s="211"/>
      <c r="S381" s="211"/>
      <c r="T381" s="212"/>
      <c r="AT381" s="209" t="s">
        <v>140</v>
      </c>
      <c r="AU381" s="209" t="s">
        <v>138</v>
      </c>
      <c r="AV381" s="114" t="s">
        <v>22</v>
      </c>
      <c r="AW381" s="114" t="s">
        <v>34</v>
      </c>
      <c r="AX381" s="114" t="s">
        <v>70</v>
      </c>
      <c r="AY381" s="209" t="s">
        <v>130</v>
      </c>
    </row>
    <row r="382" spans="2:65" s="115" customFormat="1" x14ac:dyDescent="0.3">
      <c r="B382" s="213"/>
      <c r="D382" s="206" t="s">
        <v>140</v>
      </c>
      <c r="E382" s="214" t="s">
        <v>3</v>
      </c>
      <c r="F382" s="215" t="s">
        <v>316</v>
      </c>
      <c r="H382" s="216">
        <v>484.209</v>
      </c>
      <c r="I382" s="69"/>
      <c r="L382" s="213"/>
      <c r="M382" s="217"/>
      <c r="N382" s="218"/>
      <c r="O382" s="218"/>
      <c r="P382" s="218"/>
      <c r="Q382" s="218"/>
      <c r="R382" s="218"/>
      <c r="S382" s="218"/>
      <c r="T382" s="219"/>
      <c r="AT382" s="214" t="s">
        <v>140</v>
      </c>
      <c r="AU382" s="214" t="s">
        <v>138</v>
      </c>
      <c r="AV382" s="115" t="s">
        <v>138</v>
      </c>
      <c r="AW382" s="115" t="s">
        <v>34</v>
      </c>
      <c r="AX382" s="115" t="s">
        <v>70</v>
      </c>
      <c r="AY382" s="214" t="s">
        <v>130</v>
      </c>
    </row>
    <row r="383" spans="2:65" s="114" customFormat="1" x14ac:dyDescent="0.3">
      <c r="B383" s="205"/>
      <c r="D383" s="206" t="s">
        <v>140</v>
      </c>
      <c r="E383" s="207" t="s">
        <v>3</v>
      </c>
      <c r="F383" s="208" t="s">
        <v>317</v>
      </c>
      <c r="H383" s="209" t="s">
        <v>3</v>
      </c>
      <c r="I383" s="68"/>
      <c r="L383" s="205"/>
      <c r="M383" s="210"/>
      <c r="N383" s="211"/>
      <c r="O383" s="211"/>
      <c r="P383" s="211"/>
      <c r="Q383" s="211"/>
      <c r="R383" s="211"/>
      <c r="S383" s="211"/>
      <c r="T383" s="212"/>
      <c r="AT383" s="209" t="s">
        <v>140</v>
      </c>
      <c r="AU383" s="209" t="s">
        <v>138</v>
      </c>
      <c r="AV383" s="114" t="s">
        <v>22</v>
      </c>
      <c r="AW383" s="114" t="s">
        <v>34</v>
      </c>
      <c r="AX383" s="114" t="s">
        <v>70</v>
      </c>
      <c r="AY383" s="209" t="s">
        <v>130</v>
      </c>
    </row>
    <row r="384" spans="2:65" s="115" customFormat="1" x14ac:dyDescent="0.3">
      <c r="B384" s="213"/>
      <c r="D384" s="206" t="s">
        <v>140</v>
      </c>
      <c r="E384" s="214" t="s">
        <v>3</v>
      </c>
      <c r="F384" s="215" t="s">
        <v>318</v>
      </c>
      <c r="H384" s="216">
        <v>-172.8</v>
      </c>
      <c r="I384" s="69"/>
      <c r="L384" s="213"/>
      <c r="M384" s="217"/>
      <c r="N384" s="218"/>
      <c r="O384" s="218"/>
      <c r="P384" s="218"/>
      <c r="Q384" s="218"/>
      <c r="R384" s="218"/>
      <c r="S384" s="218"/>
      <c r="T384" s="219"/>
      <c r="AT384" s="214" t="s">
        <v>140</v>
      </c>
      <c r="AU384" s="214" t="s">
        <v>138</v>
      </c>
      <c r="AV384" s="115" t="s">
        <v>138</v>
      </c>
      <c r="AW384" s="115" t="s">
        <v>34</v>
      </c>
      <c r="AX384" s="115" t="s">
        <v>70</v>
      </c>
      <c r="AY384" s="214" t="s">
        <v>130</v>
      </c>
    </row>
    <row r="385" spans="2:51" s="115" customFormat="1" x14ac:dyDescent="0.3">
      <c r="B385" s="213"/>
      <c r="D385" s="206" t="s">
        <v>140</v>
      </c>
      <c r="E385" s="214" t="s">
        <v>3</v>
      </c>
      <c r="F385" s="215" t="s">
        <v>319</v>
      </c>
      <c r="H385" s="216">
        <v>-8.58</v>
      </c>
      <c r="I385" s="69"/>
      <c r="L385" s="213"/>
      <c r="M385" s="217"/>
      <c r="N385" s="218"/>
      <c r="O385" s="218"/>
      <c r="P385" s="218"/>
      <c r="Q385" s="218"/>
      <c r="R385" s="218"/>
      <c r="S385" s="218"/>
      <c r="T385" s="219"/>
      <c r="AT385" s="214" t="s">
        <v>140</v>
      </c>
      <c r="AU385" s="214" t="s">
        <v>138</v>
      </c>
      <c r="AV385" s="115" t="s">
        <v>138</v>
      </c>
      <c r="AW385" s="115" t="s">
        <v>34</v>
      </c>
      <c r="AX385" s="115" t="s">
        <v>70</v>
      </c>
      <c r="AY385" s="214" t="s">
        <v>130</v>
      </c>
    </row>
    <row r="386" spans="2:51" s="115" customFormat="1" x14ac:dyDescent="0.3">
      <c r="B386" s="213"/>
      <c r="D386" s="206" t="s">
        <v>140</v>
      </c>
      <c r="E386" s="214" t="s">
        <v>3</v>
      </c>
      <c r="F386" s="215" t="s">
        <v>320</v>
      </c>
      <c r="H386" s="216">
        <v>-2.0230000000000001</v>
      </c>
      <c r="I386" s="69"/>
      <c r="L386" s="213"/>
      <c r="M386" s="217"/>
      <c r="N386" s="218"/>
      <c r="O386" s="218"/>
      <c r="P386" s="218"/>
      <c r="Q386" s="218"/>
      <c r="R386" s="218"/>
      <c r="S386" s="218"/>
      <c r="T386" s="219"/>
      <c r="AT386" s="214" t="s">
        <v>140</v>
      </c>
      <c r="AU386" s="214" t="s">
        <v>138</v>
      </c>
      <c r="AV386" s="115" t="s">
        <v>138</v>
      </c>
      <c r="AW386" s="115" t="s">
        <v>34</v>
      </c>
      <c r="AX386" s="115" t="s">
        <v>70</v>
      </c>
      <c r="AY386" s="214" t="s">
        <v>130</v>
      </c>
    </row>
    <row r="387" spans="2:51" s="114" customFormat="1" x14ac:dyDescent="0.3">
      <c r="B387" s="205"/>
      <c r="D387" s="206" t="s">
        <v>140</v>
      </c>
      <c r="E387" s="207" t="s">
        <v>3</v>
      </c>
      <c r="F387" s="208" t="s">
        <v>321</v>
      </c>
      <c r="H387" s="209" t="s">
        <v>3</v>
      </c>
      <c r="I387" s="68"/>
      <c r="L387" s="205"/>
      <c r="M387" s="210"/>
      <c r="N387" s="211"/>
      <c r="O387" s="211"/>
      <c r="P387" s="211"/>
      <c r="Q387" s="211"/>
      <c r="R387" s="211"/>
      <c r="S387" s="211"/>
      <c r="T387" s="212"/>
      <c r="AT387" s="209" t="s">
        <v>140</v>
      </c>
      <c r="AU387" s="209" t="s">
        <v>138</v>
      </c>
      <c r="AV387" s="114" t="s">
        <v>22</v>
      </c>
      <c r="AW387" s="114" t="s">
        <v>34</v>
      </c>
      <c r="AX387" s="114" t="s">
        <v>70</v>
      </c>
      <c r="AY387" s="209" t="s">
        <v>130</v>
      </c>
    </row>
    <row r="388" spans="2:51" s="115" customFormat="1" x14ac:dyDescent="0.3">
      <c r="B388" s="213"/>
      <c r="D388" s="206" t="s">
        <v>140</v>
      </c>
      <c r="E388" s="214" t="s">
        <v>3</v>
      </c>
      <c r="F388" s="215" t="s">
        <v>322</v>
      </c>
      <c r="H388" s="216">
        <v>19.295999999999999</v>
      </c>
      <c r="I388" s="69"/>
      <c r="L388" s="213"/>
      <c r="M388" s="217"/>
      <c r="N388" s="218"/>
      <c r="O388" s="218"/>
      <c r="P388" s="218"/>
      <c r="Q388" s="218"/>
      <c r="R388" s="218"/>
      <c r="S388" s="218"/>
      <c r="T388" s="219"/>
      <c r="AT388" s="214" t="s">
        <v>140</v>
      </c>
      <c r="AU388" s="214" t="s">
        <v>138</v>
      </c>
      <c r="AV388" s="115" t="s">
        <v>138</v>
      </c>
      <c r="AW388" s="115" t="s">
        <v>34</v>
      </c>
      <c r="AX388" s="115" t="s">
        <v>70</v>
      </c>
      <c r="AY388" s="214" t="s">
        <v>130</v>
      </c>
    </row>
    <row r="389" spans="2:51" s="114" customFormat="1" x14ac:dyDescent="0.3">
      <c r="B389" s="205"/>
      <c r="D389" s="206" t="s">
        <v>140</v>
      </c>
      <c r="E389" s="207" t="s">
        <v>3</v>
      </c>
      <c r="F389" s="208" t="s">
        <v>323</v>
      </c>
      <c r="H389" s="209" t="s">
        <v>3</v>
      </c>
      <c r="I389" s="68"/>
      <c r="L389" s="205"/>
      <c r="M389" s="210"/>
      <c r="N389" s="211"/>
      <c r="O389" s="211"/>
      <c r="P389" s="211"/>
      <c r="Q389" s="211"/>
      <c r="R389" s="211"/>
      <c r="S389" s="211"/>
      <c r="T389" s="212"/>
      <c r="AT389" s="209" t="s">
        <v>140</v>
      </c>
      <c r="AU389" s="209" t="s">
        <v>138</v>
      </c>
      <c r="AV389" s="114" t="s">
        <v>22</v>
      </c>
      <c r="AW389" s="114" t="s">
        <v>34</v>
      </c>
      <c r="AX389" s="114" t="s">
        <v>70</v>
      </c>
      <c r="AY389" s="209" t="s">
        <v>130</v>
      </c>
    </row>
    <row r="390" spans="2:51" s="115" customFormat="1" x14ac:dyDescent="0.3">
      <c r="B390" s="213"/>
      <c r="D390" s="206" t="s">
        <v>140</v>
      </c>
      <c r="E390" s="214" t="s">
        <v>3</v>
      </c>
      <c r="F390" s="215" t="s">
        <v>324</v>
      </c>
      <c r="H390" s="216">
        <v>12.493</v>
      </c>
      <c r="I390" s="69"/>
      <c r="L390" s="213"/>
      <c r="M390" s="217"/>
      <c r="N390" s="218"/>
      <c r="O390" s="218"/>
      <c r="P390" s="218"/>
      <c r="Q390" s="218"/>
      <c r="R390" s="218"/>
      <c r="S390" s="218"/>
      <c r="T390" s="219"/>
      <c r="AT390" s="214" t="s">
        <v>140</v>
      </c>
      <c r="AU390" s="214" t="s">
        <v>138</v>
      </c>
      <c r="AV390" s="115" t="s">
        <v>138</v>
      </c>
      <c r="AW390" s="115" t="s">
        <v>34</v>
      </c>
      <c r="AX390" s="115" t="s">
        <v>70</v>
      </c>
      <c r="AY390" s="214" t="s">
        <v>130</v>
      </c>
    </row>
    <row r="391" spans="2:51" s="115" customFormat="1" x14ac:dyDescent="0.3">
      <c r="B391" s="213"/>
      <c r="D391" s="206" t="s">
        <v>140</v>
      </c>
      <c r="E391" s="214" t="s">
        <v>3</v>
      </c>
      <c r="F391" s="215" t="s">
        <v>325</v>
      </c>
      <c r="H391" s="216">
        <v>3.6819999999999999</v>
      </c>
      <c r="I391" s="69"/>
      <c r="L391" s="213"/>
      <c r="M391" s="217"/>
      <c r="N391" s="218"/>
      <c r="O391" s="218"/>
      <c r="P391" s="218"/>
      <c r="Q391" s="218"/>
      <c r="R391" s="218"/>
      <c r="S391" s="218"/>
      <c r="T391" s="219"/>
      <c r="AT391" s="214" t="s">
        <v>140</v>
      </c>
      <c r="AU391" s="214" t="s">
        <v>138</v>
      </c>
      <c r="AV391" s="115" t="s">
        <v>138</v>
      </c>
      <c r="AW391" s="115" t="s">
        <v>34</v>
      </c>
      <c r="AX391" s="115" t="s">
        <v>70</v>
      </c>
      <c r="AY391" s="214" t="s">
        <v>130</v>
      </c>
    </row>
    <row r="392" spans="2:51" s="114" customFormat="1" x14ac:dyDescent="0.3">
      <c r="B392" s="205"/>
      <c r="D392" s="206" t="s">
        <v>140</v>
      </c>
      <c r="E392" s="207" t="s">
        <v>3</v>
      </c>
      <c r="F392" s="208" t="s">
        <v>326</v>
      </c>
      <c r="H392" s="209" t="s">
        <v>3</v>
      </c>
      <c r="I392" s="68"/>
      <c r="L392" s="205"/>
      <c r="M392" s="210"/>
      <c r="N392" s="211"/>
      <c r="O392" s="211"/>
      <c r="P392" s="211"/>
      <c r="Q392" s="211"/>
      <c r="R392" s="211"/>
      <c r="S392" s="211"/>
      <c r="T392" s="212"/>
      <c r="AT392" s="209" t="s">
        <v>140</v>
      </c>
      <c r="AU392" s="209" t="s">
        <v>138</v>
      </c>
      <c r="AV392" s="114" t="s">
        <v>22</v>
      </c>
      <c r="AW392" s="114" t="s">
        <v>34</v>
      </c>
      <c r="AX392" s="114" t="s">
        <v>70</v>
      </c>
      <c r="AY392" s="209" t="s">
        <v>130</v>
      </c>
    </row>
    <row r="393" spans="2:51" s="115" customFormat="1" x14ac:dyDescent="0.3">
      <c r="B393" s="213"/>
      <c r="D393" s="206" t="s">
        <v>140</v>
      </c>
      <c r="E393" s="214" t="s">
        <v>3</v>
      </c>
      <c r="F393" s="215" t="s">
        <v>327</v>
      </c>
      <c r="H393" s="216">
        <v>24.459</v>
      </c>
      <c r="I393" s="69"/>
      <c r="L393" s="213"/>
      <c r="M393" s="217"/>
      <c r="N393" s="218"/>
      <c r="O393" s="218"/>
      <c r="P393" s="218"/>
      <c r="Q393" s="218"/>
      <c r="R393" s="218"/>
      <c r="S393" s="218"/>
      <c r="T393" s="219"/>
      <c r="AT393" s="214" t="s">
        <v>140</v>
      </c>
      <c r="AU393" s="214" t="s">
        <v>138</v>
      </c>
      <c r="AV393" s="115" t="s">
        <v>138</v>
      </c>
      <c r="AW393" s="115" t="s">
        <v>34</v>
      </c>
      <c r="AX393" s="115" t="s">
        <v>70</v>
      </c>
      <c r="AY393" s="214" t="s">
        <v>130</v>
      </c>
    </row>
    <row r="394" spans="2:51" s="114" customFormat="1" x14ac:dyDescent="0.3">
      <c r="B394" s="205"/>
      <c r="D394" s="206" t="s">
        <v>140</v>
      </c>
      <c r="E394" s="207" t="s">
        <v>3</v>
      </c>
      <c r="F394" s="208" t="s">
        <v>328</v>
      </c>
      <c r="H394" s="209" t="s">
        <v>3</v>
      </c>
      <c r="I394" s="68"/>
      <c r="L394" s="205"/>
      <c r="M394" s="210"/>
      <c r="N394" s="211"/>
      <c r="O394" s="211"/>
      <c r="P394" s="211"/>
      <c r="Q394" s="211"/>
      <c r="R394" s="211"/>
      <c r="S394" s="211"/>
      <c r="T394" s="212"/>
      <c r="AT394" s="209" t="s">
        <v>140</v>
      </c>
      <c r="AU394" s="209" t="s">
        <v>138</v>
      </c>
      <c r="AV394" s="114" t="s">
        <v>22</v>
      </c>
      <c r="AW394" s="114" t="s">
        <v>34</v>
      </c>
      <c r="AX394" s="114" t="s">
        <v>70</v>
      </c>
      <c r="AY394" s="209" t="s">
        <v>130</v>
      </c>
    </row>
    <row r="395" spans="2:51" s="115" customFormat="1" x14ac:dyDescent="0.3">
      <c r="B395" s="213"/>
      <c r="D395" s="206" t="s">
        <v>140</v>
      </c>
      <c r="E395" s="214" t="s">
        <v>3</v>
      </c>
      <c r="F395" s="215" t="s">
        <v>329</v>
      </c>
      <c r="H395" s="216">
        <v>18.936</v>
      </c>
      <c r="I395" s="69"/>
      <c r="L395" s="213"/>
      <c r="M395" s="217"/>
      <c r="N395" s="218"/>
      <c r="O395" s="218"/>
      <c r="P395" s="218"/>
      <c r="Q395" s="218"/>
      <c r="R395" s="218"/>
      <c r="S395" s="218"/>
      <c r="T395" s="219"/>
      <c r="AT395" s="214" t="s">
        <v>140</v>
      </c>
      <c r="AU395" s="214" t="s">
        <v>138</v>
      </c>
      <c r="AV395" s="115" t="s">
        <v>138</v>
      </c>
      <c r="AW395" s="115" t="s">
        <v>34</v>
      </c>
      <c r="AX395" s="115" t="s">
        <v>70</v>
      </c>
      <c r="AY395" s="214" t="s">
        <v>130</v>
      </c>
    </row>
    <row r="396" spans="2:51" s="115" customFormat="1" x14ac:dyDescent="0.3">
      <c r="B396" s="213"/>
      <c r="D396" s="206" t="s">
        <v>140</v>
      </c>
      <c r="E396" s="214" t="s">
        <v>3</v>
      </c>
      <c r="F396" s="215" t="s">
        <v>330</v>
      </c>
      <c r="H396" s="216">
        <v>-9.36</v>
      </c>
      <c r="I396" s="69"/>
      <c r="L396" s="213"/>
      <c r="M396" s="217"/>
      <c r="N396" s="218"/>
      <c r="O396" s="218"/>
      <c r="P396" s="218"/>
      <c r="Q396" s="218"/>
      <c r="R396" s="218"/>
      <c r="S396" s="218"/>
      <c r="T396" s="219"/>
      <c r="AT396" s="214" t="s">
        <v>140</v>
      </c>
      <c r="AU396" s="214" t="s">
        <v>138</v>
      </c>
      <c r="AV396" s="115" t="s">
        <v>138</v>
      </c>
      <c r="AW396" s="115" t="s">
        <v>34</v>
      </c>
      <c r="AX396" s="115" t="s">
        <v>70</v>
      </c>
      <c r="AY396" s="214" t="s">
        <v>130</v>
      </c>
    </row>
    <row r="397" spans="2:51" s="114" customFormat="1" x14ac:dyDescent="0.3">
      <c r="B397" s="205"/>
      <c r="D397" s="206" t="s">
        <v>140</v>
      </c>
      <c r="E397" s="207" t="s">
        <v>3</v>
      </c>
      <c r="F397" s="208" t="s">
        <v>249</v>
      </c>
      <c r="H397" s="209" t="s">
        <v>3</v>
      </c>
      <c r="I397" s="68"/>
      <c r="L397" s="205"/>
      <c r="M397" s="210"/>
      <c r="N397" s="211"/>
      <c r="O397" s="211"/>
      <c r="P397" s="211"/>
      <c r="Q397" s="211"/>
      <c r="R397" s="211"/>
      <c r="S397" s="211"/>
      <c r="T397" s="212"/>
      <c r="AT397" s="209" t="s">
        <v>140</v>
      </c>
      <c r="AU397" s="209" t="s">
        <v>138</v>
      </c>
      <c r="AV397" s="114" t="s">
        <v>22</v>
      </c>
      <c r="AW397" s="114" t="s">
        <v>34</v>
      </c>
      <c r="AX397" s="114" t="s">
        <v>70</v>
      </c>
      <c r="AY397" s="209" t="s">
        <v>130</v>
      </c>
    </row>
    <row r="398" spans="2:51" s="115" customFormat="1" x14ac:dyDescent="0.3">
      <c r="B398" s="213"/>
      <c r="D398" s="206" t="s">
        <v>140</v>
      </c>
      <c r="E398" s="214" t="s">
        <v>3</v>
      </c>
      <c r="F398" s="215" t="s">
        <v>250</v>
      </c>
      <c r="H398" s="216">
        <v>10.635</v>
      </c>
      <c r="I398" s="69"/>
      <c r="L398" s="213"/>
      <c r="M398" s="217"/>
      <c r="N398" s="218"/>
      <c r="O398" s="218"/>
      <c r="P398" s="218"/>
      <c r="Q398" s="218"/>
      <c r="R398" s="218"/>
      <c r="S398" s="218"/>
      <c r="T398" s="219"/>
      <c r="AT398" s="214" t="s">
        <v>140</v>
      </c>
      <c r="AU398" s="214" t="s">
        <v>138</v>
      </c>
      <c r="AV398" s="115" t="s">
        <v>138</v>
      </c>
      <c r="AW398" s="115" t="s">
        <v>34</v>
      </c>
      <c r="AX398" s="115" t="s">
        <v>70</v>
      </c>
      <c r="AY398" s="214" t="s">
        <v>130</v>
      </c>
    </row>
    <row r="399" spans="2:51" s="114" customFormat="1" x14ac:dyDescent="0.3">
      <c r="B399" s="205"/>
      <c r="D399" s="206" t="s">
        <v>140</v>
      </c>
      <c r="E399" s="207" t="s">
        <v>3</v>
      </c>
      <c r="F399" s="208" t="s">
        <v>251</v>
      </c>
      <c r="H399" s="209" t="s">
        <v>3</v>
      </c>
      <c r="I399" s="68"/>
      <c r="L399" s="205"/>
      <c r="M399" s="210"/>
      <c r="N399" s="211"/>
      <c r="O399" s="211"/>
      <c r="P399" s="211"/>
      <c r="Q399" s="211"/>
      <c r="R399" s="211"/>
      <c r="S399" s="211"/>
      <c r="T399" s="212"/>
      <c r="AT399" s="209" t="s">
        <v>140</v>
      </c>
      <c r="AU399" s="209" t="s">
        <v>138</v>
      </c>
      <c r="AV399" s="114" t="s">
        <v>22</v>
      </c>
      <c r="AW399" s="114" t="s">
        <v>34</v>
      </c>
      <c r="AX399" s="114" t="s">
        <v>70</v>
      </c>
      <c r="AY399" s="209" t="s">
        <v>130</v>
      </c>
    </row>
    <row r="400" spans="2:51" s="115" customFormat="1" x14ac:dyDescent="0.3">
      <c r="B400" s="213"/>
      <c r="D400" s="206" t="s">
        <v>140</v>
      </c>
      <c r="E400" s="214" t="s">
        <v>3</v>
      </c>
      <c r="F400" s="215" t="s">
        <v>252</v>
      </c>
      <c r="H400" s="216">
        <v>23.76</v>
      </c>
      <c r="I400" s="69"/>
      <c r="L400" s="213"/>
      <c r="M400" s="217"/>
      <c r="N400" s="218"/>
      <c r="O400" s="218"/>
      <c r="P400" s="218"/>
      <c r="Q400" s="218"/>
      <c r="R400" s="218"/>
      <c r="S400" s="218"/>
      <c r="T400" s="219"/>
      <c r="AT400" s="214" t="s">
        <v>140</v>
      </c>
      <c r="AU400" s="214" t="s">
        <v>138</v>
      </c>
      <c r="AV400" s="115" t="s">
        <v>138</v>
      </c>
      <c r="AW400" s="115" t="s">
        <v>34</v>
      </c>
      <c r="AX400" s="115" t="s">
        <v>70</v>
      </c>
      <c r="AY400" s="214" t="s">
        <v>130</v>
      </c>
    </row>
    <row r="401" spans="2:51" s="117" customFormat="1" x14ac:dyDescent="0.3">
      <c r="B401" s="241"/>
      <c r="D401" s="206" t="s">
        <v>140</v>
      </c>
      <c r="E401" s="242" t="s">
        <v>3</v>
      </c>
      <c r="F401" s="243" t="s">
        <v>315</v>
      </c>
      <c r="H401" s="244">
        <v>404.70699999999999</v>
      </c>
      <c r="I401" s="72"/>
      <c r="L401" s="241"/>
      <c r="M401" s="245"/>
      <c r="N401" s="246"/>
      <c r="O401" s="246"/>
      <c r="P401" s="246"/>
      <c r="Q401" s="246"/>
      <c r="R401" s="246"/>
      <c r="S401" s="246"/>
      <c r="T401" s="247"/>
      <c r="AT401" s="242" t="s">
        <v>140</v>
      </c>
      <c r="AU401" s="242" t="s">
        <v>138</v>
      </c>
      <c r="AV401" s="117" t="s">
        <v>147</v>
      </c>
      <c r="AW401" s="117" t="s">
        <v>34</v>
      </c>
      <c r="AX401" s="117" t="s">
        <v>70</v>
      </c>
      <c r="AY401" s="242" t="s">
        <v>130</v>
      </c>
    </row>
    <row r="402" spans="2:51" s="114" customFormat="1" x14ac:dyDescent="0.3">
      <c r="B402" s="205"/>
      <c r="D402" s="206" t="s">
        <v>140</v>
      </c>
      <c r="E402" s="207" t="s">
        <v>3</v>
      </c>
      <c r="F402" s="208" t="s">
        <v>189</v>
      </c>
      <c r="H402" s="209" t="s">
        <v>3</v>
      </c>
      <c r="I402" s="68"/>
      <c r="L402" s="205"/>
      <c r="M402" s="210"/>
      <c r="N402" s="211"/>
      <c r="O402" s="211"/>
      <c r="P402" s="211"/>
      <c r="Q402" s="211"/>
      <c r="R402" s="211"/>
      <c r="S402" s="211"/>
      <c r="T402" s="212"/>
      <c r="AT402" s="209" t="s">
        <v>140</v>
      </c>
      <c r="AU402" s="209" t="s">
        <v>138</v>
      </c>
      <c r="AV402" s="114" t="s">
        <v>22</v>
      </c>
      <c r="AW402" s="114" t="s">
        <v>34</v>
      </c>
      <c r="AX402" s="114" t="s">
        <v>70</v>
      </c>
      <c r="AY402" s="209" t="s">
        <v>130</v>
      </c>
    </row>
    <row r="403" spans="2:51" s="115" customFormat="1" x14ac:dyDescent="0.3">
      <c r="B403" s="213"/>
      <c r="D403" s="206" t="s">
        <v>140</v>
      </c>
      <c r="E403" s="214" t="s">
        <v>3</v>
      </c>
      <c r="F403" s="215" t="s">
        <v>316</v>
      </c>
      <c r="H403" s="216">
        <v>484.209</v>
      </c>
      <c r="I403" s="69"/>
      <c r="L403" s="213"/>
      <c r="M403" s="217"/>
      <c r="N403" s="218"/>
      <c r="O403" s="218"/>
      <c r="P403" s="218"/>
      <c r="Q403" s="218"/>
      <c r="R403" s="218"/>
      <c r="S403" s="218"/>
      <c r="T403" s="219"/>
      <c r="AT403" s="214" t="s">
        <v>140</v>
      </c>
      <c r="AU403" s="214" t="s">
        <v>138</v>
      </c>
      <c r="AV403" s="115" t="s">
        <v>138</v>
      </c>
      <c r="AW403" s="115" t="s">
        <v>34</v>
      </c>
      <c r="AX403" s="115" t="s">
        <v>70</v>
      </c>
      <c r="AY403" s="214" t="s">
        <v>130</v>
      </c>
    </row>
    <row r="404" spans="2:51" s="114" customFormat="1" x14ac:dyDescent="0.3">
      <c r="B404" s="205"/>
      <c r="D404" s="206" t="s">
        <v>140</v>
      </c>
      <c r="E404" s="207" t="s">
        <v>3</v>
      </c>
      <c r="F404" s="208" t="s">
        <v>317</v>
      </c>
      <c r="H404" s="209" t="s">
        <v>3</v>
      </c>
      <c r="I404" s="68"/>
      <c r="L404" s="205"/>
      <c r="M404" s="210"/>
      <c r="N404" s="211"/>
      <c r="O404" s="211"/>
      <c r="P404" s="211"/>
      <c r="Q404" s="211"/>
      <c r="R404" s="211"/>
      <c r="S404" s="211"/>
      <c r="T404" s="212"/>
      <c r="AT404" s="209" t="s">
        <v>140</v>
      </c>
      <c r="AU404" s="209" t="s">
        <v>138</v>
      </c>
      <c r="AV404" s="114" t="s">
        <v>22</v>
      </c>
      <c r="AW404" s="114" t="s">
        <v>34</v>
      </c>
      <c r="AX404" s="114" t="s">
        <v>70</v>
      </c>
      <c r="AY404" s="209" t="s">
        <v>130</v>
      </c>
    </row>
    <row r="405" spans="2:51" s="115" customFormat="1" x14ac:dyDescent="0.3">
      <c r="B405" s="213"/>
      <c r="D405" s="206" t="s">
        <v>140</v>
      </c>
      <c r="E405" s="214" t="s">
        <v>3</v>
      </c>
      <c r="F405" s="215" t="s">
        <v>331</v>
      </c>
      <c r="H405" s="216">
        <v>-206.4</v>
      </c>
      <c r="I405" s="69"/>
      <c r="L405" s="213"/>
      <c r="M405" s="217"/>
      <c r="N405" s="218"/>
      <c r="O405" s="218"/>
      <c r="P405" s="218"/>
      <c r="Q405" s="218"/>
      <c r="R405" s="218"/>
      <c r="S405" s="218"/>
      <c r="T405" s="219"/>
      <c r="AT405" s="214" t="s">
        <v>140</v>
      </c>
      <c r="AU405" s="214" t="s">
        <v>138</v>
      </c>
      <c r="AV405" s="115" t="s">
        <v>138</v>
      </c>
      <c r="AW405" s="115" t="s">
        <v>34</v>
      </c>
      <c r="AX405" s="115" t="s">
        <v>70</v>
      </c>
      <c r="AY405" s="214" t="s">
        <v>130</v>
      </c>
    </row>
    <row r="406" spans="2:51" s="115" customFormat="1" x14ac:dyDescent="0.3">
      <c r="B406" s="213"/>
      <c r="D406" s="206" t="s">
        <v>140</v>
      </c>
      <c r="E406" s="214" t="s">
        <v>3</v>
      </c>
      <c r="F406" s="215" t="s">
        <v>332</v>
      </c>
      <c r="H406" s="216">
        <v>-4.32</v>
      </c>
      <c r="I406" s="69"/>
      <c r="L406" s="213"/>
      <c r="M406" s="217"/>
      <c r="N406" s="218"/>
      <c r="O406" s="218"/>
      <c r="P406" s="218"/>
      <c r="Q406" s="218"/>
      <c r="R406" s="218"/>
      <c r="S406" s="218"/>
      <c r="T406" s="219"/>
      <c r="AT406" s="214" t="s">
        <v>140</v>
      </c>
      <c r="AU406" s="214" t="s">
        <v>138</v>
      </c>
      <c r="AV406" s="115" t="s">
        <v>138</v>
      </c>
      <c r="AW406" s="115" t="s">
        <v>34</v>
      </c>
      <c r="AX406" s="115" t="s">
        <v>70</v>
      </c>
      <c r="AY406" s="214" t="s">
        <v>130</v>
      </c>
    </row>
    <row r="407" spans="2:51" s="114" customFormat="1" x14ac:dyDescent="0.3">
      <c r="B407" s="205"/>
      <c r="D407" s="206" t="s">
        <v>140</v>
      </c>
      <c r="E407" s="207" t="s">
        <v>3</v>
      </c>
      <c r="F407" s="208" t="s">
        <v>321</v>
      </c>
      <c r="H407" s="209" t="s">
        <v>3</v>
      </c>
      <c r="I407" s="68"/>
      <c r="L407" s="205"/>
      <c r="M407" s="210"/>
      <c r="N407" s="211"/>
      <c r="O407" s="211"/>
      <c r="P407" s="211"/>
      <c r="Q407" s="211"/>
      <c r="R407" s="211"/>
      <c r="S407" s="211"/>
      <c r="T407" s="212"/>
      <c r="AT407" s="209" t="s">
        <v>140</v>
      </c>
      <c r="AU407" s="209" t="s">
        <v>138</v>
      </c>
      <c r="AV407" s="114" t="s">
        <v>22</v>
      </c>
      <c r="AW407" s="114" t="s">
        <v>34</v>
      </c>
      <c r="AX407" s="114" t="s">
        <v>70</v>
      </c>
      <c r="AY407" s="209" t="s">
        <v>130</v>
      </c>
    </row>
    <row r="408" spans="2:51" s="115" customFormat="1" x14ac:dyDescent="0.3">
      <c r="B408" s="213"/>
      <c r="D408" s="206" t="s">
        <v>140</v>
      </c>
      <c r="E408" s="214" t="s">
        <v>3</v>
      </c>
      <c r="F408" s="215" t="s">
        <v>333</v>
      </c>
      <c r="H408" s="216">
        <v>13.64</v>
      </c>
      <c r="I408" s="69"/>
      <c r="L408" s="213"/>
      <c r="M408" s="217"/>
      <c r="N408" s="218"/>
      <c r="O408" s="218"/>
      <c r="P408" s="218"/>
      <c r="Q408" s="218"/>
      <c r="R408" s="218"/>
      <c r="S408" s="218"/>
      <c r="T408" s="219"/>
      <c r="AT408" s="214" t="s">
        <v>140</v>
      </c>
      <c r="AU408" s="214" t="s">
        <v>138</v>
      </c>
      <c r="AV408" s="115" t="s">
        <v>138</v>
      </c>
      <c r="AW408" s="115" t="s">
        <v>34</v>
      </c>
      <c r="AX408" s="115" t="s">
        <v>70</v>
      </c>
      <c r="AY408" s="214" t="s">
        <v>130</v>
      </c>
    </row>
    <row r="409" spans="2:51" s="117" customFormat="1" x14ac:dyDescent="0.3">
      <c r="B409" s="241"/>
      <c r="D409" s="206" t="s">
        <v>140</v>
      </c>
      <c r="E409" s="242" t="s">
        <v>3</v>
      </c>
      <c r="F409" s="243" t="s">
        <v>315</v>
      </c>
      <c r="H409" s="244">
        <v>287.12900000000002</v>
      </c>
      <c r="I409" s="72"/>
      <c r="L409" s="241"/>
      <c r="M409" s="245"/>
      <c r="N409" s="246"/>
      <c r="O409" s="246"/>
      <c r="P409" s="246"/>
      <c r="Q409" s="246"/>
      <c r="R409" s="246"/>
      <c r="S409" s="246"/>
      <c r="T409" s="247"/>
      <c r="AT409" s="242" t="s">
        <v>140</v>
      </c>
      <c r="AU409" s="242" t="s">
        <v>138</v>
      </c>
      <c r="AV409" s="117" t="s">
        <v>147</v>
      </c>
      <c r="AW409" s="117" t="s">
        <v>34</v>
      </c>
      <c r="AX409" s="117" t="s">
        <v>70</v>
      </c>
      <c r="AY409" s="242" t="s">
        <v>130</v>
      </c>
    </row>
    <row r="410" spans="2:51" s="114" customFormat="1" x14ac:dyDescent="0.3">
      <c r="B410" s="205"/>
      <c r="D410" s="206" t="s">
        <v>140</v>
      </c>
      <c r="E410" s="207" t="s">
        <v>3</v>
      </c>
      <c r="F410" s="208" t="s">
        <v>235</v>
      </c>
      <c r="H410" s="209" t="s">
        <v>3</v>
      </c>
      <c r="I410" s="68"/>
      <c r="L410" s="205"/>
      <c r="M410" s="210"/>
      <c r="N410" s="211"/>
      <c r="O410" s="211"/>
      <c r="P410" s="211"/>
      <c r="Q410" s="211"/>
      <c r="R410" s="211"/>
      <c r="S410" s="211"/>
      <c r="T410" s="212"/>
      <c r="AT410" s="209" t="s">
        <v>140</v>
      </c>
      <c r="AU410" s="209" t="s">
        <v>138</v>
      </c>
      <c r="AV410" s="114" t="s">
        <v>22</v>
      </c>
      <c r="AW410" s="114" t="s">
        <v>34</v>
      </c>
      <c r="AX410" s="114" t="s">
        <v>70</v>
      </c>
      <c r="AY410" s="209" t="s">
        <v>130</v>
      </c>
    </row>
    <row r="411" spans="2:51" s="115" customFormat="1" x14ac:dyDescent="0.3">
      <c r="B411" s="213"/>
      <c r="D411" s="206" t="s">
        <v>140</v>
      </c>
      <c r="E411" s="214" t="s">
        <v>3</v>
      </c>
      <c r="F411" s="215" t="s">
        <v>334</v>
      </c>
      <c r="H411" s="216">
        <v>188.136</v>
      </c>
      <c r="I411" s="69"/>
      <c r="L411" s="213"/>
      <c r="M411" s="217"/>
      <c r="N411" s="218"/>
      <c r="O411" s="218"/>
      <c r="P411" s="218"/>
      <c r="Q411" s="218"/>
      <c r="R411" s="218"/>
      <c r="S411" s="218"/>
      <c r="T411" s="219"/>
      <c r="AT411" s="214" t="s">
        <v>140</v>
      </c>
      <c r="AU411" s="214" t="s">
        <v>138</v>
      </c>
      <c r="AV411" s="115" t="s">
        <v>138</v>
      </c>
      <c r="AW411" s="115" t="s">
        <v>34</v>
      </c>
      <c r="AX411" s="115" t="s">
        <v>70</v>
      </c>
      <c r="AY411" s="214" t="s">
        <v>130</v>
      </c>
    </row>
    <row r="412" spans="2:51" s="114" customFormat="1" x14ac:dyDescent="0.3">
      <c r="B412" s="205"/>
      <c r="D412" s="206" t="s">
        <v>140</v>
      </c>
      <c r="E412" s="207" t="s">
        <v>3</v>
      </c>
      <c r="F412" s="208" t="s">
        <v>317</v>
      </c>
      <c r="H412" s="209" t="s">
        <v>3</v>
      </c>
      <c r="I412" s="68"/>
      <c r="L412" s="205"/>
      <c r="M412" s="210"/>
      <c r="N412" s="211"/>
      <c r="O412" s="211"/>
      <c r="P412" s="211"/>
      <c r="Q412" s="211"/>
      <c r="R412" s="211"/>
      <c r="S412" s="211"/>
      <c r="T412" s="212"/>
      <c r="AT412" s="209" t="s">
        <v>140</v>
      </c>
      <c r="AU412" s="209" t="s">
        <v>138</v>
      </c>
      <c r="AV412" s="114" t="s">
        <v>22</v>
      </c>
      <c r="AW412" s="114" t="s">
        <v>34</v>
      </c>
      <c r="AX412" s="114" t="s">
        <v>70</v>
      </c>
      <c r="AY412" s="209" t="s">
        <v>130</v>
      </c>
    </row>
    <row r="413" spans="2:51" s="115" customFormat="1" x14ac:dyDescent="0.3">
      <c r="B413" s="213"/>
      <c r="D413" s="206" t="s">
        <v>140</v>
      </c>
      <c r="E413" s="214" t="s">
        <v>3</v>
      </c>
      <c r="F413" s="215" t="s">
        <v>335</v>
      </c>
      <c r="H413" s="216">
        <v>-1.8</v>
      </c>
      <c r="I413" s="69"/>
      <c r="L413" s="213"/>
      <c r="M413" s="217"/>
      <c r="N413" s="218"/>
      <c r="O413" s="218"/>
      <c r="P413" s="218"/>
      <c r="Q413" s="218"/>
      <c r="R413" s="218"/>
      <c r="S413" s="218"/>
      <c r="T413" s="219"/>
      <c r="AT413" s="214" t="s">
        <v>140</v>
      </c>
      <c r="AU413" s="214" t="s">
        <v>138</v>
      </c>
      <c r="AV413" s="115" t="s">
        <v>138</v>
      </c>
      <c r="AW413" s="115" t="s">
        <v>34</v>
      </c>
      <c r="AX413" s="115" t="s">
        <v>70</v>
      </c>
      <c r="AY413" s="214" t="s">
        <v>130</v>
      </c>
    </row>
    <row r="414" spans="2:51" s="115" customFormat="1" x14ac:dyDescent="0.3">
      <c r="B414" s="213"/>
      <c r="D414" s="206" t="s">
        <v>140</v>
      </c>
      <c r="E414" s="214" t="s">
        <v>3</v>
      </c>
      <c r="F414" s="215" t="s">
        <v>336</v>
      </c>
      <c r="H414" s="216">
        <v>-14.499000000000001</v>
      </c>
      <c r="I414" s="69"/>
      <c r="L414" s="213"/>
      <c r="M414" s="217"/>
      <c r="N414" s="218"/>
      <c r="O414" s="218"/>
      <c r="P414" s="218"/>
      <c r="Q414" s="218"/>
      <c r="R414" s="218"/>
      <c r="S414" s="218"/>
      <c r="T414" s="219"/>
      <c r="AT414" s="214" t="s">
        <v>140</v>
      </c>
      <c r="AU414" s="214" t="s">
        <v>138</v>
      </c>
      <c r="AV414" s="115" t="s">
        <v>138</v>
      </c>
      <c r="AW414" s="115" t="s">
        <v>34</v>
      </c>
      <c r="AX414" s="115" t="s">
        <v>70</v>
      </c>
      <c r="AY414" s="214" t="s">
        <v>130</v>
      </c>
    </row>
    <row r="415" spans="2:51" s="114" customFormat="1" x14ac:dyDescent="0.3">
      <c r="B415" s="205"/>
      <c r="D415" s="206" t="s">
        <v>140</v>
      </c>
      <c r="E415" s="207" t="s">
        <v>3</v>
      </c>
      <c r="F415" s="208" t="s">
        <v>326</v>
      </c>
      <c r="H415" s="209" t="s">
        <v>3</v>
      </c>
      <c r="I415" s="68"/>
      <c r="L415" s="205"/>
      <c r="M415" s="210"/>
      <c r="N415" s="211"/>
      <c r="O415" s="211"/>
      <c r="P415" s="211"/>
      <c r="Q415" s="211"/>
      <c r="R415" s="211"/>
      <c r="S415" s="211"/>
      <c r="T415" s="212"/>
      <c r="AT415" s="209" t="s">
        <v>140</v>
      </c>
      <c r="AU415" s="209" t="s">
        <v>138</v>
      </c>
      <c r="AV415" s="114" t="s">
        <v>22</v>
      </c>
      <c r="AW415" s="114" t="s">
        <v>34</v>
      </c>
      <c r="AX415" s="114" t="s">
        <v>70</v>
      </c>
      <c r="AY415" s="209" t="s">
        <v>130</v>
      </c>
    </row>
    <row r="416" spans="2:51" s="115" customFormat="1" x14ac:dyDescent="0.3">
      <c r="B416" s="213"/>
      <c r="D416" s="206" t="s">
        <v>140</v>
      </c>
      <c r="E416" s="214" t="s">
        <v>3</v>
      </c>
      <c r="F416" s="215" t="s">
        <v>329</v>
      </c>
      <c r="H416" s="216">
        <v>18.936</v>
      </c>
      <c r="I416" s="69"/>
      <c r="L416" s="213"/>
      <c r="M416" s="217"/>
      <c r="N416" s="218"/>
      <c r="O416" s="218"/>
      <c r="P416" s="218"/>
      <c r="Q416" s="218"/>
      <c r="R416" s="218"/>
      <c r="S416" s="218"/>
      <c r="T416" s="219"/>
      <c r="AT416" s="214" t="s">
        <v>140</v>
      </c>
      <c r="AU416" s="214" t="s">
        <v>138</v>
      </c>
      <c r="AV416" s="115" t="s">
        <v>138</v>
      </c>
      <c r="AW416" s="115" t="s">
        <v>34</v>
      </c>
      <c r="AX416" s="115" t="s">
        <v>70</v>
      </c>
      <c r="AY416" s="214" t="s">
        <v>130</v>
      </c>
    </row>
    <row r="417" spans="2:51" s="114" customFormat="1" x14ac:dyDescent="0.3">
      <c r="B417" s="205"/>
      <c r="D417" s="206" t="s">
        <v>140</v>
      </c>
      <c r="E417" s="207" t="s">
        <v>3</v>
      </c>
      <c r="F417" s="208" t="s">
        <v>251</v>
      </c>
      <c r="H417" s="209" t="s">
        <v>3</v>
      </c>
      <c r="I417" s="68"/>
      <c r="L417" s="205"/>
      <c r="M417" s="210"/>
      <c r="N417" s="211"/>
      <c r="O417" s="211"/>
      <c r="P417" s="211"/>
      <c r="Q417" s="211"/>
      <c r="R417" s="211"/>
      <c r="S417" s="211"/>
      <c r="T417" s="212"/>
      <c r="AT417" s="209" t="s">
        <v>140</v>
      </c>
      <c r="AU417" s="209" t="s">
        <v>138</v>
      </c>
      <c r="AV417" s="114" t="s">
        <v>22</v>
      </c>
      <c r="AW417" s="114" t="s">
        <v>34</v>
      </c>
      <c r="AX417" s="114" t="s">
        <v>70</v>
      </c>
      <c r="AY417" s="209" t="s">
        <v>130</v>
      </c>
    </row>
    <row r="418" spans="2:51" s="115" customFormat="1" x14ac:dyDescent="0.3">
      <c r="B418" s="213"/>
      <c r="D418" s="206" t="s">
        <v>140</v>
      </c>
      <c r="E418" s="214" t="s">
        <v>3</v>
      </c>
      <c r="F418" s="215" t="s">
        <v>253</v>
      </c>
      <c r="H418" s="216">
        <v>5.4</v>
      </c>
      <c r="I418" s="69"/>
      <c r="L418" s="213"/>
      <c r="M418" s="217"/>
      <c r="N418" s="218"/>
      <c r="O418" s="218"/>
      <c r="P418" s="218"/>
      <c r="Q418" s="218"/>
      <c r="R418" s="218"/>
      <c r="S418" s="218"/>
      <c r="T418" s="219"/>
      <c r="AT418" s="214" t="s">
        <v>140</v>
      </c>
      <c r="AU418" s="214" t="s">
        <v>138</v>
      </c>
      <c r="AV418" s="115" t="s">
        <v>138</v>
      </c>
      <c r="AW418" s="115" t="s">
        <v>34</v>
      </c>
      <c r="AX418" s="115" t="s">
        <v>70</v>
      </c>
      <c r="AY418" s="214" t="s">
        <v>130</v>
      </c>
    </row>
    <row r="419" spans="2:51" s="117" customFormat="1" x14ac:dyDescent="0.3">
      <c r="B419" s="241"/>
      <c r="D419" s="206" t="s">
        <v>140</v>
      </c>
      <c r="E419" s="242" t="s">
        <v>3</v>
      </c>
      <c r="F419" s="243" t="s">
        <v>315</v>
      </c>
      <c r="H419" s="244">
        <v>196.173</v>
      </c>
      <c r="I419" s="72"/>
      <c r="L419" s="241"/>
      <c r="M419" s="245"/>
      <c r="N419" s="246"/>
      <c r="O419" s="246"/>
      <c r="P419" s="246"/>
      <c r="Q419" s="246"/>
      <c r="R419" s="246"/>
      <c r="S419" s="246"/>
      <c r="T419" s="247"/>
      <c r="AT419" s="242" t="s">
        <v>140</v>
      </c>
      <c r="AU419" s="242" t="s">
        <v>138</v>
      </c>
      <c r="AV419" s="117" t="s">
        <v>147</v>
      </c>
      <c r="AW419" s="117" t="s">
        <v>34</v>
      </c>
      <c r="AX419" s="117" t="s">
        <v>70</v>
      </c>
      <c r="AY419" s="242" t="s">
        <v>130</v>
      </c>
    </row>
    <row r="420" spans="2:51" s="114" customFormat="1" x14ac:dyDescent="0.3">
      <c r="B420" s="205"/>
      <c r="D420" s="206" t="s">
        <v>140</v>
      </c>
      <c r="E420" s="207" t="s">
        <v>3</v>
      </c>
      <c r="F420" s="208" t="s">
        <v>238</v>
      </c>
      <c r="H420" s="209" t="s">
        <v>3</v>
      </c>
      <c r="I420" s="68"/>
      <c r="L420" s="205"/>
      <c r="M420" s="210"/>
      <c r="N420" s="211"/>
      <c r="O420" s="211"/>
      <c r="P420" s="211"/>
      <c r="Q420" s="211"/>
      <c r="R420" s="211"/>
      <c r="S420" s="211"/>
      <c r="T420" s="212"/>
      <c r="AT420" s="209" t="s">
        <v>140</v>
      </c>
      <c r="AU420" s="209" t="s">
        <v>138</v>
      </c>
      <c r="AV420" s="114" t="s">
        <v>22</v>
      </c>
      <c r="AW420" s="114" t="s">
        <v>34</v>
      </c>
      <c r="AX420" s="114" t="s">
        <v>70</v>
      </c>
      <c r="AY420" s="209" t="s">
        <v>130</v>
      </c>
    </row>
    <row r="421" spans="2:51" s="115" customFormat="1" x14ac:dyDescent="0.3">
      <c r="B421" s="213"/>
      <c r="D421" s="206" t="s">
        <v>140</v>
      </c>
      <c r="E421" s="214" t="s">
        <v>3</v>
      </c>
      <c r="F421" s="215" t="s">
        <v>334</v>
      </c>
      <c r="H421" s="216">
        <v>188.136</v>
      </c>
      <c r="I421" s="69"/>
      <c r="L421" s="213"/>
      <c r="M421" s="217"/>
      <c r="N421" s="218"/>
      <c r="O421" s="218"/>
      <c r="P421" s="218"/>
      <c r="Q421" s="218"/>
      <c r="R421" s="218"/>
      <c r="S421" s="218"/>
      <c r="T421" s="219"/>
      <c r="AT421" s="214" t="s">
        <v>140</v>
      </c>
      <c r="AU421" s="214" t="s">
        <v>138</v>
      </c>
      <c r="AV421" s="115" t="s">
        <v>138</v>
      </c>
      <c r="AW421" s="115" t="s">
        <v>34</v>
      </c>
      <c r="AX421" s="115" t="s">
        <v>70</v>
      </c>
      <c r="AY421" s="214" t="s">
        <v>130</v>
      </c>
    </row>
    <row r="422" spans="2:51" s="114" customFormat="1" x14ac:dyDescent="0.3">
      <c r="B422" s="205"/>
      <c r="D422" s="206" t="s">
        <v>140</v>
      </c>
      <c r="E422" s="207" t="s">
        <v>3</v>
      </c>
      <c r="F422" s="208" t="s">
        <v>317</v>
      </c>
      <c r="H422" s="209" t="s">
        <v>3</v>
      </c>
      <c r="I422" s="68"/>
      <c r="L422" s="205"/>
      <c r="M422" s="210"/>
      <c r="N422" s="211"/>
      <c r="O422" s="211"/>
      <c r="P422" s="211"/>
      <c r="Q422" s="211"/>
      <c r="R422" s="211"/>
      <c r="S422" s="211"/>
      <c r="T422" s="212"/>
      <c r="AT422" s="209" t="s">
        <v>140</v>
      </c>
      <c r="AU422" s="209" t="s">
        <v>138</v>
      </c>
      <c r="AV422" s="114" t="s">
        <v>22</v>
      </c>
      <c r="AW422" s="114" t="s">
        <v>34</v>
      </c>
      <c r="AX422" s="114" t="s">
        <v>70</v>
      </c>
      <c r="AY422" s="209" t="s">
        <v>130</v>
      </c>
    </row>
    <row r="423" spans="2:51" s="115" customFormat="1" x14ac:dyDescent="0.3">
      <c r="B423" s="213"/>
      <c r="D423" s="206" t="s">
        <v>140</v>
      </c>
      <c r="E423" s="214" t="s">
        <v>3</v>
      </c>
      <c r="F423" s="215" t="s">
        <v>332</v>
      </c>
      <c r="H423" s="216">
        <v>-4.32</v>
      </c>
      <c r="I423" s="69"/>
      <c r="L423" s="213"/>
      <c r="M423" s="217"/>
      <c r="N423" s="218"/>
      <c r="O423" s="218"/>
      <c r="P423" s="218"/>
      <c r="Q423" s="218"/>
      <c r="R423" s="218"/>
      <c r="S423" s="218"/>
      <c r="T423" s="219"/>
      <c r="AT423" s="214" t="s">
        <v>140</v>
      </c>
      <c r="AU423" s="214" t="s">
        <v>138</v>
      </c>
      <c r="AV423" s="115" t="s">
        <v>138</v>
      </c>
      <c r="AW423" s="115" t="s">
        <v>34</v>
      </c>
      <c r="AX423" s="115" t="s">
        <v>70</v>
      </c>
      <c r="AY423" s="214" t="s">
        <v>130</v>
      </c>
    </row>
    <row r="424" spans="2:51" s="115" customFormat="1" x14ac:dyDescent="0.3">
      <c r="B424" s="213"/>
      <c r="D424" s="206" t="s">
        <v>140</v>
      </c>
      <c r="E424" s="214" t="s">
        <v>3</v>
      </c>
      <c r="F424" s="215" t="s">
        <v>337</v>
      </c>
      <c r="H424" s="216">
        <v>-11.34</v>
      </c>
      <c r="I424" s="69"/>
      <c r="L424" s="213"/>
      <c r="M424" s="217"/>
      <c r="N424" s="218"/>
      <c r="O424" s="218"/>
      <c r="P424" s="218"/>
      <c r="Q424" s="218"/>
      <c r="R424" s="218"/>
      <c r="S424" s="218"/>
      <c r="T424" s="219"/>
      <c r="AT424" s="214" t="s">
        <v>140</v>
      </c>
      <c r="AU424" s="214" t="s">
        <v>138</v>
      </c>
      <c r="AV424" s="115" t="s">
        <v>138</v>
      </c>
      <c r="AW424" s="115" t="s">
        <v>34</v>
      </c>
      <c r="AX424" s="115" t="s">
        <v>70</v>
      </c>
      <c r="AY424" s="214" t="s">
        <v>130</v>
      </c>
    </row>
    <row r="425" spans="2:51" s="114" customFormat="1" x14ac:dyDescent="0.3">
      <c r="B425" s="205"/>
      <c r="D425" s="206" t="s">
        <v>140</v>
      </c>
      <c r="E425" s="207" t="s">
        <v>3</v>
      </c>
      <c r="F425" s="208" t="s">
        <v>323</v>
      </c>
      <c r="H425" s="209" t="s">
        <v>3</v>
      </c>
      <c r="I425" s="68"/>
      <c r="L425" s="205"/>
      <c r="M425" s="210"/>
      <c r="N425" s="211"/>
      <c r="O425" s="211"/>
      <c r="P425" s="211"/>
      <c r="Q425" s="211"/>
      <c r="R425" s="211"/>
      <c r="S425" s="211"/>
      <c r="T425" s="212"/>
      <c r="AT425" s="209" t="s">
        <v>140</v>
      </c>
      <c r="AU425" s="209" t="s">
        <v>138</v>
      </c>
      <c r="AV425" s="114" t="s">
        <v>22</v>
      </c>
      <c r="AW425" s="114" t="s">
        <v>34</v>
      </c>
      <c r="AX425" s="114" t="s">
        <v>70</v>
      </c>
      <c r="AY425" s="209" t="s">
        <v>130</v>
      </c>
    </row>
    <row r="426" spans="2:51" s="115" customFormat="1" x14ac:dyDescent="0.3">
      <c r="B426" s="213"/>
      <c r="D426" s="206" t="s">
        <v>140</v>
      </c>
      <c r="E426" s="214" t="s">
        <v>3</v>
      </c>
      <c r="F426" s="215" t="s">
        <v>338</v>
      </c>
      <c r="H426" s="216">
        <v>1.841</v>
      </c>
      <c r="I426" s="69"/>
      <c r="L426" s="213"/>
      <c r="M426" s="217"/>
      <c r="N426" s="218"/>
      <c r="O426" s="218"/>
      <c r="P426" s="218"/>
      <c r="Q426" s="218"/>
      <c r="R426" s="218"/>
      <c r="S426" s="218"/>
      <c r="T426" s="219"/>
      <c r="AT426" s="214" t="s">
        <v>140</v>
      </c>
      <c r="AU426" s="214" t="s">
        <v>138</v>
      </c>
      <c r="AV426" s="115" t="s">
        <v>138</v>
      </c>
      <c r="AW426" s="115" t="s">
        <v>34</v>
      </c>
      <c r="AX426" s="115" t="s">
        <v>70</v>
      </c>
      <c r="AY426" s="214" t="s">
        <v>130</v>
      </c>
    </row>
    <row r="427" spans="2:51" s="114" customFormat="1" x14ac:dyDescent="0.3">
      <c r="B427" s="205"/>
      <c r="D427" s="206" t="s">
        <v>140</v>
      </c>
      <c r="E427" s="207" t="s">
        <v>3</v>
      </c>
      <c r="F427" s="208" t="s">
        <v>326</v>
      </c>
      <c r="H427" s="209" t="s">
        <v>3</v>
      </c>
      <c r="I427" s="68"/>
      <c r="L427" s="205"/>
      <c r="M427" s="210"/>
      <c r="N427" s="211"/>
      <c r="O427" s="211"/>
      <c r="P427" s="211"/>
      <c r="Q427" s="211"/>
      <c r="R427" s="211"/>
      <c r="S427" s="211"/>
      <c r="T427" s="212"/>
      <c r="AT427" s="209" t="s">
        <v>140</v>
      </c>
      <c r="AU427" s="209" t="s">
        <v>138</v>
      </c>
      <c r="AV427" s="114" t="s">
        <v>22</v>
      </c>
      <c r="AW427" s="114" t="s">
        <v>34</v>
      </c>
      <c r="AX427" s="114" t="s">
        <v>70</v>
      </c>
      <c r="AY427" s="209" t="s">
        <v>130</v>
      </c>
    </row>
    <row r="428" spans="2:51" s="115" customFormat="1" x14ac:dyDescent="0.3">
      <c r="B428" s="213"/>
      <c r="D428" s="206" t="s">
        <v>140</v>
      </c>
      <c r="E428" s="214" t="s">
        <v>3</v>
      </c>
      <c r="F428" s="215" t="s">
        <v>329</v>
      </c>
      <c r="H428" s="216">
        <v>18.936</v>
      </c>
      <c r="I428" s="69"/>
      <c r="L428" s="213"/>
      <c r="M428" s="217"/>
      <c r="N428" s="218"/>
      <c r="O428" s="218"/>
      <c r="P428" s="218"/>
      <c r="Q428" s="218"/>
      <c r="R428" s="218"/>
      <c r="S428" s="218"/>
      <c r="T428" s="219"/>
      <c r="AT428" s="214" t="s">
        <v>140</v>
      </c>
      <c r="AU428" s="214" t="s">
        <v>138</v>
      </c>
      <c r="AV428" s="115" t="s">
        <v>138</v>
      </c>
      <c r="AW428" s="115" t="s">
        <v>34</v>
      </c>
      <c r="AX428" s="115" t="s">
        <v>70</v>
      </c>
      <c r="AY428" s="214" t="s">
        <v>130</v>
      </c>
    </row>
    <row r="429" spans="2:51" s="114" customFormat="1" x14ac:dyDescent="0.3">
      <c r="B429" s="205"/>
      <c r="D429" s="206" t="s">
        <v>140</v>
      </c>
      <c r="E429" s="207" t="s">
        <v>3</v>
      </c>
      <c r="F429" s="208" t="s">
        <v>251</v>
      </c>
      <c r="H429" s="209" t="s">
        <v>3</v>
      </c>
      <c r="I429" s="68"/>
      <c r="L429" s="205"/>
      <c r="M429" s="210"/>
      <c r="N429" s="211"/>
      <c r="O429" s="211"/>
      <c r="P429" s="211"/>
      <c r="Q429" s="211"/>
      <c r="R429" s="211"/>
      <c r="S429" s="211"/>
      <c r="T429" s="212"/>
      <c r="AT429" s="209" t="s">
        <v>140</v>
      </c>
      <c r="AU429" s="209" t="s">
        <v>138</v>
      </c>
      <c r="AV429" s="114" t="s">
        <v>22</v>
      </c>
      <c r="AW429" s="114" t="s">
        <v>34</v>
      </c>
      <c r="AX429" s="114" t="s">
        <v>70</v>
      </c>
      <c r="AY429" s="209" t="s">
        <v>130</v>
      </c>
    </row>
    <row r="430" spans="2:51" s="115" customFormat="1" x14ac:dyDescent="0.3">
      <c r="B430" s="213"/>
      <c r="D430" s="206" t="s">
        <v>140</v>
      </c>
      <c r="E430" s="214" t="s">
        <v>3</v>
      </c>
      <c r="F430" s="215" t="s">
        <v>253</v>
      </c>
      <c r="H430" s="216">
        <v>5.4</v>
      </c>
      <c r="I430" s="69"/>
      <c r="L430" s="213"/>
      <c r="M430" s="217"/>
      <c r="N430" s="218"/>
      <c r="O430" s="218"/>
      <c r="P430" s="218"/>
      <c r="Q430" s="218"/>
      <c r="R430" s="218"/>
      <c r="S430" s="218"/>
      <c r="T430" s="219"/>
      <c r="AT430" s="214" t="s">
        <v>140</v>
      </c>
      <c r="AU430" s="214" t="s">
        <v>138</v>
      </c>
      <c r="AV430" s="115" t="s">
        <v>138</v>
      </c>
      <c r="AW430" s="115" t="s">
        <v>34</v>
      </c>
      <c r="AX430" s="115" t="s">
        <v>70</v>
      </c>
      <c r="AY430" s="214" t="s">
        <v>130</v>
      </c>
    </row>
    <row r="431" spans="2:51" s="117" customFormat="1" x14ac:dyDescent="0.3">
      <c r="B431" s="241"/>
      <c r="D431" s="206" t="s">
        <v>140</v>
      </c>
      <c r="E431" s="242" t="s">
        <v>3</v>
      </c>
      <c r="F431" s="243" t="s">
        <v>315</v>
      </c>
      <c r="H431" s="244">
        <v>198.65299999999999</v>
      </c>
      <c r="I431" s="72"/>
      <c r="L431" s="241"/>
      <c r="M431" s="245"/>
      <c r="N431" s="246"/>
      <c r="O431" s="246"/>
      <c r="P431" s="246"/>
      <c r="Q431" s="246"/>
      <c r="R431" s="246"/>
      <c r="S431" s="246"/>
      <c r="T431" s="247"/>
      <c r="AT431" s="242" t="s">
        <v>140</v>
      </c>
      <c r="AU431" s="242" t="s">
        <v>138</v>
      </c>
      <c r="AV431" s="117" t="s">
        <v>147</v>
      </c>
      <c r="AW431" s="117" t="s">
        <v>34</v>
      </c>
      <c r="AX431" s="117" t="s">
        <v>70</v>
      </c>
      <c r="AY431" s="242" t="s">
        <v>130</v>
      </c>
    </row>
    <row r="432" spans="2:51" s="115" customFormat="1" x14ac:dyDescent="0.3">
      <c r="B432" s="213"/>
      <c r="D432" s="206" t="s">
        <v>140</v>
      </c>
      <c r="E432" s="214" t="s">
        <v>3</v>
      </c>
      <c r="F432" s="215" t="s">
        <v>339</v>
      </c>
      <c r="H432" s="216">
        <v>-11.8</v>
      </c>
      <c r="I432" s="69"/>
      <c r="L432" s="213"/>
      <c r="M432" s="217"/>
      <c r="N432" s="218"/>
      <c r="O432" s="218"/>
      <c r="P432" s="218"/>
      <c r="Q432" s="218"/>
      <c r="R432" s="218"/>
      <c r="S432" s="218"/>
      <c r="T432" s="219"/>
      <c r="AT432" s="214" t="s">
        <v>140</v>
      </c>
      <c r="AU432" s="214" t="s">
        <v>138</v>
      </c>
      <c r="AV432" s="115" t="s">
        <v>138</v>
      </c>
      <c r="AW432" s="115" t="s">
        <v>34</v>
      </c>
      <c r="AX432" s="115" t="s">
        <v>70</v>
      </c>
      <c r="AY432" s="214" t="s">
        <v>130</v>
      </c>
    </row>
    <row r="433" spans="2:51" s="114" customFormat="1" x14ac:dyDescent="0.3">
      <c r="B433" s="205"/>
      <c r="D433" s="206" t="s">
        <v>140</v>
      </c>
      <c r="E433" s="207" t="s">
        <v>3</v>
      </c>
      <c r="F433" s="208" t="s">
        <v>399</v>
      </c>
      <c r="H433" s="209" t="s">
        <v>3</v>
      </c>
      <c r="I433" s="68"/>
      <c r="L433" s="205"/>
      <c r="M433" s="210"/>
      <c r="N433" s="211"/>
      <c r="O433" s="211"/>
      <c r="P433" s="211"/>
      <c r="Q433" s="211"/>
      <c r="R433" s="211"/>
      <c r="S433" s="211"/>
      <c r="T433" s="212"/>
      <c r="AT433" s="209" t="s">
        <v>140</v>
      </c>
      <c r="AU433" s="209" t="s">
        <v>138</v>
      </c>
      <c r="AV433" s="114" t="s">
        <v>22</v>
      </c>
      <c r="AW433" s="114" t="s">
        <v>34</v>
      </c>
      <c r="AX433" s="114" t="s">
        <v>70</v>
      </c>
      <c r="AY433" s="209" t="s">
        <v>130</v>
      </c>
    </row>
    <row r="434" spans="2:51" s="114" customFormat="1" x14ac:dyDescent="0.3">
      <c r="B434" s="205"/>
      <c r="D434" s="206" t="s">
        <v>140</v>
      </c>
      <c r="E434" s="207" t="s">
        <v>3</v>
      </c>
      <c r="F434" s="208" t="s">
        <v>246</v>
      </c>
      <c r="H434" s="209" t="s">
        <v>3</v>
      </c>
      <c r="I434" s="68"/>
      <c r="L434" s="205"/>
      <c r="M434" s="210"/>
      <c r="N434" s="211"/>
      <c r="O434" s="211"/>
      <c r="P434" s="211"/>
      <c r="Q434" s="211"/>
      <c r="R434" s="211"/>
      <c r="S434" s="211"/>
      <c r="T434" s="212"/>
      <c r="AT434" s="209" t="s">
        <v>140</v>
      </c>
      <c r="AU434" s="209" t="s">
        <v>138</v>
      </c>
      <c r="AV434" s="114" t="s">
        <v>22</v>
      </c>
      <c r="AW434" s="114" t="s">
        <v>34</v>
      </c>
      <c r="AX434" s="114" t="s">
        <v>70</v>
      </c>
      <c r="AY434" s="209" t="s">
        <v>130</v>
      </c>
    </row>
    <row r="435" spans="2:51" s="115" customFormat="1" x14ac:dyDescent="0.3">
      <c r="B435" s="213"/>
      <c r="D435" s="206" t="s">
        <v>140</v>
      </c>
      <c r="E435" s="214" t="s">
        <v>3</v>
      </c>
      <c r="F435" s="215" t="s">
        <v>247</v>
      </c>
      <c r="H435" s="216">
        <v>11.8</v>
      </c>
      <c r="I435" s="69"/>
      <c r="L435" s="213"/>
      <c r="M435" s="217"/>
      <c r="N435" s="218"/>
      <c r="O435" s="218"/>
      <c r="P435" s="218"/>
      <c r="Q435" s="218"/>
      <c r="R435" s="218"/>
      <c r="S435" s="218"/>
      <c r="T435" s="219"/>
      <c r="AT435" s="214" t="s">
        <v>140</v>
      </c>
      <c r="AU435" s="214" t="s">
        <v>138</v>
      </c>
      <c r="AV435" s="115" t="s">
        <v>138</v>
      </c>
      <c r="AW435" s="115" t="s">
        <v>34</v>
      </c>
      <c r="AX435" s="115" t="s">
        <v>70</v>
      </c>
      <c r="AY435" s="214" t="s">
        <v>130</v>
      </c>
    </row>
    <row r="436" spans="2:51" s="114" customFormat="1" x14ac:dyDescent="0.3">
      <c r="B436" s="205"/>
      <c r="D436" s="206" t="s">
        <v>140</v>
      </c>
      <c r="E436" s="207" t="s">
        <v>3</v>
      </c>
      <c r="F436" s="208" t="s">
        <v>248</v>
      </c>
      <c r="H436" s="209" t="s">
        <v>3</v>
      </c>
      <c r="I436" s="68"/>
      <c r="L436" s="205"/>
      <c r="M436" s="210"/>
      <c r="N436" s="211"/>
      <c r="O436" s="211"/>
      <c r="P436" s="211"/>
      <c r="Q436" s="211"/>
      <c r="R436" s="211"/>
      <c r="S436" s="211"/>
      <c r="T436" s="212"/>
      <c r="AT436" s="209" t="s">
        <v>140</v>
      </c>
      <c r="AU436" s="209" t="s">
        <v>138</v>
      </c>
      <c r="AV436" s="114" t="s">
        <v>22</v>
      </c>
      <c r="AW436" s="114" t="s">
        <v>34</v>
      </c>
      <c r="AX436" s="114" t="s">
        <v>70</v>
      </c>
      <c r="AY436" s="209" t="s">
        <v>130</v>
      </c>
    </row>
    <row r="437" spans="2:51" s="114" customFormat="1" x14ac:dyDescent="0.3">
      <c r="B437" s="205"/>
      <c r="D437" s="206" t="s">
        <v>140</v>
      </c>
      <c r="E437" s="207" t="s">
        <v>3</v>
      </c>
      <c r="F437" s="208" t="s">
        <v>185</v>
      </c>
      <c r="H437" s="209" t="s">
        <v>3</v>
      </c>
      <c r="I437" s="68"/>
      <c r="L437" s="205"/>
      <c r="M437" s="210"/>
      <c r="N437" s="211"/>
      <c r="O437" s="211"/>
      <c r="P437" s="211"/>
      <c r="Q437" s="211"/>
      <c r="R437" s="211"/>
      <c r="S437" s="211"/>
      <c r="T437" s="212"/>
      <c r="AT437" s="209" t="s">
        <v>140</v>
      </c>
      <c r="AU437" s="209" t="s">
        <v>138</v>
      </c>
      <c r="AV437" s="114" t="s">
        <v>22</v>
      </c>
      <c r="AW437" s="114" t="s">
        <v>34</v>
      </c>
      <c r="AX437" s="114" t="s">
        <v>70</v>
      </c>
      <c r="AY437" s="209" t="s">
        <v>130</v>
      </c>
    </row>
    <row r="438" spans="2:51" s="114" customFormat="1" x14ac:dyDescent="0.3">
      <c r="B438" s="205"/>
      <c r="D438" s="206" t="s">
        <v>140</v>
      </c>
      <c r="E438" s="207" t="s">
        <v>3</v>
      </c>
      <c r="F438" s="208" t="s">
        <v>249</v>
      </c>
      <c r="H438" s="209" t="s">
        <v>3</v>
      </c>
      <c r="I438" s="68"/>
      <c r="L438" s="205"/>
      <c r="M438" s="210"/>
      <c r="N438" s="211"/>
      <c r="O438" s="211"/>
      <c r="P438" s="211"/>
      <c r="Q438" s="211"/>
      <c r="R438" s="211"/>
      <c r="S438" s="211"/>
      <c r="T438" s="212"/>
      <c r="AT438" s="209" t="s">
        <v>140</v>
      </c>
      <c r="AU438" s="209" t="s">
        <v>138</v>
      </c>
      <c r="AV438" s="114" t="s">
        <v>22</v>
      </c>
      <c r="AW438" s="114" t="s">
        <v>34</v>
      </c>
      <c r="AX438" s="114" t="s">
        <v>70</v>
      </c>
      <c r="AY438" s="209" t="s">
        <v>130</v>
      </c>
    </row>
    <row r="439" spans="2:51" s="115" customFormat="1" x14ac:dyDescent="0.3">
      <c r="B439" s="213"/>
      <c r="D439" s="206" t="s">
        <v>140</v>
      </c>
      <c r="E439" s="214" t="s">
        <v>3</v>
      </c>
      <c r="F439" s="215" t="s">
        <v>250</v>
      </c>
      <c r="H439" s="216">
        <v>10.635</v>
      </c>
      <c r="I439" s="69"/>
      <c r="L439" s="213"/>
      <c r="M439" s="217"/>
      <c r="N439" s="218"/>
      <c r="O439" s="218"/>
      <c r="P439" s="218"/>
      <c r="Q439" s="218"/>
      <c r="R439" s="218"/>
      <c r="S439" s="218"/>
      <c r="T439" s="219"/>
      <c r="AT439" s="214" t="s">
        <v>140</v>
      </c>
      <c r="AU439" s="214" t="s">
        <v>138</v>
      </c>
      <c r="AV439" s="115" t="s">
        <v>138</v>
      </c>
      <c r="AW439" s="115" t="s">
        <v>34</v>
      </c>
      <c r="AX439" s="115" t="s">
        <v>70</v>
      </c>
      <c r="AY439" s="214" t="s">
        <v>130</v>
      </c>
    </row>
    <row r="440" spans="2:51" s="114" customFormat="1" x14ac:dyDescent="0.3">
      <c r="B440" s="205"/>
      <c r="D440" s="206" t="s">
        <v>140</v>
      </c>
      <c r="E440" s="207" t="s">
        <v>3</v>
      </c>
      <c r="F440" s="208" t="s">
        <v>251</v>
      </c>
      <c r="H440" s="209" t="s">
        <v>3</v>
      </c>
      <c r="I440" s="68"/>
      <c r="L440" s="205"/>
      <c r="M440" s="210"/>
      <c r="N440" s="211"/>
      <c r="O440" s="211"/>
      <c r="P440" s="211"/>
      <c r="Q440" s="211"/>
      <c r="R440" s="211"/>
      <c r="S440" s="211"/>
      <c r="T440" s="212"/>
      <c r="AT440" s="209" t="s">
        <v>140</v>
      </c>
      <c r="AU440" s="209" t="s">
        <v>138</v>
      </c>
      <c r="AV440" s="114" t="s">
        <v>22</v>
      </c>
      <c r="AW440" s="114" t="s">
        <v>34</v>
      </c>
      <c r="AX440" s="114" t="s">
        <v>70</v>
      </c>
      <c r="AY440" s="209" t="s">
        <v>130</v>
      </c>
    </row>
    <row r="441" spans="2:51" s="115" customFormat="1" x14ac:dyDescent="0.3">
      <c r="B441" s="213"/>
      <c r="D441" s="206" t="s">
        <v>140</v>
      </c>
      <c r="E441" s="214" t="s">
        <v>3</v>
      </c>
      <c r="F441" s="215" t="s">
        <v>252</v>
      </c>
      <c r="H441" s="216">
        <v>23.76</v>
      </c>
      <c r="I441" s="69"/>
      <c r="L441" s="213"/>
      <c r="M441" s="217"/>
      <c r="N441" s="218"/>
      <c r="O441" s="218"/>
      <c r="P441" s="218"/>
      <c r="Q441" s="218"/>
      <c r="R441" s="218"/>
      <c r="S441" s="218"/>
      <c r="T441" s="219"/>
      <c r="AT441" s="214" t="s">
        <v>140</v>
      </c>
      <c r="AU441" s="214" t="s">
        <v>138</v>
      </c>
      <c r="AV441" s="115" t="s">
        <v>138</v>
      </c>
      <c r="AW441" s="115" t="s">
        <v>34</v>
      </c>
      <c r="AX441" s="115" t="s">
        <v>70</v>
      </c>
      <c r="AY441" s="214" t="s">
        <v>130</v>
      </c>
    </row>
    <row r="442" spans="2:51" s="114" customFormat="1" x14ac:dyDescent="0.3">
      <c r="B442" s="205"/>
      <c r="D442" s="206" t="s">
        <v>140</v>
      </c>
      <c r="E442" s="207" t="s">
        <v>3</v>
      </c>
      <c r="F442" s="208" t="s">
        <v>235</v>
      </c>
      <c r="H442" s="209" t="s">
        <v>3</v>
      </c>
      <c r="I442" s="68"/>
      <c r="L442" s="205"/>
      <c r="M442" s="210"/>
      <c r="N442" s="211"/>
      <c r="O442" s="211"/>
      <c r="P442" s="211"/>
      <c r="Q442" s="211"/>
      <c r="R442" s="211"/>
      <c r="S442" s="211"/>
      <c r="T442" s="212"/>
      <c r="AT442" s="209" t="s">
        <v>140</v>
      </c>
      <c r="AU442" s="209" t="s">
        <v>138</v>
      </c>
      <c r="AV442" s="114" t="s">
        <v>22</v>
      </c>
      <c r="AW442" s="114" t="s">
        <v>34</v>
      </c>
      <c r="AX442" s="114" t="s">
        <v>70</v>
      </c>
      <c r="AY442" s="209" t="s">
        <v>130</v>
      </c>
    </row>
    <row r="443" spans="2:51" s="114" customFormat="1" x14ac:dyDescent="0.3">
      <c r="B443" s="205"/>
      <c r="D443" s="206" t="s">
        <v>140</v>
      </c>
      <c r="E443" s="207" t="s">
        <v>3</v>
      </c>
      <c r="F443" s="208" t="s">
        <v>251</v>
      </c>
      <c r="H443" s="209" t="s">
        <v>3</v>
      </c>
      <c r="I443" s="68"/>
      <c r="L443" s="205"/>
      <c r="M443" s="210"/>
      <c r="N443" s="211"/>
      <c r="O443" s="211"/>
      <c r="P443" s="211"/>
      <c r="Q443" s="211"/>
      <c r="R443" s="211"/>
      <c r="S443" s="211"/>
      <c r="T443" s="212"/>
      <c r="AT443" s="209" t="s">
        <v>140</v>
      </c>
      <c r="AU443" s="209" t="s">
        <v>138</v>
      </c>
      <c r="AV443" s="114" t="s">
        <v>22</v>
      </c>
      <c r="AW443" s="114" t="s">
        <v>34</v>
      </c>
      <c r="AX443" s="114" t="s">
        <v>70</v>
      </c>
      <c r="AY443" s="209" t="s">
        <v>130</v>
      </c>
    </row>
    <row r="444" spans="2:51" s="115" customFormat="1" x14ac:dyDescent="0.3">
      <c r="B444" s="213"/>
      <c r="D444" s="206" t="s">
        <v>140</v>
      </c>
      <c r="E444" s="214" t="s">
        <v>3</v>
      </c>
      <c r="F444" s="215" t="s">
        <v>253</v>
      </c>
      <c r="H444" s="216">
        <v>5.4</v>
      </c>
      <c r="I444" s="69"/>
      <c r="L444" s="213"/>
      <c r="M444" s="217"/>
      <c r="N444" s="218"/>
      <c r="O444" s="218"/>
      <c r="P444" s="218"/>
      <c r="Q444" s="218"/>
      <c r="R444" s="218"/>
      <c r="S444" s="218"/>
      <c r="T444" s="219"/>
      <c r="AT444" s="214" t="s">
        <v>140</v>
      </c>
      <c r="AU444" s="214" t="s">
        <v>138</v>
      </c>
      <c r="AV444" s="115" t="s">
        <v>138</v>
      </c>
      <c r="AW444" s="115" t="s">
        <v>34</v>
      </c>
      <c r="AX444" s="115" t="s">
        <v>70</v>
      </c>
      <c r="AY444" s="214" t="s">
        <v>130</v>
      </c>
    </row>
    <row r="445" spans="2:51" s="114" customFormat="1" x14ac:dyDescent="0.3">
      <c r="B445" s="205"/>
      <c r="D445" s="206" t="s">
        <v>140</v>
      </c>
      <c r="E445" s="207" t="s">
        <v>3</v>
      </c>
      <c r="F445" s="208" t="s">
        <v>238</v>
      </c>
      <c r="H445" s="209" t="s">
        <v>3</v>
      </c>
      <c r="I445" s="68"/>
      <c r="L445" s="205"/>
      <c r="M445" s="210"/>
      <c r="N445" s="211"/>
      <c r="O445" s="211"/>
      <c r="P445" s="211"/>
      <c r="Q445" s="211"/>
      <c r="R445" s="211"/>
      <c r="S445" s="211"/>
      <c r="T445" s="212"/>
      <c r="AT445" s="209" t="s">
        <v>140</v>
      </c>
      <c r="AU445" s="209" t="s">
        <v>138</v>
      </c>
      <c r="AV445" s="114" t="s">
        <v>22</v>
      </c>
      <c r="AW445" s="114" t="s">
        <v>34</v>
      </c>
      <c r="AX445" s="114" t="s">
        <v>70</v>
      </c>
      <c r="AY445" s="209" t="s">
        <v>130</v>
      </c>
    </row>
    <row r="446" spans="2:51" s="114" customFormat="1" x14ac:dyDescent="0.3">
      <c r="B446" s="205"/>
      <c r="D446" s="206" t="s">
        <v>140</v>
      </c>
      <c r="E446" s="207" t="s">
        <v>3</v>
      </c>
      <c r="F446" s="208" t="s">
        <v>251</v>
      </c>
      <c r="H446" s="209" t="s">
        <v>3</v>
      </c>
      <c r="I446" s="68"/>
      <c r="L446" s="205"/>
      <c r="M446" s="210"/>
      <c r="N446" s="211"/>
      <c r="O446" s="211"/>
      <c r="P446" s="211"/>
      <c r="Q446" s="211"/>
      <c r="R446" s="211"/>
      <c r="S446" s="211"/>
      <c r="T446" s="212"/>
      <c r="AT446" s="209" t="s">
        <v>140</v>
      </c>
      <c r="AU446" s="209" t="s">
        <v>138</v>
      </c>
      <c r="AV446" s="114" t="s">
        <v>22</v>
      </c>
      <c r="AW446" s="114" t="s">
        <v>34</v>
      </c>
      <c r="AX446" s="114" t="s">
        <v>70</v>
      </c>
      <c r="AY446" s="209" t="s">
        <v>130</v>
      </c>
    </row>
    <row r="447" spans="2:51" s="115" customFormat="1" x14ac:dyDescent="0.3">
      <c r="B447" s="213"/>
      <c r="D447" s="206" t="s">
        <v>140</v>
      </c>
      <c r="E447" s="214" t="s">
        <v>3</v>
      </c>
      <c r="F447" s="215" t="s">
        <v>253</v>
      </c>
      <c r="H447" s="216">
        <v>5.4</v>
      </c>
      <c r="I447" s="69"/>
      <c r="L447" s="213"/>
      <c r="M447" s="217"/>
      <c r="N447" s="218"/>
      <c r="O447" s="218"/>
      <c r="P447" s="218"/>
      <c r="Q447" s="218"/>
      <c r="R447" s="218"/>
      <c r="S447" s="218"/>
      <c r="T447" s="219"/>
      <c r="AT447" s="214" t="s">
        <v>140</v>
      </c>
      <c r="AU447" s="214" t="s">
        <v>138</v>
      </c>
      <c r="AV447" s="115" t="s">
        <v>138</v>
      </c>
      <c r="AW447" s="115" t="s">
        <v>34</v>
      </c>
      <c r="AX447" s="115" t="s">
        <v>70</v>
      </c>
      <c r="AY447" s="214" t="s">
        <v>130</v>
      </c>
    </row>
    <row r="448" spans="2:51" s="114" customFormat="1" x14ac:dyDescent="0.3">
      <c r="B448" s="205"/>
      <c r="D448" s="206" t="s">
        <v>140</v>
      </c>
      <c r="E448" s="207" t="s">
        <v>3</v>
      </c>
      <c r="F448" s="208" t="s">
        <v>245</v>
      </c>
      <c r="H448" s="209" t="s">
        <v>3</v>
      </c>
      <c r="I448" s="68"/>
      <c r="L448" s="205"/>
      <c r="M448" s="210"/>
      <c r="N448" s="211"/>
      <c r="O448" s="211"/>
      <c r="P448" s="211"/>
      <c r="Q448" s="211"/>
      <c r="R448" s="211"/>
      <c r="S448" s="211"/>
      <c r="T448" s="212"/>
      <c r="AT448" s="209" t="s">
        <v>140</v>
      </c>
      <c r="AU448" s="209" t="s">
        <v>138</v>
      </c>
      <c r="AV448" s="114" t="s">
        <v>22</v>
      </c>
      <c r="AW448" s="114" t="s">
        <v>34</v>
      </c>
      <c r="AX448" s="114" t="s">
        <v>70</v>
      </c>
      <c r="AY448" s="209" t="s">
        <v>130</v>
      </c>
    </row>
    <row r="449" spans="2:51" s="114" customFormat="1" x14ac:dyDescent="0.3">
      <c r="B449" s="205"/>
      <c r="D449" s="206" t="s">
        <v>140</v>
      </c>
      <c r="E449" s="207" t="s">
        <v>3</v>
      </c>
      <c r="F449" s="208" t="s">
        <v>351</v>
      </c>
      <c r="H449" s="209" t="s">
        <v>3</v>
      </c>
      <c r="I449" s="68"/>
      <c r="L449" s="205"/>
      <c r="M449" s="210"/>
      <c r="N449" s="211"/>
      <c r="O449" s="211"/>
      <c r="P449" s="211"/>
      <c r="Q449" s="211"/>
      <c r="R449" s="211"/>
      <c r="S449" s="211"/>
      <c r="T449" s="212"/>
      <c r="AT449" s="209" t="s">
        <v>140</v>
      </c>
      <c r="AU449" s="209" t="s">
        <v>138</v>
      </c>
      <c r="AV449" s="114" t="s">
        <v>22</v>
      </c>
      <c r="AW449" s="114" t="s">
        <v>34</v>
      </c>
      <c r="AX449" s="114" t="s">
        <v>70</v>
      </c>
      <c r="AY449" s="209" t="s">
        <v>130</v>
      </c>
    </row>
    <row r="450" spans="2:51" s="114" customFormat="1" x14ac:dyDescent="0.3">
      <c r="B450" s="205"/>
      <c r="D450" s="206" t="s">
        <v>140</v>
      </c>
      <c r="E450" s="207" t="s">
        <v>3</v>
      </c>
      <c r="F450" s="208" t="s">
        <v>227</v>
      </c>
      <c r="H450" s="209" t="s">
        <v>3</v>
      </c>
      <c r="I450" s="68"/>
      <c r="L450" s="205"/>
      <c r="M450" s="210"/>
      <c r="N450" s="211"/>
      <c r="O450" s="211"/>
      <c r="P450" s="211"/>
      <c r="Q450" s="211"/>
      <c r="R450" s="211"/>
      <c r="S450" s="211"/>
      <c r="T450" s="212"/>
      <c r="AT450" s="209" t="s">
        <v>140</v>
      </c>
      <c r="AU450" s="209" t="s">
        <v>138</v>
      </c>
      <c r="AV450" s="114" t="s">
        <v>22</v>
      </c>
      <c r="AW450" s="114" t="s">
        <v>34</v>
      </c>
      <c r="AX450" s="114" t="s">
        <v>70</v>
      </c>
      <c r="AY450" s="209" t="s">
        <v>130</v>
      </c>
    </row>
    <row r="451" spans="2:51" s="115" customFormat="1" x14ac:dyDescent="0.3">
      <c r="B451" s="213"/>
      <c r="D451" s="206" t="s">
        <v>140</v>
      </c>
      <c r="E451" s="214" t="s">
        <v>3</v>
      </c>
      <c r="F451" s="215" t="s">
        <v>400</v>
      </c>
      <c r="H451" s="216">
        <v>72.864000000000004</v>
      </c>
      <c r="I451" s="69"/>
      <c r="L451" s="213"/>
      <c r="M451" s="217"/>
      <c r="N451" s="218"/>
      <c r="O451" s="218"/>
      <c r="P451" s="218"/>
      <c r="Q451" s="218"/>
      <c r="R451" s="218"/>
      <c r="S451" s="218"/>
      <c r="T451" s="219"/>
      <c r="AT451" s="214" t="s">
        <v>140</v>
      </c>
      <c r="AU451" s="214" t="s">
        <v>138</v>
      </c>
      <c r="AV451" s="115" t="s">
        <v>138</v>
      </c>
      <c r="AW451" s="115" t="s">
        <v>34</v>
      </c>
      <c r="AX451" s="115" t="s">
        <v>70</v>
      </c>
      <c r="AY451" s="214" t="s">
        <v>130</v>
      </c>
    </row>
    <row r="452" spans="2:51" s="115" customFormat="1" x14ac:dyDescent="0.3">
      <c r="B452" s="213"/>
      <c r="D452" s="206" t="s">
        <v>140</v>
      </c>
      <c r="E452" s="214" t="s">
        <v>3</v>
      </c>
      <c r="F452" s="215" t="s">
        <v>401</v>
      </c>
      <c r="H452" s="216">
        <v>1.87</v>
      </c>
      <c r="I452" s="69"/>
      <c r="L452" s="213"/>
      <c r="M452" s="217"/>
      <c r="N452" s="218"/>
      <c r="O452" s="218"/>
      <c r="P452" s="218"/>
      <c r="Q452" s="218"/>
      <c r="R452" s="218"/>
      <c r="S452" s="218"/>
      <c r="T452" s="219"/>
      <c r="AT452" s="214" t="s">
        <v>140</v>
      </c>
      <c r="AU452" s="214" t="s">
        <v>138</v>
      </c>
      <c r="AV452" s="115" t="s">
        <v>138</v>
      </c>
      <c r="AW452" s="115" t="s">
        <v>34</v>
      </c>
      <c r="AX452" s="115" t="s">
        <v>70</v>
      </c>
      <c r="AY452" s="214" t="s">
        <v>130</v>
      </c>
    </row>
    <row r="453" spans="2:51" s="115" customFormat="1" x14ac:dyDescent="0.3">
      <c r="B453" s="213"/>
      <c r="D453" s="206" t="s">
        <v>140</v>
      </c>
      <c r="E453" s="214" t="s">
        <v>3</v>
      </c>
      <c r="F453" s="215" t="s">
        <v>402</v>
      </c>
      <c r="H453" s="216">
        <v>1.804</v>
      </c>
      <c r="I453" s="69"/>
      <c r="L453" s="213"/>
      <c r="M453" s="217"/>
      <c r="N453" s="218"/>
      <c r="O453" s="218"/>
      <c r="P453" s="218"/>
      <c r="Q453" s="218"/>
      <c r="R453" s="218"/>
      <c r="S453" s="218"/>
      <c r="T453" s="219"/>
      <c r="AT453" s="214" t="s">
        <v>140</v>
      </c>
      <c r="AU453" s="214" t="s">
        <v>138</v>
      </c>
      <c r="AV453" s="115" t="s">
        <v>138</v>
      </c>
      <c r="AW453" s="115" t="s">
        <v>34</v>
      </c>
      <c r="AX453" s="115" t="s">
        <v>70</v>
      </c>
      <c r="AY453" s="214" t="s">
        <v>130</v>
      </c>
    </row>
    <row r="454" spans="2:51" s="115" customFormat="1" x14ac:dyDescent="0.3">
      <c r="B454" s="213"/>
      <c r="D454" s="206" t="s">
        <v>140</v>
      </c>
      <c r="E454" s="214" t="s">
        <v>3</v>
      </c>
      <c r="F454" s="215" t="s">
        <v>403</v>
      </c>
      <c r="H454" s="216">
        <v>10.824</v>
      </c>
      <c r="I454" s="69"/>
      <c r="L454" s="213"/>
      <c r="M454" s="217"/>
      <c r="N454" s="218"/>
      <c r="O454" s="218"/>
      <c r="P454" s="218"/>
      <c r="Q454" s="218"/>
      <c r="R454" s="218"/>
      <c r="S454" s="218"/>
      <c r="T454" s="219"/>
      <c r="AT454" s="214" t="s">
        <v>140</v>
      </c>
      <c r="AU454" s="214" t="s">
        <v>138</v>
      </c>
      <c r="AV454" s="115" t="s">
        <v>138</v>
      </c>
      <c r="AW454" s="115" t="s">
        <v>34</v>
      </c>
      <c r="AX454" s="115" t="s">
        <v>70</v>
      </c>
      <c r="AY454" s="214" t="s">
        <v>130</v>
      </c>
    </row>
    <row r="455" spans="2:51" s="115" customFormat="1" x14ac:dyDescent="0.3">
      <c r="B455" s="213"/>
      <c r="D455" s="206" t="s">
        <v>140</v>
      </c>
      <c r="E455" s="214" t="s">
        <v>3</v>
      </c>
      <c r="F455" s="215" t="s">
        <v>404</v>
      </c>
      <c r="H455" s="216">
        <v>5.399</v>
      </c>
      <c r="I455" s="69"/>
      <c r="L455" s="213"/>
      <c r="M455" s="217"/>
      <c r="N455" s="218"/>
      <c r="O455" s="218"/>
      <c r="P455" s="218"/>
      <c r="Q455" s="218"/>
      <c r="R455" s="218"/>
      <c r="S455" s="218"/>
      <c r="T455" s="219"/>
      <c r="AT455" s="214" t="s">
        <v>140</v>
      </c>
      <c r="AU455" s="214" t="s">
        <v>138</v>
      </c>
      <c r="AV455" s="115" t="s">
        <v>138</v>
      </c>
      <c r="AW455" s="115" t="s">
        <v>34</v>
      </c>
      <c r="AX455" s="115" t="s">
        <v>70</v>
      </c>
      <c r="AY455" s="214" t="s">
        <v>130</v>
      </c>
    </row>
    <row r="456" spans="2:51" s="114" customFormat="1" x14ac:dyDescent="0.3">
      <c r="B456" s="205"/>
      <c r="D456" s="206" t="s">
        <v>140</v>
      </c>
      <c r="E456" s="207" t="s">
        <v>3</v>
      </c>
      <c r="F456" s="208" t="s">
        <v>189</v>
      </c>
      <c r="H456" s="209" t="s">
        <v>3</v>
      </c>
      <c r="I456" s="68"/>
      <c r="L456" s="205"/>
      <c r="M456" s="210"/>
      <c r="N456" s="211"/>
      <c r="O456" s="211"/>
      <c r="P456" s="211"/>
      <c r="Q456" s="211"/>
      <c r="R456" s="211"/>
      <c r="S456" s="211"/>
      <c r="T456" s="212"/>
      <c r="AT456" s="209" t="s">
        <v>140</v>
      </c>
      <c r="AU456" s="209" t="s">
        <v>138</v>
      </c>
      <c r="AV456" s="114" t="s">
        <v>22</v>
      </c>
      <c r="AW456" s="114" t="s">
        <v>34</v>
      </c>
      <c r="AX456" s="114" t="s">
        <v>70</v>
      </c>
      <c r="AY456" s="209" t="s">
        <v>130</v>
      </c>
    </row>
    <row r="457" spans="2:51" s="115" customFormat="1" x14ac:dyDescent="0.3">
      <c r="B457" s="213"/>
      <c r="D457" s="206" t="s">
        <v>140</v>
      </c>
      <c r="E457" s="214" t="s">
        <v>3</v>
      </c>
      <c r="F457" s="215" t="s">
        <v>405</v>
      </c>
      <c r="H457" s="216">
        <v>87.031999999999996</v>
      </c>
      <c r="I457" s="69"/>
      <c r="L457" s="213"/>
      <c r="M457" s="217"/>
      <c r="N457" s="218"/>
      <c r="O457" s="218"/>
      <c r="P457" s="218"/>
      <c r="Q457" s="218"/>
      <c r="R457" s="218"/>
      <c r="S457" s="218"/>
      <c r="T457" s="219"/>
      <c r="AT457" s="214" t="s">
        <v>140</v>
      </c>
      <c r="AU457" s="214" t="s">
        <v>138</v>
      </c>
      <c r="AV457" s="115" t="s">
        <v>138</v>
      </c>
      <c r="AW457" s="115" t="s">
        <v>34</v>
      </c>
      <c r="AX457" s="115" t="s">
        <v>70</v>
      </c>
      <c r="AY457" s="214" t="s">
        <v>130</v>
      </c>
    </row>
    <row r="458" spans="2:51" s="115" customFormat="1" x14ac:dyDescent="0.3">
      <c r="B458" s="213"/>
      <c r="D458" s="206" t="s">
        <v>140</v>
      </c>
      <c r="E458" s="214" t="s">
        <v>3</v>
      </c>
      <c r="F458" s="215" t="s">
        <v>406</v>
      </c>
      <c r="H458" s="216">
        <v>1.8919999999999999</v>
      </c>
      <c r="I458" s="69"/>
      <c r="L458" s="213"/>
      <c r="M458" s="217"/>
      <c r="N458" s="218"/>
      <c r="O458" s="218"/>
      <c r="P458" s="218"/>
      <c r="Q458" s="218"/>
      <c r="R458" s="218"/>
      <c r="S458" s="218"/>
      <c r="T458" s="219"/>
      <c r="AT458" s="214" t="s">
        <v>140</v>
      </c>
      <c r="AU458" s="214" t="s">
        <v>138</v>
      </c>
      <c r="AV458" s="115" t="s">
        <v>138</v>
      </c>
      <c r="AW458" s="115" t="s">
        <v>34</v>
      </c>
      <c r="AX458" s="115" t="s">
        <v>70</v>
      </c>
      <c r="AY458" s="214" t="s">
        <v>130</v>
      </c>
    </row>
    <row r="459" spans="2:51" s="114" customFormat="1" x14ac:dyDescent="0.3">
      <c r="B459" s="205"/>
      <c r="D459" s="206" t="s">
        <v>140</v>
      </c>
      <c r="E459" s="207" t="s">
        <v>3</v>
      </c>
      <c r="F459" s="208" t="s">
        <v>235</v>
      </c>
      <c r="H459" s="209" t="s">
        <v>3</v>
      </c>
      <c r="I459" s="68"/>
      <c r="L459" s="205"/>
      <c r="M459" s="210"/>
      <c r="N459" s="211"/>
      <c r="O459" s="211"/>
      <c r="P459" s="211"/>
      <c r="Q459" s="211"/>
      <c r="R459" s="211"/>
      <c r="S459" s="211"/>
      <c r="T459" s="212"/>
      <c r="AT459" s="209" t="s">
        <v>140</v>
      </c>
      <c r="AU459" s="209" t="s">
        <v>138</v>
      </c>
      <c r="AV459" s="114" t="s">
        <v>22</v>
      </c>
      <c r="AW459" s="114" t="s">
        <v>34</v>
      </c>
      <c r="AX459" s="114" t="s">
        <v>70</v>
      </c>
      <c r="AY459" s="209" t="s">
        <v>130</v>
      </c>
    </row>
    <row r="460" spans="2:51" s="115" customFormat="1" x14ac:dyDescent="0.3">
      <c r="B460" s="213"/>
      <c r="D460" s="206" t="s">
        <v>140</v>
      </c>
      <c r="E460" s="214" t="s">
        <v>3</v>
      </c>
      <c r="F460" s="215" t="s">
        <v>407</v>
      </c>
      <c r="H460" s="216">
        <v>1.8129999999999999</v>
      </c>
      <c r="I460" s="69"/>
      <c r="L460" s="213"/>
      <c r="M460" s="217"/>
      <c r="N460" s="218"/>
      <c r="O460" s="218"/>
      <c r="P460" s="218"/>
      <c r="Q460" s="218"/>
      <c r="R460" s="218"/>
      <c r="S460" s="218"/>
      <c r="T460" s="219"/>
      <c r="AT460" s="214" t="s">
        <v>140</v>
      </c>
      <c r="AU460" s="214" t="s">
        <v>138</v>
      </c>
      <c r="AV460" s="115" t="s">
        <v>138</v>
      </c>
      <c r="AW460" s="115" t="s">
        <v>34</v>
      </c>
      <c r="AX460" s="115" t="s">
        <v>70</v>
      </c>
      <c r="AY460" s="214" t="s">
        <v>130</v>
      </c>
    </row>
    <row r="461" spans="2:51" s="115" customFormat="1" x14ac:dyDescent="0.3">
      <c r="B461" s="213"/>
      <c r="D461" s="206" t="s">
        <v>140</v>
      </c>
      <c r="E461" s="214" t="s">
        <v>3</v>
      </c>
      <c r="F461" s="215" t="s">
        <v>408</v>
      </c>
      <c r="H461" s="216">
        <v>4.33</v>
      </c>
      <c r="I461" s="69"/>
      <c r="L461" s="213"/>
      <c r="M461" s="217"/>
      <c r="N461" s="218"/>
      <c r="O461" s="218"/>
      <c r="P461" s="218"/>
      <c r="Q461" s="218"/>
      <c r="R461" s="218"/>
      <c r="S461" s="218"/>
      <c r="T461" s="219"/>
      <c r="AT461" s="214" t="s">
        <v>140</v>
      </c>
      <c r="AU461" s="214" t="s">
        <v>138</v>
      </c>
      <c r="AV461" s="115" t="s">
        <v>138</v>
      </c>
      <c r="AW461" s="115" t="s">
        <v>34</v>
      </c>
      <c r="AX461" s="115" t="s">
        <v>70</v>
      </c>
      <c r="AY461" s="214" t="s">
        <v>130</v>
      </c>
    </row>
    <row r="462" spans="2:51" s="114" customFormat="1" x14ac:dyDescent="0.3">
      <c r="B462" s="205"/>
      <c r="D462" s="206" t="s">
        <v>140</v>
      </c>
      <c r="E462" s="207" t="s">
        <v>3</v>
      </c>
      <c r="F462" s="208" t="s">
        <v>238</v>
      </c>
      <c r="H462" s="209" t="s">
        <v>3</v>
      </c>
      <c r="I462" s="68"/>
      <c r="L462" s="205"/>
      <c r="M462" s="210"/>
      <c r="N462" s="211"/>
      <c r="O462" s="211"/>
      <c r="P462" s="211"/>
      <c r="Q462" s="211"/>
      <c r="R462" s="211"/>
      <c r="S462" s="211"/>
      <c r="T462" s="212"/>
      <c r="AT462" s="209" t="s">
        <v>140</v>
      </c>
      <c r="AU462" s="209" t="s">
        <v>138</v>
      </c>
      <c r="AV462" s="114" t="s">
        <v>22</v>
      </c>
      <c r="AW462" s="114" t="s">
        <v>34</v>
      </c>
      <c r="AX462" s="114" t="s">
        <v>70</v>
      </c>
      <c r="AY462" s="209" t="s">
        <v>130</v>
      </c>
    </row>
    <row r="463" spans="2:51" s="115" customFormat="1" x14ac:dyDescent="0.3">
      <c r="B463" s="213"/>
      <c r="D463" s="206" t="s">
        <v>140</v>
      </c>
      <c r="E463" s="214" t="s">
        <v>3</v>
      </c>
      <c r="F463" s="215" t="s">
        <v>409</v>
      </c>
      <c r="H463" s="216">
        <v>1.276</v>
      </c>
      <c r="I463" s="69"/>
      <c r="L463" s="213"/>
      <c r="M463" s="217"/>
      <c r="N463" s="218"/>
      <c r="O463" s="218"/>
      <c r="P463" s="218"/>
      <c r="Q463" s="218"/>
      <c r="R463" s="218"/>
      <c r="S463" s="218"/>
      <c r="T463" s="219"/>
      <c r="AT463" s="214" t="s">
        <v>140</v>
      </c>
      <c r="AU463" s="214" t="s">
        <v>138</v>
      </c>
      <c r="AV463" s="115" t="s">
        <v>138</v>
      </c>
      <c r="AW463" s="115" t="s">
        <v>34</v>
      </c>
      <c r="AX463" s="115" t="s">
        <v>70</v>
      </c>
      <c r="AY463" s="214" t="s">
        <v>130</v>
      </c>
    </row>
    <row r="464" spans="2:51" s="115" customFormat="1" x14ac:dyDescent="0.3">
      <c r="B464" s="213"/>
      <c r="D464" s="206" t="s">
        <v>140</v>
      </c>
      <c r="E464" s="214" t="s">
        <v>3</v>
      </c>
      <c r="F464" s="215" t="s">
        <v>408</v>
      </c>
      <c r="H464" s="216">
        <v>4.33</v>
      </c>
      <c r="I464" s="69"/>
      <c r="L464" s="213"/>
      <c r="M464" s="217"/>
      <c r="N464" s="218"/>
      <c r="O464" s="218"/>
      <c r="P464" s="218"/>
      <c r="Q464" s="218"/>
      <c r="R464" s="218"/>
      <c r="S464" s="218"/>
      <c r="T464" s="219"/>
      <c r="AT464" s="214" t="s">
        <v>140</v>
      </c>
      <c r="AU464" s="214" t="s">
        <v>138</v>
      </c>
      <c r="AV464" s="115" t="s">
        <v>138</v>
      </c>
      <c r="AW464" s="115" t="s">
        <v>34</v>
      </c>
      <c r="AX464" s="115" t="s">
        <v>70</v>
      </c>
      <c r="AY464" s="214" t="s">
        <v>130</v>
      </c>
    </row>
    <row r="465" spans="2:65" s="115" customFormat="1" x14ac:dyDescent="0.3">
      <c r="B465" s="213"/>
      <c r="D465" s="206" t="s">
        <v>140</v>
      </c>
      <c r="E465" s="214" t="s">
        <v>3</v>
      </c>
      <c r="F465" s="215" t="s">
        <v>3</v>
      </c>
      <c r="H465" s="216">
        <v>0</v>
      </c>
      <c r="I465" s="69"/>
      <c r="L465" s="213"/>
      <c r="M465" s="217"/>
      <c r="N465" s="218"/>
      <c r="O465" s="218"/>
      <c r="P465" s="218"/>
      <c r="Q465" s="218"/>
      <c r="R465" s="218"/>
      <c r="S465" s="218"/>
      <c r="T465" s="219"/>
      <c r="AT465" s="214" t="s">
        <v>140</v>
      </c>
      <c r="AU465" s="214" t="s">
        <v>138</v>
      </c>
      <c r="AV465" s="115" t="s">
        <v>138</v>
      </c>
      <c r="AW465" s="115" t="s">
        <v>4</v>
      </c>
      <c r="AX465" s="115" t="s">
        <v>70</v>
      </c>
      <c r="AY465" s="214" t="s">
        <v>130</v>
      </c>
    </row>
    <row r="466" spans="2:65" s="114" customFormat="1" x14ac:dyDescent="0.3">
      <c r="B466" s="205"/>
      <c r="D466" s="206" t="s">
        <v>140</v>
      </c>
      <c r="E466" s="207" t="s">
        <v>3</v>
      </c>
      <c r="F466" s="208" t="s">
        <v>185</v>
      </c>
      <c r="H466" s="209" t="s">
        <v>3</v>
      </c>
      <c r="I466" s="68"/>
      <c r="L466" s="205"/>
      <c r="M466" s="210"/>
      <c r="N466" s="211"/>
      <c r="O466" s="211"/>
      <c r="P466" s="211"/>
      <c r="Q466" s="211"/>
      <c r="R466" s="211"/>
      <c r="S466" s="211"/>
      <c r="T466" s="212"/>
      <c r="AT466" s="209" t="s">
        <v>140</v>
      </c>
      <c r="AU466" s="209" t="s">
        <v>138</v>
      </c>
      <c r="AV466" s="114" t="s">
        <v>22</v>
      </c>
      <c r="AW466" s="114" t="s">
        <v>34</v>
      </c>
      <c r="AX466" s="114" t="s">
        <v>70</v>
      </c>
      <c r="AY466" s="209" t="s">
        <v>130</v>
      </c>
    </row>
    <row r="467" spans="2:65" s="115" customFormat="1" x14ac:dyDescent="0.3">
      <c r="B467" s="213"/>
      <c r="D467" s="206" t="s">
        <v>140</v>
      </c>
      <c r="E467" s="214" t="s">
        <v>3</v>
      </c>
      <c r="F467" s="215" t="s">
        <v>282</v>
      </c>
      <c r="H467" s="216">
        <v>3.6819999999999999</v>
      </c>
      <c r="I467" s="69"/>
      <c r="L467" s="213"/>
      <c r="M467" s="217"/>
      <c r="N467" s="218"/>
      <c r="O467" s="218"/>
      <c r="P467" s="218"/>
      <c r="Q467" s="218"/>
      <c r="R467" s="218"/>
      <c r="S467" s="218"/>
      <c r="T467" s="219"/>
      <c r="AT467" s="214" t="s">
        <v>140</v>
      </c>
      <c r="AU467" s="214" t="s">
        <v>138</v>
      </c>
      <c r="AV467" s="115" t="s">
        <v>138</v>
      </c>
      <c r="AW467" s="115" t="s">
        <v>34</v>
      </c>
      <c r="AX467" s="115" t="s">
        <v>70</v>
      </c>
      <c r="AY467" s="214" t="s">
        <v>130</v>
      </c>
    </row>
    <row r="468" spans="2:65" s="116" customFormat="1" x14ac:dyDescent="0.3">
      <c r="B468" s="220"/>
      <c r="D468" s="221" t="s">
        <v>140</v>
      </c>
      <c r="E468" s="222" t="s">
        <v>3</v>
      </c>
      <c r="F468" s="223" t="s">
        <v>143</v>
      </c>
      <c r="H468" s="224">
        <v>1409.6130000000001</v>
      </c>
      <c r="I468" s="70"/>
      <c r="L468" s="220"/>
      <c r="M468" s="225"/>
      <c r="N468" s="226"/>
      <c r="O468" s="226"/>
      <c r="P468" s="226"/>
      <c r="Q468" s="226"/>
      <c r="R468" s="226"/>
      <c r="S468" s="226"/>
      <c r="T468" s="227"/>
      <c r="AT468" s="228" t="s">
        <v>140</v>
      </c>
      <c r="AU468" s="228" t="s">
        <v>138</v>
      </c>
      <c r="AV468" s="116" t="s">
        <v>137</v>
      </c>
      <c r="AW468" s="116" t="s">
        <v>34</v>
      </c>
      <c r="AX468" s="116" t="s">
        <v>22</v>
      </c>
      <c r="AY468" s="228" t="s">
        <v>130</v>
      </c>
    </row>
    <row r="469" spans="2:65" s="95" customFormat="1" ht="22.5" customHeight="1" x14ac:dyDescent="0.3">
      <c r="B469" s="127"/>
      <c r="C469" s="194" t="s">
        <v>410</v>
      </c>
      <c r="D469" s="194" t="s">
        <v>132</v>
      </c>
      <c r="E469" s="195" t="s">
        <v>411</v>
      </c>
      <c r="F469" s="196" t="s">
        <v>412</v>
      </c>
      <c r="G469" s="197" t="s">
        <v>135</v>
      </c>
      <c r="H469" s="198">
        <v>87.6</v>
      </c>
      <c r="I469" s="67"/>
      <c r="J469" s="199">
        <f>ROUND(I469*H469,2)</f>
        <v>0</v>
      </c>
      <c r="K469" s="196" t="s">
        <v>1289</v>
      </c>
      <c r="L469" s="127"/>
      <c r="M469" s="200" t="s">
        <v>3</v>
      </c>
      <c r="N469" s="201" t="s">
        <v>42</v>
      </c>
      <c r="O469" s="99"/>
      <c r="P469" s="202">
        <f>O469*H469</f>
        <v>0</v>
      </c>
      <c r="Q469" s="202">
        <v>0</v>
      </c>
      <c r="R469" s="202">
        <f>Q469*H469</f>
        <v>0</v>
      </c>
      <c r="S469" s="202">
        <v>0</v>
      </c>
      <c r="T469" s="203">
        <f>S469*H469</f>
        <v>0</v>
      </c>
      <c r="AR469" s="120" t="s">
        <v>137</v>
      </c>
      <c r="AT469" s="120" t="s">
        <v>132</v>
      </c>
      <c r="AU469" s="120" t="s">
        <v>138</v>
      </c>
      <c r="AY469" s="120" t="s">
        <v>130</v>
      </c>
      <c r="BE469" s="204">
        <f>IF(N469="základní",J469,0)</f>
        <v>0</v>
      </c>
      <c r="BF469" s="204">
        <f>IF(N469="snížená",J469,0)</f>
        <v>0</v>
      </c>
      <c r="BG469" s="204">
        <f>IF(N469="zákl. přenesená",J469,0)</f>
        <v>0</v>
      </c>
      <c r="BH469" s="204">
        <f>IF(N469="sníž. přenesená",J469,0)</f>
        <v>0</v>
      </c>
      <c r="BI469" s="204">
        <f>IF(N469="nulová",J469,0)</f>
        <v>0</v>
      </c>
      <c r="BJ469" s="120" t="s">
        <v>138</v>
      </c>
      <c r="BK469" s="204">
        <f>ROUND(I469*H469,2)</f>
        <v>0</v>
      </c>
      <c r="BL469" s="120" t="s">
        <v>137</v>
      </c>
      <c r="BM469" s="120" t="s">
        <v>413</v>
      </c>
    </row>
    <row r="470" spans="2:65" s="114" customFormat="1" x14ac:dyDescent="0.3">
      <c r="B470" s="205"/>
      <c r="D470" s="206" t="s">
        <v>140</v>
      </c>
      <c r="E470" s="207" t="s">
        <v>3</v>
      </c>
      <c r="F470" s="208" t="s">
        <v>414</v>
      </c>
      <c r="H470" s="209" t="s">
        <v>3</v>
      </c>
      <c r="I470" s="68"/>
      <c r="L470" s="205"/>
      <c r="M470" s="210"/>
      <c r="N470" s="211"/>
      <c r="O470" s="211"/>
      <c r="P470" s="211"/>
      <c r="Q470" s="211"/>
      <c r="R470" s="211"/>
      <c r="S470" s="211"/>
      <c r="T470" s="212"/>
      <c r="AT470" s="209" t="s">
        <v>140</v>
      </c>
      <c r="AU470" s="209" t="s">
        <v>138</v>
      </c>
      <c r="AV470" s="114" t="s">
        <v>22</v>
      </c>
      <c r="AW470" s="114" t="s">
        <v>34</v>
      </c>
      <c r="AX470" s="114" t="s">
        <v>70</v>
      </c>
      <c r="AY470" s="209" t="s">
        <v>130</v>
      </c>
    </row>
    <row r="471" spans="2:65" s="115" customFormat="1" x14ac:dyDescent="0.3">
      <c r="B471" s="213"/>
      <c r="D471" s="206" t="s">
        <v>140</v>
      </c>
      <c r="E471" s="214" t="s">
        <v>3</v>
      </c>
      <c r="F471" s="215" t="s">
        <v>302</v>
      </c>
      <c r="H471" s="216">
        <v>87.6</v>
      </c>
      <c r="I471" s="69"/>
      <c r="L471" s="213"/>
      <c r="M471" s="217"/>
      <c r="N471" s="218"/>
      <c r="O471" s="218"/>
      <c r="P471" s="218"/>
      <c r="Q471" s="218"/>
      <c r="R471" s="218"/>
      <c r="S471" s="218"/>
      <c r="T471" s="219"/>
      <c r="AT471" s="214" t="s">
        <v>140</v>
      </c>
      <c r="AU471" s="214" t="s">
        <v>138</v>
      </c>
      <c r="AV471" s="115" t="s">
        <v>138</v>
      </c>
      <c r="AW471" s="115" t="s">
        <v>34</v>
      </c>
      <c r="AX471" s="115" t="s">
        <v>70</v>
      </c>
      <c r="AY471" s="214" t="s">
        <v>130</v>
      </c>
    </row>
    <row r="472" spans="2:65" s="116" customFormat="1" x14ac:dyDescent="0.3">
      <c r="B472" s="220"/>
      <c r="D472" s="221" t="s">
        <v>140</v>
      </c>
      <c r="E472" s="222" t="s">
        <v>3</v>
      </c>
      <c r="F472" s="223" t="s">
        <v>143</v>
      </c>
      <c r="H472" s="224">
        <v>87.6</v>
      </c>
      <c r="I472" s="70"/>
      <c r="L472" s="220"/>
      <c r="M472" s="225"/>
      <c r="N472" s="226"/>
      <c r="O472" s="226"/>
      <c r="P472" s="226"/>
      <c r="Q472" s="226"/>
      <c r="R472" s="226"/>
      <c r="S472" s="226"/>
      <c r="T472" s="227"/>
      <c r="AT472" s="228" t="s">
        <v>140</v>
      </c>
      <c r="AU472" s="228" t="s">
        <v>138</v>
      </c>
      <c r="AV472" s="116" t="s">
        <v>137</v>
      </c>
      <c r="AW472" s="116" t="s">
        <v>34</v>
      </c>
      <c r="AX472" s="116" t="s">
        <v>22</v>
      </c>
      <c r="AY472" s="228" t="s">
        <v>130</v>
      </c>
    </row>
    <row r="473" spans="2:65" s="95" customFormat="1" ht="22.5" customHeight="1" x14ac:dyDescent="0.3">
      <c r="B473" s="127"/>
      <c r="C473" s="194" t="s">
        <v>415</v>
      </c>
      <c r="D473" s="194" t="s">
        <v>132</v>
      </c>
      <c r="E473" s="195" t="s">
        <v>416</v>
      </c>
      <c r="F473" s="196" t="s">
        <v>417</v>
      </c>
      <c r="G473" s="197" t="s">
        <v>195</v>
      </c>
      <c r="H473" s="198">
        <v>879.24</v>
      </c>
      <c r="I473" s="67"/>
      <c r="J473" s="199">
        <f>ROUND(I473*H473,2)</f>
        <v>0</v>
      </c>
      <c r="K473" s="196" t="s">
        <v>136</v>
      </c>
      <c r="L473" s="127"/>
      <c r="M473" s="200" t="s">
        <v>3</v>
      </c>
      <c r="N473" s="201" t="s">
        <v>42</v>
      </c>
      <c r="O473" s="99"/>
      <c r="P473" s="202">
        <f>O473*H473</f>
        <v>0</v>
      </c>
      <c r="Q473" s="202">
        <v>4.4000000000000002E-4</v>
      </c>
      <c r="R473" s="202">
        <f>Q473*H473</f>
        <v>0.38686560000000003</v>
      </c>
      <c r="S473" s="202">
        <v>0</v>
      </c>
      <c r="T473" s="203">
        <f>S473*H473</f>
        <v>0</v>
      </c>
      <c r="AR473" s="120" t="s">
        <v>137</v>
      </c>
      <c r="AT473" s="120" t="s">
        <v>132</v>
      </c>
      <c r="AU473" s="120" t="s">
        <v>138</v>
      </c>
      <c r="AY473" s="120" t="s">
        <v>130</v>
      </c>
      <c r="BE473" s="204">
        <f>IF(N473="základní",J473,0)</f>
        <v>0</v>
      </c>
      <c r="BF473" s="204">
        <f>IF(N473="snížená",J473,0)</f>
        <v>0</v>
      </c>
      <c r="BG473" s="204">
        <f>IF(N473="zákl. přenesená",J473,0)</f>
        <v>0</v>
      </c>
      <c r="BH473" s="204">
        <f>IF(N473="sníž. přenesená",J473,0)</f>
        <v>0</v>
      </c>
      <c r="BI473" s="204">
        <f>IF(N473="nulová",J473,0)</f>
        <v>0</v>
      </c>
      <c r="BJ473" s="120" t="s">
        <v>138</v>
      </c>
      <c r="BK473" s="204">
        <f>ROUND(I473*H473,2)</f>
        <v>0</v>
      </c>
      <c r="BL473" s="120" t="s">
        <v>137</v>
      </c>
      <c r="BM473" s="120" t="s">
        <v>418</v>
      </c>
    </row>
    <row r="474" spans="2:65" s="114" customFormat="1" x14ac:dyDescent="0.3">
      <c r="B474" s="205"/>
      <c r="D474" s="206" t="s">
        <v>140</v>
      </c>
      <c r="E474" s="207" t="s">
        <v>3</v>
      </c>
      <c r="F474" s="208" t="s">
        <v>225</v>
      </c>
      <c r="H474" s="209" t="s">
        <v>3</v>
      </c>
      <c r="I474" s="68"/>
      <c r="L474" s="205"/>
      <c r="M474" s="210"/>
      <c r="N474" s="211"/>
      <c r="O474" s="211"/>
      <c r="P474" s="211"/>
      <c r="Q474" s="211"/>
      <c r="R474" s="211"/>
      <c r="S474" s="211"/>
      <c r="T474" s="212"/>
      <c r="AT474" s="209" t="s">
        <v>140</v>
      </c>
      <c r="AU474" s="209" t="s">
        <v>138</v>
      </c>
      <c r="AV474" s="114" t="s">
        <v>22</v>
      </c>
      <c r="AW474" s="114" t="s">
        <v>34</v>
      </c>
      <c r="AX474" s="114" t="s">
        <v>70</v>
      </c>
      <c r="AY474" s="209" t="s">
        <v>130</v>
      </c>
    </row>
    <row r="475" spans="2:65" s="114" customFormat="1" x14ac:dyDescent="0.3">
      <c r="B475" s="205"/>
      <c r="D475" s="206" t="s">
        <v>140</v>
      </c>
      <c r="E475" s="207" t="s">
        <v>3</v>
      </c>
      <c r="F475" s="208" t="s">
        <v>226</v>
      </c>
      <c r="H475" s="209" t="s">
        <v>3</v>
      </c>
      <c r="I475" s="68"/>
      <c r="L475" s="205"/>
      <c r="M475" s="210"/>
      <c r="N475" s="211"/>
      <c r="O475" s="211"/>
      <c r="P475" s="211"/>
      <c r="Q475" s="211"/>
      <c r="R475" s="211"/>
      <c r="S475" s="211"/>
      <c r="T475" s="212"/>
      <c r="AT475" s="209" t="s">
        <v>140</v>
      </c>
      <c r="AU475" s="209" t="s">
        <v>138</v>
      </c>
      <c r="AV475" s="114" t="s">
        <v>22</v>
      </c>
      <c r="AW475" s="114" t="s">
        <v>34</v>
      </c>
      <c r="AX475" s="114" t="s">
        <v>70</v>
      </c>
      <c r="AY475" s="209" t="s">
        <v>130</v>
      </c>
    </row>
    <row r="476" spans="2:65" s="114" customFormat="1" x14ac:dyDescent="0.3">
      <c r="B476" s="205"/>
      <c r="D476" s="206" t="s">
        <v>140</v>
      </c>
      <c r="E476" s="207" t="s">
        <v>3</v>
      </c>
      <c r="F476" s="208" t="s">
        <v>227</v>
      </c>
      <c r="H476" s="209" t="s">
        <v>3</v>
      </c>
      <c r="I476" s="68"/>
      <c r="L476" s="205"/>
      <c r="M476" s="210"/>
      <c r="N476" s="211"/>
      <c r="O476" s="211"/>
      <c r="P476" s="211"/>
      <c r="Q476" s="211"/>
      <c r="R476" s="211"/>
      <c r="S476" s="211"/>
      <c r="T476" s="212"/>
      <c r="AT476" s="209" t="s">
        <v>140</v>
      </c>
      <c r="AU476" s="209" t="s">
        <v>138</v>
      </c>
      <c r="AV476" s="114" t="s">
        <v>22</v>
      </c>
      <c r="AW476" s="114" t="s">
        <v>34</v>
      </c>
      <c r="AX476" s="114" t="s">
        <v>70</v>
      </c>
      <c r="AY476" s="209" t="s">
        <v>130</v>
      </c>
    </row>
    <row r="477" spans="2:65" s="115" customFormat="1" x14ac:dyDescent="0.3">
      <c r="B477" s="213"/>
      <c r="D477" s="206" t="s">
        <v>140</v>
      </c>
      <c r="E477" s="214" t="s">
        <v>3</v>
      </c>
      <c r="F477" s="215" t="s">
        <v>228</v>
      </c>
      <c r="H477" s="216">
        <v>331.2</v>
      </c>
      <c r="I477" s="69"/>
      <c r="L477" s="213"/>
      <c r="M477" s="217"/>
      <c r="N477" s="218"/>
      <c r="O477" s="218"/>
      <c r="P477" s="218"/>
      <c r="Q477" s="218"/>
      <c r="R477" s="218"/>
      <c r="S477" s="218"/>
      <c r="T477" s="219"/>
      <c r="AT477" s="214" t="s">
        <v>140</v>
      </c>
      <c r="AU477" s="214" t="s">
        <v>138</v>
      </c>
      <c r="AV477" s="115" t="s">
        <v>138</v>
      </c>
      <c r="AW477" s="115" t="s">
        <v>34</v>
      </c>
      <c r="AX477" s="115" t="s">
        <v>70</v>
      </c>
      <c r="AY477" s="214" t="s">
        <v>130</v>
      </c>
    </row>
    <row r="478" spans="2:65" s="115" customFormat="1" x14ac:dyDescent="0.3">
      <c r="B478" s="213"/>
      <c r="D478" s="206" t="s">
        <v>140</v>
      </c>
      <c r="E478" s="214" t="s">
        <v>3</v>
      </c>
      <c r="F478" s="215" t="s">
        <v>229</v>
      </c>
      <c r="H478" s="216">
        <v>8.5</v>
      </c>
      <c r="I478" s="69"/>
      <c r="L478" s="213"/>
      <c r="M478" s="217"/>
      <c r="N478" s="218"/>
      <c r="O478" s="218"/>
      <c r="P478" s="218"/>
      <c r="Q478" s="218"/>
      <c r="R478" s="218"/>
      <c r="S478" s="218"/>
      <c r="T478" s="219"/>
      <c r="AT478" s="214" t="s">
        <v>140</v>
      </c>
      <c r="AU478" s="214" t="s">
        <v>138</v>
      </c>
      <c r="AV478" s="115" t="s">
        <v>138</v>
      </c>
      <c r="AW478" s="115" t="s">
        <v>34</v>
      </c>
      <c r="AX478" s="115" t="s">
        <v>70</v>
      </c>
      <c r="AY478" s="214" t="s">
        <v>130</v>
      </c>
    </row>
    <row r="479" spans="2:65" s="115" customFormat="1" x14ac:dyDescent="0.3">
      <c r="B479" s="213"/>
      <c r="D479" s="206" t="s">
        <v>140</v>
      </c>
      <c r="E479" s="214" t="s">
        <v>3</v>
      </c>
      <c r="F479" s="215" t="s">
        <v>230</v>
      </c>
      <c r="H479" s="216">
        <v>8.1999999999999993</v>
      </c>
      <c r="I479" s="69"/>
      <c r="L479" s="213"/>
      <c r="M479" s="217"/>
      <c r="N479" s="218"/>
      <c r="O479" s="218"/>
      <c r="P479" s="218"/>
      <c r="Q479" s="218"/>
      <c r="R479" s="218"/>
      <c r="S479" s="218"/>
      <c r="T479" s="219"/>
      <c r="AT479" s="214" t="s">
        <v>140</v>
      </c>
      <c r="AU479" s="214" t="s">
        <v>138</v>
      </c>
      <c r="AV479" s="115" t="s">
        <v>138</v>
      </c>
      <c r="AW479" s="115" t="s">
        <v>34</v>
      </c>
      <c r="AX479" s="115" t="s">
        <v>70</v>
      </c>
      <c r="AY479" s="214" t="s">
        <v>130</v>
      </c>
    </row>
    <row r="480" spans="2:65" s="115" customFormat="1" x14ac:dyDescent="0.3">
      <c r="B480" s="213"/>
      <c r="D480" s="206" t="s">
        <v>140</v>
      </c>
      <c r="E480" s="214" t="s">
        <v>3</v>
      </c>
      <c r="F480" s="215" t="s">
        <v>231</v>
      </c>
      <c r="H480" s="216">
        <v>49.2</v>
      </c>
      <c r="I480" s="69"/>
      <c r="L480" s="213"/>
      <c r="M480" s="217"/>
      <c r="N480" s="218"/>
      <c r="O480" s="218"/>
      <c r="P480" s="218"/>
      <c r="Q480" s="218"/>
      <c r="R480" s="218"/>
      <c r="S480" s="218"/>
      <c r="T480" s="219"/>
      <c r="AT480" s="214" t="s">
        <v>140</v>
      </c>
      <c r="AU480" s="214" t="s">
        <v>138</v>
      </c>
      <c r="AV480" s="115" t="s">
        <v>138</v>
      </c>
      <c r="AW480" s="115" t="s">
        <v>34</v>
      </c>
      <c r="AX480" s="115" t="s">
        <v>70</v>
      </c>
      <c r="AY480" s="214" t="s">
        <v>130</v>
      </c>
    </row>
    <row r="481" spans="2:65" s="115" customFormat="1" x14ac:dyDescent="0.3">
      <c r="B481" s="213"/>
      <c r="D481" s="206" t="s">
        <v>140</v>
      </c>
      <c r="E481" s="214" t="s">
        <v>3</v>
      </c>
      <c r="F481" s="215" t="s">
        <v>232</v>
      </c>
      <c r="H481" s="216">
        <v>24.54</v>
      </c>
      <c r="I481" s="69"/>
      <c r="L481" s="213"/>
      <c r="M481" s="217"/>
      <c r="N481" s="218"/>
      <c r="O481" s="218"/>
      <c r="P481" s="218"/>
      <c r="Q481" s="218"/>
      <c r="R481" s="218"/>
      <c r="S481" s="218"/>
      <c r="T481" s="219"/>
      <c r="AT481" s="214" t="s">
        <v>140</v>
      </c>
      <c r="AU481" s="214" t="s">
        <v>138</v>
      </c>
      <c r="AV481" s="115" t="s">
        <v>138</v>
      </c>
      <c r="AW481" s="115" t="s">
        <v>34</v>
      </c>
      <c r="AX481" s="115" t="s">
        <v>70</v>
      </c>
      <c r="AY481" s="214" t="s">
        <v>130</v>
      </c>
    </row>
    <row r="482" spans="2:65" s="114" customFormat="1" x14ac:dyDescent="0.3">
      <c r="B482" s="205"/>
      <c r="D482" s="206" t="s">
        <v>140</v>
      </c>
      <c r="E482" s="207" t="s">
        <v>3</v>
      </c>
      <c r="F482" s="208" t="s">
        <v>189</v>
      </c>
      <c r="H482" s="209" t="s">
        <v>3</v>
      </c>
      <c r="I482" s="68"/>
      <c r="L482" s="205"/>
      <c r="M482" s="210"/>
      <c r="N482" s="211"/>
      <c r="O482" s="211"/>
      <c r="P482" s="211"/>
      <c r="Q482" s="211"/>
      <c r="R482" s="211"/>
      <c r="S482" s="211"/>
      <c r="T482" s="212"/>
      <c r="AT482" s="209" t="s">
        <v>140</v>
      </c>
      <c r="AU482" s="209" t="s">
        <v>138</v>
      </c>
      <c r="AV482" s="114" t="s">
        <v>22</v>
      </c>
      <c r="AW482" s="114" t="s">
        <v>34</v>
      </c>
      <c r="AX482" s="114" t="s">
        <v>70</v>
      </c>
      <c r="AY482" s="209" t="s">
        <v>130</v>
      </c>
    </row>
    <row r="483" spans="2:65" s="115" customFormat="1" x14ac:dyDescent="0.3">
      <c r="B483" s="213"/>
      <c r="D483" s="206" t="s">
        <v>140</v>
      </c>
      <c r="E483" s="214" t="s">
        <v>3</v>
      </c>
      <c r="F483" s="215" t="s">
        <v>233</v>
      </c>
      <c r="H483" s="216">
        <v>395.6</v>
      </c>
      <c r="I483" s="69"/>
      <c r="L483" s="213"/>
      <c r="M483" s="217"/>
      <c r="N483" s="218"/>
      <c r="O483" s="218"/>
      <c r="P483" s="218"/>
      <c r="Q483" s="218"/>
      <c r="R483" s="218"/>
      <c r="S483" s="218"/>
      <c r="T483" s="219"/>
      <c r="AT483" s="214" t="s">
        <v>140</v>
      </c>
      <c r="AU483" s="214" t="s">
        <v>138</v>
      </c>
      <c r="AV483" s="115" t="s">
        <v>138</v>
      </c>
      <c r="AW483" s="115" t="s">
        <v>34</v>
      </c>
      <c r="AX483" s="115" t="s">
        <v>70</v>
      </c>
      <c r="AY483" s="214" t="s">
        <v>130</v>
      </c>
    </row>
    <row r="484" spans="2:65" s="115" customFormat="1" x14ac:dyDescent="0.3">
      <c r="B484" s="213"/>
      <c r="D484" s="206" t="s">
        <v>140</v>
      </c>
      <c r="E484" s="214" t="s">
        <v>3</v>
      </c>
      <c r="F484" s="215" t="s">
        <v>234</v>
      </c>
      <c r="H484" s="216">
        <v>8.6</v>
      </c>
      <c r="I484" s="69"/>
      <c r="L484" s="213"/>
      <c r="M484" s="217"/>
      <c r="N484" s="218"/>
      <c r="O484" s="218"/>
      <c r="P484" s="218"/>
      <c r="Q484" s="218"/>
      <c r="R484" s="218"/>
      <c r="S484" s="218"/>
      <c r="T484" s="219"/>
      <c r="AT484" s="214" t="s">
        <v>140</v>
      </c>
      <c r="AU484" s="214" t="s">
        <v>138</v>
      </c>
      <c r="AV484" s="115" t="s">
        <v>138</v>
      </c>
      <c r="AW484" s="115" t="s">
        <v>34</v>
      </c>
      <c r="AX484" s="115" t="s">
        <v>70</v>
      </c>
      <c r="AY484" s="214" t="s">
        <v>130</v>
      </c>
    </row>
    <row r="485" spans="2:65" s="114" customFormat="1" x14ac:dyDescent="0.3">
      <c r="B485" s="205"/>
      <c r="D485" s="206" t="s">
        <v>140</v>
      </c>
      <c r="E485" s="207" t="s">
        <v>3</v>
      </c>
      <c r="F485" s="208" t="s">
        <v>235</v>
      </c>
      <c r="H485" s="209" t="s">
        <v>3</v>
      </c>
      <c r="I485" s="68"/>
      <c r="L485" s="205"/>
      <c r="M485" s="210"/>
      <c r="N485" s="211"/>
      <c r="O485" s="211"/>
      <c r="P485" s="211"/>
      <c r="Q485" s="211"/>
      <c r="R485" s="211"/>
      <c r="S485" s="211"/>
      <c r="T485" s="212"/>
      <c r="AT485" s="209" t="s">
        <v>140</v>
      </c>
      <c r="AU485" s="209" t="s">
        <v>138</v>
      </c>
      <c r="AV485" s="114" t="s">
        <v>22</v>
      </c>
      <c r="AW485" s="114" t="s">
        <v>34</v>
      </c>
      <c r="AX485" s="114" t="s">
        <v>70</v>
      </c>
      <c r="AY485" s="209" t="s">
        <v>130</v>
      </c>
    </row>
    <row r="486" spans="2:65" s="115" customFormat="1" x14ac:dyDescent="0.3">
      <c r="B486" s="213"/>
      <c r="D486" s="206" t="s">
        <v>140</v>
      </c>
      <c r="E486" s="214" t="s">
        <v>3</v>
      </c>
      <c r="F486" s="215" t="s">
        <v>236</v>
      </c>
      <c r="H486" s="216">
        <v>8.24</v>
      </c>
      <c r="I486" s="69"/>
      <c r="L486" s="213"/>
      <c r="M486" s="217"/>
      <c r="N486" s="218"/>
      <c r="O486" s="218"/>
      <c r="P486" s="218"/>
      <c r="Q486" s="218"/>
      <c r="R486" s="218"/>
      <c r="S486" s="218"/>
      <c r="T486" s="219"/>
      <c r="AT486" s="214" t="s">
        <v>140</v>
      </c>
      <c r="AU486" s="214" t="s">
        <v>138</v>
      </c>
      <c r="AV486" s="115" t="s">
        <v>138</v>
      </c>
      <c r="AW486" s="115" t="s">
        <v>34</v>
      </c>
      <c r="AX486" s="115" t="s">
        <v>70</v>
      </c>
      <c r="AY486" s="214" t="s">
        <v>130</v>
      </c>
    </row>
    <row r="487" spans="2:65" s="115" customFormat="1" x14ac:dyDescent="0.3">
      <c r="B487" s="213"/>
      <c r="D487" s="206" t="s">
        <v>140</v>
      </c>
      <c r="E487" s="214" t="s">
        <v>3</v>
      </c>
      <c r="F487" s="215" t="s">
        <v>237</v>
      </c>
      <c r="H487" s="216">
        <v>19.68</v>
      </c>
      <c r="I487" s="69"/>
      <c r="L487" s="213"/>
      <c r="M487" s="217"/>
      <c r="N487" s="218"/>
      <c r="O487" s="218"/>
      <c r="P487" s="218"/>
      <c r="Q487" s="218"/>
      <c r="R487" s="218"/>
      <c r="S487" s="218"/>
      <c r="T487" s="219"/>
      <c r="AT487" s="214" t="s">
        <v>140</v>
      </c>
      <c r="AU487" s="214" t="s">
        <v>138</v>
      </c>
      <c r="AV487" s="115" t="s">
        <v>138</v>
      </c>
      <c r="AW487" s="115" t="s">
        <v>34</v>
      </c>
      <c r="AX487" s="115" t="s">
        <v>70</v>
      </c>
      <c r="AY487" s="214" t="s">
        <v>130</v>
      </c>
    </row>
    <row r="488" spans="2:65" s="114" customFormat="1" x14ac:dyDescent="0.3">
      <c r="B488" s="205"/>
      <c r="D488" s="206" t="s">
        <v>140</v>
      </c>
      <c r="E488" s="207" t="s">
        <v>3</v>
      </c>
      <c r="F488" s="208" t="s">
        <v>238</v>
      </c>
      <c r="H488" s="209" t="s">
        <v>3</v>
      </c>
      <c r="I488" s="68"/>
      <c r="L488" s="205"/>
      <c r="M488" s="210"/>
      <c r="N488" s="211"/>
      <c r="O488" s="211"/>
      <c r="P488" s="211"/>
      <c r="Q488" s="211"/>
      <c r="R488" s="211"/>
      <c r="S488" s="211"/>
      <c r="T488" s="212"/>
      <c r="AT488" s="209" t="s">
        <v>140</v>
      </c>
      <c r="AU488" s="209" t="s">
        <v>138</v>
      </c>
      <c r="AV488" s="114" t="s">
        <v>22</v>
      </c>
      <c r="AW488" s="114" t="s">
        <v>34</v>
      </c>
      <c r="AX488" s="114" t="s">
        <v>70</v>
      </c>
      <c r="AY488" s="209" t="s">
        <v>130</v>
      </c>
    </row>
    <row r="489" spans="2:65" s="115" customFormat="1" x14ac:dyDescent="0.3">
      <c r="B489" s="213"/>
      <c r="D489" s="206" t="s">
        <v>140</v>
      </c>
      <c r="E489" s="214" t="s">
        <v>3</v>
      </c>
      <c r="F489" s="215" t="s">
        <v>239</v>
      </c>
      <c r="H489" s="216">
        <v>5.8</v>
      </c>
      <c r="I489" s="69"/>
      <c r="L489" s="213"/>
      <c r="M489" s="217"/>
      <c r="N489" s="218"/>
      <c r="O489" s="218"/>
      <c r="P489" s="218"/>
      <c r="Q489" s="218"/>
      <c r="R489" s="218"/>
      <c r="S489" s="218"/>
      <c r="T489" s="219"/>
      <c r="AT489" s="214" t="s">
        <v>140</v>
      </c>
      <c r="AU489" s="214" t="s">
        <v>138</v>
      </c>
      <c r="AV489" s="115" t="s">
        <v>138</v>
      </c>
      <c r="AW489" s="115" t="s">
        <v>34</v>
      </c>
      <c r="AX489" s="115" t="s">
        <v>70</v>
      </c>
      <c r="AY489" s="214" t="s">
        <v>130</v>
      </c>
    </row>
    <row r="490" spans="2:65" s="115" customFormat="1" x14ac:dyDescent="0.3">
      <c r="B490" s="213"/>
      <c r="D490" s="206" t="s">
        <v>140</v>
      </c>
      <c r="E490" s="214" t="s">
        <v>3</v>
      </c>
      <c r="F490" s="215" t="s">
        <v>240</v>
      </c>
      <c r="H490" s="216">
        <v>19.68</v>
      </c>
      <c r="I490" s="69"/>
      <c r="L490" s="213"/>
      <c r="M490" s="217"/>
      <c r="N490" s="218"/>
      <c r="O490" s="218"/>
      <c r="P490" s="218"/>
      <c r="Q490" s="218"/>
      <c r="R490" s="218"/>
      <c r="S490" s="218"/>
      <c r="T490" s="219"/>
      <c r="AT490" s="214" t="s">
        <v>140</v>
      </c>
      <c r="AU490" s="214" t="s">
        <v>138</v>
      </c>
      <c r="AV490" s="115" t="s">
        <v>138</v>
      </c>
      <c r="AW490" s="115" t="s">
        <v>34</v>
      </c>
      <c r="AX490" s="115" t="s">
        <v>70</v>
      </c>
      <c r="AY490" s="214" t="s">
        <v>130</v>
      </c>
    </row>
    <row r="491" spans="2:65" s="116" customFormat="1" x14ac:dyDescent="0.3">
      <c r="B491" s="220"/>
      <c r="D491" s="221" t="s">
        <v>140</v>
      </c>
      <c r="E491" s="222" t="s">
        <v>3</v>
      </c>
      <c r="F491" s="223" t="s">
        <v>143</v>
      </c>
      <c r="H491" s="224">
        <v>879.24</v>
      </c>
      <c r="I491" s="70"/>
      <c r="L491" s="220"/>
      <c r="M491" s="225"/>
      <c r="N491" s="226"/>
      <c r="O491" s="226"/>
      <c r="P491" s="226"/>
      <c r="Q491" s="226"/>
      <c r="R491" s="226"/>
      <c r="S491" s="226"/>
      <c r="T491" s="227"/>
      <c r="AT491" s="228" t="s">
        <v>140</v>
      </c>
      <c r="AU491" s="228" t="s">
        <v>138</v>
      </c>
      <c r="AV491" s="116" t="s">
        <v>137</v>
      </c>
      <c r="AW491" s="116" t="s">
        <v>34</v>
      </c>
      <c r="AX491" s="116" t="s">
        <v>22</v>
      </c>
      <c r="AY491" s="228" t="s">
        <v>130</v>
      </c>
    </row>
    <row r="492" spans="2:65" s="95" customFormat="1" ht="31.5" customHeight="1" x14ac:dyDescent="0.3">
      <c r="B492" s="127"/>
      <c r="C492" s="194" t="s">
        <v>419</v>
      </c>
      <c r="D492" s="194" t="s">
        <v>132</v>
      </c>
      <c r="E492" s="195" t="s">
        <v>420</v>
      </c>
      <c r="F492" s="196" t="s">
        <v>421</v>
      </c>
      <c r="G492" s="197" t="s">
        <v>195</v>
      </c>
      <c r="H492" s="198">
        <v>114</v>
      </c>
      <c r="I492" s="67"/>
      <c r="J492" s="199">
        <f>ROUND(I492*H492,2)</f>
        <v>0</v>
      </c>
      <c r="K492" s="196" t="s">
        <v>1289</v>
      </c>
      <c r="L492" s="127"/>
      <c r="M492" s="200" t="s">
        <v>3</v>
      </c>
      <c r="N492" s="201" t="s">
        <v>42</v>
      </c>
      <c r="O492" s="99"/>
      <c r="P492" s="202">
        <f>O492*H492</f>
        <v>0</v>
      </c>
      <c r="Q492" s="202">
        <v>0</v>
      </c>
      <c r="R492" s="202">
        <f>Q492*H492</f>
        <v>0</v>
      </c>
      <c r="S492" s="202">
        <v>0</v>
      </c>
      <c r="T492" s="203">
        <f>S492*H492</f>
        <v>0</v>
      </c>
      <c r="AR492" s="120" t="s">
        <v>137</v>
      </c>
      <c r="AT492" s="120" t="s">
        <v>132</v>
      </c>
      <c r="AU492" s="120" t="s">
        <v>138</v>
      </c>
      <c r="AY492" s="120" t="s">
        <v>130</v>
      </c>
      <c r="BE492" s="204">
        <f>IF(N492="základní",J492,0)</f>
        <v>0</v>
      </c>
      <c r="BF492" s="204">
        <f>IF(N492="snížená",J492,0)</f>
        <v>0</v>
      </c>
      <c r="BG492" s="204">
        <f>IF(N492="zákl. přenesená",J492,0)</f>
        <v>0</v>
      </c>
      <c r="BH492" s="204">
        <f>IF(N492="sníž. přenesená",J492,0)</f>
        <v>0</v>
      </c>
      <c r="BI492" s="204">
        <f>IF(N492="nulová",J492,0)</f>
        <v>0</v>
      </c>
      <c r="BJ492" s="120" t="s">
        <v>138</v>
      </c>
      <c r="BK492" s="204">
        <f>ROUND(I492*H492,2)</f>
        <v>0</v>
      </c>
      <c r="BL492" s="120" t="s">
        <v>137</v>
      </c>
      <c r="BM492" s="120" t="s">
        <v>422</v>
      </c>
    </row>
    <row r="493" spans="2:65" s="114" customFormat="1" x14ac:dyDescent="0.3">
      <c r="B493" s="205"/>
      <c r="D493" s="206" t="s">
        <v>140</v>
      </c>
      <c r="E493" s="207" t="s">
        <v>3</v>
      </c>
      <c r="F493" s="208" t="s">
        <v>281</v>
      </c>
      <c r="H493" s="209" t="s">
        <v>3</v>
      </c>
      <c r="I493" s="68"/>
      <c r="L493" s="205"/>
      <c r="M493" s="210"/>
      <c r="N493" s="211"/>
      <c r="O493" s="211"/>
      <c r="P493" s="211"/>
      <c r="Q493" s="211"/>
      <c r="R493" s="211"/>
      <c r="S493" s="211"/>
      <c r="T493" s="212"/>
      <c r="AT493" s="209" t="s">
        <v>140</v>
      </c>
      <c r="AU493" s="209" t="s">
        <v>138</v>
      </c>
      <c r="AV493" s="114" t="s">
        <v>22</v>
      </c>
      <c r="AW493" s="114" t="s">
        <v>34</v>
      </c>
      <c r="AX493" s="114" t="s">
        <v>70</v>
      </c>
      <c r="AY493" s="209" t="s">
        <v>130</v>
      </c>
    </row>
    <row r="494" spans="2:65" s="114" customFormat="1" x14ac:dyDescent="0.3">
      <c r="B494" s="205"/>
      <c r="D494" s="206" t="s">
        <v>140</v>
      </c>
      <c r="E494" s="207" t="s">
        <v>3</v>
      </c>
      <c r="F494" s="208" t="s">
        <v>235</v>
      </c>
      <c r="H494" s="209" t="s">
        <v>3</v>
      </c>
      <c r="I494" s="68"/>
      <c r="L494" s="205"/>
      <c r="M494" s="210"/>
      <c r="N494" s="211"/>
      <c r="O494" s="211"/>
      <c r="P494" s="211"/>
      <c r="Q494" s="211"/>
      <c r="R494" s="211"/>
      <c r="S494" s="211"/>
      <c r="T494" s="212"/>
      <c r="AT494" s="209" t="s">
        <v>140</v>
      </c>
      <c r="AU494" s="209" t="s">
        <v>138</v>
      </c>
      <c r="AV494" s="114" t="s">
        <v>22</v>
      </c>
      <c r="AW494" s="114" t="s">
        <v>34</v>
      </c>
      <c r="AX494" s="114" t="s">
        <v>70</v>
      </c>
      <c r="AY494" s="209" t="s">
        <v>130</v>
      </c>
    </row>
    <row r="495" spans="2:65" s="115" customFormat="1" x14ac:dyDescent="0.3">
      <c r="B495" s="213"/>
      <c r="D495" s="206" t="s">
        <v>140</v>
      </c>
      <c r="E495" s="214" t="s">
        <v>3</v>
      </c>
      <c r="F495" s="215" t="s">
        <v>423</v>
      </c>
      <c r="H495" s="216">
        <v>57</v>
      </c>
      <c r="I495" s="69"/>
      <c r="L495" s="213"/>
      <c r="M495" s="217"/>
      <c r="N495" s="218"/>
      <c r="O495" s="218"/>
      <c r="P495" s="218"/>
      <c r="Q495" s="218"/>
      <c r="R495" s="218"/>
      <c r="S495" s="218"/>
      <c r="T495" s="219"/>
      <c r="AT495" s="214" t="s">
        <v>140</v>
      </c>
      <c r="AU495" s="214" t="s">
        <v>138</v>
      </c>
      <c r="AV495" s="115" t="s">
        <v>138</v>
      </c>
      <c r="AW495" s="115" t="s">
        <v>34</v>
      </c>
      <c r="AX495" s="115" t="s">
        <v>70</v>
      </c>
      <c r="AY495" s="214" t="s">
        <v>130</v>
      </c>
    </row>
    <row r="496" spans="2:65" s="114" customFormat="1" x14ac:dyDescent="0.3">
      <c r="B496" s="205"/>
      <c r="D496" s="206" t="s">
        <v>140</v>
      </c>
      <c r="E496" s="207" t="s">
        <v>3</v>
      </c>
      <c r="F496" s="208" t="s">
        <v>238</v>
      </c>
      <c r="H496" s="209" t="s">
        <v>3</v>
      </c>
      <c r="I496" s="68"/>
      <c r="L496" s="205"/>
      <c r="M496" s="210"/>
      <c r="N496" s="211"/>
      <c r="O496" s="211"/>
      <c r="P496" s="211"/>
      <c r="Q496" s="211"/>
      <c r="R496" s="211"/>
      <c r="S496" s="211"/>
      <c r="T496" s="212"/>
      <c r="AT496" s="209" t="s">
        <v>140</v>
      </c>
      <c r="AU496" s="209" t="s">
        <v>138</v>
      </c>
      <c r="AV496" s="114" t="s">
        <v>22</v>
      </c>
      <c r="AW496" s="114" t="s">
        <v>34</v>
      </c>
      <c r="AX496" s="114" t="s">
        <v>70</v>
      </c>
      <c r="AY496" s="209" t="s">
        <v>130</v>
      </c>
    </row>
    <row r="497" spans="2:65" s="115" customFormat="1" x14ac:dyDescent="0.3">
      <c r="B497" s="213"/>
      <c r="D497" s="206" t="s">
        <v>140</v>
      </c>
      <c r="E497" s="214" t="s">
        <v>3</v>
      </c>
      <c r="F497" s="215" t="s">
        <v>423</v>
      </c>
      <c r="H497" s="216">
        <v>57</v>
      </c>
      <c r="I497" s="69"/>
      <c r="L497" s="213"/>
      <c r="M497" s="217"/>
      <c r="N497" s="218"/>
      <c r="O497" s="218"/>
      <c r="P497" s="218"/>
      <c r="Q497" s="218"/>
      <c r="R497" s="218"/>
      <c r="S497" s="218"/>
      <c r="T497" s="219"/>
      <c r="AT497" s="214" t="s">
        <v>140</v>
      </c>
      <c r="AU497" s="214" t="s">
        <v>138</v>
      </c>
      <c r="AV497" s="115" t="s">
        <v>138</v>
      </c>
      <c r="AW497" s="115" t="s">
        <v>34</v>
      </c>
      <c r="AX497" s="115" t="s">
        <v>70</v>
      </c>
      <c r="AY497" s="214" t="s">
        <v>130</v>
      </c>
    </row>
    <row r="498" spans="2:65" s="116" customFormat="1" x14ac:dyDescent="0.3">
      <c r="B498" s="220"/>
      <c r="D498" s="221" t="s">
        <v>140</v>
      </c>
      <c r="E498" s="222" t="s">
        <v>3</v>
      </c>
      <c r="F498" s="223" t="s">
        <v>143</v>
      </c>
      <c r="H498" s="224">
        <v>114</v>
      </c>
      <c r="I498" s="70"/>
      <c r="L498" s="220"/>
      <c r="M498" s="225"/>
      <c r="N498" s="226"/>
      <c r="O498" s="226"/>
      <c r="P498" s="226"/>
      <c r="Q498" s="226"/>
      <c r="R498" s="226"/>
      <c r="S498" s="226"/>
      <c r="T498" s="227"/>
      <c r="AT498" s="228" t="s">
        <v>140</v>
      </c>
      <c r="AU498" s="228" t="s">
        <v>138</v>
      </c>
      <c r="AV498" s="116" t="s">
        <v>137</v>
      </c>
      <c r="AW498" s="116" t="s">
        <v>34</v>
      </c>
      <c r="AX498" s="116" t="s">
        <v>22</v>
      </c>
      <c r="AY498" s="228" t="s">
        <v>130</v>
      </c>
    </row>
    <row r="499" spans="2:65" s="95" customFormat="1" ht="22.5" customHeight="1" x14ac:dyDescent="0.3">
      <c r="B499" s="127"/>
      <c r="C499" s="194" t="s">
        <v>424</v>
      </c>
      <c r="D499" s="194" t="s">
        <v>132</v>
      </c>
      <c r="E499" s="195" t="s">
        <v>425</v>
      </c>
      <c r="F499" s="196" t="s">
        <v>426</v>
      </c>
      <c r="G499" s="197" t="s">
        <v>195</v>
      </c>
      <c r="H499" s="198">
        <v>257.8</v>
      </c>
      <c r="I499" s="67"/>
      <c r="J499" s="199">
        <f>ROUND(I499*H499,2)</f>
        <v>0</v>
      </c>
      <c r="K499" s="196" t="s">
        <v>136</v>
      </c>
      <c r="L499" s="127"/>
      <c r="M499" s="200" t="s">
        <v>3</v>
      </c>
      <c r="N499" s="201" t="s">
        <v>42</v>
      </c>
      <c r="O499" s="99"/>
      <c r="P499" s="202">
        <f>O499*H499</f>
        <v>0</v>
      </c>
      <c r="Q499" s="202">
        <v>0</v>
      </c>
      <c r="R499" s="202">
        <f>Q499*H499</f>
        <v>0</v>
      </c>
      <c r="S499" s="202">
        <v>0</v>
      </c>
      <c r="T499" s="203">
        <f>S499*H499</f>
        <v>0</v>
      </c>
      <c r="AR499" s="120" t="s">
        <v>137</v>
      </c>
      <c r="AT499" s="120" t="s">
        <v>132</v>
      </c>
      <c r="AU499" s="120" t="s">
        <v>138</v>
      </c>
      <c r="AY499" s="120" t="s">
        <v>130</v>
      </c>
      <c r="BE499" s="204">
        <f>IF(N499="základní",J499,0)</f>
        <v>0</v>
      </c>
      <c r="BF499" s="204">
        <f>IF(N499="snížená",J499,0)</f>
        <v>0</v>
      </c>
      <c r="BG499" s="204">
        <f>IF(N499="zákl. přenesená",J499,0)</f>
        <v>0</v>
      </c>
      <c r="BH499" s="204">
        <f>IF(N499="sníž. přenesená",J499,0)</f>
        <v>0</v>
      </c>
      <c r="BI499" s="204">
        <f>IF(N499="nulová",J499,0)</f>
        <v>0</v>
      </c>
      <c r="BJ499" s="120" t="s">
        <v>138</v>
      </c>
      <c r="BK499" s="204">
        <f>ROUND(I499*H499,2)</f>
        <v>0</v>
      </c>
      <c r="BL499" s="120" t="s">
        <v>137</v>
      </c>
      <c r="BM499" s="120" t="s">
        <v>427</v>
      </c>
    </row>
    <row r="500" spans="2:65" s="114" customFormat="1" x14ac:dyDescent="0.3">
      <c r="B500" s="205"/>
      <c r="D500" s="206" t="s">
        <v>140</v>
      </c>
      <c r="E500" s="207" t="s">
        <v>3</v>
      </c>
      <c r="F500" s="208" t="s">
        <v>428</v>
      </c>
      <c r="H500" s="209" t="s">
        <v>3</v>
      </c>
      <c r="I500" s="68"/>
      <c r="L500" s="205"/>
      <c r="M500" s="210"/>
      <c r="N500" s="211"/>
      <c r="O500" s="211"/>
      <c r="P500" s="211"/>
      <c r="Q500" s="211"/>
      <c r="R500" s="211"/>
      <c r="S500" s="211"/>
      <c r="T500" s="212"/>
      <c r="AT500" s="209" t="s">
        <v>140</v>
      </c>
      <c r="AU500" s="209" t="s">
        <v>138</v>
      </c>
      <c r="AV500" s="114" t="s">
        <v>22</v>
      </c>
      <c r="AW500" s="114" t="s">
        <v>34</v>
      </c>
      <c r="AX500" s="114" t="s">
        <v>70</v>
      </c>
      <c r="AY500" s="209" t="s">
        <v>130</v>
      </c>
    </row>
    <row r="501" spans="2:65" s="115" customFormat="1" x14ac:dyDescent="0.3">
      <c r="B501" s="213"/>
      <c r="D501" s="206" t="s">
        <v>140</v>
      </c>
      <c r="E501" s="214" t="s">
        <v>3</v>
      </c>
      <c r="F501" s="215" t="s">
        <v>429</v>
      </c>
      <c r="H501" s="216">
        <v>244.9</v>
      </c>
      <c r="I501" s="69"/>
      <c r="L501" s="213"/>
      <c r="M501" s="217"/>
      <c r="N501" s="218"/>
      <c r="O501" s="218"/>
      <c r="P501" s="218"/>
      <c r="Q501" s="218"/>
      <c r="R501" s="218"/>
      <c r="S501" s="218"/>
      <c r="T501" s="219"/>
      <c r="AT501" s="214" t="s">
        <v>140</v>
      </c>
      <c r="AU501" s="214" t="s">
        <v>138</v>
      </c>
      <c r="AV501" s="115" t="s">
        <v>138</v>
      </c>
      <c r="AW501" s="115" t="s">
        <v>34</v>
      </c>
      <c r="AX501" s="115" t="s">
        <v>70</v>
      </c>
      <c r="AY501" s="214" t="s">
        <v>130</v>
      </c>
    </row>
    <row r="502" spans="2:65" s="115" customFormat="1" x14ac:dyDescent="0.3">
      <c r="B502" s="213"/>
      <c r="D502" s="206" t="s">
        <v>140</v>
      </c>
      <c r="E502" s="214" t="s">
        <v>3</v>
      </c>
      <c r="F502" s="215" t="s">
        <v>430</v>
      </c>
      <c r="H502" s="216">
        <v>2.8</v>
      </c>
      <c r="I502" s="69"/>
      <c r="L502" s="213"/>
      <c r="M502" s="217"/>
      <c r="N502" s="218"/>
      <c r="O502" s="218"/>
      <c r="P502" s="218"/>
      <c r="Q502" s="218"/>
      <c r="R502" s="218"/>
      <c r="S502" s="218"/>
      <c r="T502" s="219"/>
      <c r="AT502" s="214" t="s">
        <v>140</v>
      </c>
      <c r="AU502" s="214" t="s">
        <v>138</v>
      </c>
      <c r="AV502" s="115" t="s">
        <v>138</v>
      </c>
      <c r="AW502" s="115" t="s">
        <v>34</v>
      </c>
      <c r="AX502" s="115" t="s">
        <v>70</v>
      </c>
      <c r="AY502" s="214" t="s">
        <v>130</v>
      </c>
    </row>
    <row r="503" spans="2:65" s="115" customFormat="1" x14ac:dyDescent="0.3">
      <c r="B503" s="213"/>
      <c r="D503" s="206" t="s">
        <v>140</v>
      </c>
      <c r="E503" s="214" t="s">
        <v>3</v>
      </c>
      <c r="F503" s="215" t="s">
        <v>431</v>
      </c>
      <c r="H503" s="216">
        <v>1.7</v>
      </c>
      <c r="I503" s="69"/>
      <c r="L503" s="213"/>
      <c r="M503" s="217"/>
      <c r="N503" s="218"/>
      <c r="O503" s="218"/>
      <c r="P503" s="218"/>
      <c r="Q503" s="218"/>
      <c r="R503" s="218"/>
      <c r="S503" s="218"/>
      <c r="T503" s="219"/>
      <c r="AT503" s="214" t="s">
        <v>140</v>
      </c>
      <c r="AU503" s="214" t="s">
        <v>138</v>
      </c>
      <c r="AV503" s="115" t="s">
        <v>138</v>
      </c>
      <c r="AW503" s="115" t="s">
        <v>34</v>
      </c>
      <c r="AX503" s="115" t="s">
        <v>70</v>
      </c>
      <c r="AY503" s="214" t="s">
        <v>130</v>
      </c>
    </row>
    <row r="504" spans="2:65" s="115" customFormat="1" x14ac:dyDescent="0.3">
      <c r="B504" s="213"/>
      <c r="D504" s="206" t="s">
        <v>140</v>
      </c>
      <c r="E504" s="214" t="s">
        <v>3</v>
      </c>
      <c r="F504" s="215" t="s">
        <v>432</v>
      </c>
      <c r="H504" s="216">
        <v>8.4</v>
      </c>
      <c r="I504" s="69"/>
      <c r="L504" s="213"/>
      <c r="M504" s="217"/>
      <c r="N504" s="218"/>
      <c r="O504" s="218"/>
      <c r="P504" s="218"/>
      <c r="Q504" s="218"/>
      <c r="R504" s="218"/>
      <c r="S504" s="218"/>
      <c r="T504" s="219"/>
      <c r="AT504" s="214" t="s">
        <v>140</v>
      </c>
      <c r="AU504" s="214" t="s">
        <v>138</v>
      </c>
      <c r="AV504" s="115" t="s">
        <v>138</v>
      </c>
      <c r="AW504" s="115" t="s">
        <v>34</v>
      </c>
      <c r="AX504" s="115" t="s">
        <v>70</v>
      </c>
      <c r="AY504" s="214" t="s">
        <v>130</v>
      </c>
    </row>
    <row r="505" spans="2:65" s="116" customFormat="1" x14ac:dyDescent="0.3">
      <c r="B505" s="220"/>
      <c r="D505" s="221" t="s">
        <v>140</v>
      </c>
      <c r="E505" s="222" t="s">
        <v>3</v>
      </c>
      <c r="F505" s="223" t="s">
        <v>143</v>
      </c>
      <c r="H505" s="224">
        <v>257.8</v>
      </c>
      <c r="I505" s="70"/>
      <c r="L505" s="220"/>
      <c r="M505" s="225"/>
      <c r="N505" s="226"/>
      <c r="O505" s="226"/>
      <c r="P505" s="226"/>
      <c r="Q505" s="226"/>
      <c r="R505" s="226"/>
      <c r="S505" s="226"/>
      <c r="T505" s="227"/>
      <c r="AT505" s="228" t="s">
        <v>140</v>
      </c>
      <c r="AU505" s="228" t="s">
        <v>138</v>
      </c>
      <c r="AV505" s="116" t="s">
        <v>137</v>
      </c>
      <c r="AW505" s="116" t="s">
        <v>34</v>
      </c>
      <c r="AX505" s="116" t="s">
        <v>22</v>
      </c>
      <c r="AY505" s="228" t="s">
        <v>130</v>
      </c>
    </row>
    <row r="506" spans="2:65" s="95" customFormat="1" ht="22.5" customHeight="1" x14ac:dyDescent="0.3">
      <c r="B506" s="127"/>
      <c r="C506" s="194" t="s">
        <v>433</v>
      </c>
      <c r="D506" s="194" t="s">
        <v>132</v>
      </c>
      <c r="E506" s="195" t="s">
        <v>434</v>
      </c>
      <c r="F506" s="196" t="s">
        <v>435</v>
      </c>
      <c r="G506" s="197" t="s">
        <v>135</v>
      </c>
      <c r="H506" s="198">
        <v>461.89299999999997</v>
      </c>
      <c r="I506" s="67"/>
      <c r="J506" s="199">
        <f>ROUND(I506*H506,2)</f>
        <v>0</v>
      </c>
      <c r="K506" s="196" t="s">
        <v>136</v>
      </c>
      <c r="L506" s="127"/>
      <c r="M506" s="200" t="s">
        <v>3</v>
      </c>
      <c r="N506" s="201" t="s">
        <v>42</v>
      </c>
      <c r="O506" s="99"/>
      <c r="P506" s="202">
        <f>O506*H506</f>
        <v>0</v>
      </c>
      <c r="Q506" s="202">
        <v>1.2E-4</v>
      </c>
      <c r="R506" s="202">
        <f>Q506*H506</f>
        <v>5.5427159999999996E-2</v>
      </c>
      <c r="S506" s="202">
        <v>0</v>
      </c>
      <c r="T506" s="203">
        <f>S506*H506</f>
        <v>0</v>
      </c>
      <c r="AR506" s="120" t="s">
        <v>137</v>
      </c>
      <c r="AT506" s="120" t="s">
        <v>132</v>
      </c>
      <c r="AU506" s="120" t="s">
        <v>138</v>
      </c>
      <c r="AY506" s="120" t="s">
        <v>130</v>
      </c>
      <c r="BE506" s="204">
        <f>IF(N506="základní",J506,0)</f>
        <v>0</v>
      </c>
      <c r="BF506" s="204">
        <f>IF(N506="snížená",J506,0)</f>
        <v>0</v>
      </c>
      <c r="BG506" s="204">
        <f>IF(N506="zákl. přenesená",J506,0)</f>
        <v>0</v>
      </c>
      <c r="BH506" s="204">
        <f>IF(N506="sníž. přenesená",J506,0)</f>
        <v>0</v>
      </c>
      <c r="BI506" s="204">
        <f>IF(N506="nulová",J506,0)</f>
        <v>0</v>
      </c>
      <c r="BJ506" s="120" t="s">
        <v>138</v>
      </c>
      <c r="BK506" s="204">
        <f>ROUND(I506*H506,2)</f>
        <v>0</v>
      </c>
      <c r="BL506" s="120" t="s">
        <v>137</v>
      </c>
      <c r="BM506" s="120" t="s">
        <v>436</v>
      </c>
    </row>
    <row r="507" spans="2:65" s="114" customFormat="1" x14ac:dyDescent="0.3">
      <c r="B507" s="205"/>
      <c r="D507" s="206" t="s">
        <v>140</v>
      </c>
      <c r="E507" s="207" t="s">
        <v>3</v>
      </c>
      <c r="F507" s="208" t="s">
        <v>281</v>
      </c>
      <c r="H507" s="209" t="s">
        <v>3</v>
      </c>
      <c r="I507" s="68"/>
      <c r="L507" s="205"/>
      <c r="M507" s="210"/>
      <c r="N507" s="211"/>
      <c r="O507" s="211"/>
      <c r="P507" s="211"/>
      <c r="Q507" s="211"/>
      <c r="R507" s="211"/>
      <c r="S507" s="211"/>
      <c r="T507" s="212"/>
      <c r="AT507" s="209" t="s">
        <v>140</v>
      </c>
      <c r="AU507" s="209" t="s">
        <v>138</v>
      </c>
      <c r="AV507" s="114" t="s">
        <v>22</v>
      </c>
      <c r="AW507" s="114" t="s">
        <v>34</v>
      </c>
      <c r="AX507" s="114" t="s">
        <v>70</v>
      </c>
      <c r="AY507" s="209" t="s">
        <v>130</v>
      </c>
    </row>
    <row r="508" spans="2:65" s="114" customFormat="1" x14ac:dyDescent="0.3">
      <c r="B508" s="205"/>
      <c r="D508" s="206" t="s">
        <v>140</v>
      </c>
      <c r="E508" s="207" t="s">
        <v>3</v>
      </c>
      <c r="F508" s="208" t="s">
        <v>437</v>
      </c>
      <c r="H508" s="209" t="s">
        <v>3</v>
      </c>
      <c r="I508" s="68"/>
      <c r="L508" s="205"/>
      <c r="M508" s="210"/>
      <c r="N508" s="211"/>
      <c r="O508" s="211"/>
      <c r="P508" s="211"/>
      <c r="Q508" s="211"/>
      <c r="R508" s="211"/>
      <c r="S508" s="211"/>
      <c r="T508" s="212"/>
      <c r="AT508" s="209" t="s">
        <v>140</v>
      </c>
      <c r="AU508" s="209" t="s">
        <v>138</v>
      </c>
      <c r="AV508" s="114" t="s">
        <v>22</v>
      </c>
      <c r="AW508" s="114" t="s">
        <v>34</v>
      </c>
      <c r="AX508" s="114" t="s">
        <v>70</v>
      </c>
      <c r="AY508" s="209" t="s">
        <v>130</v>
      </c>
    </row>
    <row r="509" spans="2:65" s="115" customFormat="1" x14ac:dyDescent="0.3">
      <c r="B509" s="213"/>
      <c r="D509" s="206" t="s">
        <v>140</v>
      </c>
      <c r="E509" s="214" t="s">
        <v>3</v>
      </c>
      <c r="F509" s="215" t="s">
        <v>438</v>
      </c>
      <c r="H509" s="216">
        <v>379.2</v>
      </c>
      <c r="I509" s="69"/>
      <c r="L509" s="213"/>
      <c r="M509" s="217"/>
      <c r="N509" s="218"/>
      <c r="O509" s="218"/>
      <c r="P509" s="218"/>
      <c r="Q509" s="218"/>
      <c r="R509" s="218"/>
      <c r="S509" s="218"/>
      <c r="T509" s="219"/>
      <c r="AT509" s="214" t="s">
        <v>140</v>
      </c>
      <c r="AU509" s="214" t="s">
        <v>138</v>
      </c>
      <c r="AV509" s="115" t="s">
        <v>138</v>
      </c>
      <c r="AW509" s="115" t="s">
        <v>34</v>
      </c>
      <c r="AX509" s="115" t="s">
        <v>70</v>
      </c>
      <c r="AY509" s="214" t="s">
        <v>130</v>
      </c>
    </row>
    <row r="510" spans="2:65" s="115" customFormat="1" x14ac:dyDescent="0.3">
      <c r="B510" s="213"/>
      <c r="D510" s="206" t="s">
        <v>140</v>
      </c>
      <c r="E510" s="214" t="s">
        <v>3</v>
      </c>
      <c r="F510" s="215" t="s">
        <v>439</v>
      </c>
      <c r="H510" s="216">
        <v>8.58</v>
      </c>
      <c r="I510" s="69"/>
      <c r="L510" s="213"/>
      <c r="M510" s="217"/>
      <c r="N510" s="218"/>
      <c r="O510" s="218"/>
      <c r="P510" s="218"/>
      <c r="Q510" s="218"/>
      <c r="R510" s="218"/>
      <c r="S510" s="218"/>
      <c r="T510" s="219"/>
      <c r="AT510" s="214" t="s">
        <v>140</v>
      </c>
      <c r="AU510" s="214" t="s">
        <v>138</v>
      </c>
      <c r="AV510" s="115" t="s">
        <v>138</v>
      </c>
      <c r="AW510" s="115" t="s">
        <v>34</v>
      </c>
      <c r="AX510" s="115" t="s">
        <v>70</v>
      </c>
      <c r="AY510" s="214" t="s">
        <v>130</v>
      </c>
    </row>
    <row r="511" spans="2:65" s="115" customFormat="1" x14ac:dyDescent="0.3">
      <c r="B511" s="213"/>
      <c r="D511" s="206" t="s">
        <v>140</v>
      </c>
      <c r="E511" s="214" t="s">
        <v>3</v>
      </c>
      <c r="F511" s="215" t="s">
        <v>440</v>
      </c>
      <c r="H511" s="216">
        <v>2.0230000000000001</v>
      </c>
      <c r="I511" s="69"/>
      <c r="L511" s="213"/>
      <c r="M511" s="217"/>
      <c r="N511" s="218"/>
      <c r="O511" s="218"/>
      <c r="P511" s="218"/>
      <c r="Q511" s="218"/>
      <c r="R511" s="218"/>
      <c r="S511" s="218"/>
      <c r="T511" s="219"/>
      <c r="AT511" s="214" t="s">
        <v>140</v>
      </c>
      <c r="AU511" s="214" t="s">
        <v>138</v>
      </c>
      <c r="AV511" s="115" t="s">
        <v>138</v>
      </c>
      <c r="AW511" s="115" t="s">
        <v>34</v>
      </c>
      <c r="AX511" s="115" t="s">
        <v>70</v>
      </c>
      <c r="AY511" s="214" t="s">
        <v>130</v>
      </c>
    </row>
    <row r="512" spans="2:65" s="115" customFormat="1" x14ac:dyDescent="0.3">
      <c r="B512" s="213"/>
      <c r="D512" s="206" t="s">
        <v>140</v>
      </c>
      <c r="E512" s="214" t="s">
        <v>3</v>
      </c>
      <c r="F512" s="215" t="s">
        <v>441</v>
      </c>
      <c r="H512" s="216">
        <v>23.832000000000001</v>
      </c>
      <c r="I512" s="69"/>
      <c r="L512" s="213"/>
      <c r="M512" s="217"/>
      <c r="N512" s="218"/>
      <c r="O512" s="218"/>
      <c r="P512" s="218"/>
      <c r="Q512" s="218"/>
      <c r="R512" s="218"/>
      <c r="S512" s="218"/>
      <c r="T512" s="219"/>
      <c r="AT512" s="214" t="s">
        <v>140</v>
      </c>
      <c r="AU512" s="214" t="s">
        <v>138</v>
      </c>
      <c r="AV512" s="115" t="s">
        <v>138</v>
      </c>
      <c r="AW512" s="115" t="s">
        <v>34</v>
      </c>
      <c r="AX512" s="115" t="s">
        <v>70</v>
      </c>
      <c r="AY512" s="214" t="s">
        <v>130</v>
      </c>
    </row>
    <row r="513" spans="2:65" s="115" customFormat="1" x14ac:dyDescent="0.3">
      <c r="B513" s="213"/>
      <c r="D513" s="206" t="s">
        <v>140</v>
      </c>
      <c r="E513" s="214" t="s">
        <v>3</v>
      </c>
      <c r="F513" s="215" t="s">
        <v>442</v>
      </c>
      <c r="H513" s="216">
        <v>9.36</v>
      </c>
      <c r="I513" s="69"/>
      <c r="L513" s="213"/>
      <c r="M513" s="217"/>
      <c r="N513" s="218"/>
      <c r="O513" s="218"/>
      <c r="P513" s="218"/>
      <c r="Q513" s="218"/>
      <c r="R513" s="218"/>
      <c r="S513" s="218"/>
      <c r="T513" s="219"/>
      <c r="AT513" s="214" t="s">
        <v>140</v>
      </c>
      <c r="AU513" s="214" t="s">
        <v>138</v>
      </c>
      <c r="AV513" s="115" t="s">
        <v>138</v>
      </c>
      <c r="AW513" s="115" t="s">
        <v>34</v>
      </c>
      <c r="AX513" s="115" t="s">
        <v>70</v>
      </c>
      <c r="AY513" s="214" t="s">
        <v>130</v>
      </c>
    </row>
    <row r="514" spans="2:65" s="115" customFormat="1" x14ac:dyDescent="0.3">
      <c r="B514" s="213"/>
      <c r="D514" s="206" t="s">
        <v>140</v>
      </c>
      <c r="E514" s="214" t="s">
        <v>3</v>
      </c>
      <c r="F514" s="215" t="s">
        <v>443</v>
      </c>
      <c r="H514" s="216">
        <v>4.32</v>
      </c>
      <c r="I514" s="69"/>
      <c r="L514" s="213"/>
      <c r="M514" s="217"/>
      <c r="N514" s="218"/>
      <c r="O514" s="218"/>
      <c r="P514" s="218"/>
      <c r="Q514" s="218"/>
      <c r="R514" s="218"/>
      <c r="S514" s="218"/>
      <c r="T514" s="219"/>
      <c r="AT514" s="214" t="s">
        <v>140</v>
      </c>
      <c r="AU514" s="214" t="s">
        <v>138</v>
      </c>
      <c r="AV514" s="115" t="s">
        <v>138</v>
      </c>
      <c r="AW514" s="115" t="s">
        <v>34</v>
      </c>
      <c r="AX514" s="115" t="s">
        <v>70</v>
      </c>
      <c r="AY514" s="214" t="s">
        <v>130</v>
      </c>
    </row>
    <row r="515" spans="2:65" s="114" customFormat="1" x14ac:dyDescent="0.3">
      <c r="B515" s="205"/>
      <c r="D515" s="206" t="s">
        <v>140</v>
      </c>
      <c r="E515" s="207" t="s">
        <v>3</v>
      </c>
      <c r="F515" s="208" t="s">
        <v>444</v>
      </c>
      <c r="H515" s="209" t="s">
        <v>3</v>
      </c>
      <c r="I515" s="68"/>
      <c r="L515" s="205"/>
      <c r="M515" s="210"/>
      <c r="N515" s="211"/>
      <c r="O515" s="211"/>
      <c r="P515" s="211"/>
      <c r="Q515" s="211"/>
      <c r="R515" s="211"/>
      <c r="S515" s="211"/>
      <c r="T515" s="212"/>
      <c r="AT515" s="209" t="s">
        <v>140</v>
      </c>
      <c r="AU515" s="209" t="s">
        <v>138</v>
      </c>
      <c r="AV515" s="114" t="s">
        <v>22</v>
      </c>
      <c r="AW515" s="114" t="s">
        <v>34</v>
      </c>
      <c r="AX515" s="114" t="s">
        <v>70</v>
      </c>
      <c r="AY515" s="209" t="s">
        <v>130</v>
      </c>
    </row>
    <row r="516" spans="2:65" s="115" customFormat="1" x14ac:dyDescent="0.3">
      <c r="B516" s="213"/>
      <c r="D516" s="206" t="s">
        <v>140</v>
      </c>
      <c r="E516" s="214" t="s">
        <v>3</v>
      </c>
      <c r="F516" s="215" t="s">
        <v>445</v>
      </c>
      <c r="H516" s="216">
        <v>1.8</v>
      </c>
      <c r="I516" s="69"/>
      <c r="L516" s="213"/>
      <c r="M516" s="217"/>
      <c r="N516" s="218"/>
      <c r="O516" s="218"/>
      <c r="P516" s="218"/>
      <c r="Q516" s="218"/>
      <c r="R516" s="218"/>
      <c r="S516" s="218"/>
      <c r="T516" s="219"/>
      <c r="AT516" s="214" t="s">
        <v>140</v>
      </c>
      <c r="AU516" s="214" t="s">
        <v>138</v>
      </c>
      <c r="AV516" s="115" t="s">
        <v>138</v>
      </c>
      <c r="AW516" s="115" t="s">
        <v>34</v>
      </c>
      <c r="AX516" s="115" t="s">
        <v>70</v>
      </c>
      <c r="AY516" s="214" t="s">
        <v>130</v>
      </c>
    </row>
    <row r="517" spans="2:65" s="115" customFormat="1" x14ac:dyDescent="0.3">
      <c r="B517" s="213"/>
      <c r="D517" s="206" t="s">
        <v>140</v>
      </c>
      <c r="E517" s="214" t="s">
        <v>3</v>
      </c>
      <c r="F517" s="215" t="s">
        <v>446</v>
      </c>
      <c r="H517" s="216">
        <v>28.998000000000001</v>
      </c>
      <c r="I517" s="69"/>
      <c r="L517" s="213"/>
      <c r="M517" s="217"/>
      <c r="N517" s="218"/>
      <c r="O517" s="218"/>
      <c r="P517" s="218"/>
      <c r="Q517" s="218"/>
      <c r="R517" s="218"/>
      <c r="S517" s="218"/>
      <c r="T517" s="219"/>
      <c r="AT517" s="214" t="s">
        <v>140</v>
      </c>
      <c r="AU517" s="214" t="s">
        <v>138</v>
      </c>
      <c r="AV517" s="115" t="s">
        <v>138</v>
      </c>
      <c r="AW517" s="115" t="s">
        <v>34</v>
      </c>
      <c r="AX517" s="115" t="s">
        <v>70</v>
      </c>
      <c r="AY517" s="214" t="s">
        <v>130</v>
      </c>
    </row>
    <row r="518" spans="2:65" s="115" customFormat="1" x14ac:dyDescent="0.3">
      <c r="B518" s="213"/>
      <c r="D518" s="206" t="s">
        <v>140</v>
      </c>
      <c r="E518" s="214" t="s">
        <v>3</v>
      </c>
      <c r="F518" s="215" t="s">
        <v>447</v>
      </c>
      <c r="H518" s="216">
        <v>3.78</v>
      </c>
      <c r="I518" s="69"/>
      <c r="L518" s="213"/>
      <c r="M518" s="217"/>
      <c r="N518" s="218"/>
      <c r="O518" s="218"/>
      <c r="P518" s="218"/>
      <c r="Q518" s="218"/>
      <c r="R518" s="218"/>
      <c r="S518" s="218"/>
      <c r="T518" s="219"/>
      <c r="AT518" s="214" t="s">
        <v>140</v>
      </c>
      <c r="AU518" s="214" t="s">
        <v>138</v>
      </c>
      <c r="AV518" s="115" t="s">
        <v>138</v>
      </c>
      <c r="AW518" s="115" t="s">
        <v>34</v>
      </c>
      <c r="AX518" s="115" t="s">
        <v>70</v>
      </c>
      <c r="AY518" s="214" t="s">
        <v>130</v>
      </c>
    </row>
    <row r="519" spans="2:65" s="116" customFormat="1" x14ac:dyDescent="0.3">
      <c r="B519" s="220"/>
      <c r="D519" s="221" t="s">
        <v>140</v>
      </c>
      <c r="E519" s="222" t="s">
        <v>3</v>
      </c>
      <c r="F519" s="223" t="s">
        <v>143</v>
      </c>
      <c r="H519" s="224">
        <v>461.89299999999997</v>
      </c>
      <c r="I519" s="70"/>
      <c r="L519" s="220"/>
      <c r="M519" s="225"/>
      <c r="N519" s="226"/>
      <c r="O519" s="226"/>
      <c r="P519" s="226"/>
      <c r="Q519" s="226"/>
      <c r="R519" s="226"/>
      <c r="S519" s="226"/>
      <c r="T519" s="227"/>
      <c r="AT519" s="228" t="s">
        <v>140</v>
      </c>
      <c r="AU519" s="228" t="s">
        <v>138</v>
      </c>
      <c r="AV519" s="116" t="s">
        <v>137</v>
      </c>
      <c r="AW519" s="116" t="s">
        <v>34</v>
      </c>
      <c r="AX519" s="116" t="s">
        <v>22</v>
      </c>
      <c r="AY519" s="228" t="s">
        <v>130</v>
      </c>
    </row>
    <row r="520" spans="2:65" s="95" customFormat="1" ht="22.5" customHeight="1" x14ac:dyDescent="0.3">
      <c r="B520" s="127"/>
      <c r="C520" s="194" t="s">
        <v>448</v>
      </c>
      <c r="D520" s="194" t="s">
        <v>132</v>
      </c>
      <c r="E520" s="195" t="s">
        <v>449</v>
      </c>
      <c r="F520" s="196" t="s">
        <v>450</v>
      </c>
      <c r="G520" s="197" t="s">
        <v>135</v>
      </c>
      <c r="H520" s="198">
        <v>1181.663</v>
      </c>
      <c r="I520" s="67"/>
      <c r="J520" s="199">
        <f>ROUND(I520*H520,2)</f>
        <v>0</v>
      </c>
      <c r="K520" s="196" t="s">
        <v>136</v>
      </c>
      <c r="L520" s="127"/>
      <c r="M520" s="200" t="s">
        <v>3</v>
      </c>
      <c r="N520" s="201" t="s">
        <v>42</v>
      </c>
      <c r="O520" s="99"/>
      <c r="P520" s="202">
        <f>O520*H520</f>
        <v>0</v>
      </c>
      <c r="Q520" s="202">
        <v>0</v>
      </c>
      <c r="R520" s="202">
        <f>Q520*H520</f>
        <v>0</v>
      </c>
      <c r="S520" s="202">
        <v>0</v>
      </c>
      <c r="T520" s="203">
        <f>S520*H520</f>
        <v>0</v>
      </c>
      <c r="AR520" s="120" t="s">
        <v>137</v>
      </c>
      <c r="AT520" s="120" t="s">
        <v>132</v>
      </c>
      <c r="AU520" s="120" t="s">
        <v>138</v>
      </c>
      <c r="AY520" s="120" t="s">
        <v>130</v>
      </c>
      <c r="BE520" s="204">
        <f>IF(N520="základní",J520,0)</f>
        <v>0</v>
      </c>
      <c r="BF520" s="204">
        <f>IF(N520="snížená",J520,0)</f>
        <v>0</v>
      </c>
      <c r="BG520" s="204">
        <f>IF(N520="zákl. přenesená",J520,0)</f>
        <v>0</v>
      </c>
      <c r="BH520" s="204">
        <f>IF(N520="sníž. přenesená",J520,0)</f>
        <v>0</v>
      </c>
      <c r="BI520" s="204">
        <f>IF(N520="nulová",J520,0)</f>
        <v>0</v>
      </c>
      <c r="BJ520" s="120" t="s">
        <v>138</v>
      </c>
      <c r="BK520" s="204">
        <f>ROUND(I520*H520,2)</f>
        <v>0</v>
      </c>
      <c r="BL520" s="120" t="s">
        <v>137</v>
      </c>
      <c r="BM520" s="120" t="s">
        <v>451</v>
      </c>
    </row>
    <row r="521" spans="2:65" s="114" customFormat="1" x14ac:dyDescent="0.3">
      <c r="B521" s="205"/>
      <c r="D521" s="206" t="s">
        <v>140</v>
      </c>
      <c r="E521" s="207" t="s">
        <v>3</v>
      </c>
      <c r="F521" s="208" t="s">
        <v>185</v>
      </c>
      <c r="H521" s="209" t="s">
        <v>3</v>
      </c>
      <c r="I521" s="68"/>
      <c r="L521" s="205"/>
      <c r="M521" s="210"/>
      <c r="N521" s="211"/>
      <c r="O521" s="211"/>
      <c r="P521" s="211"/>
      <c r="Q521" s="211"/>
      <c r="R521" s="211"/>
      <c r="S521" s="211"/>
      <c r="T521" s="212"/>
      <c r="AT521" s="209" t="s">
        <v>140</v>
      </c>
      <c r="AU521" s="209" t="s">
        <v>138</v>
      </c>
      <c r="AV521" s="114" t="s">
        <v>22</v>
      </c>
      <c r="AW521" s="114" t="s">
        <v>34</v>
      </c>
      <c r="AX521" s="114" t="s">
        <v>70</v>
      </c>
      <c r="AY521" s="209" t="s">
        <v>130</v>
      </c>
    </row>
    <row r="522" spans="2:65" s="115" customFormat="1" x14ac:dyDescent="0.3">
      <c r="B522" s="213"/>
      <c r="D522" s="206" t="s">
        <v>140</v>
      </c>
      <c r="E522" s="214" t="s">
        <v>3</v>
      </c>
      <c r="F522" s="215" t="s">
        <v>316</v>
      </c>
      <c r="H522" s="216">
        <v>484.209</v>
      </c>
      <c r="I522" s="69"/>
      <c r="L522" s="213"/>
      <c r="M522" s="217"/>
      <c r="N522" s="218"/>
      <c r="O522" s="218"/>
      <c r="P522" s="218"/>
      <c r="Q522" s="218"/>
      <c r="R522" s="218"/>
      <c r="S522" s="218"/>
      <c r="T522" s="219"/>
      <c r="AT522" s="214" t="s">
        <v>140</v>
      </c>
      <c r="AU522" s="214" t="s">
        <v>138</v>
      </c>
      <c r="AV522" s="115" t="s">
        <v>138</v>
      </c>
      <c r="AW522" s="115" t="s">
        <v>34</v>
      </c>
      <c r="AX522" s="115" t="s">
        <v>70</v>
      </c>
      <c r="AY522" s="214" t="s">
        <v>130</v>
      </c>
    </row>
    <row r="523" spans="2:65" s="114" customFormat="1" x14ac:dyDescent="0.3">
      <c r="B523" s="205"/>
      <c r="D523" s="206" t="s">
        <v>140</v>
      </c>
      <c r="E523" s="207" t="s">
        <v>3</v>
      </c>
      <c r="F523" s="208" t="s">
        <v>317</v>
      </c>
      <c r="H523" s="209" t="s">
        <v>3</v>
      </c>
      <c r="I523" s="68"/>
      <c r="L523" s="205"/>
      <c r="M523" s="210"/>
      <c r="N523" s="211"/>
      <c r="O523" s="211"/>
      <c r="P523" s="211"/>
      <c r="Q523" s="211"/>
      <c r="R523" s="211"/>
      <c r="S523" s="211"/>
      <c r="T523" s="212"/>
      <c r="AT523" s="209" t="s">
        <v>140</v>
      </c>
      <c r="AU523" s="209" t="s">
        <v>138</v>
      </c>
      <c r="AV523" s="114" t="s">
        <v>22</v>
      </c>
      <c r="AW523" s="114" t="s">
        <v>34</v>
      </c>
      <c r="AX523" s="114" t="s">
        <v>70</v>
      </c>
      <c r="AY523" s="209" t="s">
        <v>130</v>
      </c>
    </row>
    <row r="524" spans="2:65" s="115" customFormat="1" x14ac:dyDescent="0.3">
      <c r="B524" s="213"/>
      <c r="D524" s="206" t="s">
        <v>140</v>
      </c>
      <c r="E524" s="214" t="s">
        <v>3</v>
      </c>
      <c r="F524" s="215" t="s">
        <v>318</v>
      </c>
      <c r="H524" s="216">
        <v>-172.8</v>
      </c>
      <c r="I524" s="69"/>
      <c r="L524" s="213"/>
      <c r="M524" s="217"/>
      <c r="N524" s="218"/>
      <c r="O524" s="218"/>
      <c r="P524" s="218"/>
      <c r="Q524" s="218"/>
      <c r="R524" s="218"/>
      <c r="S524" s="218"/>
      <c r="T524" s="219"/>
      <c r="AT524" s="214" t="s">
        <v>140</v>
      </c>
      <c r="AU524" s="214" t="s">
        <v>138</v>
      </c>
      <c r="AV524" s="115" t="s">
        <v>138</v>
      </c>
      <c r="AW524" s="115" t="s">
        <v>34</v>
      </c>
      <c r="AX524" s="115" t="s">
        <v>70</v>
      </c>
      <c r="AY524" s="214" t="s">
        <v>130</v>
      </c>
    </row>
    <row r="525" spans="2:65" s="115" customFormat="1" x14ac:dyDescent="0.3">
      <c r="B525" s="213"/>
      <c r="D525" s="206" t="s">
        <v>140</v>
      </c>
      <c r="E525" s="214" t="s">
        <v>3</v>
      </c>
      <c r="F525" s="215" t="s">
        <v>319</v>
      </c>
      <c r="H525" s="216">
        <v>-8.58</v>
      </c>
      <c r="I525" s="69"/>
      <c r="L525" s="213"/>
      <c r="M525" s="217"/>
      <c r="N525" s="218"/>
      <c r="O525" s="218"/>
      <c r="P525" s="218"/>
      <c r="Q525" s="218"/>
      <c r="R525" s="218"/>
      <c r="S525" s="218"/>
      <c r="T525" s="219"/>
      <c r="AT525" s="214" t="s">
        <v>140</v>
      </c>
      <c r="AU525" s="214" t="s">
        <v>138</v>
      </c>
      <c r="AV525" s="115" t="s">
        <v>138</v>
      </c>
      <c r="AW525" s="115" t="s">
        <v>34</v>
      </c>
      <c r="AX525" s="115" t="s">
        <v>70</v>
      </c>
      <c r="AY525" s="214" t="s">
        <v>130</v>
      </c>
    </row>
    <row r="526" spans="2:65" s="115" customFormat="1" x14ac:dyDescent="0.3">
      <c r="B526" s="213"/>
      <c r="D526" s="206" t="s">
        <v>140</v>
      </c>
      <c r="E526" s="214" t="s">
        <v>3</v>
      </c>
      <c r="F526" s="215" t="s">
        <v>320</v>
      </c>
      <c r="H526" s="216">
        <v>-2.0230000000000001</v>
      </c>
      <c r="I526" s="69"/>
      <c r="L526" s="213"/>
      <c r="M526" s="217"/>
      <c r="N526" s="218"/>
      <c r="O526" s="218"/>
      <c r="P526" s="218"/>
      <c r="Q526" s="218"/>
      <c r="R526" s="218"/>
      <c r="S526" s="218"/>
      <c r="T526" s="219"/>
      <c r="AT526" s="214" t="s">
        <v>140</v>
      </c>
      <c r="AU526" s="214" t="s">
        <v>138</v>
      </c>
      <c r="AV526" s="115" t="s">
        <v>138</v>
      </c>
      <c r="AW526" s="115" t="s">
        <v>34</v>
      </c>
      <c r="AX526" s="115" t="s">
        <v>70</v>
      </c>
      <c r="AY526" s="214" t="s">
        <v>130</v>
      </c>
    </row>
    <row r="527" spans="2:65" s="114" customFormat="1" x14ac:dyDescent="0.3">
      <c r="B527" s="205"/>
      <c r="D527" s="206" t="s">
        <v>140</v>
      </c>
      <c r="E527" s="207" t="s">
        <v>3</v>
      </c>
      <c r="F527" s="208" t="s">
        <v>452</v>
      </c>
      <c r="H527" s="209" t="s">
        <v>3</v>
      </c>
      <c r="I527" s="68"/>
      <c r="L527" s="205"/>
      <c r="M527" s="210"/>
      <c r="N527" s="211"/>
      <c r="O527" s="211"/>
      <c r="P527" s="211"/>
      <c r="Q527" s="211"/>
      <c r="R527" s="211"/>
      <c r="S527" s="211"/>
      <c r="T527" s="212"/>
      <c r="AT527" s="209" t="s">
        <v>140</v>
      </c>
      <c r="AU527" s="209" t="s">
        <v>138</v>
      </c>
      <c r="AV527" s="114" t="s">
        <v>22</v>
      </c>
      <c r="AW527" s="114" t="s">
        <v>34</v>
      </c>
      <c r="AX527" s="114" t="s">
        <v>70</v>
      </c>
      <c r="AY527" s="209" t="s">
        <v>130</v>
      </c>
    </row>
    <row r="528" spans="2:65" s="115" customFormat="1" x14ac:dyDescent="0.3">
      <c r="B528" s="213"/>
      <c r="D528" s="206" t="s">
        <v>140</v>
      </c>
      <c r="E528" s="214" t="s">
        <v>3</v>
      </c>
      <c r="F528" s="215" t="s">
        <v>453</v>
      </c>
      <c r="H528" s="216">
        <v>-4.8</v>
      </c>
      <c r="I528" s="69"/>
      <c r="L528" s="213"/>
      <c r="M528" s="217"/>
      <c r="N528" s="218"/>
      <c r="O528" s="218"/>
      <c r="P528" s="218"/>
      <c r="Q528" s="218"/>
      <c r="R528" s="218"/>
      <c r="S528" s="218"/>
      <c r="T528" s="219"/>
      <c r="AT528" s="214" t="s">
        <v>140</v>
      </c>
      <c r="AU528" s="214" t="s">
        <v>138</v>
      </c>
      <c r="AV528" s="115" t="s">
        <v>138</v>
      </c>
      <c r="AW528" s="115" t="s">
        <v>34</v>
      </c>
      <c r="AX528" s="115" t="s">
        <v>70</v>
      </c>
      <c r="AY528" s="214" t="s">
        <v>130</v>
      </c>
    </row>
    <row r="529" spans="2:51" s="115" customFormat="1" x14ac:dyDescent="0.3">
      <c r="B529" s="213"/>
      <c r="D529" s="206" t="s">
        <v>140</v>
      </c>
      <c r="E529" s="214" t="s">
        <v>3</v>
      </c>
      <c r="F529" s="215" t="s">
        <v>454</v>
      </c>
      <c r="H529" s="216">
        <v>-5.76</v>
      </c>
      <c r="I529" s="69"/>
      <c r="L529" s="213"/>
      <c r="M529" s="217"/>
      <c r="N529" s="218"/>
      <c r="O529" s="218"/>
      <c r="P529" s="218"/>
      <c r="Q529" s="218"/>
      <c r="R529" s="218"/>
      <c r="S529" s="218"/>
      <c r="T529" s="219"/>
      <c r="AT529" s="214" t="s">
        <v>140</v>
      </c>
      <c r="AU529" s="214" t="s">
        <v>138</v>
      </c>
      <c r="AV529" s="115" t="s">
        <v>138</v>
      </c>
      <c r="AW529" s="115" t="s">
        <v>34</v>
      </c>
      <c r="AX529" s="115" t="s">
        <v>70</v>
      </c>
      <c r="AY529" s="214" t="s">
        <v>130</v>
      </c>
    </row>
    <row r="530" spans="2:51" s="115" customFormat="1" x14ac:dyDescent="0.3">
      <c r="B530" s="213"/>
      <c r="D530" s="206" t="s">
        <v>140</v>
      </c>
      <c r="E530" s="214" t="s">
        <v>3</v>
      </c>
      <c r="F530" s="215" t="s">
        <v>455</v>
      </c>
      <c r="H530" s="216">
        <v>-26.88</v>
      </c>
      <c r="I530" s="69"/>
      <c r="L530" s="213"/>
      <c r="M530" s="217"/>
      <c r="N530" s="218"/>
      <c r="O530" s="218"/>
      <c r="P530" s="218"/>
      <c r="Q530" s="218"/>
      <c r="R530" s="218"/>
      <c r="S530" s="218"/>
      <c r="T530" s="219"/>
      <c r="AT530" s="214" t="s">
        <v>140</v>
      </c>
      <c r="AU530" s="214" t="s">
        <v>138</v>
      </c>
      <c r="AV530" s="115" t="s">
        <v>138</v>
      </c>
      <c r="AW530" s="115" t="s">
        <v>34</v>
      </c>
      <c r="AX530" s="115" t="s">
        <v>70</v>
      </c>
      <c r="AY530" s="214" t="s">
        <v>130</v>
      </c>
    </row>
    <row r="531" spans="2:51" s="114" customFormat="1" x14ac:dyDescent="0.3">
      <c r="B531" s="205"/>
      <c r="D531" s="206" t="s">
        <v>140</v>
      </c>
      <c r="E531" s="207" t="s">
        <v>3</v>
      </c>
      <c r="F531" s="208" t="s">
        <v>321</v>
      </c>
      <c r="H531" s="209" t="s">
        <v>3</v>
      </c>
      <c r="I531" s="68"/>
      <c r="L531" s="205"/>
      <c r="M531" s="210"/>
      <c r="N531" s="211"/>
      <c r="O531" s="211"/>
      <c r="P531" s="211"/>
      <c r="Q531" s="211"/>
      <c r="R531" s="211"/>
      <c r="S531" s="211"/>
      <c r="T531" s="212"/>
      <c r="AT531" s="209" t="s">
        <v>140</v>
      </c>
      <c r="AU531" s="209" t="s">
        <v>138</v>
      </c>
      <c r="AV531" s="114" t="s">
        <v>22</v>
      </c>
      <c r="AW531" s="114" t="s">
        <v>34</v>
      </c>
      <c r="AX531" s="114" t="s">
        <v>70</v>
      </c>
      <c r="AY531" s="209" t="s">
        <v>130</v>
      </c>
    </row>
    <row r="532" spans="2:51" s="115" customFormat="1" x14ac:dyDescent="0.3">
      <c r="B532" s="213"/>
      <c r="D532" s="206" t="s">
        <v>140</v>
      </c>
      <c r="E532" s="214" t="s">
        <v>3</v>
      </c>
      <c r="F532" s="215" t="s">
        <v>456</v>
      </c>
      <c r="H532" s="216">
        <v>12.06</v>
      </c>
      <c r="I532" s="69"/>
      <c r="L532" s="213"/>
      <c r="M532" s="217"/>
      <c r="N532" s="218"/>
      <c r="O532" s="218"/>
      <c r="P532" s="218"/>
      <c r="Q532" s="218"/>
      <c r="R532" s="218"/>
      <c r="S532" s="218"/>
      <c r="T532" s="219"/>
      <c r="AT532" s="214" t="s">
        <v>140</v>
      </c>
      <c r="AU532" s="214" t="s">
        <v>138</v>
      </c>
      <c r="AV532" s="115" t="s">
        <v>138</v>
      </c>
      <c r="AW532" s="115" t="s">
        <v>34</v>
      </c>
      <c r="AX532" s="115" t="s">
        <v>70</v>
      </c>
      <c r="AY532" s="214" t="s">
        <v>130</v>
      </c>
    </row>
    <row r="533" spans="2:51" s="114" customFormat="1" x14ac:dyDescent="0.3">
      <c r="B533" s="205"/>
      <c r="D533" s="206" t="s">
        <v>140</v>
      </c>
      <c r="E533" s="207" t="s">
        <v>3</v>
      </c>
      <c r="F533" s="208" t="s">
        <v>323</v>
      </c>
      <c r="H533" s="209" t="s">
        <v>3</v>
      </c>
      <c r="I533" s="68"/>
      <c r="L533" s="205"/>
      <c r="M533" s="210"/>
      <c r="N533" s="211"/>
      <c r="O533" s="211"/>
      <c r="P533" s="211"/>
      <c r="Q533" s="211"/>
      <c r="R533" s="211"/>
      <c r="S533" s="211"/>
      <c r="T533" s="212"/>
      <c r="AT533" s="209" t="s">
        <v>140</v>
      </c>
      <c r="AU533" s="209" t="s">
        <v>138</v>
      </c>
      <c r="AV533" s="114" t="s">
        <v>22</v>
      </c>
      <c r="AW533" s="114" t="s">
        <v>34</v>
      </c>
      <c r="AX533" s="114" t="s">
        <v>70</v>
      </c>
      <c r="AY533" s="209" t="s">
        <v>130</v>
      </c>
    </row>
    <row r="534" spans="2:51" s="115" customFormat="1" x14ac:dyDescent="0.3">
      <c r="B534" s="213"/>
      <c r="D534" s="206" t="s">
        <v>140</v>
      </c>
      <c r="E534" s="214" t="s">
        <v>3</v>
      </c>
      <c r="F534" s="215" t="s">
        <v>457</v>
      </c>
      <c r="H534" s="216">
        <v>11.704000000000001</v>
      </c>
      <c r="I534" s="69"/>
      <c r="L534" s="213"/>
      <c r="M534" s="217"/>
      <c r="N534" s="218"/>
      <c r="O534" s="218"/>
      <c r="P534" s="218"/>
      <c r="Q534" s="218"/>
      <c r="R534" s="218"/>
      <c r="S534" s="218"/>
      <c r="T534" s="219"/>
      <c r="AT534" s="214" t="s">
        <v>140</v>
      </c>
      <c r="AU534" s="214" t="s">
        <v>138</v>
      </c>
      <c r="AV534" s="115" t="s">
        <v>138</v>
      </c>
      <c r="AW534" s="115" t="s">
        <v>34</v>
      </c>
      <c r="AX534" s="115" t="s">
        <v>70</v>
      </c>
      <c r="AY534" s="214" t="s">
        <v>130</v>
      </c>
    </row>
    <row r="535" spans="2:51" s="115" customFormat="1" x14ac:dyDescent="0.3">
      <c r="B535" s="213"/>
      <c r="D535" s="206" t="s">
        <v>140</v>
      </c>
      <c r="E535" s="214" t="s">
        <v>3</v>
      </c>
      <c r="F535" s="215" t="s">
        <v>325</v>
      </c>
      <c r="H535" s="216">
        <v>3.6819999999999999</v>
      </c>
      <c r="I535" s="69"/>
      <c r="L535" s="213"/>
      <c r="M535" s="217"/>
      <c r="N535" s="218"/>
      <c r="O535" s="218"/>
      <c r="P535" s="218"/>
      <c r="Q535" s="218"/>
      <c r="R535" s="218"/>
      <c r="S535" s="218"/>
      <c r="T535" s="219"/>
      <c r="AT535" s="214" t="s">
        <v>140</v>
      </c>
      <c r="AU535" s="214" t="s">
        <v>138</v>
      </c>
      <c r="AV535" s="115" t="s">
        <v>138</v>
      </c>
      <c r="AW535" s="115" t="s">
        <v>34</v>
      </c>
      <c r="AX535" s="115" t="s">
        <v>70</v>
      </c>
      <c r="AY535" s="214" t="s">
        <v>130</v>
      </c>
    </row>
    <row r="536" spans="2:51" s="114" customFormat="1" x14ac:dyDescent="0.3">
      <c r="B536" s="205"/>
      <c r="D536" s="206" t="s">
        <v>140</v>
      </c>
      <c r="E536" s="207" t="s">
        <v>3</v>
      </c>
      <c r="F536" s="208" t="s">
        <v>326</v>
      </c>
      <c r="H536" s="209" t="s">
        <v>3</v>
      </c>
      <c r="I536" s="68"/>
      <c r="L536" s="205"/>
      <c r="M536" s="210"/>
      <c r="N536" s="211"/>
      <c r="O536" s="211"/>
      <c r="P536" s="211"/>
      <c r="Q536" s="211"/>
      <c r="R536" s="211"/>
      <c r="S536" s="211"/>
      <c r="T536" s="212"/>
      <c r="AT536" s="209" t="s">
        <v>140</v>
      </c>
      <c r="AU536" s="209" t="s">
        <v>138</v>
      </c>
      <c r="AV536" s="114" t="s">
        <v>22</v>
      </c>
      <c r="AW536" s="114" t="s">
        <v>34</v>
      </c>
      <c r="AX536" s="114" t="s">
        <v>70</v>
      </c>
      <c r="AY536" s="209" t="s">
        <v>130</v>
      </c>
    </row>
    <row r="537" spans="2:51" s="115" customFormat="1" x14ac:dyDescent="0.3">
      <c r="B537" s="213"/>
      <c r="D537" s="206" t="s">
        <v>140</v>
      </c>
      <c r="E537" s="214" t="s">
        <v>3</v>
      </c>
      <c r="F537" s="215" t="s">
        <v>458</v>
      </c>
      <c r="H537" s="216">
        <v>22.091999999999999</v>
      </c>
      <c r="I537" s="69"/>
      <c r="L537" s="213"/>
      <c r="M537" s="217"/>
      <c r="N537" s="218"/>
      <c r="O537" s="218"/>
      <c r="P537" s="218"/>
      <c r="Q537" s="218"/>
      <c r="R537" s="218"/>
      <c r="S537" s="218"/>
      <c r="T537" s="219"/>
      <c r="AT537" s="214" t="s">
        <v>140</v>
      </c>
      <c r="AU537" s="214" t="s">
        <v>138</v>
      </c>
      <c r="AV537" s="115" t="s">
        <v>138</v>
      </c>
      <c r="AW537" s="115" t="s">
        <v>34</v>
      </c>
      <c r="AX537" s="115" t="s">
        <v>70</v>
      </c>
      <c r="AY537" s="214" t="s">
        <v>130</v>
      </c>
    </row>
    <row r="538" spans="2:51" s="114" customFormat="1" x14ac:dyDescent="0.3">
      <c r="B538" s="205"/>
      <c r="D538" s="206" t="s">
        <v>140</v>
      </c>
      <c r="E538" s="207" t="s">
        <v>3</v>
      </c>
      <c r="F538" s="208" t="s">
        <v>328</v>
      </c>
      <c r="H538" s="209" t="s">
        <v>3</v>
      </c>
      <c r="I538" s="68"/>
      <c r="L538" s="205"/>
      <c r="M538" s="210"/>
      <c r="N538" s="211"/>
      <c r="O538" s="211"/>
      <c r="P538" s="211"/>
      <c r="Q538" s="211"/>
      <c r="R538" s="211"/>
      <c r="S538" s="211"/>
      <c r="T538" s="212"/>
      <c r="AT538" s="209" t="s">
        <v>140</v>
      </c>
      <c r="AU538" s="209" t="s">
        <v>138</v>
      </c>
      <c r="AV538" s="114" t="s">
        <v>22</v>
      </c>
      <c r="AW538" s="114" t="s">
        <v>34</v>
      </c>
      <c r="AX538" s="114" t="s">
        <v>70</v>
      </c>
      <c r="AY538" s="209" t="s">
        <v>130</v>
      </c>
    </row>
    <row r="539" spans="2:51" s="115" customFormat="1" x14ac:dyDescent="0.3">
      <c r="B539" s="213"/>
      <c r="D539" s="206" t="s">
        <v>140</v>
      </c>
      <c r="E539" s="214" t="s">
        <v>3</v>
      </c>
      <c r="F539" s="215" t="s">
        <v>329</v>
      </c>
      <c r="H539" s="216">
        <v>18.936</v>
      </c>
      <c r="I539" s="69"/>
      <c r="L539" s="213"/>
      <c r="M539" s="217"/>
      <c r="N539" s="218"/>
      <c r="O539" s="218"/>
      <c r="P539" s="218"/>
      <c r="Q539" s="218"/>
      <c r="R539" s="218"/>
      <c r="S539" s="218"/>
      <c r="T539" s="219"/>
      <c r="AT539" s="214" t="s">
        <v>140</v>
      </c>
      <c r="AU539" s="214" t="s">
        <v>138</v>
      </c>
      <c r="AV539" s="115" t="s">
        <v>138</v>
      </c>
      <c r="AW539" s="115" t="s">
        <v>34</v>
      </c>
      <c r="AX539" s="115" t="s">
        <v>70</v>
      </c>
      <c r="AY539" s="214" t="s">
        <v>130</v>
      </c>
    </row>
    <row r="540" spans="2:51" s="115" customFormat="1" x14ac:dyDescent="0.3">
      <c r="B540" s="213"/>
      <c r="D540" s="206" t="s">
        <v>140</v>
      </c>
      <c r="E540" s="214" t="s">
        <v>3</v>
      </c>
      <c r="F540" s="215" t="s">
        <v>330</v>
      </c>
      <c r="H540" s="216">
        <v>-9.36</v>
      </c>
      <c r="I540" s="69"/>
      <c r="L540" s="213"/>
      <c r="M540" s="217"/>
      <c r="N540" s="218"/>
      <c r="O540" s="218"/>
      <c r="P540" s="218"/>
      <c r="Q540" s="218"/>
      <c r="R540" s="218"/>
      <c r="S540" s="218"/>
      <c r="T540" s="219"/>
      <c r="AT540" s="214" t="s">
        <v>140</v>
      </c>
      <c r="AU540" s="214" t="s">
        <v>138</v>
      </c>
      <c r="AV540" s="115" t="s">
        <v>138</v>
      </c>
      <c r="AW540" s="115" t="s">
        <v>34</v>
      </c>
      <c r="AX540" s="115" t="s">
        <v>70</v>
      </c>
      <c r="AY540" s="214" t="s">
        <v>130</v>
      </c>
    </row>
    <row r="541" spans="2:51" s="114" customFormat="1" x14ac:dyDescent="0.3">
      <c r="B541" s="205"/>
      <c r="D541" s="206" t="s">
        <v>140</v>
      </c>
      <c r="E541" s="207" t="s">
        <v>3</v>
      </c>
      <c r="F541" s="208" t="s">
        <v>249</v>
      </c>
      <c r="H541" s="209" t="s">
        <v>3</v>
      </c>
      <c r="I541" s="68"/>
      <c r="L541" s="205"/>
      <c r="M541" s="210"/>
      <c r="N541" s="211"/>
      <c r="O541" s="211"/>
      <c r="P541" s="211"/>
      <c r="Q541" s="211"/>
      <c r="R541" s="211"/>
      <c r="S541" s="211"/>
      <c r="T541" s="212"/>
      <c r="AT541" s="209" t="s">
        <v>140</v>
      </c>
      <c r="AU541" s="209" t="s">
        <v>138</v>
      </c>
      <c r="AV541" s="114" t="s">
        <v>22</v>
      </c>
      <c r="AW541" s="114" t="s">
        <v>34</v>
      </c>
      <c r="AX541" s="114" t="s">
        <v>70</v>
      </c>
      <c r="AY541" s="209" t="s">
        <v>130</v>
      </c>
    </row>
    <row r="542" spans="2:51" s="115" customFormat="1" x14ac:dyDescent="0.3">
      <c r="B542" s="213"/>
      <c r="D542" s="206" t="s">
        <v>140</v>
      </c>
      <c r="E542" s="214" t="s">
        <v>3</v>
      </c>
      <c r="F542" s="215" t="s">
        <v>250</v>
      </c>
      <c r="H542" s="216">
        <v>10.635</v>
      </c>
      <c r="I542" s="69"/>
      <c r="L542" s="213"/>
      <c r="M542" s="217"/>
      <c r="N542" s="218"/>
      <c r="O542" s="218"/>
      <c r="P542" s="218"/>
      <c r="Q542" s="218"/>
      <c r="R542" s="218"/>
      <c r="S542" s="218"/>
      <c r="T542" s="219"/>
      <c r="AT542" s="214" t="s">
        <v>140</v>
      </c>
      <c r="AU542" s="214" t="s">
        <v>138</v>
      </c>
      <c r="AV542" s="115" t="s">
        <v>138</v>
      </c>
      <c r="AW542" s="115" t="s">
        <v>34</v>
      </c>
      <c r="AX542" s="115" t="s">
        <v>70</v>
      </c>
      <c r="AY542" s="214" t="s">
        <v>130</v>
      </c>
    </row>
    <row r="543" spans="2:51" s="114" customFormat="1" x14ac:dyDescent="0.3">
      <c r="B543" s="205"/>
      <c r="D543" s="206" t="s">
        <v>140</v>
      </c>
      <c r="E543" s="207" t="s">
        <v>3</v>
      </c>
      <c r="F543" s="208" t="s">
        <v>251</v>
      </c>
      <c r="H543" s="209" t="s">
        <v>3</v>
      </c>
      <c r="I543" s="68"/>
      <c r="L543" s="205"/>
      <c r="M543" s="210"/>
      <c r="N543" s="211"/>
      <c r="O543" s="211"/>
      <c r="P543" s="211"/>
      <c r="Q543" s="211"/>
      <c r="R543" s="211"/>
      <c r="S543" s="211"/>
      <c r="T543" s="212"/>
      <c r="AT543" s="209" t="s">
        <v>140</v>
      </c>
      <c r="AU543" s="209" t="s">
        <v>138</v>
      </c>
      <c r="AV543" s="114" t="s">
        <v>22</v>
      </c>
      <c r="AW543" s="114" t="s">
        <v>34</v>
      </c>
      <c r="AX543" s="114" t="s">
        <v>70</v>
      </c>
      <c r="AY543" s="209" t="s">
        <v>130</v>
      </c>
    </row>
    <row r="544" spans="2:51" s="115" customFormat="1" x14ac:dyDescent="0.3">
      <c r="B544" s="213"/>
      <c r="D544" s="206" t="s">
        <v>140</v>
      </c>
      <c r="E544" s="214" t="s">
        <v>3</v>
      </c>
      <c r="F544" s="215" t="s">
        <v>252</v>
      </c>
      <c r="H544" s="216">
        <v>23.76</v>
      </c>
      <c r="I544" s="69"/>
      <c r="L544" s="213"/>
      <c r="M544" s="217"/>
      <c r="N544" s="218"/>
      <c r="O544" s="218"/>
      <c r="P544" s="218"/>
      <c r="Q544" s="218"/>
      <c r="R544" s="218"/>
      <c r="S544" s="218"/>
      <c r="T544" s="219"/>
      <c r="AT544" s="214" t="s">
        <v>140</v>
      </c>
      <c r="AU544" s="214" t="s">
        <v>138</v>
      </c>
      <c r="AV544" s="115" t="s">
        <v>138</v>
      </c>
      <c r="AW544" s="115" t="s">
        <v>34</v>
      </c>
      <c r="AX544" s="115" t="s">
        <v>70</v>
      </c>
      <c r="AY544" s="214" t="s">
        <v>130</v>
      </c>
    </row>
    <row r="545" spans="2:51" s="117" customFormat="1" x14ac:dyDescent="0.3">
      <c r="B545" s="241"/>
      <c r="D545" s="206" t="s">
        <v>140</v>
      </c>
      <c r="E545" s="242" t="s">
        <v>3</v>
      </c>
      <c r="F545" s="243" t="s">
        <v>315</v>
      </c>
      <c r="H545" s="244">
        <v>356.875</v>
      </c>
      <c r="I545" s="72"/>
      <c r="L545" s="241"/>
      <c r="M545" s="245"/>
      <c r="N545" s="246"/>
      <c r="O545" s="246"/>
      <c r="P545" s="246"/>
      <c r="Q545" s="246"/>
      <c r="R545" s="246"/>
      <c r="S545" s="246"/>
      <c r="T545" s="247"/>
      <c r="AT545" s="242" t="s">
        <v>140</v>
      </c>
      <c r="AU545" s="242" t="s">
        <v>138</v>
      </c>
      <c r="AV545" s="117" t="s">
        <v>147</v>
      </c>
      <c r="AW545" s="117" t="s">
        <v>34</v>
      </c>
      <c r="AX545" s="117" t="s">
        <v>70</v>
      </c>
      <c r="AY545" s="242" t="s">
        <v>130</v>
      </c>
    </row>
    <row r="546" spans="2:51" s="114" customFormat="1" x14ac:dyDescent="0.3">
      <c r="B546" s="205"/>
      <c r="D546" s="206" t="s">
        <v>140</v>
      </c>
      <c r="E546" s="207" t="s">
        <v>3</v>
      </c>
      <c r="F546" s="208" t="s">
        <v>189</v>
      </c>
      <c r="H546" s="209" t="s">
        <v>3</v>
      </c>
      <c r="I546" s="68"/>
      <c r="L546" s="205"/>
      <c r="M546" s="210"/>
      <c r="N546" s="211"/>
      <c r="O546" s="211"/>
      <c r="P546" s="211"/>
      <c r="Q546" s="211"/>
      <c r="R546" s="211"/>
      <c r="S546" s="211"/>
      <c r="T546" s="212"/>
      <c r="AT546" s="209" t="s">
        <v>140</v>
      </c>
      <c r="AU546" s="209" t="s">
        <v>138</v>
      </c>
      <c r="AV546" s="114" t="s">
        <v>22</v>
      </c>
      <c r="AW546" s="114" t="s">
        <v>34</v>
      </c>
      <c r="AX546" s="114" t="s">
        <v>70</v>
      </c>
      <c r="AY546" s="209" t="s">
        <v>130</v>
      </c>
    </row>
    <row r="547" spans="2:51" s="115" customFormat="1" x14ac:dyDescent="0.3">
      <c r="B547" s="213"/>
      <c r="D547" s="206" t="s">
        <v>140</v>
      </c>
      <c r="E547" s="214" t="s">
        <v>3</v>
      </c>
      <c r="F547" s="215" t="s">
        <v>316</v>
      </c>
      <c r="H547" s="216">
        <v>484.209</v>
      </c>
      <c r="I547" s="69"/>
      <c r="L547" s="213"/>
      <c r="M547" s="217"/>
      <c r="N547" s="218"/>
      <c r="O547" s="218"/>
      <c r="P547" s="218"/>
      <c r="Q547" s="218"/>
      <c r="R547" s="218"/>
      <c r="S547" s="218"/>
      <c r="T547" s="219"/>
      <c r="AT547" s="214" t="s">
        <v>140</v>
      </c>
      <c r="AU547" s="214" t="s">
        <v>138</v>
      </c>
      <c r="AV547" s="115" t="s">
        <v>138</v>
      </c>
      <c r="AW547" s="115" t="s">
        <v>34</v>
      </c>
      <c r="AX547" s="115" t="s">
        <v>70</v>
      </c>
      <c r="AY547" s="214" t="s">
        <v>130</v>
      </c>
    </row>
    <row r="548" spans="2:51" s="114" customFormat="1" x14ac:dyDescent="0.3">
      <c r="B548" s="205"/>
      <c r="D548" s="206" t="s">
        <v>140</v>
      </c>
      <c r="E548" s="207" t="s">
        <v>3</v>
      </c>
      <c r="F548" s="208" t="s">
        <v>317</v>
      </c>
      <c r="H548" s="209" t="s">
        <v>3</v>
      </c>
      <c r="I548" s="68"/>
      <c r="L548" s="205"/>
      <c r="M548" s="210"/>
      <c r="N548" s="211"/>
      <c r="O548" s="211"/>
      <c r="P548" s="211"/>
      <c r="Q548" s="211"/>
      <c r="R548" s="211"/>
      <c r="S548" s="211"/>
      <c r="T548" s="212"/>
      <c r="AT548" s="209" t="s">
        <v>140</v>
      </c>
      <c r="AU548" s="209" t="s">
        <v>138</v>
      </c>
      <c r="AV548" s="114" t="s">
        <v>22</v>
      </c>
      <c r="AW548" s="114" t="s">
        <v>34</v>
      </c>
      <c r="AX548" s="114" t="s">
        <v>70</v>
      </c>
      <c r="AY548" s="209" t="s">
        <v>130</v>
      </c>
    </row>
    <row r="549" spans="2:51" s="115" customFormat="1" x14ac:dyDescent="0.3">
      <c r="B549" s="213"/>
      <c r="D549" s="206" t="s">
        <v>140</v>
      </c>
      <c r="E549" s="214" t="s">
        <v>3</v>
      </c>
      <c r="F549" s="215" t="s">
        <v>331</v>
      </c>
      <c r="H549" s="216">
        <v>-206.4</v>
      </c>
      <c r="I549" s="69"/>
      <c r="L549" s="213"/>
      <c r="M549" s="217"/>
      <c r="N549" s="218"/>
      <c r="O549" s="218"/>
      <c r="P549" s="218"/>
      <c r="Q549" s="218"/>
      <c r="R549" s="218"/>
      <c r="S549" s="218"/>
      <c r="T549" s="219"/>
      <c r="AT549" s="214" t="s">
        <v>140</v>
      </c>
      <c r="AU549" s="214" t="s">
        <v>138</v>
      </c>
      <c r="AV549" s="115" t="s">
        <v>138</v>
      </c>
      <c r="AW549" s="115" t="s">
        <v>34</v>
      </c>
      <c r="AX549" s="115" t="s">
        <v>70</v>
      </c>
      <c r="AY549" s="214" t="s">
        <v>130</v>
      </c>
    </row>
    <row r="550" spans="2:51" s="115" customFormat="1" x14ac:dyDescent="0.3">
      <c r="B550" s="213"/>
      <c r="D550" s="206" t="s">
        <v>140</v>
      </c>
      <c r="E550" s="214" t="s">
        <v>3</v>
      </c>
      <c r="F550" s="215" t="s">
        <v>459</v>
      </c>
      <c r="H550" s="216">
        <v>-4.32</v>
      </c>
      <c r="I550" s="69"/>
      <c r="L550" s="213"/>
      <c r="M550" s="217"/>
      <c r="N550" s="218"/>
      <c r="O550" s="218"/>
      <c r="P550" s="218"/>
      <c r="Q550" s="218"/>
      <c r="R550" s="218"/>
      <c r="S550" s="218"/>
      <c r="T550" s="219"/>
      <c r="AT550" s="214" t="s">
        <v>140</v>
      </c>
      <c r="AU550" s="214" t="s">
        <v>138</v>
      </c>
      <c r="AV550" s="115" t="s">
        <v>138</v>
      </c>
      <c r="AW550" s="115" t="s">
        <v>34</v>
      </c>
      <c r="AX550" s="115" t="s">
        <v>70</v>
      </c>
      <c r="AY550" s="214" t="s">
        <v>130</v>
      </c>
    </row>
    <row r="551" spans="2:51" s="114" customFormat="1" x14ac:dyDescent="0.3">
      <c r="B551" s="205"/>
      <c r="D551" s="206" t="s">
        <v>140</v>
      </c>
      <c r="E551" s="207" t="s">
        <v>3</v>
      </c>
      <c r="F551" s="208" t="s">
        <v>452</v>
      </c>
      <c r="H551" s="209" t="s">
        <v>3</v>
      </c>
      <c r="I551" s="68"/>
      <c r="L551" s="205"/>
      <c r="M551" s="210"/>
      <c r="N551" s="211"/>
      <c r="O551" s="211"/>
      <c r="P551" s="211"/>
      <c r="Q551" s="211"/>
      <c r="R551" s="211"/>
      <c r="S551" s="211"/>
      <c r="T551" s="212"/>
      <c r="AT551" s="209" t="s">
        <v>140</v>
      </c>
      <c r="AU551" s="209" t="s">
        <v>138</v>
      </c>
      <c r="AV551" s="114" t="s">
        <v>22</v>
      </c>
      <c r="AW551" s="114" t="s">
        <v>34</v>
      </c>
      <c r="AX551" s="114" t="s">
        <v>70</v>
      </c>
      <c r="AY551" s="209" t="s">
        <v>130</v>
      </c>
    </row>
    <row r="552" spans="2:51" s="115" customFormat="1" x14ac:dyDescent="0.3">
      <c r="B552" s="213"/>
      <c r="D552" s="206" t="s">
        <v>140</v>
      </c>
      <c r="E552" s="214" t="s">
        <v>3</v>
      </c>
      <c r="F552" s="215" t="s">
        <v>453</v>
      </c>
      <c r="H552" s="216">
        <v>-4.8</v>
      </c>
      <c r="I552" s="69"/>
      <c r="L552" s="213"/>
      <c r="M552" s="217"/>
      <c r="N552" s="218"/>
      <c r="O552" s="218"/>
      <c r="P552" s="218"/>
      <c r="Q552" s="218"/>
      <c r="R552" s="218"/>
      <c r="S552" s="218"/>
      <c r="T552" s="219"/>
      <c r="AT552" s="214" t="s">
        <v>140</v>
      </c>
      <c r="AU552" s="214" t="s">
        <v>138</v>
      </c>
      <c r="AV552" s="115" t="s">
        <v>138</v>
      </c>
      <c r="AW552" s="115" t="s">
        <v>34</v>
      </c>
      <c r="AX552" s="115" t="s">
        <v>70</v>
      </c>
      <c r="AY552" s="214" t="s">
        <v>130</v>
      </c>
    </row>
    <row r="553" spans="2:51" s="115" customFormat="1" x14ac:dyDescent="0.3">
      <c r="B553" s="213"/>
      <c r="D553" s="206" t="s">
        <v>140</v>
      </c>
      <c r="E553" s="214" t="s">
        <v>3</v>
      </c>
      <c r="F553" s="215" t="s">
        <v>460</v>
      </c>
      <c r="H553" s="216">
        <v>-38.4</v>
      </c>
      <c r="I553" s="69"/>
      <c r="L553" s="213"/>
      <c r="M553" s="217"/>
      <c r="N553" s="218"/>
      <c r="O553" s="218"/>
      <c r="P553" s="218"/>
      <c r="Q553" s="218"/>
      <c r="R553" s="218"/>
      <c r="S553" s="218"/>
      <c r="T553" s="219"/>
      <c r="AT553" s="214" t="s">
        <v>140</v>
      </c>
      <c r="AU553" s="214" t="s">
        <v>138</v>
      </c>
      <c r="AV553" s="115" t="s">
        <v>138</v>
      </c>
      <c r="AW553" s="115" t="s">
        <v>34</v>
      </c>
      <c r="AX553" s="115" t="s">
        <v>70</v>
      </c>
      <c r="AY553" s="214" t="s">
        <v>130</v>
      </c>
    </row>
    <row r="554" spans="2:51" s="114" customFormat="1" x14ac:dyDescent="0.3">
      <c r="B554" s="205"/>
      <c r="D554" s="206" t="s">
        <v>140</v>
      </c>
      <c r="E554" s="207" t="s">
        <v>3</v>
      </c>
      <c r="F554" s="208" t="s">
        <v>321</v>
      </c>
      <c r="H554" s="209" t="s">
        <v>3</v>
      </c>
      <c r="I554" s="68"/>
      <c r="L554" s="205"/>
      <c r="M554" s="210"/>
      <c r="N554" s="211"/>
      <c r="O554" s="211"/>
      <c r="P554" s="211"/>
      <c r="Q554" s="211"/>
      <c r="R554" s="211"/>
      <c r="S554" s="211"/>
      <c r="T554" s="212"/>
      <c r="AT554" s="209" t="s">
        <v>140</v>
      </c>
      <c r="AU554" s="209" t="s">
        <v>138</v>
      </c>
      <c r="AV554" s="114" t="s">
        <v>22</v>
      </c>
      <c r="AW554" s="114" t="s">
        <v>34</v>
      </c>
      <c r="AX554" s="114" t="s">
        <v>70</v>
      </c>
      <c r="AY554" s="209" t="s">
        <v>130</v>
      </c>
    </row>
    <row r="555" spans="2:51" s="115" customFormat="1" x14ac:dyDescent="0.3">
      <c r="B555" s="213"/>
      <c r="D555" s="206" t="s">
        <v>140</v>
      </c>
      <c r="E555" s="214" t="s">
        <v>3</v>
      </c>
      <c r="F555" s="215" t="s">
        <v>461</v>
      </c>
      <c r="H555" s="216">
        <v>9.6479999999999997</v>
      </c>
      <c r="I555" s="69"/>
      <c r="L555" s="213"/>
      <c r="M555" s="217"/>
      <c r="N555" s="218"/>
      <c r="O555" s="218"/>
      <c r="P555" s="218"/>
      <c r="Q555" s="218"/>
      <c r="R555" s="218"/>
      <c r="S555" s="218"/>
      <c r="T555" s="219"/>
      <c r="AT555" s="214" t="s">
        <v>140</v>
      </c>
      <c r="AU555" s="214" t="s">
        <v>138</v>
      </c>
      <c r="AV555" s="115" t="s">
        <v>138</v>
      </c>
      <c r="AW555" s="115" t="s">
        <v>34</v>
      </c>
      <c r="AX555" s="115" t="s">
        <v>70</v>
      </c>
      <c r="AY555" s="214" t="s">
        <v>130</v>
      </c>
    </row>
    <row r="556" spans="2:51" s="117" customFormat="1" x14ac:dyDescent="0.3">
      <c r="B556" s="241"/>
      <c r="D556" s="206" t="s">
        <v>140</v>
      </c>
      <c r="E556" s="242" t="s">
        <v>3</v>
      </c>
      <c r="F556" s="243" t="s">
        <v>315</v>
      </c>
      <c r="H556" s="244">
        <v>239.93700000000001</v>
      </c>
      <c r="I556" s="72"/>
      <c r="L556" s="241"/>
      <c r="M556" s="245"/>
      <c r="N556" s="246"/>
      <c r="O556" s="246"/>
      <c r="P556" s="246"/>
      <c r="Q556" s="246"/>
      <c r="R556" s="246"/>
      <c r="S556" s="246"/>
      <c r="T556" s="247"/>
      <c r="AT556" s="242" t="s">
        <v>140</v>
      </c>
      <c r="AU556" s="242" t="s">
        <v>138</v>
      </c>
      <c r="AV556" s="117" t="s">
        <v>147</v>
      </c>
      <c r="AW556" s="117" t="s">
        <v>34</v>
      </c>
      <c r="AX556" s="117" t="s">
        <v>70</v>
      </c>
      <c r="AY556" s="242" t="s">
        <v>130</v>
      </c>
    </row>
    <row r="557" spans="2:51" s="114" customFormat="1" x14ac:dyDescent="0.3">
      <c r="B557" s="205"/>
      <c r="D557" s="206" t="s">
        <v>140</v>
      </c>
      <c r="E557" s="207" t="s">
        <v>3</v>
      </c>
      <c r="F557" s="208" t="s">
        <v>235</v>
      </c>
      <c r="H557" s="209" t="s">
        <v>3</v>
      </c>
      <c r="I557" s="68"/>
      <c r="L557" s="205"/>
      <c r="M557" s="210"/>
      <c r="N557" s="211"/>
      <c r="O557" s="211"/>
      <c r="P557" s="211"/>
      <c r="Q557" s="211"/>
      <c r="R557" s="211"/>
      <c r="S557" s="211"/>
      <c r="T557" s="212"/>
      <c r="AT557" s="209" t="s">
        <v>140</v>
      </c>
      <c r="AU557" s="209" t="s">
        <v>138</v>
      </c>
      <c r="AV557" s="114" t="s">
        <v>22</v>
      </c>
      <c r="AW557" s="114" t="s">
        <v>34</v>
      </c>
      <c r="AX557" s="114" t="s">
        <v>70</v>
      </c>
      <c r="AY557" s="209" t="s">
        <v>130</v>
      </c>
    </row>
    <row r="558" spans="2:51" s="115" customFormat="1" x14ac:dyDescent="0.3">
      <c r="B558" s="213"/>
      <c r="D558" s="206" t="s">
        <v>140</v>
      </c>
      <c r="E558" s="214" t="s">
        <v>3</v>
      </c>
      <c r="F558" s="215" t="s">
        <v>334</v>
      </c>
      <c r="H558" s="216">
        <v>188.136</v>
      </c>
      <c r="I558" s="69"/>
      <c r="L558" s="213"/>
      <c r="M558" s="217"/>
      <c r="N558" s="218"/>
      <c r="O558" s="218"/>
      <c r="P558" s="218"/>
      <c r="Q558" s="218"/>
      <c r="R558" s="218"/>
      <c r="S558" s="218"/>
      <c r="T558" s="219"/>
      <c r="AT558" s="214" t="s">
        <v>140</v>
      </c>
      <c r="AU558" s="214" t="s">
        <v>138</v>
      </c>
      <c r="AV558" s="115" t="s">
        <v>138</v>
      </c>
      <c r="AW558" s="115" t="s">
        <v>34</v>
      </c>
      <c r="AX558" s="115" t="s">
        <v>70</v>
      </c>
      <c r="AY558" s="214" t="s">
        <v>130</v>
      </c>
    </row>
    <row r="559" spans="2:51" s="114" customFormat="1" x14ac:dyDescent="0.3">
      <c r="B559" s="205"/>
      <c r="D559" s="206" t="s">
        <v>140</v>
      </c>
      <c r="E559" s="207" t="s">
        <v>3</v>
      </c>
      <c r="F559" s="208" t="s">
        <v>317</v>
      </c>
      <c r="H559" s="209" t="s">
        <v>3</v>
      </c>
      <c r="I559" s="68"/>
      <c r="L559" s="205"/>
      <c r="M559" s="210"/>
      <c r="N559" s="211"/>
      <c r="O559" s="211"/>
      <c r="P559" s="211"/>
      <c r="Q559" s="211"/>
      <c r="R559" s="211"/>
      <c r="S559" s="211"/>
      <c r="T559" s="212"/>
      <c r="AT559" s="209" t="s">
        <v>140</v>
      </c>
      <c r="AU559" s="209" t="s">
        <v>138</v>
      </c>
      <c r="AV559" s="114" t="s">
        <v>22</v>
      </c>
      <c r="AW559" s="114" t="s">
        <v>34</v>
      </c>
      <c r="AX559" s="114" t="s">
        <v>70</v>
      </c>
      <c r="AY559" s="209" t="s">
        <v>130</v>
      </c>
    </row>
    <row r="560" spans="2:51" s="115" customFormat="1" x14ac:dyDescent="0.3">
      <c r="B560" s="213"/>
      <c r="D560" s="206" t="s">
        <v>140</v>
      </c>
      <c r="E560" s="214" t="s">
        <v>3</v>
      </c>
      <c r="F560" s="215" t="s">
        <v>335</v>
      </c>
      <c r="H560" s="216">
        <v>-1.8</v>
      </c>
      <c r="I560" s="69"/>
      <c r="L560" s="213"/>
      <c r="M560" s="217"/>
      <c r="N560" s="218"/>
      <c r="O560" s="218"/>
      <c r="P560" s="218"/>
      <c r="Q560" s="218"/>
      <c r="R560" s="218"/>
      <c r="S560" s="218"/>
      <c r="T560" s="219"/>
      <c r="AT560" s="214" t="s">
        <v>140</v>
      </c>
      <c r="AU560" s="214" t="s">
        <v>138</v>
      </c>
      <c r="AV560" s="115" t="s">
        <v>138</v>
      </c>
      <c r="AW560" s="115" t="s">
        <v>34</v>
      </c>
      <c r="AX560" s="115" t="s">
        <v>70</v>
      </c>
      <c r="AY560" s="214" t="s">
        <v>130</v>
      </c>
    </row>
    <row r="561" spans="2:51" s="115" customFormat="1" x14ac:dyDescent="0.3">
      <c r="B561" s="213"/>
      <c r="D561" s="206" t="s">
        <v>140</v>
      </c>
      <c r="E561" s="214" t="s">
        <v>3</v>
      </c>
      <c r="F561" s="215" t="s">
        <v>336</v>
      </c>
      <c r="H561" s="216">
        <v>-14.499000000000001</v>
      </c>
      <c r="I561" s="69"/>
      <c r="L561" s="213"/>
      <c r="M561" s="217"/>
      <c r="N561" s="218"/>
      <c r="O561" s="218"/>
      <c r="P561" s="218"/>
      <c r="Q561" s="218"/>
      <c r="R561" s="218"/>
      <c r="S561" s="218"/>
      <c r="T561" s="219"/>
      <c r="AT561" s="214" t="s">
        <v>140</v>
      </c>
      <c r="AU561" s="214" t="s">
        <v>138</v>
      </c>
      <c r="AV561" s="115" t="s">
        <v>138</v>
      </c>
      <c r="AW561" s="115" t="s">
        <v>34</v>
      </c>
      <c r="AX561" s="115" t="s">
        <v>70</v>
      </c>
      <c r="AY561" s="214" t="s">
        <v>130</v>
      </c>
    </row>
    <row r="562" spans="2:51" s="114" customFormat="1" x14ac:dyDescent="0.3">
      <c r="B562" s="205"/>
      <c r="D562" s="206" t="s">
        <v>140</v>
      </c>
      <c r="E562" s="207" t="s">
        <v>3</v>
      </c>
      <c r="F562" s="208" t="s">
        <v>326</v>
      </c>
      <c r="H562" s="209" t="s">
        <v>3</v>
      </c>
      <c r="I562" s="68"/>
      <c r="L562" s="205"/>
      <c r="M562" s="210"/>
      <c r="N562" s="211"/>
      <c r="O562" s="211"/>
      <c r="P562" s="211"/>
      <c r="Q562" s="211"/>
      <c r="R562" s="211"/>
      <c r="S562" s="211"/>
      <c r="T562" s="212"/>
      <c r="AT562" s="209" t="s">
        <v>140</v>
      </c>
      <c r="AU562" s="209" t="s">
        <v>138</v>
      </c>
      <c r="AV562" s="114" t="s">
        <v>22</v>
      </c>
      <c r="AW562" s="114" t="s">
        <v>34</v>
      </c>
      <c r="AX562" s="114" t="s">
        <v>70</v>
      </c>
      <c r="AY562" s="209" t="s">
        <v>130</v>
      </c>
    </row>
    <row r="563" spans="2:51" s="115" customFormat="1" x14ac:dyDescent="0.3">
      <c r="B563" s="213"/>
      <c r="D563" s="206" t="s">
        <v>140</v>
      </c>
      <c r="E563" s="214" t="s">
        <v>3</v>
      </c>
      <c r="F563" s="215" t="s">
        <v>329</v>
      </c>
      <c r="H563" s="216">
        <v>18.936</v>
      </c>
      <c r="I563" s="69"/>
      <c r="L563" s="213"/>
      <c r="M563" s="217"/>
      <c r="N563" s="218"/>
      <c r="O563" s="218"/>
      <c r="P563" s="218"/>
      <c r="Q563" s="218"/>
      <c r="R563" s="218"/>
      <c r="S563" s="218"/>
      <c r="T563" s="219"/>
      <c r="AT563" s="214" t="s">
        <v>140</v>
      </c>
      <c r="AU563" s="214" t="s">
        <v>138</v>
      </c>
      <c r="AV563" s="115" t="s">
        <v>138</v>
      </c>
      <c r="AW563" s="115" t="s">
        <v>34</v>
      </c>
      <c r="AX563" s="115" t="s">
        <v>70</v>
      </c>
      <c r="AY563" s="214" t="s">
        <v>130</v>
      </c>
    </row>
    <row r="564" spans="2:51" s="114" customFormat="1" x14ac:dyDescent="0.3">
      <c r="B564" s="205"/>
      <c r="D564" s="206" t="s">
        <v>140</v>
      </c>
      <c r="E564" s="207" t="s">
        <v>3</v>
      </c>
      <c r="F564" s="208" t="s">
        <v>251</v>
      </c>
      <c r="H564" s="209" t="s">
        <v>3</v>
      </c>
      <c r="I564" s="68"/>
      <c r="L564" s="205"/>
      <c r="M564" s="210"/>
      <c r="N564" s="211"/>
      <c r="O564" s="211"/>
      <c r="P564" s="211"/>
      <c r="Q564" s="211"/>
      <c r="R564" s="211"/>
      <c r="S564" s="211"/>
      <c r="T564" s="212"/>
      <c r="AT564" s="209" t="s">
        <v>140</v>
      </c>
      <c r="AU564" s="209" t="s">
        <v>138</v>
      </c>
      <c r="AV564" s="114" t="s">
        <v>22</v>
      </c>
      <c r="AW564" s="114" t="s">
        <v>34</v>
      </c>
      <c r="AX564" s="114" t="s">
        <v>70</v>
      </c>
      <c r="AY564" s="209" t="s">
        <v>130</v>
      </c>
    </row>
    <row r="565" spans="2:51" s="115" customFormat="1" x14ac:dyDescent="0.3">
      <c r="B565" s="213"/>
      <c r="D565" s="206" t="s">
        <v>140</v>
      </c>
      <c r="E565" s="214" t="s">
        <v>3</v>
      </c>
      <c r="F565" s="215" t="s">
        <v>253</v>
      </c>
      <c r="H565" s="216">
        <v>5.4</v>
      </c>
      <c r="I565" s="69"/>
      <c r="L565" s="213"/>
      <c r="M565" s="217"/>
      <c r="N565" s="218"/>
      <c r="O565" s="218"/>
      <c r="P565" s="218"/>
      <c r="Q565" s="218"/>
      <c r="R565" s="218"/>
      <c r="S565" s="218"/>
      <c r="T565" s="219"/>
      <c r="AT565" s="214" t="s">
        <v>140</v>
      </c>
      <c r="AU565" s="214" t="s">
        <v>138</v>
      </c>
      <c r="AV565" s="115" t="s">
        <v>138</v>
      </c>
      <c r="AW565" s="115" t="s">
        <v>34</v>
      </c>
      <c r="AX565" s="115" t="s">
        <v>70</v>
      </c>
      <c r="AY565" s="214" t="s">
        <v>130</v>
      </c>
    </row>
    <row r="566" spans="2:51" s="117" customFormat="1" x14ac:dyDescent="0.3">
      <c r="B566" s="241"/>
      <c r="D566" s="206" t="s">
        <v>140</v>
      </c>
      <c r="E566" s="242" t="s">
        <v>3</v>
      </c>
      <c r="F566" s="243" t="s">
        <v>315</v>
      </c>
      <c r="H566" s="244">
        <v>196.173</v>
      </c>
      <c r="I566" s="72"/>
      <c r="L566" s="241"/>
      <c r="M566" s="245"/>
      <c r="N566" s="246"/>
      <c r="O566" s="246"/>
      <c r="P566" s="246"/>
      <c r="Q566" s="246"/>
      <c r="R566" s="246"/>
      <c r="S566" s="246"/>
      <c r="T566" s="247"/>
      <c r="AT566" s="242" t="s">
        <v>140</v>
      </c>
      <c r="AU566" s="242" t="s">
        <v>138</v>
      </c>
      <c r="AV566" s="117" t="s">
        <v>147</v>
      </c>
      <c r="AW566" s="117" t="s">
        <v>34</v>
      </c>
      <c r="AX566" s="117" t="s">
        <v>70</v>
      </c>
      <c r="AY566" s="242" t="s">
        <v>130</v>
      </c>
    </row>
    <row r="567" spans="2:51" s="114" customFormat="1" x14ac:dyDescent="0.3">
      <c r="B567" s="205"/>
      <c r="D567" s="206" t="s">
        <v>140</v>
      </c>
      <c r="E567" s="207" t="s">
        <v>3</v>
      </c>
      <c r="F567" s="208" t="s">
        <v>238</v>
      </c>
      <c r="H567" s="209" t="s">
        <v>3</v>
      </c>
      <c r="I567" s="68"/>
      <c r="L567" s="205"/>
      <c r="M567" s="210"/>
      <c r="N567" s="211"/>
      <c r="O567" s="211"/>
      <c r="P567" s="211"/>
      <c r="Q567" s="211"/>
      <c r="R567" s="211"/>
      <c r="S567" s="211"/>
      <c r="T567" s="212"/>
      <c r="AT567" s="209" t="s">
        <v>140</v>
      </c>
      <c r="AU567" s="209" t="s">
        <v>138</v>
      </c>
      <c r="AV567" s="114" t="s">
        <v>22</v>
      </c>
      <c r="AW567" s="114" t="s">
        <v>34</v>
      </c>
      <c r="AX567" s="114" t="s">
        <v>70</v>
      </c>
      <c r="AY567" s="209" t="s">
        <v>130</v>
      </c>
    </row>
    <row r="568" spans="2:51" s="115" customFormat="1" x14ac:dyDescent="0.3">
      <c r="B568" s="213"/>
      <c r="D568" s="206" t="s">
        <v>140</v>
      </c>
      <c r="E568" s="214" t="s">
        <v>3</v>
      </c>
      <c r="F568" s="215" t="s">
        <v>334</v>
      </c>
      <c r="H568" s="216">
        <v>188.136</v>
      </c>
      <c r="I568" s="69"/>
      <c r="L568" s="213"/>
      <c r="M568" s="217"/>
      <c r="N568" s="218"/>
      <c r="O568" s="218"/>
      <c r="P568" s="218"/>
      <c r="Q568" s="218"/>
      <c r="R568" s="218"/>
      <c r="S568" s="218"/>
      <c r="T568" s="219"/>
      <c r="AT568" s="214" t="s">
        <v>140</v>
      </c>
      <c r="AU568" s="214" t="s">
        <v>138</v>
      </c>
      <c r="AV568" s="115" t="s">
        <v>138</v>
      </c>
      <c r="AW568" s="115" t="s">
        <v>34</v>
      </c>
      <c r="AX568" s="115" t="s">
        <v>70</v>
      </c>
      <c r="AY568" s="214" t="s">
        <v>130</v>
      </c>
    </row>
    <row r="569" spans="2:51" s="114" customFormat="1" x14ac:dyDescent="0.3">
      <c r="B569" s="205"/>
      <c r="D569" s="206" t="s">
        <v>140</v>
      </c>
      <c r="E569" s="207" t="s">
        <v>3</v>
      </c>
      <c r="F569" s="208" t="s">
        <v>317</v>
      </c>
      <c r="H569" s="209" t="s">
        <v>3</v>
      </c>
      <c r="I569" s="68"/>
      <c r="L569" s="205"/>
      <c r="M569" s="210"/>
      <c r="N569" s="211"/>
      <c r="O569" s="211"/>
      <c r="P569" s="211"/>
      <c r="Q569" s="211"/>
      <c r="R569" s="211"/>
      <c r="S569" s="211"/>
      <c r="T569" s="212"/>
      <c r="AT569" s="209" t="s">
        <v>140</v>
      </c>
      <c r="AU569" s="209" t="s">
        <v>138</v>
      </c>
      <c r="AV569" s="114" t="s">
        <v>22</v>
      </c>
      <c r="AW569" s="114" t="s">
        <v>34</v>
      </c>
      <c r="AX569" s="114" t="s">
        <v>70</v>
      </c>
      <c r="AY569" s="209" t="s">
        <v>130</v>
      </c>
    </row>
    <row r="570" spans="2:51" s="115" customFormat="1" x14ac:dyDescent="0.3">
      <c r="B570" s="213"/>
      <c r="D570" s="206" t="s">
        <v>140</v>
      </c>
      <c r="E570" s="214" t="s">
        <v>3</v>
      </c>
      <c r="F570" s="215" t="s">
        <v>336</v>
      </c>
      <c r="H570" s="216">
        <v>-14.499000000000001</v>
      </c>
      <c r="I570" s="69"/>
      <c r="L570" s="213"/>
      <c r="M570" s="217"/>
      <c r="N570" s="218"/>
      <c r="O570" s="218"/>
      <c r="P570" s="218"/>
      <c r="Q570" s="218"/>
      <c r="R570" s="218"/>
      <c r="S570" s="218"/>
      <c r="T570" s="219"/>
      <c r="AT570" s="214" t="s">
        <v>140</v>
      </c>
      <c r="AU570" s="214" t="s">
        <v>138</v>
      </c>
      <c r="AV570" s="115" t="s">
        <v>138</v>
      </c>
      <c r="AW570" s="115" t="s">
        <v>34</v>
      </c>
      <c r="AX570" s="115" t="s">
        <v>70</v>
      </c>
      <c r="AY570" s="214" t="s">
        <v>130</v>
      </c>
    </row>
    <row r="571" spans="2:51" s="115" customFormat="1" x14ac:dyDescent="0.3">
      <c r="B571" s="213"/>
      <c r="D571" s="206" t="s">
        <v>140</v>
      </c>
      <c r="E571" s="214" t="s">
        <v>3</v>
      </c>
      <c r="F571" s="215" t="s">
        <v>462</v>
      </c>
      <c r="H571" s="216">
        <v>-3.78</v>
      </c>
      <c r="I571" s="69"/>
      <c r="L571" s="213"/>
      <c r="M571" s="217"/>
      <c r="N571" s="218"/>
      <c r="O571" s="218"/>
      <c r="P571" s="218"/>
      <c r="Q571" s="218"/>
      <c r="R571" s="218"/>
      <c r="S571" s="218"/>
      <c r="T571" s="219"/>
      <c r="AT571" s="214" t="s">
        <v>140</v>
      </c>
      <c r="AU571" s="214" t="s">
        <v>138</v>
      </c>
      <c r="AV571" s="115" t="s">
        <v>138</v>
      </c>
      <c r="AW571" s="115" t="s">
        <v>34</v>
      </c>
      <c r="AX571" s="115" t="s">
        <v>70</v>
      </c>
      <c r="AY571" s="214" t="s">
        <v>130</v>
      </c>
    </row>
    <row r="572" spans="2:51" s="114" customFormat="1" x14ac:dyDescent="0.3">
      <c r="B572" s="205"/>
      <c r="D572" s="206" t="s">
        <v>140</v>
      </c>
      <c r="E572" s="207" t="s">
        <v>3</v>
      </c>
      <c r="F572" s="208" t="s">
        <v>323</v>
      </c>
      <c r="H572" s="209" t="s">
        <v>3</v>
      </c>
      <c r="I572" s="68"/>
      <c r="L572" s="205"/>
      <c r="M572" s="210"/>
      <c r="N572" s="211"/>
      <c r="O572" s="211"/>
      <c r="P572" s="211"/>
      <c r="Q572" s="211"/>
      <c r="R572" s="211"/>
      <c r="S572" s="211"/>
      <c r="T572" s="212"/>
      <c r="AT572" s="209" t="s">
        <v>140</v>
      </c>
      <c r="AU572" s="209" t="s">
        <v>138</v>
      </c>
      <c r="AV572" s="114" t="s">
        <v>22</v>
      </c>
      <c r="AW572" s="114" t="s">
        <v>34</v>
      </c>
      <c r="AX572" s="114" t="s">
        <v>70</v>
      </c>
      <c r="AY572" s="209" t="s">
        <v>130</v>
      </c>
    </row>
    <row r="573" spans="2:51" s="115" customFormat="1" x14ac:dyDescent="0.3">
      <c r="B573" s="213"/>
      <c r="D573" s="206" t="s">
        <v>140</v>
      </c>
      <c r="E573" s="214" t="s">
        <v>3</v>
      </c>
      <c r="F573" s="215" t="s">
        <v>463</v>
      </c>
      <c r="H573" s="216">
        <v>1.052</v>
      </c>
      <c r="I573" s="69"/>
      <c r="L573" s="213"/>
      <c r="M573" s="217"/>
      <c r="N573" s="218"/>
      <c r="O573" s="218"/>
      <c r="P573" s="218"/>
      <c r="Q573" s="218"/>
      <c r="R573" s="218"/>
      <c r="S573" s="218"/>
      <c r="T573" s="219"/>
      <c r="AT573" s="214" t="s">
        <v>140</v>
      </c>
      <c r="AU573" s="214" t="s">
        <v>138</v>
      </c>
      <c r="AV573" s="115" t="s">
        <v>138</v>
      </c>
      <c r="AW573" s="115" t="s">
        <v>34</v>
      </c>
      <c r="AX573" s="115" t="s">
        <v>70</v>
      </c>
      <c r="AY573" s="214" t="s">
        <v>130</v>
      </c>
    </row>
    <row r="574" spans="2:51" s="114" customFormat="1" x14ac:dyDescent="0.3">
      <c r="B574" s="205"/>
      <c r="D574" s="206" t="s">
        <v>140</v>
      </c>
      <c r="E574" s="207" t="s">
        <v>3</v>
      </c>
      <c r="F574" s="208" t="s">
        <v>326</v>
      </c>
      <c r="H574" s="209" t="s">
        <v>3</v>
      </c>
      <c r="I574" s="68"/>
      <c r="L574" s="205"/>
      <c r="M574" s="210"/>
      <c r="N574" s="211"/>
      <c r="O574" s="211"/>
      <c r="P574" s="211"/>
      <c r="Q574" s="211"/>
      <c r="R574" s="211"/>
      <c r="S574" s="211"/>
      <c r="T574" s="212"/>
      <c r="AT574" s="209" t="s">
        <v>140</v>
      </c>
      <c r="AU574" s="209" t="s">
        <v>138</v>
      </c>
      <c r="AV574" s="114" t="s">
        <v>22</v>
      </c>
      <c r="AW574" s="114" t="s">
        <v>34</v>
      </c>
      <c r="AX574" s="114" t="s">
        <v>70</v>
      </c>
      <c r="AY574" s="209" t="s">
        <v>130</v>
      </c>
    </row>
    <row r="575" spans="2:51" s="115" customFormat="1" x14ac:dyDescent="0.3">
      <c r="B575" s="213"/>
      <c r="D575" s="206" t="s">
        <v>140</v>
      </c>
      <c r="E575" s="214" t="s">
        <v>3</v>
      </c>
      <c r="F575" s="215" t="s">
        <v>329</v>
      </c>
      <c r="H575" s="216">
        <v>18.936</v>
      </c>
      <c r="I575" s="69"/>
      <c r="L575" s="213"/>
      <c r="M575" s="217"/>
      <c r="N575" s="218"/>
      <c r="O575" s="218"/>
      <c r="P575" s="218"/>
      <c r="Q575" s="218"/>
      <c r="R575" s="218"/>
      <c r="S575" s="218"/>
      <c r="T575" s="219"/>
      <c r="AT575" s="214" t="s">
        <v>140</v>
      </c>
      <c r="AU575" s="214" t="s">
        <v>138</v>
      </c>
      <c r="AV575" s="115" t="s">
        <v>138</v>
      </c>
      <c r="AW575" s="115" t="s">
        <v>34</v>
      </c>
      <c r="AX575" s="115" t="s">
        <v>70</v>
      </c>
      <c r="AY575" s="214" t="s">
        <v>130</v>
      </c>
    </row>
    <row r="576" spans="2:51" s="114" customFormat="1" x14ac:dyDescent="0.3">
      <c r="B576" s="205"/>
      <c r="D576" s="206" t="s">
        <v>140</v>
      </c>
      <c r="E576" s="207" t="s">
        <v>3</v>
      </c>
      <c r="F576" s="208" t="s">
        <v>251</v>
      </c>
      <c r="H576" s="209" t="s">
        <v>3</v>
      </c>
      <c r="I576" s="68"/>
      <c r="L576" s="205"/>
      <c r="M576" s="210"/>
      <c r="N576" s="211"/>
      <c r="O576" s="211"/>
      <c r="P576" s="211"/>
      <c r="Q576" s="211"/>
      <c r="R576" s="211"/>
      <c r="S576" s="211"/>
      <c r="T576" s="212"/>
      <c r="AT576" s="209" t="s">
        <v>140</v>
      </c>
      <c r="AU576" s="209" t="s">
        <v>138</v>
      </c>
      <c r="AV576" s="114" t="s">
        <v>22</v>
      </c>
      <c r="AW576" s="114" t="s">
        <v>34</v>
      </c>
      <c r="AX576" s="114" t="s">
        <v>70</v>
      </c>
      <c r="AY576" s="209" t="s">
        <v>130</v>
      </c>
    </row>
    <row r="577" spans="2:65" s="115" customFormat="1" x14ac:dyDescent="0.3">
      <c r="B577" s="213"/>
      <c r="D577" s="206" t="s">
        <v>140</v>
      </c>
      <c r="E577" s="214" t="s">
        <v>3</v>
      </c>
      <c r="F577" s="215" t="s">
        <v>253</v>
      </c>
      <c r="H577" s="216">
        <v>5.4</v>
      </c>
      <c r="I577" s="69"/>
      <c r="L577" s="213"/>
      <c r="M577" s="217"/>
      <c r="N577" s="218"/>
      <c r="O577" s="218"/>
      <c r="P577" s="218"/>
      <c r="Q577" s="218"/>
      <c r="R577" s="218"/>
      <c r="S577" s="218"/>
      <c r="T577" s="219"/>
      <c r="AT577" s="214" t="s">
        <v>140</v>
      </c>
      <c r="AU577" s="214" t="s">
        <v>138</v>
      </c>
      <c r="AV577" s="115" t="s">
        <v>138</v>
      </c>
      <c r="AW577" s="115" t="s">
        <v>34</v>
      </c>
      <c r="AX577" s="115" t="s">
        <v>70</v>
      </c>
      <c r="AY577" s="214" t="s">
        <v>130</v>
      </c>
    </row>
    <row r="578" spans="2:65" s="117" customFormat="1" x14ac:dyDescent="0.3">
      <c r="B578" s="241"/>
      <c r="D578" s="206" t="s">
        <v>140</v>
      </c>
      <c r="E578" s="242" t="s">
        <v>3</v>
      </c>
      <c r="F578" s="243" t="s">
        <v>315</v>
      </c>
      <c r="H578" s="244">
        <v>195.245</v>
      </c>
      <c r="I578" s="72"/>
      <c r="L578" s="241"/>
      <c r="M578" s="245"/>
      <c r="N578" s="246"/>
      <c r="O578" s="246"/>
      <c r="P578" s="246"/>
      <c r="Q578" s="246"/>
      <c r="R578" s="246"/>
      <c r="S578" s="246"/>
      <c r="T578" s="247"/>
      <c r="AT578" s="242" t="s">
        <v>140</v>
      </c>
      <c r="AU578" s="242" t="s">
        <v>138</v>
      </c>
      <c r="AV578" s="117" t="s">
        <v>147</v>
      </c>
      <c r="AW578" s="117" t="s">
        <v>34</v>
      </c>
      <c r="AX578" s="117" t="s">
        <v>70</v>
      </c>
      <c r="AY578" s="242" t="s">
        <v>130</v>
      </c>
    </row>
    <row r="579" spans="2:65" s="115" customFormat="1" x14ac:dyDescent="0.3">
      <c r="B579" s="213"/>
      <c r="D579" s="206" t="s">
        <v>140</v>
      </c>
      <c r="E579" s="214" t="s">
        <v>3</v>
      </c>
      <c r="F579" s="215" t="s">
        <v>464</v>
      </c>
      <c r="H579" s="216">
        <v>193.43299999999999</v>
      </c>
      <c r="I579" s="69"/>
      <c r="L579" s="213"/>
      <c r="M579" s="217"/>
      <c r="N579" s="218"/>
      <c r="O579" s="218"/>
      <c r="P579" s="218"/>
      <c r="Q579" s="218"/>
      <c r="R579" s="218"/>
      <c r="S579" s="218"/>
      <c r="T579" s="219"/>
      <c r="AT579" s="214" t="s">
        <v>140</v>
      </c>
      <c r="AU579" s="214" t="s">
        <v>138</v>
      </c>
      <c r="AV579" s="115" t="s">
        <v>138</v>
      </c>
      <c r="AW579" s="115" t="s">
        <v>34</v>
      </c>
      <c r="AX579" s="115" t="s">
        <v>70</v>
      </c>
      <c r="AY579" s="214" t="s">
        <v>130</v>
      </c>
    </row>
    <row r="580" spans="2:65" s="116" customFormat="1" x14ac:dyDescent="0.3">
      <c r="B580" s="220"/>
      <c r="D580" s="221" t="s">
        <v>140</v>
      </c>
      <c r="E580" s="222" t="s">
        <v>3</v>
      </c>
      <c r="F580" s="223" t="s">
        <v>143</v>
      </c>
      <c r="H580" s="224">
        <v>1181.663</v>
      </c>
      <c r="I580" s="70"/>
      <c r="L580" s="220"/>
      <c r="M580" s="225"/>
      <c r="N580" s="226"/>
      <c r="O580" s="226"/>
      <c r="P580" s="226"/>
      <c r="Q580" s="226"/>
      <c r="R580" s="226"/>
      <c r="S580" s="226"/>
      <c r="T580" s="227"/>
      <c r="AT580" s="228" t="s">
        <v>140</v>
      </c>
      <c r="AU580" s="228" t="s">
        <v>138</v>
      </c>
      <c r="AV580" s="116" t="s">
        <v>137</v>
      </c>
      <c r="AW580" s="116" t="s">
        <v>34</v>
      </c>
      <c r="AX580" s="116" t="s">
        <v>22</v>
      </c>
      <c r="AY580" s="228" t="s">
        <v>130</v>
      </c>
    </row>
    <row r="581" spans="2:65" s="95" customFormat="1" ht="22.5" customHeight="1" x14ac:dyDescent="0.3">
      <c r="B581" s="127"/>
      <c r="C581" s="194" t="s">
        <v>465</v>
      </c>
      <c r="D581" s="194" t="s">
        <v>132</v>
      </c>
      <c r="E581" s="195" t="s">
        <v>466</v>
      </c>
      <c r="F581" s="196" t="s">
        <v>467</v>
      </c>
      <c r="G581" s="197" t="s">
        <v>150</v>
      </c>
      <c r="H581" s="198">
        <v>2.0739999999999998</v>
      </c>
      <c r="I581" s="67"/>
      <c r="J581" s="199">
        <f>ROUND(I581*H581,2)</f>
        <v>0</v>
      </c>
      <c r="K581" s="196" t="s">
        <v>136</v>
      </c>
      <c r="L581" s="127"/>
      <c r="M581" s="200" t="s">
        <v>3</v>
      </c>
      <c r="N581" s="201" t="s">
        <v>42</v>
      </c>
      <c r="O581" s="99"/>
      <c r="P581" s="202">
        <f>O581*H581</f>
        <v>0</v>
      </c>
      <c r="Q581" s="202">
        <v>2.2563399999999998</v>
      </c>
      <c r="R581" s="202">
        <f>Q581*H581</f>
        <v>4.6796491599999994</v>
      </c>
      <c r="S581" s="202">
        <v>0</v>
      </c>
      <c r="T581" s="203">
        <f>S581*H581</f>
        <v>0</v>
      </c>
      <c r="AR581" s="120" t="s">
        <v>137</v>
      </c>
      <c r="AT581" s="120" t="s">
        <v>132</v>
      </c>
      <c r="AU581" s="120" t="s">
        <v>138</v>
      </c>
      <c r="AY581" s="120" t="s">
        <v>130</v>
      </c>
      <c r="BE581" s="204">
        <f>IF(N581="základní",J581,0)</f>
        <v>0</v>
      </c>
      <c r="BF581" s="204">
        <f>IF(N581="snížená",J581,0)</f>
        <v>0</v>
      </c>
      <c r="BG581" s="204">
        <f>IF(N581="zákl. přenesená",J581,0)</f>
        <v>0</v>
      </c>
      <c r="BH581" s="204">
        <f>IF(N581="sníž. přenesená",J581,0)</f>
        <v>0</v>
      </c>
      <c r="BI581" s="204">
        <f>IF(N581="nulová",J581,0)</f>
        <v>0</v>
      </c>
      <c r="BJ581" s="120" t="s">
        <v>138</v>
      </c>
      <c r="BK581" s="204">
        <f>ROUND(I581*H581,2)</f>
        <v>0</v>
      </c>
      <c r="BL581" s="120" t="s">
        <v>137</v>
      </c>
      <c r="BM581" s="120" t="s">
        <v>468</v>
      </c>
    </row>
    <row r="582" spans="2:65" s="114" customFormat="1" x14ac:dyDescent="0.3">
      <c r="B582" s="205"/>
      <c r="D582" s="206" t="s">
        <v>140</v>
      </c>
      <c r="E582" s="207" t="s">
        <v>3</v>
      </c>
      <c r="F582" s="208" t="s">
        <v>469</v>
      </c>
      <c r="H582" s="209" t="s">
        <v>3</v>
      </c>
      <c r="I582" s="68"/>
      <c r="L582" s="205"/>
      <c r="M582" s="210"/>
      <c r="N582" s="211"/>
      <c r="O582" s="211"/>
      <c r="P582" s="211"/>
      <c r="Q582" s="211"/>
      <c r="R582" s="211"/>
      <c r="S582" s="211"/>
      <c r="T582" s="212"/>
      <c r="AT582" s="209" t="s">
        <v>140</v>
      </c>
      <c r="AU582" s="209" t="s">
        <v>138</v>
      </c>
      <c r="AV582" s="114" t="s">
        <v>22</v>
      </c>
      <c r="AW582" s="114" t="s">
        <v>34</v>
      </c>
      <c r="AX582" s="114" t="s">
        <v>70</v>
      </c>
      <c r="AY582" s="209" t="s">
        <v>130</v>
      </c>
    </row>
    <row r="583" spans="2:65" s="114" customFormat="1" x14ac:dyDescent="0.3">
      <c r="B583" s="205"/>
      <c r="D583" s="206" t="s">
        <v>140</v>
      </c>
      <c r="E583" s="207" t="s">
        <v>3</v>
      </c>
      <c r="F583" s="208" t="s">
        <v>288</v>
      </c>
      <c r="H583" s="209" t="s">
        <v>3</v>
      </c>
      <c r="I583" s="68"/>
      <c r="L583" s="205"/>
      <c r="M583" s="210"/>
      <c r="N583" s="211"/>
      <c r="O583" s="211"/>
      <c r="P583" s="211"/>
      <c r="Q583" s="211"/>
      <c r="R583" s="211"/>
      <c r="S583" s="211"/>
      <c r="T583" s="212"/>
      <c r="AT583" s="209" t="s">
        <v>140</v>
      </c>
      <c r="AU583" s="209" t="s">
        <v>138</v>
      </c>
      <c r="AV583" s="114" t="s">
        <v>22</v>
      </c>
      <c r="AW583" s="114" t="s">
        <v>34</v>
      </c>
      <c r="AX583" s="114" t="s">
        <v>70</v>
      </c>
      <c r="AY583" s="209" t="s">
        <v>130</v>
      </c>
    </row>
    <row r="584" spans="2:65" s="114" customFormat="1" x14ac:dyDescent="0.3">
      <c r="B584" s="205"/>
      <c r="D584" s="206" t="s">
        <v>140</v>
      </c>
      <c r="E584" s="207" t="s">
        <v>3</v>
      </c>
      <c r="F584" s="208" t="s">
        <v>227</v>
      </c>
      <c r="H584" s="209" t="s">
        <v>3</v>
      </c>
      <c r="I584" s="68"/>
      <c r="L584" s="205"/>
      <c r="M584" s="210"/>
      <c r="N584" s="211"/>
      <c r="O584" s="211"/>
      <c r="P584" s="211"/>
      <c r="Q584" s="211"/>
      <c r="R584" s="211"/>
      <c r="S584" s="211"/>
      <c r="T584" s="212"/>
      <c r="AT584" s="209" t="s">
        <v>140</v>
      </c>
      <c r="AU584" s="209" t="s">
        <v>138</v>
      </c>
      <c r="AV584" s="114" t="s">
        <v>22</v>
      </c>
      <c r="AW584" s="114" t="s">
        <v>34</v>
      </c>
      <c r="AX584" s="114" t="s">
        <v>70</v>
      </c>
      <c r="AY584" s="209" t="s">
        <v>130</v>
      </c>
    </row>
    <row r="585" spans="2:65" s="115" customFormat="1" x14ac:dyDescent="0.3">
      <c r="B585" s="213"/>
      <c r="D585" s="206" t="s">
        <v>140</v>
      </c>
      <c r="E585" s="214" t="s">
        <v>3</v>
      </c>
      <c r="F585" s="215" t="s">
        <v>470</v>
      </c>
      <c r="H585" s="216">
        <v>1.4259999999999999</v>
      </c>
      <c r="I585" s="69"/>
      <c r="L585" s="213"/>
      <c r="M585" s="217"/>
      <c r="N585" s="218"/>
      <c r="O585" s="218"/>
      <c r="P585" s="218"/>
      <c r="Q585" s="218"/>
      <c r="R585" s="218"/>
      <c r="S585" s="218"/>
      <c r="T585" s="219"/>
      <c r="AT585" s="214" t="s">
        <v>140</v>
      </c>
      <c r="AU585" s="214" t="s">
        <v>138</v>
      </c>
      <c r="AV585" s="115" t="s">
        <v>138</v>
      </c>
      <c r="AW585" s="115" t="s">
        <v>34</v>
      </c>
      <c r="AX585" s="115" t="s">
        <v>70</v>
      </c>
      <c r="AY585" s="214" t="s">
        <v>130</v>
      </c>
    </row>
    <row r="586" spans="2:65" s="114" customFormat="1" x14ac:dyDescent="0.3">
      <c r="B586" s="205"/>
      <c r="D586" s="206" t="s">
        <v>140</v>
      </c>
      <c r="E586" s="207" t="s">
        <v>3</v>
      </c>
      <c r="F586" s="208" t="s">
        <v>235</v>
      </c>
      <c r="H586" s="209" t="s">
        <v>3</v>
      </c>
      <c r="I586" s="68"/>
      <c r="L586" s="205"/>
      <c r="M586" s="210"/>
      <c r="N586" s="211"/>
      <c r="O586" s="211"/>
      <c r="P586" s="211"/>
      <c r="Q586" s="211"/>
      <c r="R586" s="211"/>
      <c r="S586" s="211"/>
      <c r="T586" s="212"/>
      <c r="AT586" s="209" t="s">
        <v>140</v>
      </c>
      <c r="AU586" s="209" t="s">
        <v>138</v>
      </c>
      <c r="AV586" s="114" t="s">
        <v>22</v>
      </c>
      <c r="AW586" s="114" t="s">
        <v>34</v>
      </c>
      <c r="AX586" s="114" t="s">
        <v>70</v>
      </c>
      <c r="AY586" s="209" t="s">
        <v>130</v>
      </c>
    </row>
    <row r="587" spans="2:65" s="115" customFormat="1" x14ac:dyDescent="0.3">
      <c r="B587" s="213"/>
      <c r="D587" s="206" t="s">
        <v>140</v>
      </c>
      <c r="E587" s="214" t="s">
        <v>3</v>
      </c>
      <c r="F587" s="215" t="s">
        <v>471</v>
      </c>
      <c r="H587" s="216">
        <v>0.32400000000000001</v>
      </c>
      <c r="I587" s="69"/>
      <c r="L587" s="213"/>
      <c r="M587" s="217"/>
      <c r="N587" s="218"/>
      <c r="O587" s="218"/>
      <c r="P587" s="218"/>
      <c r="Q587" s="218"/>
      <c r="R587" s="218"/>
      <c r="S587" s="218"/>
      <c r="T587" s="219"/>
      <c r="AT587" s="214" t="s">
        <v>140</v>
      </c>
      <c r="AU587" s="214" t="s">
        <v>138</v>
      </c>
      <c r="AV587" s="115" t="s">
        <v>138</v>
      </c>
      <c r="AW587" s="115" t="s">
        <v>34</v>
      </c>
      <c r="AX587" s="115" t="s">
        <v>70</v>
      </c>
      <c r="AY587" s="214" t="s">
        <v>130</v>
      </c>
    </row>
    <row r="588" spans="2:65" s="114" customFormat="1" x14ac:dyDescent="0.3">
      <c r="B588" s="205"/>
      <c r="D588" s="206" t="s">
        <v>140</v>
      </c>
      <c r="E588" s="207" t="s">
        <v>3</v>
      </c>
      <c r="F588" s="208" t="s">
        <v>238</v>
      </c>
      <c r="H588" s="209" t="s">
        <v>3</v>
      </c>
      <c r="I588" s="68"/>
      <c r="L588" s="205"/>
      <c r="M588" s="210"/>
      <c r="N588" s="211"/>
      <c r="O588" s="211"/>
      <c r="P588" s="211"/>
      <c r="Q588" s="211"/>
      <c r="R588" s="211"/>
      <c r="S588" s="211"/>
      <c r="T588" s="212"/>
      <c r="AT588" s="209" t="s">
        <v>140</v>
      </c>
      <c r="AU588" s="209" t="s">
        <v>138</v>
      </c>
      <c r="AV588" s="114" t="s">
        <v>22</v>
      </c>
      <c r="AW588" s="114" t="s">
        <v>34</v>
      </c>
      <c r="AX588" s="114" t="s">
        <v>70</v>
      </c>
      <c r="AY588" s="209" t="s">
        <v>130</v>
      </c>
    </row>
    <row r="589" spans="2:65" s="115" customFormat="1" x14ac:dyDescent="0.3">
      <c r="B589" s="213"/>
      <c r="D589" s="206" t="s">
        <v>140</v>
      </c>
      <c r="E589" s="214" t="s">
        <v>3</v>
      </c>
      <c r="F589" s="215" t="s">
        <v>471</v>
      </c>
      <c r="H589" s="216">
        <v>0.32400000000000001</v>
      </c>
      <c r="I589" s="69"/>
      <c r="L589" s="213"/>
      <c r="M589" s="217"/>
      <c r="N589" s="218"/>
      <c r="O589" s="218"/>
      <c r="P589" s="218"/>
      <c r="Q589" s="218"/>
      <c r="R589" s="218"/>
      <c r="S589" s="218"/>
      <c r="T589" s="219"/>
      <c r="AT589" s="214" t="s">
        <v>140</v>
      </c>
      <c r="AU589" s="214" t="s">
        <v>138</v>
      </c>
      <c r="AV589" s="115" t="s">
        <v>138</v>
      </c>
      <c r="AW589" s="115" t="s">
        <v>34</v>
      </c>
      <c r="AX589" s="115" t="s">
        <v>70</v>
      </c>
      <c r="AY589" s="214" t="s">
        <v>130</v>
      </c>
    </row>
    <row r="590" spans="2:65" s="116" customFormat="1" x14ac:dyDescent="0.3">
      <c r="B590" s="220"/>
      <c r="D590" s="221" t="s">
        <v>140</v>
      </c>
      <c r="E590" s="222" t="s">
        <v>3</v>
      </c>
      <c r="F590" s="223" t="s">
        <v>143</v>
      </c>
      <c r="H590" s="224">
        <v>2.0739999999999998</v>
      </c>
      <c r="I590" s="70"/>
      <c r="L590" s="220"/>
      <c r="M590" s="225"/>
      <c r="N590" s="226"/>
      <c r="O590" s="226"/>
      <c r="P590" s="226"/>
      <c r="Q590" s="226"/>
      <c r="R590" s="226"/>
      <c r="S590" s="226"/>
      <c r="T590" s="227"/>
      <c r="AT590" s="228" t="s">
        <v>140</v>
      </c>
      <c r="AU590" s="228" t="s">
        <v>138</v>
      </c>
      <c r="AV590" s="116" t="s">
        <v>137</v>
      </c>
      <c r="AW590" s="116" t="s">
        <v>34</v>
      </c>
      <c r="AX590" s="116" t="s">
        <v>22</v>
      </c>
      <c r="AY590" s="228" t="s">
        <v>130</v>
      </c>
    </row>
    <row r="591" spans="2:65" s="95" customFormat="1" ht="22.5" customHeight="1" x14ac:dyDescent="0.3">
      <c r="B591" s="127"/>
      <c r="C591" s="194" t="s">
        <v>472</v>
      </c>
      <c r="D591" s="194" t="s">
        <v>132</v>
      </c>
      <c r="E591" s="195" t="s">
        <v>473</v>
      </c>
      <c r="F591" s="196" t="s">
        <v>474</v>
      </c>
      <c r="G591" s="197" t="s">
        <v>171</v>
      </c>
      <c r="H591" s="198">
        <v>0.115</v>
      </c>
      <c r="I591" s="67"/>
      <c r="J591" s="199">
        <f>ROUND(I591*H591,2)</f>
        <v>0</v>
      </c>
      <c r="K591" s="196" t="s">
        <v>136</v>
      </c>
      <c r="L591" s="127"/>
      <c r="M591" s="200" t="s">
        <v>3</v>
      </c>
      <c r="N591" s="201" t="s">
        <v>42</v>
      </c>
      <c r="O591" s="99"/>
      <c r="P591" s="202">
        <f>O591*H591</f>
        <v>0</v>
      </c>
      <c r="Q591" s="202">
        <v>1.0530600000000001</v>
      </c>
      <c r="R591" s="202">
        <f>Q591*H591</f>
        <v>0.12110190000000001</v>
      </c>
      <c r="S591" s="202">
        <v>0</v>
      </c>
      <c r="T591" s="203">
        <f>S591*H591</f>
        <v>0</v>
      </c>
      <c r="AR591" s="120" t="s">
        <v>137</v>
      </c>
      <c r="AT591" s="120" t="s">
        <v>132</v>
      </c>
      <c r="AU591" s="120" t="s">
        <v>138</v>
      </c>
      <c r="AY591" s="120" t="s">
        <v>130</v>
      </c>
      <c r="BE591" s="204">
        <f>IF(N591="základní",J591,0)</f>
        <v>0</v>
      </c>
      <c r="BF591" s="204">
        <f>IF(N591="snížená",J591,0)</f>
        <v>0</v>
      </c>
      <c r="BG591" s="204">
        <f>IF(N591="zákl. přenesená",J591,0)</f>
        <v>0</v>
      </c>
      <c r="BH591" s="204">
        <f>IF(N591="sníž. přenesená",J591,0)</f>
        <v>0</v>
      </c>
      <c r="BI591" s="204">
        <f>IF(N591="nulová",J591,0)</f>
        <v>0</v>
      </c>
      <c r="BJ591" s="120" t="s">
        <v>138</v>
      </c>
      <c r="BK591" s="204">
        <f>ROUND(I591*H591,2)</f>
        <v>0</v>
      </c>
      <c r="BL591" s="120" t="s">
        <v>137</v>
      </c>
      <c r="BM591" s="120" t="s">
        <v>475</v>
      </c>
    </row>
    <row r="592" spans="2:65" s="114" customFormat="1" x14ac:dyDescent="0.3">
      <c r="B592" s="205"/>
      <c r="D592" s="206" t="s">
        <v>140</v>
      </c>
      <c r="E592" s="207" t="s">
        <v>3</v>
      </c>
      <c r="F592" s="208" t="s">
        <v>469</v>
      </c>
      <c r="H592" s="209" t="s">
        <v>3</v>
      </c>
      <c r="I592" s="68"/>
      <c r="L592" s="205"/>
      <c r="M592" s="210"/>
      <c r="N592" s="211"/>
      <c r="O592" s="211"/>
      <c r="P592" s="211"/>
      <c r="Q592" s="211"/>
      <c r="R592" s="211"/>
      <c r="S592" s="211"/>
      <c r="T592" s="212"/>
      <c r="AT592" s="209" t="s">
        <v>140</v>
      </c>
      <c r="AU592" s="209" t="s">
        <v>138</v>
      </c>
      <c r="AV592" s="114" t="s">
        <v>22</v>
      </c>
      <c r="AW592" s="114" t="s">
        <v>34</v>
      </c>
      <c r="AX592" s="114" t="s">
        <v>70</v>
      </c>
      <c r="AY592" s="209" t="s">
        <v>130</v>
      </c>
    </row>
    <row r="593" spans="2:65" s="114" customFormat="1" x14ac:dyDescent="0.3">
      <c r="B593" s="205"/>
      <c r="D593" s="206" t="s">
        <v>140</v>
      </c>
      <c r="E593" s="207" t="s">
        <v>3</v>
      </c>
      <c r="F593" s="208" t="s">
        <v>288</v>
      </c>
      <c r="H593" s="209" t="s">
        <v>3</v>
      </c>
      <c r="I593" s="68"/>
      <c r="L593" s="205"/>
      <c r="M593" s="210"/>
      <c r="N593" s="211"/>
      <c r="O593" s="211"/>
      <c r="P593" s="211"/>
      <c r="Q593" s="211"/>
      <c r="R593" s="211"/>
      <c r="S593" s="211"/>
      <c r="T593" s="212"/>
      <c r="AT593" s="209" t="s">
        <v>140</v>
      </c>
      <c r="AU593" s="209" t="s">
        <v>138</v>
      </c>
      <c r="AV593" s="114" t="s">
        <v>22</v>
      </c>
      <c r="AW593" s="114" t="s">
        <v>34</v>
      </c>
      <c r="AX593" s="114" t="s">
        <v>70</v>
      </c>
      <c r="AY593" s="209" t="s">
        <v>130</v>
      </c>
    </row>
    <row r="594" spans="2:65" s="114" customFormat="1" x14ac:dyDescent="0.3">
      <c r="B594" s="205"/>
      <c r="D594" s="206" t="s">
        <v>140</v>
      </c>
      <c r="E594" s="207" t="s">
        <v>3</v>
      </c>
      <c r="F594" s="208" t="s">
        <v>227</v>
      </c>
      <c r="H594" s="209" t="s">
        <v>3</v>
      </c>
      <c r="I594" s="68"/>
      <c r="L594" s="205"/>
      <c r="M594" s="210"/>
      <c r="N594" s="211"/>
      <c r="O594" s="211"/>
      <c r="P594" s="211"/>
      <c r="Q594" s="211"/>
      <c r="R594" s="211"/>
      <c r="S594" s="211"/>
      <c r="T594" s="212"/>
      <c r="AT594" s="209" t="s">
        <v>140</v>
      </c>
      <c r="AU594" s="209" t="s">
        <v>138</v>
      </c>
      <c r="AV594" s="114" t="s">
        <v>22</v>
      </c>
      <c r="AW594" s="114" t="s">
        <v>34</v>
      </c>
      <c r="AX594" s="114" t="s">
        <v>70</v>
      </c>
      <c r="AY594" s="209" t="s">
        <v>130</v>
      </c>
    </row>
    <row r="595" spans="2:65" s="115" customFormat="1" x14ac:dyDescent="0.3">
      <c r="B595" s="213"/>
      <c r="D595" s="206" t="s">
        <v>140</v>
      </c>
      <c r="E595" s="214" t="s">
        <v>3</v>
      </c>
      <c r="F595" s="215" t="s">
        <v>476</v>
      </c>
      <c r="H595" s="216">
        <v>7.9000000000000001E-2</v>
      </c>
      <c r="I595" s="69"/>
      <c r="L595" s="213"/>
      <c r="M595" s="217"/>
      <c r="N595" s="218"/>
      <c r="O595" s="218"/>
      <c r="P595" s="218"/>
      <c r="Q595" s="218"/>
      <c r="R595" s="218"/>
      <c r="S595" s="218"/>
      <c r="T595" s="219"/>
      <c r="AT595" s="214" t="s">
        <v>140</v>
      </c>
      <c r="AU595" s="214" t="s">
        <v>138</v>
      </c>
      <c r="AV595" s="115" t="s">
        <v>138</v>
      </c>
      <c r="AW595" s="115" t="s">
        <v>34</v>
      </c>
      <c r="AX595" s="115" t="s">
        <v>70</v>
      </c>
      <c r="AY595" s="214" t="s">
        <v>130</v>
      </c>
    </row>
    <row r="596" spans="2:65" s="114" customFormat="1" x14ac:dyDescent="0.3">
      <c r="B596" s="205"/>
      <c r="D596" s="206" t="s">
        <v>140</v>
      </c>
      <c r="E596" s="207" t="s">
        <v>3</v>
      </c>
      <c r="F596" s="208" t="s">
        <v>235</v>
      </c>
      <c r="H596" s="209" t="s">
        <v>3</v>
      </c>
      <c r="I596" s="68"/>
      <c r="L596" s="205"/>
      <c r="M596" s="210"/>
      <c r="N596" s="211"/>
      <c r="O596" s="211"/>
      <c r="P596" s="211"/>
      <c r="Q596" s="211"/>
      <c r="R596" s="211"/>
      <c r="S596" s="211"/>
      <c r="T596" s="212"/>
      <c r="AT596" s="209" t="s">
        <v>140</v>
      </c>
      <c r="AU596" s="209" t="s">
        <v>138</v>
      </c>
      <c r="AV596" s="114" t="s">
        <v>22</v>
      </c>
      <c r="AW596" s="114" t="s">
        <v>34</v>
      </c>
      <c r="AX596" s="114" t="s">
        <v>70</v>
      </c>
      <c r="AY596" s="209" t="s">
        <v>130</v>
      </c>
    </row>
    <row r="597" spans="2:65" s="115" customFormat="1" x14ac:dyDescent="0.3">
      <c r="B597" s="213"/>
      <c r="D597" s="206" t="s">
        <v>140</v>
      </c>
      <c r="E597" s="214" t="s">
        <v>3</v>
      </c>
      <c r="F597" s="215" t="s">
        <v>477</v>
      </c>
      <c r="H597" s="216">
        <v>1.7999999999999999E-2</v>
      </c>
      <c r="I597" s="69"/>
      <c r="L597" s="213"/>
      <c r="M597" s="217"/>
      <c r="N597" s="218"/>
      <c r="O597" s="218"/>
      <c r="P597" s="218"/>
      <c r="Q597" s="218"/>
      <c r="R597" s="218"/>
      <c r="S597" s="218"/>
      <c r="T597" s="219"/>
      <c r="AT597" s="214" t="s">
        <v>140</v>
      </c>
      <c r="AU597" s="214" t="s">
        <v>138</v>
      </c>
      <c r="AV597" s="115" t="s">
        <v>138</v>
      </c>
      <c r="AW597" s="115" t="s">
        <v>34</v>
      </c>
      <c r="AX597" s="115" t="s">
        <v>70</v>
      </c>
      <c r="AY597" s="214" t="s">
        <v>130</v>
      </c>
    </row>
    <row r="598" spans="2:65" s="114" customFormat="1" x14ac:dyDescent="0.3">
      <c r="B598" s="205"/>
      <c r="D598" s="206" t="s">
        <v>140</v>
      </c>
      <c r="E598" s="207" t="s">
        <v>3</v>
      </c>
      <c r="F598" s="208" t="s">
        <v>238</v>
      </c>
      <c r="H598" s="209" t="s">
        <v>3</v>
      </c>
      <c r="I598" s="68"/>
      <c r="L598" s="205"/>
      <c r="M598" s="210"/>
      <c r="N598" s="211"/>
      <c r="O598" s="211"/>
      <c r="P598" s="211"/>
      <c r="Q598" s="211"/>
      <c r="R598" s="211"/>
      <c r="S598" s="211"/>
      <c r="T598" s="212"/>
      <c r="AT598" s="209" t="s">
        <v>140</v>
      </c>
      <c r="AU598" s="209" t="s">
        <v>138</v>
      </c>
      <c r="AV598" s="114" t="s">
        <v>22</v>
      </c>
      <c r="AW598" s="114" t="s">
        <v>34</v>
      </c>
      <c r="AX598" s="114" t="s">
        <v>70</v>
      </c>
      <c r="AY598" s="209" t="s">
        <v>130</v>
      </c>
    </row>
    <row r="599" spans="2:65" s="115" customFormat="1" x14ac:dyDescent="0.3">
      <c r="B599" s="213"/>
      <c r="D599" s="206" t="s">
        <v>140</v>
      </c>
      <c r="E599" s="214" t="s">
        <v>3</v>
      </c>
      <c r="F599" s="215" t="s">
        <v>477</v>
      </c>
      <c r="H599" s="216">
        <v>1.7999999999999999E-2</v>
      </c>
      <c r="I599" s="69"/>
      <c r="L599" s="213"/>
      <c r="M599" s="217"/>
      <c r="N599" s="218"/>
      <c r="O599" s="218"/>
      <c r="P599" s="218"/>
      <c r="Q599" s="218"/>
      <c r="R599" s="218"/>
      <c r="S599" s="218"/>
      <c r="T599" s="219"/>
      <c r="AT599" s="214" t="s">
        <v>140</v>
      </c>
      <c r="AU599" s="214" t="s">
        <v>138</v>
      </c>
      <c r="AV599" s="115" t="s">
        <v>138</v>
      </c>
      <c r="AW599" s="115" t="s">
        <v>34</v>
      </c>
      <c r="AX599" s="115" t="s">
        <v>70</v>
      </c>
      <c r="AY599" s="214" t="s">
        <v>130</v>
      </c>
    </row>
    <row r="600" spans="2:65" s="116" customFormat="1" x14ac:dyDescent="0.3">
      <c r="B600" s="220"/>
      <c r="D600" s="221" t="s">
        <v>140</v>
      </c>
      <c r="E600" s="222" t="s">
        <v>3</v>
      </c>
      <c r="F600" s="223" t="s">
        <v>143</v>
      </c>
      <c r="H600" s="224">
        <v>0.115</v>
      </c>
      <c r="I600" s="70"/>
      <c r="L600" s="220"/>
      <c r="M600" s="225"/>
      <c r="N600" s="226"/>
      <c r="O600" s="226"/>
      <c r="P600" s="226"/>
      <c r="Q600" s="226"/>
      <c r="R600" s="226"/>
      <c r="S600" s="226"/>
      <c r="T600" s="227"/>
      <c r="AT600" s="228" t="s">
        <v>140</v>
      </c>
      <c r="AU600" s="228" t="s">
        <v>138</v>
      </c>
      <c r="AV600" s="116" t="s">
        <v>137</v>
      </c>
      <c r="AW600" s="116" t="s">
        <v>34</v>
      </c>
      <c r="AX600" s="116" t="s">
        <v>22</v>
      </c>
      <c r="AY600" s="228" t="s">
        <v>130</v>
      </c>
    </row>
    <row r="601" spans="2:65" s="95" customFormat="1" ht="22.5" customHeight="1" x14ac:dyDescent="0.3">
      <c r="B601" s="127"/>
      <c r="C601" s="194" t="s">
        <v>478</v>
      </c>
      <c r="D601" s="194" t="s">
        <v>132</v>
      </c>
      <c r="E601" s="195" t="s">
        <v>479</v>
      </c>
      <c r="F601" s="196" t="s">
        <v>480</v>
      </c>
      <c r="G601" s="197" t="s">
        <v>135</v>
      </c>
      <c r="H601" s="198">
        <v>86.16</v>
      </c>
      <c r="I601" s="67"/>
      <c r="J601" s="199">
        <f>ROUND(I601*H601,2)</f>
        <v>0</v>
      </c>
      <c r="K601" s="196" t="s">
        <v>136</v>
      </c>
      <c r="L601" s="127"/>
      <c r="M601" s="200" t="s">
        <v>3</v>
      </c>
      <c r="N601" s="201" t="s">
        <v>42</v>
      </c>
      <c r="O601" s="99"/>
      <c r="P601" s="202">
        <f>O601*H601</f>
        <v>0</v>
      </c>
      <c r="Q601" s="202">
        <v>1.2E-4</v>
      </c>
      <c r="R601" s="202">
        <f>Q601*H601</f>
        <v>1.03392E-2</v>
      </c>
      <c r="S601" s="202">
        <v>0</v>
      </c>
      <c r="T601" s="203">
        <f>S601*H601</f>
        <v>0</v>
      </c>
      <c r="AR601" s="120" t="s">
        <v>137</v>
      </c>
      <c r="AT601" s="120" t="s">
        <v>132</v>
      </c>
      <c r="AU601" s="120" t="s">
        <v>138</v>
      </c>
      <c r="AY601" s="120" t="s">
        <v>130</v>
      </c>
      <c r="BE601" s="204">
        <f>IF(N601="základní",J601,0)</f>
        <v>0</v>
      </c>
      <c r="BF601" s="204">
        <f>IF(N601="snížená",J601,0)</f>
        <v>0</v>
      </c>
      <c r="BG601" s="204">
        <f>IF(N601="zákl. přenesená",J601,0)</f>
        <v>0</v>
      </c>
      <c r="BH601" s="204">
        <f>IF(N601="sníž. přenesená",J601,0)</f>
        <v>0</v>
      </c>
      <c r="BI601" s="204">
        <f>IF(N601="nulová",J601,0)</f>
        <v>0</v>
      </c>
      <c r="BJ601" s="120" t="s">
        <v>138</v>
      </c>
      <c r="BK601" s="204">
        <f>ROUND(I601*H601,2)</f>
        <v>0</v>
      </c>
      <c r="BL601" s="120" t="s">
        <v>137</v>
      </c>
      <c r="BM601" s="120" t="s">
        <v>481</v>
      </c>
    </row>
    <row r="602" spans="2:65" s="114" customFormat="1" x14ac:dyDescent="0.3">
      <c r="B602" s="205"/>
      <c r="D602" s="206" t="s">
        <v>140</v>
      </c>
      <c r="E602" s="207" t="s">
        <v>3</v>
      </c>
      <c r="F602" s="208" t="s">
        <v>482</v>
      </c>
      <c r="H602" s="209" t="s">
        <v>3</v>
      </c>
      <c r="I602" s="68"/>
      <c r="L602" s="205"/>
      <c r="M602" s="210"/>
      <c r="N602" s="211"/>
      <c r="O602" s="211"/>
      <c r="P602" s="211"/>
      <c r="Q602" s="211"/>
      <c r="R602" s="211"/>
      <c r="S602" s="211"/>
      <c r="T602" s="212"/>
      <c r="AT602" s="209" t="s">
        <v>140</v>
      </c>
      <c r="AU602" s="209" t="s">
        <v>138</v>
      </c>
      <c r="AV602" s="114" t="s">
        <v>22</v>
      </c>
      <c r="AW602" s="114" t="s">
        <v>34</v>
      </c>
      <c r="AX602" s="114" t="s">
        <v>70</v>
      </c>
      <c r="AY602" s="209" t="s">
        <v>130</v>
      </c>
    </row>
    <row r="603" spans="2:65" s="114" customFormat="1" x14ac:dyDescent="0.3">
      <c r="B603" s="205"/>
      <c r="D603" s="206" t="s">
        <v>140</v>
      </c>
      <c r="E603" s="207" t="s">
        <v>3</v>
      </c>
      <c r="F603" s="208" t="s">
        <v>483</v>
      </c>
      <c r="H603" s="209" t="s">
        <v>3</v>
      </c>
      <c r="I603" s="68"/>
      <c r="L603" s="205"/>
      <c r="M603" s="210"/>
      <c r="N603" s="211"/>
      <c r="O603" s="211"/>
      <c r="P603" s="211"/>
      <c r="Q603" s="211"/>
      <c r="R603" s="211"/>
      <c r="S603" s="211"/>
      <c r="T603" s="212"/>
      <c r="AT603" s="209" t="s">
        <v>140</v>
      </c>
      <c r="AU603" s="209" t="s">
        <v>138</v>
      </c>
      <c r="AV603" s="114" t="s">
        <v>22</v>
      </c>
      <c r="AW603" s="114" t="s">
        <v>34</v>
      </c>
      <c r="AX603" s="114" t="s">
        <v>70</v>
      </c>
      <c r="AY603" s="209" t="s">
        <v>130</v>
      </c>
    </row>
    <row r="604" spans="2:65" s="114" customFormat="1" x14ac:dyDescent="0.3">
      <c r="B604" s="205"/>
      <c r="D604" s="206" t="s">
        <v>140</v>
      </c>
      <c r="E604" s="207" t="s">
        <v>3</v>
      </c>
      <c r="F604" s="208" t="s">
        <v>484</v>
      </c>
      <c r="H604" s="209" t="s">
        <v>3</v>
      </c>
      <c r="I604" s="68"/>
      <c r="L604" s="205"/>
      <c r="M604" s="210"/>
      <c r="N604" s="211"/>
      <c r="O604" s="211"/>
      <c r="P604" s="211"/>
      <c r="Q604" s="211"/>
      <c r="R604" s="211"/>
      <c r="S604" s="211"/>
      <c r="T604" s="212"/>
      <c r="AT604" s="209" t="s">
        <v>140</v>
      </c>
      <c r="AU604" s="209" t="s">
        <v>138</v>
      </c>
      <c r="AV604" s="114" t="s">
        <v>22</v>
      </c>
      <c r="AW604" s="114" t="s">
        <v>34</v>
      </c>
      <c r="AX604" s="114" t="s">
        <v>70</v>
      </c>
      <c r="AY604" s="209" t="s">
        <v>130</v>
      </c>
    </row>
    <row r="605" spans="2:65" s="114" customFormat="1" x14ac:dyDescent="0.3">
      <c r="B605" s="205"/>
      <c r="D605" s="206" t="s">
        <v>140</v>
      </c>
      <c r="E605" s="207" t="s">
        <v>3</v>
      </c>
      <c r="F605" s="208" t="s">
        <v>227</v>
      </c>
      <c r="H605" s="209" t="s">
        <v>3</v>
      </c>
      <c r="I605" s="68"/>
      <c r="L605" s="205"/>
      <c r="M605" s="210"/>
      <c r="N605" s="211"/>
      <c r="O605" s="211"/>
      <c r="P605" s="211"/>
      <c r="Q605" s="211"/>
      <c r="R605" s="211"/>
      <c r="S605" s="211"/>
      <c r="T605" s="212"/>
      <c r="AT605" s="209" t="s">
        <v>140</v>
      </c>
      <c r="AU605" s="209" t="s">
        <v>138</v>
      </c>
      <c r="AV605" s="114" t="s">
        <v>22</v>
      </c>
      <c r="AW605" s="114" t="s">
        <v>34</v>
      </c>
      <c r="AX605" s="114" t="s">
        <v>70</v>
      </c>
      <c r="AY605" s="209" t="s">
        <v>130</v>
      </c>
    </row>
    <row r="606" spans="2:65" s="115" customFormat="1" x14ac:dyDescent="0.3">
      <c r="B606" s="213"/>
      <c r="D606" s="206" t="s">
        <v>140</v>
      </c>
      <c r="E606" s="214" t="s">
        <v>3</v>
      </c>
      <c r="F606" s="215" t="s">
        <v>485</v>
      </c>
      <c r="H606" s="216">
        <v>23.76</v>
      </c>
      <c r="I606" s="69"/>
      <c r="L606" s="213"/>
      <c r="M606" s="217"/>
      <c r="N606" s="218"/>
      <c r="O606" s="218"/>
      <c r="P606" s="218"/>
      <c r="Q606" s="218"/>
      <c r="R606" s="218"/>
      <c r="S606" s="218"/>
      <c r="T606" s="219"/>
      <c r="AT606" s="214" t="s">
        <v>140</v>
      </c>
      <c r="AU606" s="214" t="s">
        <v>138</v>
      </c>
      <c r="AV606" s="115" t="s">
        <v>138</v>
      </c>
      <c r="AW606" s="115" t="s">
        <v>34</v>
      </c>
      <c r="AX606" s="115" t="s">
        <v>70</v>
      </c>
      <c r="AY606" s="214" t="s">
        <v>130</v>
      </c>
    </row>
    <row r="607" spans="2:65" s="114" customFormat="1" x14ac:dyDescent="0.3">
      <c r="B607" s="205"/>
      <c r="D607" s="206" t="s">
        <v>140</v>
      </c>
      <c r="E607" s="207" t="s">
        <v>3</v>
      </c>
      <c r="F607" s="208" t="s">
        <v>235</v>
      </c>
      <c r="H607" s="209" t="s">
        <v>3</v>
      </c>
      <c r="I607" s="68"/>
      <c r="L607" s="205"/>
      <c r="M607" s="210"/>
      <c r="N607" s="211"/>
      <c r="O607" s="211"/>
      <c r="P607" s="211"/>
      <c r="Q607" s="211"/>
      <c r="R607" s="211"/>
      <c r="S607" s="211"/>
      <c r="T607" s="212"/>
      <c r="AT607" s="209" t="s">
        <v>140</v>
      </c>
      <c r="AU607" s="209" t="s">
        <v>138</v>
      </c>
      <c r="AV607" s="114" t="s">
        <v>22</v>
      </c>
      <c r="AW607" s="114" t="s">
        <v>34</v>
      </c>
      <c r="AX607" s="114" t="s">
        <v>70</v>
      </c>
      <c r="AY607" s="209" t="s">
        <v>130</v>
      </c>
    </row>
    <row r="608" spans="2:65" s="115" customFormat="1" x14ac:dyDescent="0.3">
      <c r="B608" s="213"/>
      <c r="D608" s="206" t="s">
        <v>140</v>
      </c>
      <c r="E608" s="214" t="s">
        <v>3</v>
      </c>
      <c r="F608" s="215" t="s">
        <v>253</v>
      </c>
      <c r="H608" s="216">
        <v>5.4</v>
      </c>
      <c r="I608" s="69"/>
      <c r="L608" s="213"/>
      <c r="M608" s="217"/>
      <c r="N608" s="218"/>
      <c r="O608" s="218"/>
      <c r="P608" s="218"/>
      <c r="Q608" s="218"/>
      <c r="R608" s="218"/>
      <c r="S608" s="218"/>
      <c r="T608" s="219"/>
      <c r="AT608" s="214" t="s">
        <v>140</v>
      </c>
      <c r="AU608" s="214" t="s">
        <v>138</v>
      </c>
      <c r="AV608" s="115" t="s">
        <v>138</v>
      </c>
      <c r="AW608" s="115" t="s">
        <v>34</v>
      </c>
      <c r="AX608" s="115" t="s">
        <v>70</v>
      </c>
      <c r="AY608" s="214" t="s">
        <v>130</v>
      </c>
    </row>
    <row r="609" spans="2:65" s="114" customFormat="1" x14ac:dyDescent="0.3">
      <c r="B609" s="205"/>
      <c r="D609" s="206" t="s">
        <v>140</v>
      </c>
      <c r="E609" s="207" t="s">
        <v>3</v>
      </c>
      <c r="F609" s="208" t="s">
        <v>238</v>
      </c>
      <c r="H609" s="209" t="s">
        <v>3</v>
      </c>
      <c r="I609" s="68"/>
      <c r="L609" s="205"/>
      <c r="M609" s="210"/>
      <c r="N609" s="211"/>
      <c r="O609" s="211"/>
      <c r="P609" s="211"/>
      <c r="Q609" s="211"/>
      <c r="R609" s="211"/>
      <c r="S609" s="211"/>
      <c r="T609" s="212"/>
      <c r="AT609" s="209" t="s">
        <v>140</v>
      </c>
      <c r="AU609" s="209" t="s">
        <v>138</v>
      </c>
      <c r="AV609" s="114" t="s">
        <v>22</v>
      </c>
      <c r="AW609" s="114" t="s">
        <v>34</v>
      </c>
      <c r="AX609" s="114" t="s">
        <v>70</v>
      </c>
      <c r="AY609" s="209" t="s">
        <v>130</v>
      </c>
    </row>
    <row r="610" spans="2:65" s="115" customFormat="1" x14ac:dyDescent="0.3">
      <c r="B610" s="213"/>
      <c r="D610" s="206" t="s">
        <v>140</v>
      </c>
      <c r="E610" s="214" t="s">
        <v>3</v>
      </c>
      <c r="F610" s="215" t="s">
        <v>253</v>
      </c>
      <c r="H610" s="216">
        <v>5.4</v>
      </c>
      <c r="I610" s="69"/>
      <c r="L610" s="213"/>
      <c r="M610" s="217"/>
      <c r="N610" s="218"/>
      <c r="O610" s="218"/>
      <c r="P610" s="218"/>
      <c r="Q610" s="218"/>
      <c r="R610" s="218"/>
      <c r="S610" s="218"/>
      <c r="T610" s="219"/>
      <c r="AT610" s="214" t="s">
        <v>140</v>
      </c>
      <c r="AU610" s="214" t="s">
        <v>138</v>
      </c>
      <c r="AV610" s="115" t="s">
        <v>138</v>
      </c>
      <c r="AW610" s="115" t="s">
        <v>34</v>
      </c>
      <c r="AX610" s="115" t="s">
        <v>70</v>
      </c>
      <c r="AY610" s="214" t="s">
        <v>130</v>
      </c>
    </row>
    <row r="611" spans="2:65" s="114" customFormat="1" x14ac:dyDescent="0.3">
      <c r="B611" s="205"/>
      <c r="D611" s="206" t="s">
        <v>140</v>
      </c>
      <c r="E611" s="207" t="s">
        <v>3</v>
      </c>
      <c r="F611" s="208" t="s">
        <v>486</v>
      </c>
      <c r="H611" s="209" t="s">
        <v>3</v>
      </c>
      <c r="I611" s="68"/>
      <c r="L611" s="205"/>
      <c r="M611" s="210"/>
      <c r="N611" s="211"/>
      <c r="O611" s="211"/>
      <c r="P611" s="211"/>
      <c r="Q611" s="211"/>
      <c r="R611" s="211"/>
      <c r="S611" s="211"/>
      <c r="T611" s="212"/>
      <c r="AT611" s="209" t="s">
        <v>140</v>
      </c>
      <c r="AU611" s="209" t="s">
        <v>138</v>
      </c>
      <c r="AV611" s="114" t="s">
        <v>22</v>
      </c>
      <c r="AW611" s="114" t="s">
        <v>34</v>
      </c>
      <c r="AX611" s="114" t="s">
        <v>70</v>
      </c>
      <c r="AY611" s="209" t="s">
        <v>130</v>
      </c>
    </row>
    <row r="612" spans="2:65" s="115" customFormat="1" x14ac:dyDescent="0.3">
      <c r="B612" s="213"/>
      <c r="D612" s="206" t="s">
        <v>140</v>
      </c>
      <c r="E612" s="214" t="s">
        <v>3</v>
      </c>
      <c r="F612" s="215" t="s">
        <v>487</v>
      </c>
      <c r="H612" s="216">
        <v>6.12</v>
      </c>
      <c r="I612" s="69"/>
      <c r="L612" s="213"/>
      <c r="M612" s="217"/>
      <c r="N612" s="218"/>
      <c r="O612" s="218"/>
      <c r="P612" s="218"/>
      <c r="Q612" s="218"/>
      <c r="R612" s="218"/>
      <c r="S612" s="218"/>
      <c r="T612" s="219"/>
      <c r="AT612" s="214" t="s">
        <v>140</v>
      </c>
      <c r="AU612" s="214" t="s">
        <v>138</v>
      </c>
      <c r="AV612" s="115" t="s">
        <v>138</v>
      </c>
      <c r="AW612" s="115" t="s">
        <v>34</v>
      </c>
      <c r="AX612" s="115" t="s">
        <v>70</v>
      </c>
      <c r="AY612" s="214" t="s">
        <v>130</v>
      </c>
    </row>
    <row r="613" spans="2:65" s="115" customFormat="1" x14ac:dyDescent="0.3">
      <c r="B613" s="213"/>
      <c r="D613" s="206" t="s">
        <v>140</v>
      </c>
      <c r="E613" s="214" t="s">
        <v>3</v>
      </c>
      <c r="F613" s="215" t="s">
        <v>488</v>
      </c>
      <c r="H613" s="216">
        <v>1.2</v>
      </c>
      <c r="I613" s="69"/>
      <c r="L613" s="213"/>
      <c r="M613" s="217"/>
      <c r="N613" s="218"/>
      <c r="O613" s="218"/>
      <c r="P613" s="218"/>
      <c r="Q613" s="218"/>
      <c r="R613" s="218"/>
      <c r="S613" s="218"/>
      <c r="T613" s="219"/>
      <c r="AT613" s="214" t="s">
        <v>140</v>
      </c>
      <c r="AU613" s="214" t="s">
        <v>138</v>
      </c>
      <c r="AV613" s="115" t="s">
        <v>138</v>
      </c>
      <c r="AW613" s="115" t="s">
        <v>34</v>
      </c>
      <c r="AX613" s="115" t="s">
        <v>70</v>
      </c>
      <c r="AY613" s="214" t="s">
        <v>130</v>
      </c>
    </row>
    <row r="614" spans="2:65" s="115" customFormat="1" x14ac:dyDescent="0.3">
      <c r="B614" s="213"/>
      <c r="D614" s="206" t="s">
        <v>140</v>
      </c>
      <c r="E614" s="214" t="s">
        <v>3</v>
      </c>
      <c r="F614" s="215" t="s">
        <v>488</v>
      </c>
      <c r="H614" s="216">
        <v>1.2</v>
      </c>
      <c r="I614" s="69"/>
      <c r="L614" s="213"/>
      <c r="M614" s="217"/>
      <c r="N614" s="218"/>
      <c r="O614" s="218"/>
      <c r="P614" s="218"/>
      <c r="Q614" s="218"/>
      <c r="R614" s="218"/>
      <c r="S614" s="218"/>
      <c r="T614" s="219"/>
      <c r="AT614" s="214" t="s">
        <v>140</v>
      </c>
      <c r="AU614" s="214" t="s">
        <v>138</v>
      </c>
      <c r="AV614" s="115" t="s">
        <v>138</v>
      </c>
      <c r="AW614" s="115" t="s">
        <v>34</v>
      </c>
      <c r="AX614" s="115" t="s">
        <v>70</v>
      </c>
      <c r="AY614" s="214" t="s">
        <v>130</v>
      </c>
    </row>
    <row r="615" spans="2:65" s="117" customFormat="1" x14ac:dyDescent="0.3">
      <c r="B615" s="241"/>
      <c r="D615" s="206" t="s">
        <v>140</v>
      </c>
      <c r="E615" s="242" t="s">
        <v>3</v>
      </c>
      <c r="F615" s="243" t="s">
        <v>315</v>
      </c>
      <c r="H615" s="244">
        <v>43.08</v>
      </c>
      <c r="I615" s="72"/>
      <c r="L615" s="241"/>
      <c r="M615" s="245"/>
      <c r="N615" s="246"/>
      <c r="O615" s="246"/>
      <c r="P615" s="246"/>
      <c r="Q615" s="246"/>
      <c r="R615" s="246"/>
      <c r="S615" s="246"/>
      <c r="T615" s="247"/>
      <c r="AT615" s="242" t="s">
        <v>140</v>
      </c>
      <c r="AU615" s="242" t="s">
        <v>138</v>
      </c>
      <c r="AV615" s="117" t="s">
        <v>147</v>
      </c>
      <c r="AW615" s="117" t="s">
        <v>34</v>
      </c>
      <c r="AX615" s="117" t="s">
        <v>70</v>
      </c>
      <c r="AY615" s="242" t="s">
        <v>130</v>
      </c>
    </row>
    <row r="616" spans="2:65" s="114" customFormat="1" x14ac:dyDescent="0.3">
      <c r="B616" s="205"/>
      <c r="D616" s="206" t="s">
        <v>140</v>
      </c>
      <c r="E616" s="207" t="s">
        <v>3</v>
      </c>
      <c r="F616" s="208" t="s">
        <v>489</v>
      </c>
      <c r="H616" s="209" t="s">
        <v>3</v>
      </c>
      <c r="I616" s="68"/>
      <c r="L616" s="205"/>
      <c r="M616" s="210"/>
      <c r="N616" s="211"/>
      <c r="O616" s="211"/>
      <c r="P616" s="211"/>
      <c r="Q616" s="211"/>
      <c r="R616" s="211"/>
      <c r="S616" s="211"/>
      <c r="T616" s="212"/>
      <c r="AT616" s="209" t="s">
        <v>140</v>
      </c>
      <c r="AU616" s="209" t="s">
        <v>138</v>
      </c>
      <c r="AV616" s="114" t="s">
        <v>22</v>
      </c>
      <c r="AW616" s="114" t="s">
        <v>34</v>
      </c>
      <c r="AX616" s="114" t="s">
        <v>70</v>
      </c>
      <c r="AY616" s="209" t="s">
        <v>130</v>
      </c>
    </row>
    <row r="617" spans="2:65" s="115" customFormat="1" x14ac:dyDescent="0.3">
      <c r="B617" s="213"/>
      <c r="D617" s="206" t="s">
        <v>140</v>
      </c>
      <c r="E617" s="214" t="s">
        <v>3</v>
      </c>
      <c r="F617" s="215" t="s">
        <v>490</v>
      </c>
      <c r="H617" s="216">
        <v>43.08</v>
      </c>
      <c r="I617" s="69"/>
      <c r="L617" s="213"/>
      <c r="M617" s="217"/>
      <c r="N617" s="218"/>
      <c r="O617" s="218"/>
      <c r="P617" s="218"/>
      <c r="Q617" s="218"/>
      <c r="R617" s="218"/>
      <c r="S617" s="218"/>
      <c r="T617" s="219"/>
      <c r="AT617" s="214" t="s">
        <v>140</v>
      </c>
      <c r="AU617" s="214" t="s">
        <v>138</v>
      </c>
      <c r="AV617" s="115" t="s">
        <v>138</v>
      </c>
      <c r="AW617" s="115" t="s">
        <v>34</v>
      </c>
      <c r="AX617" s="115" t="s">
        <v>70</v>
      </c>
      <c r="AY617" s="214" t="s">
        <v>130</v>
      </c>
    </row>
    <row r="618" spans="2:65" s="116" customFormat="1" x14ac:dyDescent="0.3">
      <c r="B618" s="220"/>
      <c r="D618" s="221" t="s">
        <v>140</v>
      </c>
      <c r="E618" s="222" t="s">
        <v>3</v>
      </c>
      <c r="F618" s="223" t="s">
        <v>143</v>
      </c>
      <c r="H618" s="224">
        <v>86.16</v>
      </c>
      <c r="I618" s="70"/>
      <c r="L618" s="220"/>
      <c r="M618" s="225"/>
      <c r="N618" s="226"/>
      <c r="O618" s="226"/>
      <c r="P618" s="226"/>
      <c r="Q618" s="226"/>
      <c r="R618" s="226"/>
      <c r="S618" s="226"/>
      <c r="T618" s="227"/>
      <c r="AT618" s="228" t="s">
        <v>140</v>
      </c>
      <c r="AU618" s="228" t="s">
        <v>138</v>
      </c>
      <c r="AV618" s="116" t="s">
        <v>137</v>
      </c>
      <c r="AW618" s="116" t="s">
        <v>34</v>
      </c>
      <c r="AX618" s="116" t="s">
        <v>22</v>
      </c>
      <c r="AY618" s="228" t="s">
        <v>130</v>
      </c>
    </row>
    <row r="619" spans="2:65" s="95" customFormat="1" ht="31.5" customHeight="1" x14ac:dyDescent="0.3">
      <c r="B619" s="127"/>
      <c r="C619" s="194" t="s">
        <v>491</v>
      </c>
      <c r="D619" s="194" t="s">
        <v>132</v>
      </c>
      <c r="E619" s="195" t="s">
        <v>492</v>
      </c>
      <c r="F619" s="196" t="s">
        <v>493</v>
      </c>
      <c r="G619" s="197" t="s">
        <v>135</v>
      </c>
      <c r="H619" s="198">
        <v>93</v>
      </c>
      <c r="I619" s="67"/>
      <c r="J619" s="199">
        <f>ROUND(I619*H619,2)</f>
        <v>0</v>
      </c>
      <c r="K619" s="196" t="s">
        <v>136</v>
      </c>
      <c r="L619" s="127"/>
      <c r="M619" s="200" t="s">
        <v>3</v>
      </c>
      <c r="N619" s="201" t="s">
        <v>42</v>
      </c>
      <c r="O619" s="99"/>
      <c r="P619" s="202">
        <f>O619*H619</f>
        <v>0</v>
      </c>
      <c r="Q619" s="202">
        <v>0.24217</v>
      </c>
      <c r="R619" s="202">
        <f>Q619*H619</f>
        <v>22.521809999999999</v>
      </c>
      <c r="S619" s="202">
        <v>0</v>
      </c>
      <c r="T619" s="203">
        <f>S619*H619</f>
        <v>0</v>
      </c>
      <c r="AR619" s="120" t="s">
        <v>137</v>
      </c>
      <c r="AT619" s="120" t="s">
        <v>132</v>
      </c>
      <c r="AU619" s="120" t="s">
        <v>138</v>
      </c>
      <c r="AY619" s="120" t="s">
        <v>130</v>
      </c>
      <c r="BE619" s="204">
        <f>IF(N619="základní",J619,0)</f>
        <v>0</v>
      </c>
      <c r="BF619" s="204">
        <f>IF(N619="snížená",J619,0)</f>
        <v>0</v>
      </c>
      <c r="BG619" s="204">
        <f>IF(N619="zákl. přenesená",J619,0)</f>
        <v>0</v>
      </c>
      <c r="BH619" s="204">
        <f>IF(N619="sníž. přenesená",J619,0)</f>
        <v>0</v>
      </c>
      <c r="BI619" s="204">
        <f>IF(N619="nulová",J619,0)</f>
        <v>0</v>
      </c>
      <c r="BJ619" s="120" t="s">
        <v>138</v>
      </c>
      <c r="BK619" s="204">
        <f>ROUND(I619*H619,2)</f>
        <v>0</v>
      </c>
      <c r="BL619" s="120" t="s">
        <v>137</v>
      </c>
      <c r="BM619" s="120" t="s">
        <v>494</v>
      </c>
    </row>
    <row r="620" spans="2:65" s="114" customFormat="1" x14ac:dyDescent="0.3">
      <c r="B620" s="205"/>
      <c r="D620" s="206" t="s">
        <v>140</v>
      </c>
      <c r="E620" s="207" t="s">
        <v>3</v>
      </c>
      <c r="F620" s="208" t="s">
        <v>141</v>
      </c>
      <c r="H620" s="209" t="s">
        <v>3</v>
      </c>
      <c r="I620" s="68"/>
      <c r="L620" s="205"/>
      <c r="M620" s="210"/>
      <c r="N620" s="211"/>
      <c r="O620" s="211"/>
      <c r="P620" s="211"/>
      <c r="Q620" s="211"/>
      <c r="R620" s="211"/>
      <c r="S620" s="211"/>
      <c r="T620" s="212"/>
      <c r="AT620" s="209" t="s">
        <v>140</v>
      </c>
      <c r="AU620" s="209" t="s">
        <v>138</v>
      </c>
      <c r="AV620" s="114" t="s">
        <v>22</v>
      </c>
      <c r="AW620" s="114" t="s">
        <v>34</v>
      </c>
      <c r="AX620" s="114" t="s">
        <v>70</v>
      </c>
      <c r="AY620" s="209" t="s">
        <v>130</v>
      </c>
    </row>
    <row r="621" spans="2:65" s="115" customFormat="1" x14ac:dyDescent="0.3">
      <c r="B621" s="213"/>
      <c r="D621" s="206" t="s">
        <v>140</v>
      </c>
      <c r="E621" s="214" t="s">
        <v>3</v>
      </c>
      <c r="F621" s="215" t="s">
        <v>142</v>
      </c>
      <c r="H621" s="216">
        <v>93</v>
      </c>
      <c r="I621" s="69"/>
      <c r="L621" s="213"/>
      <c r="M621" s="217"/>
      <c r="N621" s="218"/>
      <c r="O621" s="218"/>
      <c r="P621" s="218"/>
      <c r="Q621" s="218"/>
      <c r="R621" s="218"/>
      <c r="S621" s="218"/>
      <c r="T621" s="219"/>
      <c r="AT621" s="214" t="s">
        <v>140</v>
      </c>
      <c r="AU621" s="214" t="s">
        <v>138</v>
      </c>
      <c r="AV621" s="115" t="s">
        <v>138</v>
      </c>
      <c r="AW621" s="115" t="s">
        <v>34</v>
      </c>
      <c r="AX621" s="115" t="s">
        <v>70</v>
      </c>
      <c r="AY621" s="214" t="s">
        <v>130</v>
      </c>
    </row>
    <row r="622" spans="2:65" s="116" customFormat="1" x14ac:dyDescent="0.3">
      <c r="B622" s="220"/>
      <c r="D622" s="221" t="s">
        <v>140</v>
      </c>
      <c r="E622" s="222" t="s">
        <v>3</v>
      </c>
      <c r="F622" s="223" t="s">
        <v>143</v>
      </c>
      <c r="H622" s="224">
        <v>93</v>
      </c>
      <c r="I622" s="70"/>
      <c r="L622" s="220"/>
      <c r="M622" s="225"/>
      <c r="N622" s="226"/>
      <c r="O622" s="226"/>
      <c r="P622" s="226"/>
      <c r="Q622" s="226"/>
      <c r="R622" s="226"/>
      <c r="S622" s="226"/>
      <c r="T622" s="227"/>
      <c r="AT622" s="228" t="s">
        <v>140</v>
      </c>
      <c r="AU622" s="228" t="s">
        <v>138</v>
      </c>
      <c r="AV622" s="116" t="s">
        <v>137</v>
      </c>
      <c r="AW622" s="116" t="s">
        <v>34</v>
      </c>
      <c r="AX622" s="116" t="s">
        <v>22</v>
      </c>
      <c r="AY622" s="228" t="s">
        <v>130</v>
      </c>
    </row>
    <row r="623" spans="2:65" s="95" customFormat="1" ht="22.5" customHeight="1" x14ac:dyDescent="0.3">
      <c r="B623" s="127"/>
      <c r="C623" s="194" t="s">
        <v>495</v>
      </c>
      <c r="D623" s="194" t="s">
        <v>132</v>
      </c>
      <c r="E623" s="195" t="s">
        <v>496</v>
      </c>
      <c r="F623" s="196" t="s">
        <v>497</v>
      </c>
      <c r="G623" s="197" t="s">
        <v>195</v>
      </c>
      <c r="H623" s="198">
        <v>111.7</v>
      </c>
      <c r="I623" s="67"/>
      <c r="J623" s="199">
        <f>ROUND(I623*H623,2)</f>
        <v>0</v>
      </c>
      <c r="K623" s="196" t="s">
        <v>136</v>
      </c>
      <c r="L623" s="127"/>
      <c r="M623" s="200" t="s">
        <v>3</v>
      </c>
      <c r="N623" s="201" t="s">
        <v>42</v>
      </c>
      <c r="O623" s="99"/>
      <c r="P623" s="202">
        <f>O623*H623</f>
        <v>0</v>
      </c>
      <c r="Q623" s="202">
        <v>0.19747999999999999</v>
      </c>
      <c r="R623" s="202">
        <f>Q623*H623</f>
        <v>22.058516000000001</v>
      </c>
      <c r="S623" s="202">
        <v>0</v>
      </c>
      <c r="T623" s="203">
        <f>S623*H623</f>
        <v>0</v>
      </c>
      <c r="AR623" s="120" t="s">
        <v>137</v>
      </c>
      <c r="AT623" s="120" t="s">
        <v>132</v>
      </c>
      <c r="AU623" s="120" t="s">
        <v>138</v>
      </c>
      <c r="AY623" s="120" t="s">
        <v>130</v>
      </c>
      <c r="BE623" s="204">
        <f>IF(N623="základní",J623,0)</f>
        <v>0</v>
      </c>
      <c r="BF623" s="204">
        <f>IF(N623="snížená",J623,0)</f>
        <v>0</v>
      </c>
      <c r="BG623" s="204">
        <f>IF(N623="zákl. přenesená",J623,0)</f>
        <v>0</v>
      </c>
      <c r="BH623" s="204">
        <f>IF(N623="sníž. přenesená",J623,0)</f>
        <v>0</v>
      </c>
      <c r="BI623" s="204">
        <f>IF(N623="nulová",J623,0)</f>
        <v>0</v>
      </c>
      <c r="BJ623" s="120" t="s">
        <v>138</v>
      </c>
      <c r="BK623" s="204">
        <f>ROUND(I623*H623,2)</f>
        <v>0</v>
      </c>
      <c r="BL623" s="120" t="s">
        <v>137</v>
      </c>
      <c r="BM623" s="120" t="s">
        <v>498</v>
      </c>
    </row>
    <row r="624" spans="2:65" s="114" customFormat="1" x14ac:dyDescent="0.3">
      <c r="B624" s="205"/>
      <c r="D624" s="206" t="s">
        <v>140</v>
      </c>
      <c r="E624" s="207" t="s">
        <v>3</v>
      </c>
      <c r="F624" s="208" t="s">
        <v>499</v>
      </c>
      <c r="H624" s="209" t="s">
        <v>3</v>
      </c>
      <c r="I624" s="68"/>
      <c r="L624" s="205"/>
      <c r="M624" s="210"/>
      <c r="N624" s="211"/>
      <c r="O624" s="211"/>
      <c r="P624" s="211"/>
      <c r="Q624" s="211"/>
      <c r="R624" s="211"/>
      <c r="S624" s="211"/>
      <c r="T624" s="212"/>
      <c r="AT624" s="209" t="s">
        <v>140</v>
      </c>
      <c r="AU624" s="209" t="s">
        <v>138</v>
      </c>
      <c r="AV624" s="114" t="s">
        <v>22</v>
      </c>
      <c r="AW624" s="114" t="s">
        <v>34</v>
      </c>
      <c r="AX624" s="114" t="s">
        <v>70</v>
      </c>
      <c r="AY624" s="209" t="s">
        <v>130</v>
      </c>
    </row>
    <row r="625" spans="2:65" s="115" customFormat="1" x14ac:dyDescent="0.3">
      <c r="B625" s="213"/>
      <c r="D625" s="206" t="s">
        <v>140</v>
      </c>
      <c r="E625" s="214" t="s">
        <v>3</v>
      </c>
      <c r="F625" s="215" t="s">
        <v>500</v>
      </c>
      <c r="H625" s="216">
        <v>35.700000000000003</v>
      </c>
      <c r="I625" s="69"/>
      <c r="L625" s="213"/>
      <c r="M625" s="217"/>
      <c r="N625" s="218"/>
      <c r="O625" s="218"/>
      <c r="P625" s="218"/>
      <c r="Q625" s="218"/>
      <c r="R625" s="218"/>
      <c r="S625" s="218"/>
      <c r="T625" s="219"/>
      <c r="AT625" s="214" t="s">
        <v>140</v>
      </c>
      <c r="AU625" s="214" t="s">
        <v>138</v>
      </c>
      <c r="AV625" s="115" t="s">
        <v>138</v>
      </c>
      <c r="AW625" s="115" t="s">
        <v>34</v>
      </c>
      <c r="AX625" s="115" t="s">
        <v>70</v>
      </c>
      <c r="AY625" s="214" t="s">
        <v>130</v>
      </c>
    </row>
    <row r="626" spans="2:65" s="115" customFormat="1" x14ac:dyDescent="0.3">
      <c r="B626" s="213"/>
      <c r="D626" s="206" t="s">
        <v>140</v>
      </c>
      <c r="E626" s="214" t="s">
        <v>3</v>
      </c>
      <c r="F626" s="215" t="s">
        <v>501</v>
      </c>
      <c r="H626" s="216">
        <v>41.6</v>
      </c>
      <c r="I626" s="69"/>
      <c r="L626" s="213"/>
      <c r="M626" s="217"/>
      <c r="N626" s="218"/>
      <c r="O626" s="218"/>
      <c r="P626" s="218"/>
      <c r="Q626" s="218"/>
      <c r="R626" s="218"/>
      <c r="S626" s="218"/>
      <c r="T626" s="219"/>
      <c r="AT626" s="214" t="s">
        <v>140</v>
      </c>
      <c r="AU626" s="214" t="s">
        <v>138</v>
      </c>
      <c r="AV626" s="115" t="s">
        <v>138</v>
      </c>
      <c r="AW626" s="115" t="s">
        <v>34</v>
      </c>
      <c r="AX626" s="115" t="s">
        <v>70</v>
      </c>
      <c r="AY626" s="214" t="s">
        <v>130</v>
      </c>
    </row>
    <row r="627" spans="2:65" s="115" customFormat="1" x14ac:dyDescent="0.3">
      <c r="B627" s="213"/>
      <c r="D627" s="206" t="s">
        <v>140</v>
      </c>
      <c r="E627" s="214" t="s">
        <v>3</v>
      </c>
      <c r="F627" s="215" t="s">
        <v>502</v>
      </c>
      <c r="H627" s="216">
        <v>17.2</v>
      </c>
      <c r="I627" s="69"/>
      <c r="L627" s="213"/>
      <c r="M627" s="217"/>
      <c r="N627" s="218"/>
      <c r="O627" s="218"/>
      <c r="P627" s="218"/>
      <c r="Q627" s="218"/>
      <c r="R627" s="218"/>
      <c r="S627" s="218"/>
      <c r="T627" s="219"/>
      <c r="AT627" s="214" t="s">
        <v>140</v>
      </c>
      <c r="AU627" s="214" t="s">
        <v>138</v>
      </c>
      <c r="AV627" s="115" t="s">
        <v>138</v>
      </c>
      <c r="AW627" s="115" t="s">
        <v>34</v>
      </c>
      <c r="AX627" s="115" t="s">
        <v>70</v>
      </c>
      <c r="AY627" s="214" t="s">
        <v>130</v>
      </c>
    </row>
    <row r="628" spans="2:65" s="115" customFormat="1" x14ac:dyDescent="0.3">
      <c r="B628" s="213"/>
      <c r="D628" s="206" t="s">
        <v>140</v>
      </c>
      <c r="E628" s="214" t="s">
        <v>3</v>
      </c>
      <c r="F628" s="215" t="s">
        <v>503</v>
      </c>
      <c r="H628" s="216">
        <v>17.2</v>
      </c>
      <c r="I628" s="69"/>
      <c r="L628" s="213"/>
      <c r="M628" s="217"/>
      <c r="N628" s="218"/>
      <c r="O628" s="218"/>
      <c r="P628" s="218"/>
      <c r="Q628" s="218"/>
      <c r="R628" s="218"/>
      <c r="S628" s="218"/>
      <c r="T628" s="219"/>
      <c r="AT628" s="214" t="s">
        <v>140</v>
      </c>
      <c r="AU628" s="214" t="s">
        <v>138</v>
      </c>
      <c r="AV628" s="115" t="s">
        <v>138</v>
      </c>
      <c r="AW628" s="115" t="s">
        <v>34</v>
      </c>
      <c r="AX628" s="115" t="s">
        <v>70</v>
      </c>
      <c r="AY628" s="214" t="s">
        <v>130</v>
      </c>
    </row>
    <row r="629" spans="2:65" s="116" customFormat="1" x14ac:dyDescent="0.3">
      <c r="B629" s="220"/>
      <c r="D629" s="206" t="s">
        <v>140</v>
      </c>
      <c r="E629" s="229" t="s">
        <v>3</v>
      </c>
      <c r="F629" s="230" t="s">
        <v>143</v>
      </c>
      <c r="H629" s="231">
        <v>111.7</v>
      </c>
      <c r="I629" s="70"/>
      <c r="L629" s="220"/>
      <c r="M629" s="225"/>
      <c r="N629" s="226"/>
      <c r="O629" s="226"/>
      <c r="P629" s="226"/>
      <c r="Q629" s="226"/>
      <c r="R629" s="226"/>
      <c r="S629" s="226"/>
      <c r="T629" s="227"/>
      <c r="AT629" s="228" t="s">
        <v>140</v>
      </c>
      <c r="AU629" s="228" t="s">
        <v>138</v>
      </c>
      <c r="AV629" s="116" t="s">
        <v>137</v>
      </c>
      <c r="AW629" s="116" t="s">
        <v>34</v>
      </c>
      <c r="AX629" s="116" t="s">
        <v>22</v>
      </c>
      <c r="AY629" s="228" t="s">
        <v>130</v>
      </c>
    </row>
    <row r="630" spans="2:65" s="113" customFormat="1" ht="29.85" customHeight="1" x14ac:dyDescent="0.3">
      <c r="B630" s="181"/>
      <c r="D630" s="191" t="s">
        <v>69</v>
      </c>
      <c r="E630" s="192" t="s">
        <v>174</v>
      </c>
      <c r="F630" s="192" t="s">
        <v>504</v>
      </c>
      <c r="I630" s="66"/>
      <c r="J630" s="193">
        <f>BK630</f>
        <v>0</v>
      </c>
      <c r="L630" s="181"/>
      <c r="M630" s="185"/>
      <c r="N630" s="186"/>
      <c r="O630" s="186"/>
      <c r="P630" s="187">
        <f>SUM(P631:P707)</f>
        <v>0</v>
      </c>
      <c r="Q630" s="186"/>
      <c r="R630" s="187">
        <f>SUM(R631:R707)</f>
        <v>2.5053600000000002E-2</v>
      </c>
      <c r="S630" s="186"/>
      <c r="T630" s="188">
        <f>SUM(T631:T707)</f>
        <v>0</v>
      </c>
      <c r="AR630" s="182" t="s">
        <v>22</v>
      </c>
      <c r="AT630" s="189" t="s">
        <v>69</v>
      </c>
      <c r="AU630" s="189" t="s">
        <v>22</v>
      </c>
      <c r="AY630" s="182" t="s">
        <v>130</v>
      </c>
      <c r="BK630" s="190">
        <f>SUM(BK631:BK707)</f>
        <v>0</v>
      </c>
    </row>
    <row r="631" spans="2:65" s="95" customFormat="1" ht="31.5" customHeight="1" x14ac:dyDescent="0.3">
      <c r="B631" s="127"/>
      <c r="C631" s="194" t="s">
        <v>505</v>
      </c>
      <c r="D631" s="194" t="s">
        <v>132</v>
      </c>
      <c r="E631" s="195" t="s">
        <v>506</v>
      </c>
      <c r="F631" s="196" t="s">
        <v>507</v>
      </c>
      <c r="G631" s="197" t="s">
        <v>135</v>
      </c>
      <c r="H631" s="198">
        <v>1455.6</v>
      </c>
      <c r="I631" s="67"/>
      <c r="J631" s="199">
        <f>ROUND(I631*H631,2)</f>
        <v>0</v>
      </c>
      <c r="K631" s="196" t="s">
        <v>136</v>
      </c>
      <c r="L631" s="127"/>
      <c r="M631" s="200" t="s">
        <v>3</v>
      </c>
      <c r="N631" s="201" t="s">
        <v>42</v>
      </c>
      <c r="O631" s="99"/>
      <c r="P631" s="202">
        <f>O631*H631</f>
        <v>0</v>
      </c>
      <c r="Q631" s="202">
        <v>0</v>
      </c>
      <c r="R631" s="202">
        <f>Q631*H631</f>
        <v>0</v>
      </c>
      <c r="S631" s="202">
        <v>0</v>
      </c>
      <c r="T631" s="203">
        <f>S631*H631</f>
        <v>0</v>
      </c>
      <c r="AR631" s="120" t="s">
        <v>137</v>
      </c>
      <c r="AT631" s="120" t="s">
        <v>132</v>
      </c>
      <c r="AU631" s="120" t="s">
        <v>138</v>
      </c>
      <c r="AY631" s="120" t="s">
        <v>130</v>
      </c>
      <c r="BE631" s="204">
        <f>IF(N631="základní",J631,0)</f>
        <v>0</v>
      </c>
      <c r="BF631" s="204">
        <f>IF(N631="snížená",J631,0)</f>
        <v>0</v>
      </c>
      <c r="BG631" s="204">
        <f>IF(N631="zákl. přenesená",J631,0)</f>
        <v>0</v>
      </c>
      <c r="BH631" s="204">
        <f>IF(N631="sníž. přenesená",J631,0)</f>
        <v>0</v>
      </c>
      <c r="BI631" s="204">
        <f>IF(N631="nulová",J631,0)</f>
        <v>0</v>
      </c>
      <c r="BJ631" s="120" t="s">
        <v>138</v>
      </c>
      <c r="BK631" s="204">
        <f>ROUND(I631*H631,2)</f>
        <v>0</v>
      </c>
      <c r="BL631" s="120" t="s">
        <v>137</v>
      </c>
      <c r="BM631" s="120" t="s">
        <v>508</v>
      </c>
    </row>
    <row r="632" spans="2:65" s="114" customFormat="1" x14ac:dyDescent="0.3">
      <c r="B632" s="205"/>
      <c r="D632" s="206" t="s">
        <v>140</v>
      </c>
      <c r="E632" s="207" t="s">
        <v>3</v>
      </c>
      <c r="F632" s="208" t="s">
        <v>281</v>
      </c>
      <c r="H632" s="209" t="s">
        <v>3</v>
      </c>
      <c r="I632" s="68"/>
      <c r="L632" s="205"/>
      <c r="M632" s="210"/>
      <c r="N632" s="211"/>
      <c r="O632" s="211"/>
      <c r="P632" s="211"/>
      <c r="Q632" s="211"/>
      <c r="R632" s="211"/>
      <c r="S632" s="211"/>
      <c r="T632" s="212"/>
      <c r="AT632" s="209" t="s">
        <v>140</v>
      </c>
      <c r="AU632" s="209" t="s">
        <v>138</v>
      </c>
      <c r="AV632" s="114" t="s">
        <v>22</v>
      </c>
      <c r="AW632" s="114" t="s">
        <v>34</v>
      </c>
      <c r="AX632" s="114" t="s">
        <v>70</v>
      </c>
      <c r="AY632" s="209" t="s">
        <v>130</v>
      </c>
    </row>
    <row r="633" spans="2:65" s="114" customFormat="1" x14ac:dyDescent="0.3">
      <c r="B633" s="205"/>
      <c r="D633" s="206" t="s">
        <v>140</v>
      </c>
      <c r="E633" s="207" t="s">
        <v>3</v>
      </c>
      <c r="F633" s="208" t="s">
        <v>227</v>
      </c>
      <c r="H633" s="209" t="s">
        <v>3</v>
      </c>
      <c r="I633" s="68"/>
      <c r="L633" s="205"/>
      <c r="M633" s="210"/>
      <c r="N633" s="211"/>
      <c r="O633" s="211"/>
      <c r="P633" s="211"/>
      <c r="Q633" s="211"/>
      <c r="R633" s="211"/>
      <c r="S633" s="211"/>
      <c r="T633" s="212"/>
      <c r="AT633" s="209" t="s">
        <v>140</v>
      </c>
      <c r="AU633" s="209" t="s">
        <v>138</v>
      </c>
      <c r="AV633" s="114" t="s">
        <v>22</v>
      </c>
      <c r="AW633" s="114" t="s">
        <v>34</v>
      </c>
      <c r="AX633" s="114" t="s">
        <v>70</v>
      </c>
      <c r="AY633" s="209" t="s">
        <v>130</v>
      </c>
    </row>
    <row r="634" spans="2:65" s="115" customFormat="1" x14ac:dyDescent="0.3">
      <c r="B634" s="213"/>
      <c r="D634" s="206" t="s">
        <v>140</v>
      </c>
      <c r="E634" s="214" t="s">
        <v>3</v>
      </c>
      <c r="F634" s="215" t="s">
        <v>509</v>
      </c>
      <c r="H634" s="216">
        <v>522.66</v>
      </c>
      <c r="I634" s="69"/>
      <c r="L634" s="213"/>
      <c r="M634" s="217"/>
      <c r="N634" s="218"/>
      <c r="O634" s="218"/>
      <c r="P634" s="218"/>
      <c r="Q634" s="218"/>
      <c r="R634" s="218"/>
      <c r="S634" s="218"/>
      <c r="T634" s="219"/>
      <c r="AT634" s="214" t="s">
        <v>140</v>
      </c>
      <c r="AU634" s="214" t="s">
        <v>138</v>
      </c>
      <c r="AV634" s="115" t="s">
        <v>138</v>
      </c>
      <c r="AW634" s="115" t="s">
        <v>34</v>
      </c>
      <c r="AX634" s="115" t="s">
        <v>70</v>
      </c>
      <c r="AY634" s="214" t="s">
        <v>130</v>
      </c>
    </row>
    <row r="635" spans="2:65" s="114" customFormat="1" x14ac:dyDescent="0.3">
      <c r="B635" s="205"/>
      <c r="D635" s="206" t="s">
        <v>140</v>
      </c>
      <c r="E635" s="207" t="s">
        <v>3</v>
      </c>
      <c r="F635" s="208" t="s">
        <v>189</v>
      </c>
      <c r="H635" s="209" t="s">
        <v>3</v>
      </c>
      <c r="I635" s="68"/>
      <c r="L635" s="205"/>
      <c r="M635" s="210"/>
      <c r="N635" s="211"/>
      <c r="O635" s="211"/>
      <c r="P635" s="211"/>
      <c r="Q635" s="211"/>
      <c r="R635" s="211"/>
      <c r="S635" s="211"/>
      <c r="T635" s="212"/>
      <c r="AT635" s="209" t="s">
        <v>140</v>
      </c>
      <c r="AU635" s="209" t="s">
        <v>138</v>
      </c>
      <c r="AV635" s="114" t="s">
        <v>22</v>
      </c>
      <c r="AW635" s="114" t="s">
        <v>34</v>
      </c>
      <c r="AX635" s="114" t="s">
        <v>70</v>
      </c>
      <c r="AY635" s="209" t="s">
        <v>130</v>
      </c>
    </row>
    <row r="636" spans="2:65" s="115" customFormat="1" x14ac:dyDescent="0.3">
      <c r="B636" s="213"/>
      <c r="D636" s="206" t="s">
        <v>140</v>
      </c>
      <c r="E636" s="214" t="s">
        <v>3</v>
      </c>
      <c r="F636" s="215" t="s">
        <v>509</v>
      </c>
      <c r="H636" s="216">
        <v>522.66</v>
      </c>
      <c r="I636" s="69"/>
      <c r="L636" s="213"/>
      <c r="M636" s="217"/>
      <c r="N636" s="218"/>
      <c r="O636" s="218"/>
      <c r="P636" s="218"/>
      <c r="Q636" s="218"/>
      <c r="R636" s="218"/>
      <c r="S636" s="218"/>
      <c r="T636" s="219"/>
      <c r="AT636" s="214" t="s">
        <v>140</v>
      </c>
      <c r="AU636" s="214" t="s">
        <v>138</v>
      </c>
      <c r="AV636" s="115" t="s">
        <v>138</v>
      </c>
      <c r="AW636" s="115" t="s">
        <v>34</v>
      </c>
      <c r="AX636" s="115" t="s">
        <v>70</v>
      </c>
      <c r="AY636" s="214" t="s">
        <v>130</v>
      </c>
    </row>
    <row r="637" spans="2:65" s="114" customFormat="1" x14ac:dyDescent="0.3">
      <c r="B637" s="205"/>
      <c r="D637" s="206" t="s">
        <v>140</v>
      </c>
      <c r="E637" s="207" t="s">
        <v>3</v>
      </c>
      <c r="F637" s="208" t="s">
        <v>235</v>
      </c>
      <c r="H637" s="209" t="s">
        <v>3</v>
      </c>
      <c r="I637" s="68"/>
      <c r="L637" s="205"/>
      <c r="M637" s="210"/>
      <c r="N637" s="211"/>
      <c r="O637" s="211"/>
      <c r="P637" s="211"/>
      <c r="Q637" s="211"/>
      <c r="R637" s="211"/>
      <c r="S637" s="211"/>
      <c r="T637" s="212"/>
      <c r="AT637" s="209" t="s">
        <v>140</v>
      </c>
      <c r="AU637" s="209" t="s">
        <v>138</v>
      </c>
      <c r="AV637" s="114" t="s">
        <v>22</v>
      </c>
      <c r="AW637" s="114" t="s">
        <v>34</v>
      </c>
      <c r="AX637" s="114" t="s">
        <v>70</v>
      </c>
      <c r="AY637" s="209" t="s">
        <v>130</v>
      </c>
    </row>
    <row r="638" spans="2:65" s="115" customFormat="1" x14ac:dyDescent="0.3">
      <c r="B638" s="213"/>
      <c r="D638" s="206" t="s">
        <v>140</v>
      </c>
      <c r="E638" s="214" t="s">
        <v>3</v>
      </c>
      <c r="F638" s="215" t="s">
        <v>510</v>
      </c>
      <c r="H638" s="216">
        <v>205.14</v>
      </c>
      <c r="I638" s="69"/>
      <c r="L638" s="213"/>
      <c r="M638" s="217"/>
      <c r="N638" s="218"/>
      <c r="O638" s="218"/>
      <c r="P638" s="218"/>
      <c r="Q638" s="218"/>
      <c r="R638" s="218"/>
      <c r="S638" s="218"/>
      <c r="T638" s="219"/>
      <c r="AT638" s="214" t="s">
        <v>140</v>
      </c>
      <c r="AU638" s="214" t="s">
        <v>138</v>
      </c>
      <c r="AV638" s="115" t="s">
        <v>138</v>
      </c>
      <c r="AW638" s="115" t="s">
        <v>34</v>
      </c>
      <c r="AX638" s="115" t="s">
        <v>70</v>
      </c>
      <c r="AY638" s="214" t="s">
        <v>130</v>
      </c>
    </row>
    <row r="639" spans="2:65" s="114" customFormat="1" x14ac:dyDescent="0.3">
      <c r="B639" s="205"/>
      <c r="D639" s="206" t="s">
        <v>140</v>
      </c>
      <c r="E639" s="207" t="s">
        <v>3</v>
      </c>
      <c r="F639" s="208" t="s">
        <v>238</v>
      </c>
      <c r="H639" s="209" t="s">
        <v>3</v>
      </c>
      <c r="I639" s="68"/>
      <c r="L639" s="205"/>
      <c r="M639" s="210"/>
      <c r="N639" s="211"/>
      <c r="O639" s="211"/>
      <c r="P639" s="211"/>
      <c r="Q639" s="211"/>
      <c r="R639" s="211"/>
      <c r="S639" s="211"/>
      <c r="T639" s="212"/>
      <c r="AT639" s="209" t="s">
        <v>140</v>
      </c>
      <c r="AU639" s="209" t="s">
        <v>138</v>
      </c>
      <c r="AV639" s="114" t="s">
        <v>22</v>
      </c>
      <c r="AW639" s="114" t="s">
        <v>34</v>
      </c>
      <c r="AX639" s="114" t="s">
        <v>70</v>
      </c>
      <c r="AY639" s="209" t="s">
        <v>130</v>
      </c>
    </row>
    <row r="640" spans="2:65" s="115" customFormat="1" x14ac:dyDescent="0.3">
      <c r="B640" s="213"/>
      <c r="D640" s="206" t="s">
        <v>140</v>
      </c>
      <c r="E640" s="214" t="s">
        <v>3</v>
      </c>
      <c r="F640" s="215" t="s">
        <v>510</v>
      </c>
      <c r="H640" s="216">
        <v>205.14</v>
      </c>
      <c r="I640" s="69"/>
      <c r="L640" s="213"/>
      <c r="M640" s="217"/>
      <c r="N640" s="218"/>
      <c r="O640" s="218"/>
      <c r="P640" s="218"/>
      <c r="Q640" s="218"/>
      <c r="R640" s="218"/>
      <c r="S640" s="218"/>
      <c r="T640" s="219"/>
      <c r="AT640" s="214" t="s">
        <v>140</v>
      </c>
      <c r="AU640" s="214" t="s">
        <v>138</v>
      </c>
      <c r="AV640" s="115" t="s">
        <v>138</v>
      </c>
      <c r="AW640" s="115" t="s">
        <v>34</v>
      </c>
      <c r="AX640" s="115" t="s">
        <v>70</v>
      </c>
      <c r="AY640" s="214" t="s">
        <v>130</v>
      </c>
    </row>
    <row r="641" spans="2:65" s="116" customFormat="1" x14ac:dyDescent="0.3">
      <c r="B641" s="220"/>
      <c r="D641" s="221" t="s">
        <v>140</v>
      </c>
      <c r="E641" s="222" t="s">
        <v>3</v>
      </c>
      <c r="F641" s="223" t="s">
        <v>143</v>
      </c>
      <c r="H641" s="224">
        <v>1455.6</v>
      </c>
      <c r="I641" s="70"/>
      <c r="L641" s="220"/>
      <c r="M641" s="225"/>
      <c r="N641" s="226"/>
      <c r="O641" s="226"/>
      <c r="P641" s="226"/>
      <c r="Q641" s="226"/>
      <c r="R641" s="226"/>
      <c r="S641" s="226"/>
      <c r="T641" s="227"/>
      <c r="AT641" s="228" t="s">
        <v>140</v>
      </c>
      <c r="AU641" s="228" t="s">
        <v>138</v>
      </c>
      <c r="AV641" s="116" t="s">
        <v>137</v>
      </c>
      <c r="AW641" s="116" t="s">
        <v>34</v>
      </c>
      <c r="AX641" s="116" t="s">
        <v>22</v>
      </c>
      <c r="AY641" s="228" t="s">
        <v>130</v>
      </c>
    </row>
    <row r="642" spans="2:65" s="95" customFormat="1" ht="31.5" customHeight="1" x14ac:dyDescent="0.3">
      <c r="B642" s="127"/>
      <c r="C642" s="194" t="s">
        <v>511</v>
      </c>
      <c r="D642" s="194" t="s">
        <v>132</v>
      </c>
      <c r="E642" s="195" t="s">
        <v>512</v>
      </c>
      <c r="F642" s="196" t="s">
        <v>513</v>
      </c>
      <c r="G642" s="197" t="s">
        <v>135</v>
      </c>
      <c r="H642" s="198">
        <v>218340</v>
      </c>
      <c r="I642" s="67"/>
      <c r="J642" s="199">
        <f t="shared" ref="J642:J647" si="0">ROUND(I642*H642,2)</f>
        <v>0</v>
      </c>
      <c r="K642" s="196" t="s">
        <v>136</v>
      </c>
      <c r="L642" s="127"/>
      <c r="M642" s="200" t="s">
        <v>3</v>
      </c>
      <c r="N642" s="201" t="s">
        <v>42</v>
      </c>
      <c r="O642" s="99"/>
      <c r="P642" s="202">
        <f t="shared" ref="P642:P647" si="1">O642*H642</f>
        <v>0</v>
      </c>
      <c r="Q642" s="202">
        <v>0</v>
      </c>
      <c r="R642" s="202">
        <f t="shared" ref="R642:R647" si="2">Q642*H642</f>
        <v>0</v>
      </c>
      <c r="S642" s="202">
        <v>0</v>
      </c>
      <c r="T642" s="203">
        <f t="shared" ref="T642:T647" si="3">S642*H642</f>
        <v>0</v>
      </c>
      <c r="AR642" s="120" t="s">
        <v>137</v>
      </c>
      <c r="AT642" s="120" t="s">
        <v>132</v>
      </c>
      <c r="AU642" s="120" t="s">
        <v>138</v>
      </c>
      <c r="AY642" s="120" t="s">
        <v>130</v>
      </c>
      <c r="BE642" s="204">
        <f t="shared" ref="BE642:BE647" si="4">IF(N642="základní",J642,0)</f>
        <v>0</v>
      </c>
      <c r="BF642" s="204">
        <f t="shared" ref="BF642:BF647" si="5">IF(N642="snížená",J642,0)</f>
        <v>0</v>
      </c>
      <c r="BG642" s="204">
        <f t="shared" ref="BG642:BG647" si="6">IF(N642="zákl. přenesená",J642,0)</f>
        <v>0</v>
      </c>
      <c r="BH642" s="204">
        <f t="shared" ref="BH642:BH647" si="7">IF(N642="sníž. přenesená",J642,0)</f>
        <v>0</v>
      </c>
      <c r="BI642" s="204">
        <f t="shared" ref="BI642:BI647" si="8">IF(N642="nulová",J642,0)</f>
        <v>0</v>
      </c>
      <c r="BJ642" s="120" t="s">
        <v>138</v>
      </c>
      <c r="BK642" s="204">
        <f t="shared" ref="BK642:BK647" si="9">ROUND(I642*H642,2)</f>
        <v>0</v>
      </c>
      <c r="BL642" s="120" t="s">
        <v>137</v>
      </c>
      <c r="BM642" s="120" t="s">
        <v>514</v>
      </c>
    </row>
    <row r="643" spans="2:65" s="95" customFormat="1" ht="31.5" customHeight="1" x14ac:dyDescent="0.3">
      <c r="B643" s="127"/>
      <c r="C643" s="194" t="s">
        <v>515</v>
      </c>
      <c r="D643" s="194" t="s">
        <v>132</v>
      </c>
      <c r="E643" s="195" t="s">
        <v>516</v>
      </c>
      <c r="F643" s="196" t="s">
        <v>517</v>
      </c>
      <c r="G643" s="197" t="s">
        <v>135</v>
      </c>
      <c r="H643" s="198">
        <v>1455.6</v>
      </c>
      <c r="I643" s="67"/>
      <c r="J643" s="199">
        <f t="shared" si="0"/>
        <v>0</v>
      </c>
      <c r="K643" s="196" t="s">
        <v>136</v>
      </c>
      <c r="L643" s="127"/>
      <c r="M643" s="200" t="s">
        <v>3</v>
      </c>
      <c r="N643" s="201" t="s">
        <v>42</v>
      </c>
      <c r="O643" s="99"/>
      <c r="P643" s="202">
        <f t="shared" si="1"/>
        <v>0</v>
      </c>
      <c r="Q643" s="202">
        <v>0</v>
      </c>
      <c r="R643" s="202">
        <f t="shared" si="2"/>
        <v>0</v>
      </c>
      <c r="S643" s="202">
        <v>0</v>
      </c>
      <c r="T643" s="203">
        <f t="shared" si="3"/>
        <v>0</v>
      </c>
      <c r="AR643" s="120" t="s">
        <v>137</v>
      </c>
      <c r="AT643" s="120" t="s">
        <v>132</v>
      </c>
      <c r="AU643" s="120" t="s">
        <v>138</v>
      </c>
      <c r="AY643" s="120" t="s">
        <v>130</v>
      </c>
      <c r="BE643" s="204">
        <f t="shared" si="4"/>
        <v>0</v>
      </c>
      <c r="BF643" s="204">
        <f t="shared" si="5"/>
        <v>0</v>
      </c>
      <c r="BG643" s="204">
        <f t="shared" si="6"/>
        <v>0</v>
      </c>
      <c r="BH643" s="204">
        <f t="shared" si="7"/>
        <v>0</v>
      </c>
      <c r="BI643" s="204">
        <f t="shared" si="8"/>
        <v>0</v>
      </c>
      <c r="BJ643" s="120" t="s">
        <v>138</v>
      </c>
      <c r="BK643" s="204">
        <f t="shared" si="9"/>
        <v>0</v>
      </c>
      <c r="BL643" s="120" t="s">
        <v>137</v>
      </c>
      <c r="BM643" s="120" t="s">
        <v>518</v>
      </c>
    </row>
    <row r="644" spans="2:65" s="95" customFormat="1" ht="22.5" customHeight="1" x14ac:dyDescent="0.3">
      <c r="B644" s="127"/>
      <c r="C644" s="194" t="s">
        <v>519</v>
      </c>
      <c r="D644" s="194" t="s">
        <v>132</v>
      </c>
      <c r="E644" s="195" t="s">
        <v>520</v>
      </c>
      <c r="F644" s="196" t="s">
        <v>521</v>
      </c>
      <c r="G644" s="197" t="s">
        <v>135</v>
      </c>
      <c r="H644" s="198">
        <v>1455.6</v>
      </c>
      <c r="I644" s="67"/>
      <c r="J644" s="199">
        <f t="shared" si="0"/>
        <v>0</v>
      </c>
      <c r="K644" s="196" t="s">
        <v>136</v>
      </c>
      <c r="L644" s="127"/>
      <c r="M644" s="200" t="s">
        <v>3</v>
      </c>
      <c r="N644" s="201" t="s">
        <v>42</v>
      </c>
      <c r="O644" s="99"/>
      <c r="P644" s="202">
        <f t="shared" si="1"/>
        <v>0</v>
      </c>
      <c r="Q644" s="202">
        <v>0</v>
      </c>
      <c r="R644" s="202">
        <f t="shared" si="2"/>
        <v>0</v>
      </c>
      <c r="S644" s="202">
        <v>0</v>
      </c>
      <c r="T644" s="203">
        <f t="shared" si="3"/>
        <v>0</v>
      </c>
      <c r="AR644" s="120" t="s">
        <v>137</v>
      </c>
      <c r="AT644" s="120" t="s">
        <v>132</v>
      </c>
      <c r="AU644" s="120" t="s">
        <v>138</v>
      </c>
      <c r="AY644" s="120" t="s">
        <v>130</v>
      </c>
      <c r="BE644" s="204">
        <f t="shared" si="4"/>
        <v>0</v>
      </c>
      <c r="BF644" s="204">
        <f t="shared" si="5"/>
        <v>0</v>
      </c>
      <c r="BG644" s="204">
        <f t="shared" si="6"/>
        <v>0</v>
      </c>
      <c r="BH644" s="204">
        <f t="shared" si="7"/>
        <v>0</v>
      </c>
      <c r="BI644" s="204">
        <f t="shared" si="8"/>
        <v>0</v>
      </c>
      <c r="BJ644" s="120" t="s">
        <v>138</v>
      </c>
      <c r="BK644" s="204">
        <f t="shared" si="9"/>
        <v>0</v>
      </c>
      <c r="BL644" s="120" t="s">
        <v>137</v>
      </c>
      <c r="BM644" s="120" t="s">
        <v>522</v>
      </c>
    </row>
    <row r="645" spans="2:65" s="95" customFormat="1" ht="22.5" customHeight="1" x14ac:dyDescent="0.3">
      <c r="B645" s="127"/>
      <c r="C645" s="194" t="s">
        <v>523</v>
      </c>
      <c r="D645" s="194" t="s">
        <v>132</v>
      </c>
      <c r="E645" s="195" t="s">
        <v>524</v>
      </c>
      <c r="F645" s="196" t="s">
        <v>525</v>
      </c>
      <c r="G645" s="197" t="s">
        <v>135</v>
      </c>
      <c r="H645" s="198">
        <v>218340</v>
      </c>
      <c r="I645" s="67"/>
      <c r="J645" s="199">
        <f t="shared" si="0"/>
        <v>0</v>
      </c>
      <c r="K645" s="196" t="s">
        <v>136</v>
      </c>
      <c r="L645" s="127"/>
      <c r="M645" s="200" t="s">
        <v>3</v>
      </c>
      <c r="N645" s="201" t="s">
        <v>42</v>
      </c>
      <c r="O645" s="99"/>
      <c r="P645" s="202">
        <f t="shared" si="1"/>
        <v>0</v>
      </c>
      <c r="Q645" s="202">
        <v>0</v>
      </c>
      <c r="R645" s="202">
        <f t="shared" si="2"/>
        <v>0</v>
      </c>
      <c r="S645" s="202">
        <v>0</v>
      </c>
      <c r="T645" s="203">
        <f t="shared" si="3"/>
        <v>0</v>
      </c>
      <c r="AR645" s="120" t="s">
        <v>137</v>
      </c>
      <c r="AT645" s="120" t="s">
        <v>132</v>
      </c>
      <c r="AU645" s="120" t="s">
        <v>138</v>
      </c>
      <c r="AY645" s="120" t="s">
        <v>130</v>
      </c>
      <c r="BE645" s="204">
        <f t="shared" si="4"/>
        <v>0</v>
      </c>
      <c r="BF645" s="204">
        <f t="shared" si="5"/>
        <v>0</v>
      </c>
      <c r="BG645" s="204">
        <f t="shared" si="6"/>
        <v>0</v>
      </c>
      <c r="BH645" s="204">
        <f t="shared" si="7"/>
        <v>0</v>
      </c>
      <c r="BI645" s="204">
        <f t="shared" si="8"/>
        <v>0</v>
      </c>
      <c r="BJ645" s="120" t="s">
        <v>138</v>
      </c>
      <c r="BK645" s="204">
        <f t="shared" si="9"/>
        <v>0</v>
      </c>
      <c r="BL645" s="120" t="s">
        <v>137</v>
      </c>
      <c r="BM645" s="120" t="s">
        <v>526</v>
      </c>
    </row>
    <row r="646" spans="2:65" s="95" customFormat="1" ht="22.5" customHeight="1" x14ac:dyDescent="0.3">
      <c r="B646" s="127"/>
      <c r="C646" s="194" t="s">
        <v>527</v>
      </c>
      <c r="D646" s="194" t="s">
        <v>132</v>
      </c>
      <c r="E646" s="195" t="s">
        <v>528</v>
      </c>
      <c r="F646" s="196" t="s">
        <v>529</v>
      </c>
      <c r="G646" s="197" t="s">
        <v>135</v>
      </c>
      <c r="H646" s="198">
        <v>1455.6</v>
      </c>
      <c r="I646" s="67"/>
      <c r="J646" s="199">
        <f t="shared" si="0"/>
        <v>0</v>
      </c>
      <c r="K646" s="196" t="s">
        <v>136</v>
      </c>
      <c r="L646" s="127"/>
      <c r="M646" s="200" t="s">
        <v>3</v>
      </c>
      <c r="N646" s="201" t="s">
        <v>42</v>
      </c>
      <c r="O646" s="99"/>
      <c r="P646" s="202">
        <f t="shared" si="1"/>
        <v>0</v>
      </c>
      <c r="Q646" s="202">
        <v>0</v>
      </c>
      <c r="R646" s="202">
        <f t="shared" si="2"/>
        <v>0</v>
      </c>
      <c r="S646" s="202">
        <v>0</v>
      </c>
      <c r="T646" s="203">
        <f t="shared" si="3"/>
        <v>0</v>
      </c>
      <c r="AR646" s="120" t="s">
        <v>137</v>
      </c>
      <c r="AT646" s="120" t="s">
        <v>132</v>
      </c>
      <c r="AU646" s="120" t="s">
        <v>138</v>
      </c>
      <c r="AY646" s="120" t="s">
        <v>130</v>
      </c>
      <c r="BE646" s="204">
        <f t="shared" si="4"/>
        <v>0</v>
      </c>
      <c r="BF646" s="204">
        <f t="shared" si="5"/>
        <v>0</v>
      </c>
      <c r="BG646" s="204">
        <f t="shared" si="6"/>
        <v>0</v>
      </c>
      <c r="BH646" s="204">
        <f t="shared" si="7"/>
        <v>0</v>
      </c>
      <c r="BI646" s="204">
        <f t="shared" si="8"/>
        <v>0</v>
      </c>
      <c r="BJ646" s="120" t="s">
        <v>138</v>
      </c>
      <c r="BK646" s="204">
        <f t="shared" si="9"/>
        <v>0</v>
      </c>
      <c r="BL646" s="120" t="s">
        <v>137</v>
      </c>
      <c r="BM646" s="120" t="s">
        <v>530</v>
      </c>
    </row>
    <row r="647" spans="2:65" s="95" customFormat="1" ht="22.5" customHeight="1" x14ac:dyDescent="0.3">
      <c r="B647" s="127"/>
      <c r="C647" s="194" t="s">
        <v>531</v>
      </c>
      <c r="D647" s="194" t="s">
        <v>132</v>
      </c>
      <c r="E647" s="195" t="s">
        <v>532</v>
      </c>
      <c r="F647" s="196" t="s">
        <v>533</v>
      </c>
      <c r="G647" s="197" t="s">
        <v>135</v>
      </c>
      <c r="H647" s="198">
        <v>626.34</v>
      </c>
      <c r="I647" s="67"/>
      <c r="J647" s="199">
        <f t="shared" si="0"/>
        <v>0</v>
      </c>
      <c r="K647" s="196" t="s">
        <v>136</v>
      </c>
      <c r="L647" s="127"/>
      <c r="M647" s="200" t="s">
        <v>3</v>
      </c>
      <c r="N647" s="201" t="s">
        <v>42</v>
      </c>
      <c r="O647" s="99"/>
      <c r="P647" s="202">
        <f t="shared" si="1"/>
        <v>0</v>
      </c>
      <c r="Q647" s="202">
        <v>4.0000000000000003E-5</v>
      </c>
      <c r="R647" s="202">
        <f t="shared" si="2"/>
        <v>2.5053600000000002E-2</v>
      </c>
      <c r="S647" s="202">
        <v>0</v>
      </c>
      <c r="T647" s="203">
        <f t="shared" si="3"/>
        <v>0</v>
      </c>
      <c r="AR647" s="120" t="s">
        <v>137</v>
      </c>
      <c r="AT647" s="120" t="s">
        <v>132</v>
      </c>
      <c r="AU647" s="120" t="s">
        <v>138</v>
      </c>
      <c r="AY647" s="120" t="s">
        <v>130</v>
      </c>
      <c r="BE647" s="204">
        <f t="shared" si="4"/>
        <v>0</v>
      </c>
      <c r="BF647" s="204">
        <f t="shared" si="5"/>
        <v>0</v>
      </c>
      <c r="BG647" s="204">
        <f t="shared" si="6"/>
        <v>0</v>
      </c>
      <c r="BH647" s="204">
        <f t="shared" si="7"/>
        <v>0</v>
      </c>
      <c r="BI647" s="204">
        <f t="shared" si="8"/>
        <v>0</v>
      </c>
      <c r="BJ647" s="120" t="s">
        <v>138</v>
      </c>
      <c r="BK647" s="204">
        <f t="shared" si="9"/>
        <v>0</v>
      </c>
      <c r="BL647" s="120" t="s">
        <v>137</v>
      </c>
      <c r="BM647" s="120" t="s">
        <v>534</v>
      </c>
    </row>
    <row r="648" spans="2:65" s="114" customFormat="1" x14ac:dyDescent="0.3">
      <c r="B648" s="205"/>
      <c r="D648" s="206" t="s">
        <v>140</v>
      </c>
      <c r="E648" s="207" t="s">
        <v>3</v>
      </c>
      <c r="F648" s="208" t="s">
        <v>218</v>
      </c>
      <c r="H648" s="209" t="s">
        <v>3</v>
      </c>
      <c r="I648" s="68"/>
      <c r="L648" s="205"/>
      <c r="M648" s="210"/>
      <c r="N648" s="211"/>
      <c r="O648" s="211"/>
      <c r="P648" s="211"/>
      <c r="Q648" s="211"/>
      <c r="R648" s="211"/>
      <c r="S648" s="211"/>
      <c r="T648" s="212"/>
      <c r="AT648" s="209" t="s">
        <v>140</v>
      </c>
      <c r="AU648" s="209" t="s">
        <v>138</v>
      </c>
      <c r="AV648" s="114" t="s">
        <v>22</v>
      </c>
      <c r="AW648" s="114" t="s">
        <v>34</v>
      </c>
      <c r="AX648" s="114" t="s">
        <v>70</v>
      </c>
      <c r="AY648" s="209" t="s">
        <v>130</v>
      </c>
    </row>
    <row r="649" spans="2:65" s="115" customFormat="1" x14ac:dyDescent="0.3">
      <c r="B649" s="213"/>
      <c r="D649" s="206" t="s">
        <v>140</v>
      </c>
      <c r="E649" s="214" t="s">
        <v>3</v>
      </c>
      <c r="F649" s="215" t="s">
        <v>535</v>
      </c>
      <c r="H649" s="216">
        <v>626.34</v>
      </c>
      <c r="I649" s="69"/>
      <c r="L649" s="213"/>
      <c r="M649" s="217"/>
      <c r="N649" s="218"/>
      <c r="O649" s="218"/>
      <c r="P649" s="218"/>
      <c r="Q649" s="218"/>
      <c r="R649" s="218"/>
      <c r="S649" s="218"/>
      <c r="T649" s="219"/>
      <c r="AT649" s="214" t="s">
        <v>140</v>
      </c>
      <c r="AU649" s="214" t="s">
        <v>138</v>
      </c>
      <c r="AV649" s="115" t="s">
        <v>138</v>
      </c>
      <c r="AW649" s="115" t="s">
        <v>34</v>
      </c>
      <c r="AX649" s="115" t="s">
        <v>70</v>
      </c>
      <c r="AY649" s="214" t="s">
        <v>130</v>
      </c>
    </row>
    <row r="650" spans="2:65" s="116" customFormat="1" x14ac:dyDescent="0.3">
      <c r="B650" s="220"/>
      <c r="D650" s="221" t="s">
        <v>140</v>
      </c>
      <c r="E650" s="222" t="s">
        <v>3</v>
      </c>
      <c r="F650" s="223" t="s">
        <v>143</v>
      </c>
      <c r="H650" s="224">
        <v>626.34</v>
      </c>
      <c r="I650" s="70"/>
      <c r="L650" s="220"/>
      <c r="M650" s="225"/>
      <c r="N650" s="226"/>
      <c r="O650" s="226"/>
      <c r="P650" s="226"/>
      <c r="Q650" s="226"/>
      <c r="R650" s="226"/>
      <c r="S650" s="226"/>
      <c r="T650" s="227"/>
      <c r="AT650" s="228" t="s">
        <v>140</v>
      </c>
      <c r="AU650" s="228" t="s">
        <v>138</v>
      </c>
      <c r="AV650" s="116" t="s">
        <v>137</v>
      </c>
      <c r="AW650" s="116" t="s">
        <v>34</v>
      </c>
      <c r="AX650" s="116" t="s">
        <v>22</v>
      </c>
      <c r="AY650" s="228" t="s">
        <v>130</v>
      </c>
    </row>
    <row r="651" spans="2:65" s="95" customFormat="1" ht="22.5" customHeight="1" x14ac:dyDescent="0.3">
      <c r="B651" s="127"/>
      <c r="C651" s="194" t="s">
        <v>536</v>
      </c>
      <c r="D651" s="194" t="s">
        <v>132</v>
      </c>
      <c r="E651" s="195" t="s">
        <v>537</v>
      </c>
      <c r="F651" s="196" t="s">
        <v>538</v>
      </c>
      <c r="G651" s="197" t="s">
        <v>539</v>
      </c>
      <c r="H651" s="198">
        <v>132</v>
      </c>
      <c r="I651" s="67"/>
      <c r="J651" s="199">
        <f>ROUND(I651*H651,2)</f>
        <v>0</v>
      </c>
      <c r="K651" s="196" t="s">
        <v>1289</v>
      </c>
      <c r="L651" s="127"/>
      <c r="M651" s="200" t="s">
        <v>3</v>
      </c>
      <c r="N651" s="201" t="s">
        <v>42</v>
      </c>
      <c r="O651" s="99"/>
      <c r="P651" s="202">
        <f>O651*H651</f>
        <v>0</v>
      </c>
      <c r="Q651" s="202">
        <v>0</v>
      </c>
      <c r="R651" s="202">
        <f>Q651*H651</f>
        <v>0</v>
      </c>
      <c r="S651" s="202">
        <v>0</v>
      </c>
      <c r="T651" s="203">
        <f>S651*H651</f>
        <v>0</v>
      </c>
      <c r="AR651" s="120" t="s">
        <v>137</v>
      </c>
      <c r="AT651" s="120" t="s">
        <v>132</v>
      </c>
      <c r="AU651" s="120" t="s">
        <v>138</v>
      </c>
      <c r="AY651" s="120" t="s">
        <v>130</v>
      </c>
      <c r="BE651" s="204">
        <f>IF(N651="základní",J651,0)</f>
        <v>0</v>
      </c>
      <c r="BF651" s="204">
        <f>IF(N651="snížená",J651,0)</f>
        <v>0</v>
      </c>
      <c r="BG651" s="204">
        <f>IF(N651="zákl. přenesená",J651,0)</f>
        <v>0</v>
      </c>
      <c r="BH651" s="204">
        <f>IF(N651="sníž. přenesená",J651,0)</f>
        <v>0</v>
      </c>
      <c r="BI651" s="204">
        <f>IF(N651="nulová",J651,0)</f>
        <v>0</v>
      </c>
      <c r="BJ651" s="120" t="s">
        <v>138</v>
      </c>
      <c r="BK651" s="204">
        <f>ROUND(I651*H651,2)</f>
        <v>0</v>
      </c>
      <c r="BL651" s="120" t="s">
        <v>137</v>
      </c>
      <c r="BM651" s="120" t="s">
        <v>540</v>
      </c>
    </row>
    <row r="652" spans="2:65" s="114" customFormat="1" x14ac:dyDescent="0.3">
      <c r="B652" s="205"/>
      <c r="D652" s="206" t="s">
        <v>140</v>
      </c>
      <c r="E652" s="207" t="s">
        <v>3</v>
      </c>
      <c r="F652" s="208" t="s">
        <v>281</v>
      </c>
      <c r="H652" s="209" t="s">
        <v>3</v>
      </c>
      <c r="I652" s="68"/>
      <c r="L652" s="205"/>
      <c r="M652" s="210"/>
      <c r="N652" s="211"/>
      <c r="O652" s="211"/>
      <c r="P652" s="211"/>
      <c r="Q652" s="211"/>
      <c r="R652" s="211"/>
      <c r="S652" s="211"/>
      <c r="T652" s="212"/>
      <c r="AT652" s="209" t="s">
        <v>140</v>
      </c>
      <c r="AU652" s="209" t="s">
        <v>138</v>
      </c>
      <c r="AV652" s="114" t="s">
        <v>22</v>
      </c>
      <c r="AW652" s="114" t="s">
        <v>34</v>
      </c>
      <c r="AX652" s="114" t="s">
        <v>70</v>
      </c>
      <c r="AY652" s="209" t="s">
        <v>130</v>
      </c>
    </row>
    <row r="653" spans="2:65" s="114" customFormat="1" x14ac:dyDescent="0.3">
      <c r="B653" s="205"/>
      <c r="D653" s="206" t="s">
        <v>140</v>
      </c>
      <c r="E653" s="207" t="s">
        <v>3</v>
      </c>
      <c r="F653" s="208" t="s">
        <v>227</v>
      </c>
      <c r="H653" s="209" t="s">
        <v>3</v>
      </c>
      <c r="I653" s="68"/>
      <c r="L653" s="205"/>
      <c r="M653" s="210"/>
      <c r="N653" s="211"/>
      <c r="O653" s="211"/>
      <c r="P653" s="211"/>
      <c r="Q653" s="211"/>
      <c r="R653" s="211"/>
      <c r="S653" s="211"/>
      <c r="T653" s="212"/>
      <c r="AT653" s="209" t="s">
        <v>140</v>
      </c>
      <c r="AU653" s="209" t="s">
        <v>138</v>
      </c>
      <c r="AV653" s="114" t="s">
        <v>22</v>
      </c>
      <c r="AW653" s="114" t="s">
        <v>34</v>
      </c>
      <c r="AX653" s="114" t="s">
        <v>70</v>
      </c>
      <c r="AY653" s="209" t="s">
        <v>130</v>
      </c>
    </row>
    <row r="654" spans="2:65" s="115" customFormat="1" x14ac:dyDescent="0.3">
      <c r="B654" s="213"/>
      <c r="D654" s="206" t="s">
        <v>140</v>
      </c>
      <c r="E654" s="214" t="s">
        <v>3</v>
      </c>
      <c r="F654" s="215" t="s">
        <v>541</v>
      </c>
      <c r="H654" s="216">
        <v>66</v>
      </c>
      <c r="I654" s="69"/>
      <c r="L654" s="213"/>
      <c r="M654" s="217"/>
      <c r="N654" s="218"/>
      <c r="O654" s="218"/>
      <c r="P654" s="218"/>
      <c r="Q654" s="218"/>
      <c r="R654" s="218"/>
      <c r="S654" s="218"/>
      <c r="T654" s="219"/>
      <c r="AT654" s="214" t="s">
        <v>140</v>
      </c>
      <c r="AU654" s="214" t="s">
        <v>138</v>
      </c>
      <c r="AV654" s="115" t="s">
        <v>138</v>
      </c>
      <c r="AW654" s="115" t="s">
        <v>34</v>
      </c>
      <c r="AX654" s="115" t="s">
        <v>70</v>
      </c>
      <c r="AY654" s="214" t="s">
        <v>130</v>
      </c>
    </row>
    <row r="655" spans="2:65" s="114" customFormat="1" x14ac:dyDescent="0.3">
      <c r="B655" s="205"/>
      <c r="D655" s="206" t="s">
        <v>140</v>
      </c>
      <c r="E655" s="207" t="s">
        <v>3</v>
      </c>
      <c r="F655" s="208" t="s">
        <v>189</v>
      </c>
      <c r="H655" s="209" t="s">
        <v>3</v>
      </c>
      <c r="I655" s="68"/>
      <c r="L655" s="205"/>
      <c r="M655" s="210"/>
      <c r="N655" s="211"/>
      <c r="O655" s="211"/>
      <c r="P655" s="211"/>
      <c r="Q655" s="211"/>
      <c r="R655" s="211"/>
      <c r="S655" s="211"/>
      <c r="T655" s="212"/>
      <c r="AT655" s="209" t="s">
        <v>140</v>
      </c>
      <c r="AU655" s="209" t="s">
        <v>138</v>
      </c>
      <c r="AV655" s="114" t="s">
        <v>22</v>
      </c>
      <c r="AW655" s="114" t="s">
        <v>34</v>
      </c>
      <c r="AX655" s="114" t="s">
        <v>70</v>
      </c>
      <c r="AY655" s="209" t="s">
        <v>130</v>
      </c>
    </row>
    <row r="656" spans="2:65" s="115" customFormat="1" x14ac:dyDescent="0.3">
      <c r="B656" s="213"/>
      <c r="D656" s="206" t="s">
        <v>140</v>
      </c>
      <c r="E656" s="214" t="s">
        <v>3</v>
      </c>
      <c r="F656" s="215" t="s">
        <v>541</v>
      </c>
      <c r="H656" s="216">
        <v>66</v>
      </c>
      <c r="I656" s="69"/>
      <c r="L656" s="213"/>
      <c r="M656" s="217"/>
      <c r="N656" s="218"/>
      <c r="O656" s="218"/>
      <c r="P656" s="218"/>
      <c r="Q656" s="218"/>
      <c r="R656" s="218"/>
      <c r="S656" s="218"/>
      <c r="T656" s="219"/>
      <c r="AT656" s="214" t="s">
        <v>140</v>
      </c>
      <c r="AU656" s="214" t="s">
        <v>138</v>
      </c>
      <c r="AV656" s="115" t="s">
        <v>138</v>
      </c>
      <c r="AW656" s="115" t="s">
        <v>34</v>
      </c>
      <c r="AX656" s="115" t="s">
        <v>70</v>
      </c>
      <c r="AY656" s="214" t="s">
        <v>130</v>
      </c>
    </row>
    <row r="657" spans="2:65" s="116" customFormat="1" x14ac:dyDescent="0.3">
      <c r="B657" s="220"/>
      <c r="D657" s="221" t="s">
        <v>140</v>
      </c>
      <c r="E657" s="222" t="s">
        <v>3</v>
      </c>
      <c r="F657" s="223" t="s">
        <v>143</v>
      </c>
      <c r="H657" s="224">
        <v>132</v>
      </c>
      <c r="I657" s="70"/>
      <c r="L657" s="220"/>
      <c r="M657" s="225"/>
      <c r="N657" s="226"/>
      <c r="O657" s="226"/>
      <c r="P657" s="226"/>
      <c r="Q657" s="226"/>
      <c r="R657" s="226"/>
      <c r="S657" s="226"/>
      <c r="T657" s="227"/>
      <c r="AT657" s="228" t="s">
        <v>140</v>
      </c>
      <c r="AU657" s="228" t="s">
        <v>138</v>
      </c>
      <c r="AV657" s="116" t="s">
        <v>137</v>
      </c>
      <c r="AW657" s="116" t="s">
        <v>34</v>
      </c>
      <c r="AX657" s="116" t="s">
        <v>22</v>
      </c>
      <c r="AY657" s="228" t="s">
        <v>130</v>
      </c>
    </row>
    <row r="658" spans="2:65" s="95" customFormat="1" ht="31.5" customHeight="1" x14ac:dyDescent="0.3">
      <c r="B658" s="127"/>
      <c r="C658" s="194" t="s">
        <v>542</v>
      </c>
      <c r="D658" s="194" t="s">
        <v>132</v>
      </c>
      <c r="E658" s="195" t="s">
        <v>543</v>
      </c>
      <c r="F658" s="196" t="s">
        <v>544</v>
      </c>
      <c r="G658" s="197" t="s">
        <v>150</v>
      </c>
      <c r="H658" s="198">
        <v>2.0739999999999998</v>
      </c>
      <c r="I658" s="67"/>
      <c r="J658" s="199">
        <f>ROUND(I658*H658,2)</f>
        <v>0</v>
      </c>
      <c r="K658" s="196" t="s">
        <v>136</v>
      </c>
      <c r="L658" s="127"/>
      <c r="M658" s="200" t="s">
        <v>3</v>
      </c>
      <c r="N658" s="201" t="s">
        <v>42</v>
      </c>
      <c r="O658" s="99"/>
      <c r="P658" s="202">
        <f>O658*H658</f>
        <v>0</v>
      </c>
      <c r="Q658" s="202">
        <v>0</v>
      </c>
      <c r="R658" s="202">
        <f>Q658*H658</f>
        <v>0</v>
      </c>
      <c r="S658" s="202">
        <v>0</v>
      </c>
      <c r="T658" s="203">
        <f>S658*H658</f>
        <v>0</v>
      </c>
      <c r="AR658" s="120" t="s">
        <v>137</v>
      </c>
      <c r="AT658" s="120" t="s">
        <v>132</v>
      </c>
      <c r="AU658" s="120" t="s">
        <v>138</v>
      </c>
      <c r="AY658" s="120" t="s">
        <v>130</v>
      </c>
      <c r="BE658" s="204">
        <f>IF(N658="základní",J658,0)</f>
        <v>0</v>
      </c>
      <c r="BF658" s="204">
        <f>IF(N658="snížená",J658,0)</f>
        <v>0</v>
      </c>
      <c r="BG658" s="204">
        <f>IF(N658="zákl. přenesená",J658,0)</f>
        <v>0</v>
      </c>
      <c r="BH658" s="204">
        <f>IF(N658="sníž. přenesená",J658,0)</f>
        <v>0</v>
      </c>
      <c r="BI658" s="204">
        <f>IF(N658="nulová",J658,0)</f>
        <v>0</v>
      </c>
      <c r="BJ658" s="120" t="s">
        <v>138</v>
      </c>
      <c r="BK658" s="204">
        <f>ROUND(I658*H658,2)</f>
        <v>0</v>
      </c>
      <c r="BL658" s="120" t="s">
        <v>137</v>
      </c>
      <c r="BM658" s="120" t="s">
        <v>545</v>
      </c>
    </row>
    <row r="659" spans="2:65" s="114" customFormat="1" x14ac:dyDescent="0.3">
      <c r="B659" s="205"/>
      <c r="D659" s="206" t="s">
        <v>140</v>
      </c>
      <c r="E659" s="207" t="s">
        <v>3</v>
      </c>
      <c r="F659" s="208" t="s">
        <v>546</v>
      </c>
      <c r="H659" s="209" t="s">
        <v>3</v>
      </c>
      <c r="I659" s="68"/>
      <c r="L659" s="205"/>
      <c r="M659" s="210"/>
      <c r="N659" s="211"/>
      <c r="O659" s="211"/>
      <c r="P659" s="211"/>
      <c r="Q659" s="211"/>
      <c r="R659" s="211"/>
      <c r="S659" s="211"/>
      <c r="T659" s="212"/>
      <c r="AT659" s="209" t="s">
        <v>140</v>
      </c>
      <c r="AU659" s="209" t="s">
        <v>138</v>
      </c>
      <c r="AV659" s="114" t="s">
        <v>22</v>
      </c>
      <c r="AW659" s="114" t="s">
        <v>34</v>
      </c>
      <c r="AX659" s="114" t="s">
        <v>70</v>
      </c>
      <c r="AY659" s="209" t="s">
        <v>130</v>
      </c>
    </row>
    <row r="660" spans="2:65" s="114" customFormat="1" x14ac:dyDescent="0.3">
      <c r="B660" s="205"/>
      <c r="D660" s="206" t="s">
        <v>140</v>
      </c>
      <c r="E660" s="207" t="s">
        <v>3</v>
      </c>
      <c r="F660" s="208" t="s">
        <v>227</v>
      </c>
      <c r="H660" s="209" t="s">
        <v>3</v>
      </c>
      <c r="I660" s="68"/>
      <c r="L660" s="205"/>
      <c r="M660" s="210"/>
      <c r="N660" s="211"/>
      <c r="O660" s="211"/>
      <c r="P660" s="211"/>
      <c r="Q660" s="211"/>
      <c r="R660" s="211"/>
      <c r="S660" s="211"/>
      <c r="T660" s="212"/>
      <c r="AT660" s="209" t="s">
        <v>140</v>
      </c>
      <c r="AU660" s="209" t="s">
        <v>138</v>
      </c>
      <c r="AV660" s="114" t="s">
        <v>22</v>
      </c>
      <c r="AW660" s="114" t="s">
        <v>34</v>
      </c>
      <c r="AX660" s="114" t="s">
        <v>70</v>
      </c>
      <c r="AY660" s="209" t="s">
        <v>130</v>
      </c>
    </row>
    <row r="661" spans="2:65" s="115" customFormat="1" x14ac:dyDescent="0.3">
      <c r="B661" s="213"/>
      <c r="D661" s="206" t="s">
        <v>140</v>
      </c>
      <c r="E661" s="214" t="s">
        <v>3</v>
      </c>
      <c r="F661" s="215" t="s">
        <v>547</v>
      </c>
      <c r="H661" s="216">
        <v>1.4259999999999999</v>
      </c>
      <c r="I661" s="69"/>
      <c r="L661" s="213"/>
      <c r="M661" s="217"/>
      <c r="N661" s="218"/>
      <c r="O661" s="218"/>
      <c r="P661" s="218"/>
      <c r="Q661" s="218"/>
      <c r="R661" s="218"/>
      <c r="S661" s="218"/>
      <c r="T661" s="219"/>
      <c r="AT661" s="214" t="s">
        <v>140</v>
      </c>
      <c r="AU661" s="214" t="s">
        <v>138</v>
      </c>
      <c r="AV661" s="115" t="s">
        <v>138</v>
      </c>
      <c r="AW661" s="115" t="s">
        <v>34</v>
      </c>
      <c r="AX661" s="115" t="s">
        <v>70</v>
      </c>
      <c r="AY661" s="214" t="s">
        <v>130</v>
      </c>
    </row>
    <row r="662" spans="2:65" s="114" customFormat="1" x14ac:dyDescent="0.3">
      <c r="B662" s="205"/>
      <c r="D662" s="206" t="s">
        <v>140</v>
      </c>
      <c r="E662" s="207" t="s">
        <v>3</v>
      </c>
      <c r="F662" s="208" t="s">
        <v>235</v>
      </c>
      <c r="H662" s="209" t="s">
        <v>3</v>
      </c>
      <c r="I662" s="68"/>
      <c r="L662" s="205"/>
      <c r="M662" s="210"/>
      <c r="N662" s="211"/>
      <c r="O662" s="211"/>
      <c r="P662" s="211"/>
      <c r="Q662" s="211"/>
      <c r="R662" s="211"/>
      <c r="S662" s="211"/>
      <c r="T662" s="212"/>
      <c r="AT662" s="209" t="s">
        <v>140</v>
      </c>
      <c r="AU662" s="209" t="s">
        <v>138</v>
      </c>
      <c r="AV662" s="114" t="s">
        <v>22</v>
      </c>
      <c r="AW662" s="114" t="s">
        <v>34</v>
      </c>
      <c r="AX662" s="114" t="s">
        <v>70</v>
      </c>
      <c r="AY662" s="209" t="s">
        <v>130</v>
      </c>
    </row>
    <row r="663" spans="2:65" s="115" customFormat="1" x14ac:dyDescent="0.3">
      <c r="B663" s="213"/>
      <c r="D663" s="206" t="s">
        <v>140</v>
      </c>
      <c r="E663" s="214" t="s">
        <v>3</v>
      </c>
      <c r="F663" s="215" t="s">
        <v>548</v>
      </c>
      <c r="H663" s="216">
        <v>0.32400000000000001</v>
      </c>
      <c r="I663" s="69"/>
      <c r="L663" s="213"/>
      <c r="M663" s="217"/>
      <c r="N663" s="218"/>
      <c r="O663" s="218"/>
      <c r="P663" s="218"/>
      <c r="Q663" s="218"/>
      <c r="R663" s="218"/>
      <c r="S663" s="218"/>
      <c r="T663" s="219"/>
      <c r="AT663" s="214" t="s">
        <v>140</v>
      </c>
      <c r="AU663" s="214" t="s">
        <v>138</v>
      </c>
      <c r="AV663" s="115" t="s">
        <v>138</v>
      </c>
      <c r="AW663" s="115" t="s">
        <v>34</v>
      </c>
      <c r="AX663" s="115" t="s">
        <v>70</v>
      </c>
      <c r="AY663" s="214" t="s">
        <v>130</v>
      </c>
    </row>
    <row r="664" spans="2:65" s="114" customFormat="1" x14ac:dyDescent="0.3">
      <c r="B664" s="205"/>
      <c r="D664" s="206" t="s">
        <v>140</v>
      </c>
      <c r="E664" s="207" t="s">
        <v>3</v>
      </c>
      <c r="F664" s="208" t="s">
        <v>238</v>
      </c>
      <c r="H664" s="209" t="s">
        <v>3</v>
      </c>
      <c r="I664" s="68"/>
      <c r="L664" s="205"/>
      <c r="M664" s="210"/>
      <c r="N664" s="211"/>
      <c r="O664" s="211"/>
      <c r="P664" s="211"/>
      <c r="Q664" s="211"/>
      <c r="R664" s="211"/>
      <c r="S664" s="211"/>
      <c r="T664" s="212"/>
      <c r="AT664" s="209" t="s">
        <v>140</v>
      </c>
      <c r="AU664" s="209" t="s">
        <v>138</v>
      </c>
      <c r="AV664" s="114" t="s">
        <v>22</v>
      </c>
      <c r="AW664" s="114" t="s">
        <v>34</v>
      </c>
      <c r="AX664" s="114" t="s">
        <v>70</v>
      </c>
      <c r="AY664" s="209" t="s">
        <v>130</v>
      </c>
    </row>
    <row r="665" spans="2:65" s="115" customFormat="1" x14ac:dyDescent="0.3">
      <c r="B665" s="213"/>
      <c r="D665" s="206" t="s">
        <v>140</v>
      </c>
      <c r="E665" s="214" t="s">
        <v>3</v>
      </c>
      <c r="F665" s="215" t="s">
        <v>548</v>
      </c>
      <c r="H665" s="216">
        <v>0.32400000000000001</v>
      </c>
      <c r="I665" s="69"/>
      <c r="L665" s="213"/>
      <c r="M665" s="217"/>
      <c r="N665" s="218"/>
      <c r="O665" s="218"/>
      <c r="P665" s="218"/>
      <c r="Q665" s="218"/>
      <c r="R665" s="218"/>
      <c r="S665" s="218"/>
      <c r="T665" s="219"/>
      <c r="AT665" s="214" t="s">
        <v>140</v>
      </c>
      <c r="AU665" s="214" t="s">
        <v>138</v>
      </c>
      <c r="AV665" s="115" t="s">
        <v>138</v>
      </c>
      <c r="AW665" s="115" t="s">
        <v>34</v>
      </c>
      <c r="AX665" s="115" t="s">
        <v>70</v>
      </c>
      <c r="AY665" s="214" t="s">
        <v>130</v>
      </c>
    </row>
    <row r="666" spans="2:65" s="116" customFormat="1" x14ac:dyDescent="0.3">
      <c r="B666" s="220"/>
      <c r="D666" s="221" t="s">
        <v>140</v>
      </c>
      <c r="E666" s="222" t="s">
        <v>3</v>
      </c>
      <c r="F666" s="223" t="s">
        <v>143</v>
      </c>
      <c r="H666" s="224">
        <v>2.0739999999999998</v>
      </c>
      <c r="I666" s="70"/>
      <c r="L666" s="220"/>
      <c r="M666" s="225"/>
      <c r="N666" s="226"/>
      <c r="O666" s="226"/>
      <c r="P666" s="226"/>
      <c r="Q666" s="226"/>
      <c r="R666" s="226"/>
      <c r="S666" s="226"/>
      <c r="T666" s="227"/>
      <c r="AT666" s="228" t="s">
        <v>140</v>
      </c>
      <c r="AU666" s="228" t="s">
        <v>138</v>
      </c>
      <c r="AV666" s="116" t="s">
        <v>137</v>
      </c>
      <c r="AW666" s="116" t="s">
        <v>34</v>
      </c>
      <c r="AX666" s="116" t="s">
        <v>22</v>
      </c>
      <c r="AY666" s="228" t="s">
        <v>130</v>
      </c>
    </row>
    <row r="667" spans="2:65" s="95" customFormat="1" ht="22.5" customHeight="1" x14ac:dyDescent="0.3">
      <c r="B667" s="127"/>
      <c r="C667" s="194" t="s">
        <v>549</v>
      </c>
      <c r="D667" s="194" t="s">
        <v>132</v>
      </c>
      <c r="E667" s="195" t="s">
        <v>550</v>
      </c>
      <c r="F667" s="196" t="s">
        <v>551</v>
      </c>
      <c r="G667" s="197" t="s">
        <v>135</v>
      </c>
      <c r="H667" s="198">
        <v>38.64</v>
      </c>
      <c r="I667" s="67"/>
      <c r="J667" s="199">
        <f>ROUND(I667*H667,2)</f>
        <v>0</v>
      </c>
      <c r="K667" s="196" t="s">
        <v>136</v>
      </c>
      <c r="L667" s="127"/>
      <c r="M667" s="200" t="s">
        <v>3</v>
      </c>
      <c r="N667" s="201" t="s">
        <v>42</v>
      </c>
      <c r="O667" s="99"/>
      <c r="P667" s="202">
        <f>O667*H667</f>
        <v>0</v>
      </c>
      <c r="Q667" s="202">
        <v>0</v>
      </c>
      <c r="R667" s="202">
        <f>Q667*H667</f>
        <v>0</v>
      </c>
      <c r="S667" s="202">
        <v>0</v>
      </c>
      <c r="T667" s="203">
        <f>S667*H667</f>
        <v>0</v>
      </c>
      <c r="AR667" s="120" t="s">
        <v>137</v>
      </c>
      <c r="AT667" s="120" t="s">
        <v>132</v>
      </c>
      <c r="AU667" s="120" t="s">
        <v>138</v>
      </c>
      <c r="AY667" s="120" t="s">
        <v>130</v>
      </c>
      <c r="BE667" s="204">
        <f>IF(N667="základní",J667,0)</f>
        <v>0</v>
      </c>
      <c r="BF667" s="204">
        <f>IF(N667="snížená",J667,0)</f>
        <v>0</v>
      </c>
      <c r="BG667" s="204">
        <f>IF(N667="zákl. přenesená",J667,0)</f>
        <v>0</v>
      </c>
      <c r="BH667" s="204">
        <f>IF(N667="sníž. přenesená",J667,0)</f>
        <v>0</v>
      </c>
      <c r="BI667" s="204">
        <f>IF(N667="nulová",J667,0)</f>
        <v>0</v>
      </c>
      <c r="BJ667" s="120" t="s">
        <v>138</v>
      </c>
      <c r="BK667" s="204">
        <f>ROUND(I667*H667,2)</f>
        <v>0</v>
      </c>
      <c r="BL667" s="120" t="s">
        <v>137</v>
      </c>
      <c r="BM667" s="120" t="s">
        <v>552</v>
      </c>
    </row>
    <row r="668" spans="2:65" s="114" customFormat="1" x14ac:dyDescent="0.3">
      <c r="B668" s="205"/>
      <c r="D668" s="206" t="s">
        <v>140</v>
      </c>
      <c r="E668" s="207" t="s">
        <v>3</v>
      </c>
      <c r="F668" s="208" t="s">
        <v>546</v>
      </c>
      <c r="H668" s="209" t="s">
        <v>3</v>
      </c>
      <c r="I668" s="68"/>
      <c r="L668" s="205"/>
      <c r="M668" s="210"/>
      <c r="N668" s="211"/>
      <c r="O668" s="211"/>
      <c r="P668" s="211"/>
      <c r="Q668" s="211"/>
      <c r="R668" s="211"/>
      <c r="S668" s="211"/>
      <c r="T668" s="212"/>
      <c r="AT668" s="209" t="s">
        <v>140</v>
      </c>
      <c r="AU668" s="209" t="s">
        <v>138</v>
      </c>
      <c r="AV668" s="114" t="s">
        <v>22</v>
      </c>
      <c r="AW668" s="114" t="s">
        <v>34</v>
      </c>
      <c r="AX668" s="114" t="s">
        <v>70</v>
      </c>
      <c r="AY668" s="209" t="s">
        <v>130</v>
      </c>
    </row>
    <row r="669" spans="2:65" s="114" customFormat="1" x14ac:dyDescent="0.3">
      <c r="B669" s="205"/>
      <c r="D669" s="206" t="s">
        <v>140</v>
      </c>
      <c r="E669" s="207" t="s">
        <v>3</v>
      </c>
      <c r="F669" s="208" t="s">
        <v>288</v>
      </c>
      <c r="H669" s="209" t="s">
        <v>3</v>
      </c>
      <c r="I669" s="68"/>
      <c r="L669" s="205"/>
      <c r="M669" s="210"/>
      <c r="N669" s="211"/>
      <c r="O669" s="211"/>
      <c r="P669" s="211"/>
      <c r="Q669" s="211"/>
      <c r="R669" s="211"/>
      <c r="S669" s="211"/>
      <c r="T669" s="212"/>
      <c r="AT669" s="209" t="s">
        <v>140</v>
      </c>
      <c r="AU669" s="209" t="s">
        <v>138</v>
      </c>
      <c r="AV669" s="114" t="s">
        <v>22</v>
      </c>
      <c r="AW669" s="114" t="s">
        <v>34</v>
      </c>
      <c r="AX669" s="114" t="s">
        <v>70</v>
      </c>
      <c r="AY669" s="209" t="s">
        <v>130</v>
      </c>
    </row>
    <row r="670" spans="2:65" s="114" customFormat="1" x14ac:dyDescent="0.3">
      <c r="B670" s="205"/>
      <c r="D670" s="206" t="s">
        <v>140</v>
      </c>
      <c r="E670" s="207" t="s">
        <v>3</v>
      </c>
      <c r="F670" s="208" t="s">
        <v>227</v>
      </c>
      <c r="H670" s="209" t="s">
        <v>3</v>
      </c>
      <c r="I670" s="68"/>
      <c r="L670" s="205"/>
      <c r="M670" s="210"/>
      <c r="N670" s="211"/>
      <c r="O670" s="211"/>
      <c r="P670" s="211"/>
      <c r="Q670" s="211"/>
      <c r="R670" s="211"/>
      <c r="S670" s="211"/>
      <c r="T670" s="212"/>
      <c r="AT670" s="209" t="s">
        <v>140</v>
      </c>
      <c r="AU670" s="209" t="s">
        <v>138</v>
      </c>
      <c r="AV670" s="114" t="s">
        <v>22</v>
      </c>
      <c r="AW670" s="114" t="s">
        <v>34</v>
      </c>
      <c r="AX670" s="114" t="s">
        <v>70</v>
      </c>
      <c r="AY670" s="209" t="s">
        <v>130</v>
      </c>
    </row>
    <row r="671" spans="2:65" s="115" customFormat="1" x14ac:dyDescent="0.3">
      <c r="B671" s="213"/>
      <c r="D671" s="206" t="s">
        <v>140</v>
      </c>
      <c r="E671" s="214" t="s">
        <v>3</v>
      </c>
      <c r="F671" s="215" t="s">
        <v>485</v>
      </c>
      <c r="H671" s="216">
        <v>23.76</v>
      </c>
      <c r="I671" s="69"/>
      <c r="L671" s="213"/>
      <c r="M671" s="217"/>
      <c r="N671" s="218"/>
      <c r="O671" s="218"/>
      <c r="P671" s="218"/>
      <c r="Q671" s="218"/>
      <c r="R671" s="218"/>
      <c r="S671" s="218"/>
      <c r="T671" s="219"/>
      <c r="AT671" s="214" t="s">
        <v>140</v>
      </c>
      <c r="AU671" s="214" t="s">
        <v>138</v>
      </c>
      <c r="AV671" s="115" t="s">
        <v>138</v>
      </c>
      <c r="AW671" s="115" t="s">
        <v>34</v>
      </c>
      <c r="AX671" s="115" t="s">
        <v>70</v>
      </c>
      <c r="AY671" s="214" t="s">
        <v>130</v>
      </c>
    </row>
    <row r="672" spans="2:65" s="114" customFormat="1" x14ac:dyDescent="0.3">
      <c r="B672" s="205"/>
      <c r="D672" s="206" t="s">
        <v>140</v>
      </c>
      <c r="E672" s="207" t="s">
        <v>3</v>
      </c>
      <c r="F672" s="208" t="s">
        <v>235</v>
      </c>
      <c r="H672" s="209" t="s">
        <v>3</v>
      </c>
      <c r="I672" s="68"/>
      <c r="L672" s="205"/>
      <c r="M672" s="210"/>
      <c r="N672" s="211"/>
      <c r="O672" s="211"/>
      <c r="P672" s="211"/>
      <c r="Q672" s="211"/>
      <c r="R672" s="211"/>
      <c r="S672" s="211"/>
      <c r="T672" s="212"/>
      <c r="AT672" s="209" t="s">
        <v>140</v>
      </c>
      <c r="AU672" s="209" t="s">
        <v>138</v>
      </c>
      <c r="AV672" s="114" t="s">
        <v>22</v>
      </c>
      <c r="AW672" s="114" t="s">
        <v>34</v>
      </c>
      <c r="AX672" s="114" t="s">
        <v>70</v>
      </c>
      <c r="AY672" s="209" t="s">
        <v>130</v>
      </c>
    </row>
    <row r="673" spans="2:65" s="115" customFormat="1" x14ac:dyDescent="0.3">
      <c r="B673" s="213"/>
      <c r="D673" s="206" t="s">
        <v>140</v>
      </c>
      <c r="E673" s="214" t="s">
        <v>3</v>
      </c>
      <c r="F673" s="215" t="s">
        <v>253</v>
      </c>
      <c r="H673" s="216">
        <v>5.4</v>
      </c>
      <c r="I673" s="69"/>
      <c r="L673" s="213"/>
      <c r="M673" s="217"/>
      <c r="N673" s="218"/>
      <c r="O673" s="218"/>
      <c r="P673" s="218"/>
      <c r="Q673" s="218"/>
      <c r="R673" s="218"/>
      <c r="S673" s="218"/>
      <c r="T673" s="219"/>
      <c r="AT673" s="214" t="s">
        <v>140</v>
      </c>
      <c r="AU673" s="214" t="s">
        <v>138</v>
      </c>
      <c r="AV673" s="115" t="s">
        <v>138</v>
      </c>
      <c r="AW673" s="115" t="s">
        <v>34</v>
      </c>
      <c r="AX673" s="115" t="s">
        <v>70</v>
      </c>
      <c r="AY673" s="214" t="s">
        <v>130</v>
      </c>
    </row>
    <row r="674" spans="2:65" s="114" customFormat="1" x14ac:dyDescent="0.3">
      <c r="B674" s="205"/>
      <c r="D674" s="206" t="s">
        <v>140</v>
      </c>
      <c r="E674" s="207" t="s">
        <v>3</v>
      </c>
      <c r="F674" s="208" t="s">
        <v>238</v>
      </c>
      <c r="H674" s="209" t="s">
        <v>3</v>
      </c>
      <c r="I674" s="68"/>
      <c r="L674" s="205"/>
      <c r="M674" s="210"/>
      <c r="N674" s="211"/>
      <c r="O674" s="211"/>
      <c r="P674" s="211"/>
      <c r="Q674" s="211"/>
      <c r="R674" s="211"/>
      <c r="S674" s="211"/>
      <c r="T674" s="212"/>
      <c r="AT674" s="209" t="s">
        <v>140</v>
      </c>
      <c r="AU674" s="209" t="s">
        <v>138</v>
      </c>
      <c r="AV674" s="114" t="s">
        <v>22</v>
      </c>
      <c r="AW674" s="114" t="s">
        <v>34</v>
      </c>
      <c r="AX674" s="114" t="s">
        <v>70</v>
      </c>
      <c r="AY674" s="209" t="s">
        <v>130</v>
      </c>
    </row>
    <row r="675" spans="2:65" s="115" customFormat="1" x14ac:dyDescent="0.3">
      <c r="B675" s="213"/>
      <c r="D675" s="206" t="s">
        <v>140</v>
      </c>
      <c r="E675" s="214" t="s">
        <v>3</v>
      </c>
      <c r="F675" s="215" t="s">
        <v>253</v>
      </c>
      <c r="H675" s="216">
        <v>5.4</v>
      </c>
      <c r="I675" s="69"/>
      <c r="L675" s="213"/>
      <c r="M675" s="217"/>
      <c r="N675" s="218"/>
      <c r="O675" s="218"/>
      <c r="P675" s="218"/>
      <c r="Q675" s="218"/>
      <c r="R675" s="218"/>
      <c r="S675" s="218"/>
      <c r="T675" s="219"/>
      <c r="AT675" s="214" t="s">
        <v>140</v>
      </c>
      <c r="AU675" s="214" t="s">
        <v>138</v>
      </c>
      <c r="AV675" s="115" t="s">
        <v>138</v>
      </c>
      <c r="AW675" s="115" t="s">
        <v>34</v>
      </c>
      <c r="AX675" s="115" t="s">
        <v>70</v>
      </c>
      <c r="AY675" s="214" t="s">
        <v>130</v>
      </c>
    </row>
    <row r="676" spans="2:65" s="114" customFormat="1" x14ac:dyDescent="0.3">
      <c r="B676" s="205"/>
      <c r="D676" s="206" t="s">
        <v>140</v>
      </c>
      <c r="E676" s="207" t="s">
        <v>3</v>
      </c>
      <c r="F676" s="208" t="s">
        <v>553</v>
      </c>
      <c r="H676" s="209" t="s">
        <v>3</v>
      </c>
      <c r="I676" s="68"/>
      <c r="L676" s="205"/>
      <c r="M676" s="210"/>
      <c r="N676" s="211"/>
      <c r="O676" s="211"/>
      <c r="P676" s="211"/>
      <c r="Q676" s="211"/>
      <c r="R676" s="211"/>
      <c r="S676" s="211"/>
      <c r="T676" s="212"/>
      <c r="AT676" s="209" t="s">
        <v>140</v>
      </c>
      <c r="AU676" s="209" t="s">
        <v>138</v>
      </c>
      <c r="AV676" s="114" t="s">
        <v>22</v>
      </c>
      <c r="AW676" s="114" t="s">
        <v>34</v>
      </c>
      <c r="AX676" s="114" t="s">
        <v>70</v>
      </c>
      <c r="AY676" s="209" t="s">
        <v>130</v>
      </c>
    </row>
    <row r="677" spans="2:65" s="115" customFormat="1" x14ac:dyDescent="0.3">
      <c r="B677" s="213"/>
      <c r="D677" s="206" t="s">
        <v>140</v>
      </c>
      <c r="E677" s="214" t="s">
        <v>3</v>
      </c>
      <c r="F677" s="215" t="s">
        <v>554</v>
      </c>
      <c r="H677" s="216">
        <v>2.88</v>
      </c>
      <c r="I677" s="69"/>
      <c r="L677" s="213"/>
      <c r="M677" s="217"/>
      <c r="N677" s="218"/>
      <c r="O677" s="218"/>
      <c r="P677" s="218"/>
      <c r="Q677" s="218"/>
      <c r="R677" s="218"/>
      <c r="S677" s="218"/>
      <c r="T677" s="219"/>
      <c r="AT677" s="214" t="s">
        <v>140</v>
      </c>
      <c r="AU677" s="214" t="s">
        <v>138</v>
      </c>
      <c r="AV677" s="115" t="s">
        <v>138</v>
      </c>
      <c r="AW677" s="115" t="s">
        <v>34</v>
      </c>
      <c r="AX677" s="115" t="s">
        <v>70</v>
      </c>
      <c r="AY677" s="214" t="s">
        <v>130</v>
      </c>
    </row>
    <row r="678" spans="2:65" s="115" customFormat="1" x14ac:dyDescent="0.3">
      <c r="B678" s="213"/>
      <c r="D678" s="206" t="s">
        <v>140</v>
      </c>
      <c r="E678" s="214" t="s">
        <v>3</v>
      </c>
      <c r="F678" s="215" t="s">
        <v>555</v>
      </c>
      <c r="H678" s="216">
        <v>0.6</v>
      </c>
      <c r="I678" s="69"/>
      <c r="L678" s="213"/>
      <c r="M678" s="217"/>
      <c r="N678" s="218"/>
      <c r="O678" s="218"/>
      <c r="P678" s="218"/>
      <c r="Q678" s="218"/>
      <c r="R678" s="218"/>
      <c r="S678" s="218"/>
      <c r="T678" s="219"/>
      <c r="AT678" s="214" t="s">
        <v>140</v>
      </c>
      <c r="AU678" s="214" t="s">
        <v>138</v>
      </c>
      <c r="AV678" s="115" t="s">
        <v>138</v>
      </c>
      <c r="AW678" s="115" t="s">
        <v>34</v>
      </c>
      <c r="AX678" s="115" t="s">
        <v>70</v>
      </c>
      <c r="AY678" s="214" t="s">
        <v>130</v>
      </c>
    </row>
    <row r="679" spans="2:65" s="115" customFormat="1" x14ac:dyDescent="0.3">
      <c r="B679" s="213"/>
      <c r="D679" s="206" t="s">
        <v>140</v>
      </c>
      <c r="E679" s="214" t="s">
        <v>3</v>
      </c>
      <c r="F679" s="215" t="s">
        <v>555</v>
      </c>
      <c r="H679" s="216">
        <v>0.6</v>
      </c>
      <c r="I679" s="69"/>
      <c r="L679" s="213"/>
      <c r="M679" s="217"/>
      <c r="N679" s="218"/>
      <c r="O679" s="218"/>
      <c r="P679" s="218"/>
      <c r="Q679" s="218"/>
      <c r="R679" s="218"/>
      <c r="S679" s="218"/>
      <c r="T679" s="219"/>
      <c r="AT679" s="214" t="s">
        <v>140</v>
      </c>
      <c r="AU679" s="214" t="s">
        <v>138</v>
      </c>
      <c r="AV679" s="115" t="s">
        <v>138</v>
      </c>
      <c r="AW679" s="115" t="s">
        <v>34</v>
      </c>
      <c r="AX679" s="115" t="s">
        <v>70</v>
      </c>
      <c r="AY679" s="214" t="s">
        <v>130</v>
      </c>
    </row>
    <row r="680" spans="2:65" s="116" customFormat="1" x14ac:dyDescent="0.3">
      <c r="B680" s="220"/>
      <c r="D680" s="221" t="s">
        <v>140</v>
      </c>
      <c r="E680" s="222" t="s">
        <v>3</v>
      </c>
      <c r="F680" s="223" t="s">
        <v>143</v>
      </c>
      <c r="H680" s="224">
        <v>38.64</v>
      </c>
      <c r="I680" s="70"/>
      <c r="L680" s="220"/>
      <c r="M680" s="225"/>
      <c r="N680" s="226"/>
      <c r="O680" s="226"/>
      <c r="P680" s="226"/>
      <c r="Q680" s="226"/>
      <c r="R680" s="226"/>
      <c r="S680" s="226"/>
      <c r="T680" s="227"/>
      <c r="AT680" s="228" t="s">
        <v>140</v>
      </c>
      <c r="AU680" s="228" t="s">
        <v>138</v>
      </c>
      <c r="AV680" s="116" t="s">
        <v>137</v>
      </c>
      <c r="AW680" s="116" t="s">
        <v>34</v>
      </c>
      <c r="AX680" s="116" t="s">
        <v>22</v>
      </c>
      <c r="AY680" s="228" t="s">
        <v>130</v>
      </c>
    </row>
    <row r="681" spans="2:65" s="95" customFormat="1" ht="22.5" customHeight="1" x14ac:dyDescent="0.3">
      <c r="B681" s="127"/>
      <c r="C681" s="194" t="s">
        <v>556</v>
      </c>
      <c r="D681" s="194" t="s">
        <v>132</v>
      </c>
      <c r="E681" s="195" t="s">
        <v>557</v>
      </c>
      <c r="F681" s="196" t="s">
        <v>558</v>
      </c>
      <c r="G681" s="197" t="s">
        <v>135</v>
      </c>
      <c r="H681" s="198">
        <v>87.6</v>
      </c>
      <c r="I681" s="67"/>
      <c r="J681" s="199">
        <f>ROUND(I681*H681,2)</f>
        <v>0</v>
      </c>
      <c r="K681" s="196" t="s">
        <v>136</v>
      </c>
      <c r="L681" s="127"/>
      <c r="M681" s="200" t="s">
        <v>3</v>
      </c>
      <c r="N681" s="201" t="s">
        <v>42</v>
      </c>
      <c r="O681" s="99"/>
      <c r="P681" s="202">
        <f>O681*H681</f>
        <v>0</v>
      </c>
      <c r="Q681" s="202">
        <v>0</v>
      </c>
      <c r="R681" s="202">
        <f>Q681*H681</f>
        <v>0</v>
      </c>
      <c r="S681" s="202">
        <v>0</v>
      </c>
      <c r="T681" s="203">
        <f>S681*H681</f>
        <v>0</v>
      </c>
      <c r="AR681" s="120" t="s">
        <v>137</v>
      </c>
      <c r="AT681" s="120" t="s">
        <v>132</v>
      </c>
      <c r="AU681" s="120" t="s">
        <v>138</v>
      </c>
      <c r="AY681" s="120" t="s">
        <v>130</v>
      </c>
      <c r="BE681" s="204">
        <f>IF(N681="základní",J681,0)</f>
        <v>0</v>
      </c>
      <c r="BF681" s="204">
        <f>IF(N681="snížená",J681,0)</f>
        <v>0</v>
      </c>
      <c r="BG681" s="204">
        <f>IF(N681="zákl. přenesená",J681,0)</f>
        <v>0</v>
      </c>
      <c r="BH681" s="204">
        <f>IF(N681="sníž. přenesená",J681,0)</f>
        <v>0</v>
      </c>
      <c r="BI681" s="204">
        <f>IF(N681="nulová",J681,0)</f>
        <v>0</v>
      </c>
      <c r="BJ681" s="120" t="s">
        <v>138</v>
      </c>
      <c r="BK681" s="204">
        <f>ROUND(I681*H681,2)</f>
        <v>0</v>
      </c>
      <c r="BL681" s="120" t="s">
        <v>137</v>
      </c>
      <c r="BM681" s="120" t="s">
        <v>559</v>
      </c>
    </row>
    <row r="682" spans="2:65" s="114" customFormat="1" x14ac:dyDescent="0.3">
      <c r="B682" s="205"/>
      <c r="D682" s="206" t="s">
        <v>140</v>
      </c>
      <c r="E682" s="207" t="s">
        <v>3</v>
      </c>
      <c r="F682" s="208" t="s">
        <v>560</v>
      </c>
      <c r="H682" s="209" t="s">
        <v>3</v>
      </c>
      <c r="I682" s="68"/>
      <c r="L682" s="205"/>
      <c r="M682" s="210"/>
      <c r="N682" s="211"/>
      <c r="O682" s="211"/>
      <c r="P682" s="211"/>
      <c r="Q682" s="211"/>
      <c r="R682" s="211"/>
      <c r="S682" s="211"/>
      <c r="T682" s="212"/>
      <c r="AT682" s="209" t="s">
        <v>140</v>
      </c>
      <c r="AU682" s="209" t="s">
        <v>138</v>
      </c>
      <c r="AV682" s="114" t="s">
        <v>22</v>
      </c>
      <c r="AW682" s="114" t="s">
        <v>34</v>
      </c>
      <c r="AX682" s="114" t="s">
        <v>70</v>
      </c>
      <c r="AY682" s="209" t="s">
        <v>130</v>
      </c>
    </row>
    <row r="683" spans="2:65" s="115" customFormat="1" x14ac:dyDescent="0.3">
      <c r="B683" s="213"/>
      <c r="D683" s="206" t="s">
        <v>140</v>
      </c>
      <c r="E683" s="214" t="s">
        <v>3</v>
      </c>
      <c r="F683" s="215" t="s">
        <v>561</v>
      </c>
      <c r="H683" s="216">
        <v>87.6</v>
      </c>
      <c r="I683" s="69"/>
      <c r="L683" s="213"/>
      <c r="M683" s="217"/>
      <c r="N683" s="218"/>
      <c r="O683" s="218"/>
      <c r="P683" s="218"/>
      <c r="Q683" s="218"/>
      <c r="R683" s="218"/>
      <c r="S683" s="218"/>
      <c r="T683" s="219"/>
      <c r="AT683" s="214" t="s">
        <v>140</v>
      </c>
      <c r="AU683" s="214" t="s">
        <v>138</v>
      </c>
      <c r="AV683" s="115" t="s">
        <v>138</v>
      </c>
      <c r="AW683" s="115" t="s">
        <v>34</v>
      </c>
      <c r="AX683" s="115" t="s">
        <v>70</v>
      </c>
      <c r="AY683" s="214" t="s">
        <v>130</v>
      </c>
    </row>
    <row r="684" spans="2:65" s="116" customFormat="1" x14ac:dyDescent="0.3">
      <c r="B684" s="220"/>
      <c r="D684" s="221" t="s">
        <v>140</v>
      </c>
      <c r="E684" s="222" t="s">
        <v>3</v>
      </c>
      <c r="F684" s="223" t="s">
        <v>143</v>
      </c>
      <c r="H684" s="224">
        <v>87.6</v>
      </c>
      <c r="I684" s="70"/>
      <c r="L684" s="220"/>
      <c r="M684" s="225"/>
      <c r="N684" s="226"/>
      <c r="O684" s="226"/>
      <c r="P684" s="226"/>
      <c r="Q684" s="226"/>
      <c r="R684" s="226"/>
      <c r="S684" s="226"/>
      <c r="T684" s="227"/>
      <c r="AT684" s="228" t="s">
        <v>140</v>
      </c>
      <c r="AU684" s="228" t="s">
        <v>138</v>
      </c>
      <c r="AV684" s="116" t="s">
        <v>137</v>
      </c>
      <c r="AW684" s="116" t="s">
        <v>34</v>
      </c>
      <c r="AX684" s="116" t="s">
        <v>22</v>
      </c>
      <c r="AY684" s="228" t="s">
        <v>130</v>
      </c>
    </row>
    <row r="685" spans="2:65" s="95" customFormat="1" ht="22.5" customHeight="1" x14ac:dyDescent="0.3">
      <c r="B685" s="127"/>
      <c r="C685" s="194" t="s">
        <v>562</v>
      </c>
      <c r="D685" s="194" t="s">
        <v>132</v>
      </c>
      <c r="E685" s="195" t="s">
        <v>563</v>
      </c>
      <c r="F685" s="196" t="s">
        <v>564</v>
      </c>
      <c r="G685" s="197" t="s">
        <v>135</v>
      </c>
      <c r="H685" s="198">
        <v>250</v>
      </c>
      <c r="I685" s="67"/>
      <c r="J685" s="199">
        <f>ROUND(I685*H685,2)</f>
        <v>0</v>
      </c>
      <c r="K685" s="196" t="s">
        <v>1289</v>
      </c>
      <c r="L685" s="127"/>
      <c r="M685" s="200" t="s">
        <v>3</v>
      </c>
      <c r="N685" s="201" t="s">
        <v>42</v>
      </c>
      <c r="O685" s="99"/>
      <c r="P685" s="202">
        <f>O685*H685</f>
        <v>0</v>
      </c>
      <c r="Q685" s="202">
        <v>0</v>
      </c>
      <c r="R685" s="202">
        <f>Q685*H685</f>
        <v>0</v>
      </c>
      <c r="S685" s="202">
        <v>0</v>
      </c>
      <c r="T685" s="203">
        <f>S685*H685</f>
        <v>0</v>
      </c>
      <c r="AR685" s="120" t="s">
        <v>221</v>
      </c>
      <c r="AT685" s="120" t="s">
        <v>132</v>
      </c>
      <c r="AU685" s="120" t="s">
        <v>138</v>
      </c>
      <c r="AY685" s="120" t="s">
        <v>130</v>
      </c>
      <c r="BE685" s="204">
        <f>IF(N685="základní",J685,0)</f>
        <v>0</v>
      </c>
      <c r="BF685" s="204">
        <f>IF(N685="snížená",J685,0)</f>
        <v>0</v>
      </c>
      <c r="BG685" s="204">
        <f>IF(N685="zákl. přenesená",J685,0)</f>
        <v>0</v>
      </c>
      <c r="BH685" s="204">
        <f>IF(N685="sníž. přenesená",J685,0)</f>
        <v>0</v>
      </c>
      <c r="BI685" s="204">
        <f>IF(N685="nulová",J685,0)</f>
        <v>0</v>
      </c>
      <c r="BJ685" s="120" t="s">
        <v>138</v>
      </c>
      <c r="BK685" s="204">
        <f>ROUND(I685*H685,2)</f>
        <v>0</v>
      </c>
      <c r="BL685" s="120" t="s">
        <v>221</v>
      </c>
      <c r="BM685" s="120" t="s">
        <v>565</v>
      </c>
    </row>
    <row r="686" spans="2:65" s="114" customFormat="1" x14ac:dyDescent="0.3">
      <c r="B686" s="205"/>
      <c r="D686" s="206" t="s">
        <v>140</v>
      </c>
      <c r="E686" s="207" t="s">
        <v>3</v>
      </c>
      <c r="F686" s="208" t="s">
        <v>566</v>
      </c>
      <c r="H686" s="209" t="s">
        <v>3</v>
      </c>
      <c r="I686" s="68"/>
      <c r="L686" s="205"/>
      <c r="M686" s="210"/>
      <c r="N686" s="211"/>
      <c r="O686" s="211"/>
      <c r="P686" s="211"/>
      <c r="Q686" s="211"/>
      <c r="R686" s="211"/>
      <c r="S686" s="211"/>
      <c r="T686" s="212"/>
      <c r="AT686" s="209" t="s">
        <v>140</v>
      </c>
      <c r="AU686" s="209" t="s">
        <v>138</v>
      </c>
      <c r="AV686" s="114" t="s">
        <v>22</v>
      </c>
      <c r="AW686" s="114" t="s">
        <v>34</v>
      </c>
      <c r="AX686" s="114" t="s">
        <v>70</v>
      </c>
      <c r="AY686" s="209" t="s">
        <v>130</v>
      </c>
    </row>
    <row r="687" spans="2:65" s="114" customFormat="1" x14ac:dyDescent="0.3">
      <c r="B687" s="205"/>
      <c r="D687" s="206" t="s">
        <v>140</v>
      </c>
      <c r="E687" s="207" t="s">
        <v>3</v>
      </c>
      <c r="F687" s="208" t="s">
        <v>567</v>
      </c>
      <c r="H687" s="209" t="s">
        <v>3</v>
      </c>
      <c r="I687" s="68"/>
      <c r="L687" s="205"/>
      <c r="M687" s="210"/>
      <c r="N687" s="211"/>
      <c r="O687" s="211"/>
      <c r="P687" s="211"/>
      <c r="Q687" s="211"/>
      <c r="R687" s="211"/>
      <c r="S687" s="211"/>
      <c r="T687" s="212"/>
      <c r="AT687" s="209" t="s">
        <v>140</v>
      </c>
      <c r="AU687" s="209" t="s">
        <v>138</v>
      </c>
      <c r="AV687" s="114" t="s">
        <v>22</v>
      </c>
      <c r="AW687" s="114" t="s">
        <v>34</v>
      </c>
      <c r="AX687" s="114" t="s">
        <v>70</v>
      </c>
      <c r="AY687" s="209" t="s">
        <v>130</v>
      </c>
    </row>
    <row r="688" spans="2:65" s="115" customFormat="1" x14ac:dyDescent="0.3">
      <c r="B688" s="213"/>
      <c r="D688" s="206" t="s">
        <v>140</v>
      </c>
      <c r="E688" s="214" t="s">
        <v>3</v>
      </c>
      <c r="F688" s="215" t="s">
        <v>568</v>
      </c>
      <c r="H688" s="216">
        <v>250</v>
      </c>
      <c r="I688" s="69"/>
      <c r="L688" s="213"/>
      <c r="M688" s="217"/>
      <c r="N688" s="218"/>
      <c r="O688" s="218"/>
      <c r="P688" s="218"/>
      <c r="Q688" s="218"/>
      <c r="R688" s="218"/>
      <c r="S688" s="218"/>
      <c r="T688" s="219"/>
      <c r="AT688" s="214" t="s">
        <v>140</v>
      </c>
      <c r="AU688" s="214" t="s">
        <v>138</v>
      </c>
      <c r="AV688" s="115" t="s">
        <v>138</v>
      </c>
      <c r="AW688" s="115" t="s">
        <v>34</v>
      </c>
      <c r="AX688" s="115" t="s">
        <v>70</v>
      </c>
      <c r="AY688" s="214" t="s">
        <v>130</v>
      </c>
    </row>
    <row r="689" spans="2:51" s="115" customFormat="1" x14ac:dyDescent="0.3">
      <c r="B689" s="213"/>
      <c r="D689" s="206" t="s">
        <v>140</v>
      </c>
      <c r="E689" s="214" t="s">
        <v>3</v>
      </c>
      <c r="F689" s="215" t="s">
        <v>3</v>
      </c>
      <c r="H689" s="216">
        <v>0</v>
      </c>
      <c r="I689" s="69"/>
      <c r="L689" s="213"/>
      <c r="M689" s="217"/>
      <c r="N689" s="218"/>
      <c r="O689" s="218"/>
      <c r="P689" s="218"/>
      <c r="Q689" s="218"/>
      <c r="R689" s="218"/>
      <c r="S689" s="218"/>
      <c r="T689" s="219"/>
      <c r="AT689" s="214" t="s">
        <v>140</v>
      </c>
      <c r="AU689" s="214" t="s">
        <v>138</v>
      </c>
      <c r="AV689" s="115" t="s">
        <v>138</v>
      </c>
      <c r="AW689" s="115" t="s">
        <v>34</v>
      </c>
      <c r="AX689" s="115" t="s">
        <v>70</v>
      </c>
      <c r="AY689" s="214" t="s">
        <v>130</v>
      </c>
    </row>
    <row r="690" spans="2:51" s="114" customFormat="1" ht="27" x14ac:dyDescent="0.3">
      <c r="B690" s="205"/>
      <c r="D690" s="206" t="s">
        <v>140</v>
      </c>
      <c r="E690" s="207" t="s">
        <v>3</v>
      </c>
      <c r="F690" s="208" t="s">
        <v>569</v>
      </c>
      <c r="H690" s="209" t="s">
        <v>3</v>
      </c>
      <c r="I690" s="68"/>
      <c r="L690" s="205"/>
      <c r="M690" s="210"/>
      <c r="N690" s="211"/>
      <c r="O690" s="211"/>
      <c r="P690" s="211"/>
      <c r="Q690" s="211"/>
      <c r="R690" s="211"/>
      <c r="S690" s="211"/>
      <c r="T690" s="212"/>
      <c r="AT690" s="209" t="s">
        <v>140</v>
      </c>
      <c r="AU690" s="209" t="s">
        <v>138</v>
      </c>
      <c r="AV690" s="114" t="s">
        <v>22</v>
      </c>
      <c r="AW690" s="114" t="s">
        <v>34</v>
      </c>
      <c r="AX690" s="114" t="s">
        <v>70</v>
      </c>
      <c r="AY690" s="209" t="s">
        <v>130</v>
      </c>
    </row>
    <row r="691" spans="2:51" s="114" customFormat="1" ht="27" x14ac:dyDescent="0.3">
      <c r="B691" s="205"/>
      <c r="D691" s="206" t="s">
        <v>140</v>
      </c>
      <c r="E691" s="207" t="s">
        <v>3</v>
      </c>
      <c r="F691" s="208" t="s">
        <v>570</v>
      </c>
      <c r="H691" s="209" t="s">
        <v>3</v>
      </c>
      <c r="I691" s="68"/>
      <c r="L691" s="205"/>
      <c r="M691" s="210"/>
      <c r="N691" s="211"/>
      <c r="O691" s="211"/>
      <c r="P691" s="211"/>
      <c r="Q691" s="211"/>
      <c r="R691" s="211"/>
      <c r="S691" s="211"/>
      <c r="T691" s="212"/>
      <c r="AT691" s="209" t="s">
        <v>140</v>
      </c>
      <c r="AU691" s="209" t="s">
        <v>138</v>
      </c>
      <c r="AV691" s="114" t="s">
        <v>22</v>
      </c>
      <c r="AW691" s="114" t="s">
        <v>34</v>
      </c>
      <c r="AX691" s="114" t="s">
        <v>70</v>
      </c>
      <c r="AY691" s="209" t="s">
        <v>130</v>
      </c>
    </row>
    <row r="692" spans="2:51" s="114" customFormat="1" x14ac:dyDescent="0.3">
      <c r="B692" s="205"/>
      <c r="D692" s="206" t="s">
        <v>140</v>
      </c>
      <c r="E692" s="207" t="s">
        <v>3</v>
      </c>
      <c r="F692" s="208" t="s">
        <v>571</v>
      </c>
      <c r="H692" s="209" t="s">
        <v>3</v>
      </c>
      <c r="I692" s="68"/>
      <c r="L692" s="205"/>
      <c r="M692" s="210"/>
      <c r="N692" s="211"/>
      <c r="O692" s="211"/>
      <c r="P692" s="211"/>
      <c r="Q692" s="211"/>
      <c r="R692" s="211"/>
      <c r="S692" s="211"/>
      <c r="T692" s="212"/>
      <c r="AT692" s="209" t="s">
        <v>140</v>
      </c>
      <c r="AU692" s="209" t="s">
        <v>138</v>
      </c>
      <c r="AV692" s="114" t="s">
        <v>22</v>
      </c>
      <c r="AW692" s="114" t="s">
        <v>34</v>
      </c>
      <c r="AX692" s="114" t="s">
        <v>70</v>
      </c>
      <c r="AY692" s="209" t="s">
        <v>130</v>
      </c>
    </row>
    <row r="693" spans="2:51" s="114" customFormat="1" ht="27" x14ac:dyDescent="0.3">
      <c r="B693" s="205"/>
      <c r="D693" s="206" t="s">
        <v>140</v>
      </c>
      <c r="E693" s="207" t="s">
        <v>3</v>
      </c>
      <c r="F693" s="208" t="s">
        <v>572</v>
      </c>
      <c r="H693" s="209" t="s">
        <v>3</v>
      </c>
      <c r="I693" s="68"/>
      <c r="L693" s="205"/>
      <c r="M693" s="210"/>
      <c r="N693" s="211"/>
      <c r="O693" s="211"/>
      <c r="P693" s="211"/>
      <c r="Q693" s="211"/>
      <c r="R693" s="211"/>
      <c r="S693" s="211"/>
      <c r="T693" s="212"/>
      <c r="AT693" s="209" t="s">
        <v>140</v>
      </c>
      <c r="AU693" s="209" t="s">
        <v>138</v>
      </c>
      <c r="AV693" s="114" t="s">
        <v>22</v>
      </c>
      <c r="AW693" s="114" t="s">
        <v>34</v>
      </c>
      <c r="AX693" s="114" t="s">
        <v>70</v>
      </c>
      <c r="AY693" s="209" t="s">
        <v>130</v>
      </c>
    </row>
    <row r="694" spans="2:51" s="114" customFormat="1" x14ac:dyDescent="0.3">
      <c r="B694" s="205"/>
      <c r="D694" s="206" t="s">
        <v>140</v>
      </c>
      <c r="E694" s="207" t="s">
        <v>3</v>
      </c>
      <c r="F694" s="208" t="s">
        <v>573</v>
      </c>
      <c r="H694" s="209" t="s">
        <v>3</v>
      </c>
      <c r="I694" s="68"/>
      <c r="L694" s="205"/>
      <c r="M694" s="210"/>
      <c r="N694" s="211"/>
      <c r="O694" s="211"/>
      <c r="P694" s="211"/>
      <c r="Q694" s="211"/>
      <c r="R694" s="211"/>
      <c r="S694" s="211"/>
      <c r="T694" s="212"/>
      <c r="AT694" s="209" t="s">
        <v>140</v>
      </c>
      <c r="AU694" s="209" t="s">
        <v>138</v>
      </c>
      <c r="AV694" s="114" t="s">
        <v>22</v>
      </c>
      <c r="AW694" s="114" t="s">
        <v>34</v>
      </c>
      <c r="AX694" s="114" t="s">
        <v>70</v>
      </c>
      <c r="AY694" s="209" t="s">
        <v>130</v>
      </c>
    </row>
    <row r="695" spans="2:51" s="114" customFormat="1" ht="27" x14ac:dyDescent="0.3">
      <c r="B695" s="205"/>
      <c r="D695" s="206" t="s">
        <v>140</v>
      </c>
      <c r="E695" s="207" t="s">
        <v>3</v>
      </c>
      <c r="F695" s="208" t="s">
        <v>574</v>
      </c>
      <c r="H695" s="209" t="s">
        <v>3</v>
      </c>
      <c r="I695" s="68"/>
      <c r="L695" s="205"/>
      <c r="M695" s="210"/>
      <c r="N695" s="211"/>
      <c r="O695" s="211"/>
      <c r="P695" s="211"/>
      <c r="Q695" s="211"/>
      <c r="R695" s="211"/>
      <c r="S695" s="211"/>
      <c r="T695" s="212"/>
      <c r="AT695" s="209" t="s">
        <v>140</v>
      </c>
      <c r="AU695" s="209" t="s">
        <v>138</v>
      </c>
      <c r="AV695" s="114" t="s">
        <v>22</v>
      </c>
      <c r="AW695" s="114" t="s">
        <v>34</v>
      </c>
      <c r="AX695" s="114" t="s">
        <v>70</v>
      </c>
      <c r="AY695" s="209" t="s">
        <v>130</v>
      </c>
    </row>
    <row r="696" spans="2:51" s="114" customFormat="1" ht="27" x14ac:dyDescent="0.3">
      <c r="B696" s="205"/>
      <c r="D696" s="206" t="s">
        <v>140</v>
      </c>
      <c r="E696" s="207" t="s">
        <v>3</v>
      </c>
      <c r="F696" s="208" t="s">
        <v>575</v>
      </c>
      <c r="H696" s="209" t="s">
        <v>3</v>
      </c>
      <c r="I696" s="68"/>
      <c r="L696" s="205"/>
      <c r="M696" s="210"/>
      <c r="N696" s="211"/>
      <c r="O696" s="211"/>
      <c r="P696" s="211"/>
      <c r="Q696" s="211"/>
      <c r="R696" s="211"/>
      <c r="S696" s="211"/>
      <c r="T696" s="212"/>
      <c r="AT696" s="209" t="s">
        <v>140</v>
      </c>
      <c r="AU696" s="209" t="s">
        <v>138</v>
      </c>
      <c r="AV696" s="114" t="s">
        <v>22</v>
      </c>
      <c r="AW696" s="114" t="s">
        <v>34</v>
      </c>
      <c r="AX696" s="114" t="s">
        <v>70</v>
      </c>
      <c r="AY696" s="209" t="s">
        <v>130</v>
      </c>
    </row>
    <row r="697" spans="2:51" s="114" customFormat="1" ht="27" x14ac:dyDescent="0.3">
      <c r="B697" s="205"/>
      <c r="D697" s="206" t="s">
        <v>140</v>
      </c>
      <c r="E697" s="207" t="s">
        <v>3</v>
      </c>
      <c r="F697" s="208" t="s">
        <v>576</v>
      </c>
      <c r="H697" s="209" t="s">
        <v>3</v>
      </c>
      <c r="I697" s="68"/>
      <c r="L697" s="205"/>
      <c r="M697" s="210"/>
      <c r="N697" s="211"/>
      <c r="O697" s="211"/>
      <c r="P697" s="211"/>
      <c r="Q697" s="211"/>
      <c r="R697" s="211"/>
      <c r="S697" s="211"/>
      <c r="T697" s="212"/>
      <c r="AT697" s="209" t="s">
        <v>140</v>
      </c>
      <c r="AU697" s="209" t="s">
        <v>138</v>
      </c>
      <c r="AV697" s="114" t="s">
        <v>22</v>
      </c>
      <c r="AW697" s="114" t="s">
        <v>34</v>
      </c>
      <c r="AX697" s="114" t="s">
        <v>70</v>
      </c>
      <c r="AY697" s="209" t="s">
        <v>130</v>
      </c>
    </row>
    <row r="698" spans="2:51" s="114" customFormat="1" x14ac:dyDescent="0.3">
      <c r="B698" s="205"/>
      <c r="D698" s="206" t="s">
        <v>140</v>
      </c>
      <c r="E698" s="207" t="s">
        <v>3</v>
      </c>
      <c r="F698" s="208" t="s">
        <v>577</v>
      </c>
      <c r="H698" s="209" t="s">
        <v>3</v>
      </c>
      <c r="I698" s="68"/>
      <c r="L698" s="205"/>
      <c r="M698" s="210"/>
      <c r="N698" s="211"/>
      <c r="O698" s="211"/>
      <c r="P698" s="211"/>
      <c r="Q698" s="211"/>
      <c r="R698" s="211"/>
      <c r="S698" s="211"/>
      <c r="T698" s="212"/>
      <c r="AT698" s="209" t="s">
        <v>140</v>
      </c>
      <c r="AU698" s="209" t="s">
        <v>138</v>
      </c>
      <c r="AV698" s="114" t="s">
        <v>22</v>
      </c>
      <c r="AW698" s="114" t="s">
        <v>34</v>
      </c>
      <c r="AX698" s="114" t="s">
        <v>70</v>
      </c>
      <c r="AY698" s="209" t="s">
        <v>130</v>
      </c>
    </row>
    <row r="699" spans="2:51" s="114" customFormat="1" ht="27" x14ac:dyDescent="0.3">
      <c r="B699" s="205"/>
      <c r="D699" s="206" t="s">
        <v>140</v>
      </c>
      <c r="E699" s="207" t="s">
        <v>3</v>
      </c>
      <c r="F699" s="208" t="s">
        <v>578</v>
      </c>
      <c r="H699" s="209" t="s">
        <v>3</v>
      </c>
      <c r="I699" s="68"/>
      <c r="L699" s="205"/>
      <c r="M699" s="210"/>
      <c r="N699" s="211"/>
      <c r="O699" s="211"/>
      <c r="P699" s="211"/>
      <c r="Q699" s="211"/>
      <c r="R699" s="211"/>
      <c r="S699" s="211"/>
      <c r="T699" s="212"/>
      <c r="AT699" s="209" t="s">
        <v>140</v>
      </c>
      <c r="AU699" s="209" t="s">
        <v>138</v>
      </c>
      <c r="AV699" s="114" t="s">
        <v>22</v>
      </c>
      <c r="AW699" s="114" t="s">
        <v>34</v>
      </c>
      <c r="AX699" s="114" t="s">
        <v>70</v>
      </c>
      <c r="AY699" s="209" t="s">
        <v>130</v>
      </c>
    </row>
    <row r="700" spans="2:51" s="114" customFormat="1" ht="27" x14ac:dyDescent="0.3">
      <c r="B700" s="205"/>
      <c r="D700" s="206" t="s">
        <v>140</v>
      </c>
      <c r="E700" s="207" t="s">
        <v>3</v>
      </c>
      <c r="F700" s="208" t="s">
        <v>579</v>
      </c>
      <c r="H700" s="209" t="s">
        <v>3</v>
      </c>
      <c r="I700" s="68"/>
      <c r="L700" s="205"/>
      <c r="M700" s="210"/>
      <c r="N700" s="211"/>
      <c r="O700" s="211"/>
      <c r="P700" s="211"/>
      <c r="Q700" s="211"/>
      <c r="R700" s="211"/>
      <c r="S700" s="211"/>
      <c r="T700" s="212"/>
      <c r="AT700" s="209" t="s">
        <v>140</v>
      </c>
      <c r="AU700" s="209" t="s">
        <v>138</v>
      </c>
      <c r="AV700" s="114" t="s">
        <v>22</v>
      </c>
      <c r="AW700" s="114" t="s">
        <v>34</v>
      </c>
      <c r="AX700" s="114" t="s">
        <v>70</v>
      </c>
      <c r="AY700" s="209" t="s">
        <v>130</v>
      </c>
    </row>
    <row r="701" spans="2:51" s="114" customFormat="1" x14ac:dyDescent="0.3">
      <c r="B701" s="205"/>
      <c r="D701" s="206" t="s">
        <v>140</v>
      </c>
      <c r="E701" s="207" t="s">
        <v>3</v>
      </c>
      <c r="F701" s="208" t="s">
        <v>580</v>
      </c>
      <c r="H701" s="209" t="s">
        <v>3</v>
      </c>
      <c r="I701" s="68"/>
      <c r="L701" s="205"/>
      <c r="M701" s="210"/>
      <c r="N701" s="211"/>
      <c r="O701" s="211"/>
      <c r="P701" s="211"/>
      <c r="Q701" s="211"/>
      <c r="R701" s="211"/>
      <c r="S701" s="211"/>
      <c r="T701" s="212"/>
      <c r="AT701" s="209" t="s">
        <v>140</v>
      </c>
      <c r="AU701" s="209" t="s">
        <v>138</v>
      </c>
      <c r="AV701" s="114" t="s">
        <v>22</v>
      </c>
      <c r="AW701" s="114" t="s">
        <v>34</v>
      </c>
      <c r="AX701" s="114" t="s">
        <v>70</v>
      </c>
      <c r="AY701" s="209" t="s">
        <v>130</v>
      </c>
    </row>
    <row r="702" spans="2:51" s="114" customFormat="1" ht="27" x14ac:dyDescent="0.3">
      <c r="B702" s="205"/>
      <c r="D702" s="206" t="s">
        <v>140</v>
      </c>
      <c r="E702" s="207" t="s">
        <v>3</v>
      </c>
      <c r="F702" s="208" t="s">
        <v>581</v>
      </c>
      <c r="H702" s="209" t="s">
        <v>3</v>
      </c>
      <c r="I702" s="68"/>
      <c r="L702" s="205"/>
      <c r="M702" s="210"/>
      <c r="N702" s="211"/>
      <c r="O702" s="211"/>
      <c r="P702" s="211"/>
      <c r="Q702" s="211"/>
      <c r="R702" s="211"/>
      <c r="S702" s="211"/>
      <c r="T702" s="212"/>
      <c r="AT702" s="209" t="s">
        <v>140</v>
      </c>
      <c r="AU702" s="209" t="s">
        <v>138</v>
      </c>
      <c r="AV702" s="114" t="s">
        <v>22</v>
      </c>
      <c r="AW702" s="114" t="s">
        <v>34</v>
      </c>
      <c r="AX702" s="114" t="s">
        <v>70</v>
      </c>
      <c r="AY702" s="209" t="s">
        <v>130</v>
      </c>
    </row>
    <row r="703" spans="2:51" s="114" customFormat="1" x14ac:dyDescent="0.3">
      <c r="B703" s="205"/>
      <c r="D703" s="206" t="s">
        <v>140</v>
      </c>
      <c r="E703" s="207" t="s">
        <v>3</v>
      </c>
      <c r="F703" s="208" t="s">
        <v>582</v>
      </c>
      <c r="H703" s="209" t="s">
        <v>3</v>
      </c>
      <c r="I703" s="68"/>
      <c r="L703" s="205"/>
      <c r="M703" s="210"/>
      <c r="N703" s="211"/>
      <c r="O703" s="211"/>
      <c r="P703" s="211"/>
      <c r="Q703" s="211"/>
      <c r="R703" s="211"/>
      <c r="S703" s="211"/>
      <c r="T703" s="212"/>
      <c r="AT703" s="209" t="s">
        <v>140</v>
      </c>
      <c r="AU703" s="209" t="s">
        <v>138</v>
      </c>
      <c r="AV703" s="114" t="s">
        <v>22</v>
      </c>
      <c r="AW703" s="114" t="s">
        <v>34</v>
      </c>
      <c r="AX703" s="114" t="s">
        <v>70</v>
      </c>
      <c r="AY703" s="209" t="s">
        <v>130</v>
      </c>
    </row>
    <row r="704" spans="2:51" s="114" customFormat="1" x14ac:dyDescent="0.3">
      <c r="B704" s="205"/>
      <c r="D704" s="206" t="s">
        <v>140</v>
      </c>
      <c r="E704" s="207" t="s">
        <v>3</v>
      </c>
      <c r="F704" s="208" t="s">
        <v>583</v>
      </c>
      <c r="H704" s="209" t="s">
        <v>3</v>
      </c>
      <c r="I704" s="68"/>
      <c r="L704" s="205"/>
      <c r="M704" s="210"/>
      <c r="N704" s="211"/>
      <c r="O704" s="211"/>
      <c r="P704" s="211"/>
      <c r="Q704" s="211"/>
      <c r="R704" s="211"/>
      <c r="S704" s="211"/>
      <c r="T704" s="212"/>
      <c r="AT704" s="209" t="s">
        <v>140</v>
      </c>
      <c r="AU704" s="209" t="s">
        <v>138</v>
      </c>
      <c r="AV704" s="114" t="s">
        <v>22</v>
      </c>
      <c r="AW704" s="114" t="s">
        <v>34</v>
      </c>
      <c r="AX704" s="114" t="s">
        <v>70</v>
      </c>
      <c r="AY704" s="209" t="s">
        <v>130</v>
      </c>
    </row>
    <row r="705" spans="2:65" s="114" customFormat="1" ht="27" x14ac:dyDescent="0.3">
      <c r="B705" s="205"/>
      <c r="D705" s="206" t="s">
        <v>140</v>
      </c>
      <c r="E705" s="207" t="s">
        <v>3</v>
      </c>
      <c r="F705" s="208" t="s">
        <v>584</v>
      </c>
      <c r="H705" s="209" t="s">
        <v>3</v>
      </c>
      <c r="I705" s="68"/>
      <c r="L705" s="205"/>
      <c r="M705" s="210"/>
      <c r="N705" s="211"/>
      <c r="O705" s="211"/>
      <c r="P705" s="211"/>
      <c r="Q705" s="211"/>
      <c r="R705" s="211"/>
      <c r="S705" s="211"/>
      <c r="T705" s="212"/>
      <c r="AT705" s="209" t="s">
        <v>140</v>
      </c>
      <c r="AU705" s="209" t="s">
        <v>138</v>
      </c>
      <c r="AV705" s="114" t="s">
        <v>22</v>
      </c>
      <c r="AW705" s="114" t="s">
        <v>34</v>
      </c>
      <c r="AX705" s="114" t="s">
        <v>70</v>
      </c>
      <c r="AY705" s="209" t="s">
        <v>130</v>
      </c>
    </row>
    <row r="706" spans="2:65" s="114" customFormat="1" x14ac:dyDescent="0.3">
      <c r="B706" s="205"/>
      <c r="D706" s="206" t="s">
        <v>140</v>
      </c>
      <c r="E706" s="207" t="s">
        <v>3</v>
      </c>
      <c r="F706" s="208" t="s">
        <v>585</v>
      </c>
      <c r="H706" s="209" t="s">
        <v>3</v>
      </c>
      <c r="I706" s="68"/>
      <c r="L706" s="205"/>
      <c r="M706" s="210"/>
      <c r="N706" s="211"/>
      <c r="O706" s="211"/>
      <c r="P706" s="211"/>
      <c r="Q706" s="211"/>
      <c r="R706" s="211"/>
      <c r="S706" s="211"/>
      <c r="T706" s="212"/>
      <c r="AT706" s="209" t="s">
        <v>140</v>
      </c>
      <c r="AU706" s="209" t="s">
        <v>138</v>
      </c>
      <c r="AV706" s="114" t="s">
        <v>22</v>
      </c>
      <c r="AW706" s="114" t="s">
        <v>34</v>
      </c>
      <c r="AX706" s="114" t="s">
        <v>70</v>
      </c>
      <c r="AY706" s="209" t="s">
        <v>130</v>
      </c>
    </row>
    <row r="707" spans="2:65" s="116" customFormat="1" x14ac:dyDescent="0.3">
      <c r="B707" s="220"/>
      <c r="D707" s="206" t="s">
        <v>140</v>
      </c>
      <c r="E707" s="229" t="s">
        <v>3</v>
      </c>
      <c r="F707" s="230" t="s">
        <v>143</v>
      </c>
      <c r="H707" s="231">
        <v>250</v>
      </c>
      <c r="I707" s="70"/>
      <c r="L707" s="220"/>
      <c r="M707" s="225"/>
      <c r="N707" s="226"/>
      <c r="O707" s="226"/>
      <c r="P707" s="226"/>
      <c r="Q707" s="226"/>
      <c r="R707" s="226"/>
      <c r="S707" s="226"/>
      <c r="T707" s="227"/>
      <c r="AT707" s="228" t="s">
        <v>140</v>
      </c>
      <c r="AU707" s="228" t="s">
        <v>138</v>
      </c>
      <c r="AV707" s="116" t="s">
        <v>137</v>
      </c>
      <c r="AW707" s="116" t="s">
        <v>34</v>
      </c>
      <c r="AX707" s="116" t="s">
        <v>22</v>
      </c>
      <c r="AY707" s="228" t="s">
        <v>130</v>
      </c>
    </row>
    <row r="708" spans="2:65" s="113" customFormat="1" ht="29.85" customHeight="1" x14ac:dyDescent="0.3">
      <c r="B708" s="181"/>
      <c r="D708" s="191" t="s">
        <v>69</v>
      </c>
      <c r="E708" s="192" t="s">
        <v>586</v>
      </c>
      <c r="F708" s="192" t="s">
        <v>587</v>
      </c>
      <c r="I708" s="66"/>
      <c r="J708" s="193">
        <f>BK708</f>
        <v>0</v>
      </c>
      <c r="L708" s="181"/>
      <c r="M708" s="185"/>
      <c r="N708" s="186"/>
      <c r="O708" s="186"/>
      <c r="P708" s="187">
        <f>SUM(P709:P713)</f>
        <v>0</v>
      </c>
      <c r="Q708" s="186"/>
      <c r="R708" s="187">
        <f>SUM(R709:R713)</f>
        <v>0</v>
      </c>
      <c r="S708" s="186"/>
      <c r="T708" s="188">
        <f>SUM(T709:T713)</f>
        <v>0</v>
      </c>
      <c r="AR708" s="182" t="s">
        <v>22</v>
      </c>
      <c r="AT708" s="189" t="s">
        <v>69</v>
      </c>
      <c r="AU708" s="189" t="s">
        <v>22</v>
      </c>
      <c r="AY708" s="182" t="s">
        <v>130</v>
      </c>
      <c r="BK708" s="190">
        <f>SUM(BK709:BK713)</f>
        <v>0</v>
      </c>
    </row>
    <row r="709" spans="2:65" s="95" customFormat="1" ht="31.5" customHeight="1" x14ac:dyDescent="0.3">
      <c r="B709" s="127"/>
      <c r="C709" s="194" t="s">
        <v>588</v>
      </c>
      <c r="D709" s="194" t="s">
        <v>132</v>
      </c>
      <c r="E709" s="195" t="s">
        <v>589</v>
      </c>
      <c r="F709" s="196" t="s">
        <v>590</v>
      </c>
      <c r="G709" s="197" t="s">
        <v>171</v>
      </c>
      <c r="H709" s="198">
        <v>101.568</v>
      </c>
      <c r="I709" s="67"/>
      <c r="J709" s="199">
        <f>ROUND(I709*H709,2)</f>
        <v>0</v>
      </c>
      <c r="K709" s="196" t="s">
        <v>136</v>
      </c>
      <c r="L709" s="127"/>
      <c r="M709" s="200" t="s">
        <v>3</v>
      </c>
      <c r="N709" s="201" t="s">
        <v>42</v>
      </c>
      <c r="O709" s="99"/>
      <c r="P709" s="202">
        <f>O709*H709</f>
        <v>0</v>
      </c>
      <c r="Q709" s="202">
        <v>0</v>
      </c>
      <c r="R709" s="202">
        <f>Q709*H709</f>
        <v>0</v>
      </c>
      <c r="S709" s="202">
        <v>0</v>
      </c>
      <c r="T709" s="203">
        <f>S709*H709</f>
        <v>0</v>
      </c>
      <c r="AR709" s="120" t="s">
        <v>137</v>
      </c>
      <c r="AT709" s="120" t="s">
        <v>132</v>
      </c>
      <c r="AU709" s="120" t="s">
        <v>138</v>
      </c>
      <c r="AY709" s="120" t="s">
        <v>130</v>
      </c>
      <c r="BE709" s="204">
        <f>IF(N709="základní",J709,0)</f>
        <v>0</v>
      </c>
      <c r="BF709" s="204">
        <f>IF(N709="snížená",J709,0)</f>
        <v>0</v>
      </c>
      <c r="BG709" s="204">
        <f>IF(N709="zákl. přenesená",J709,0)</f>
        <v>0</v>
      </c>
      <c r="BH709" s="204">
        <f>IF(N709="sníž. přenesená",J709,0)</f>
        <v>0</v>
      </c>
      <c r="BI709" s="204">
        <f>IF(N709="nulová",J709,0)</f>
        <v>0</v>
      </c>
      <c r="BJ709" s="120" t="s">
        <v>138</v>
      </c>
      <c r="BK709" s="204">
        <f>ROUND(I709*H709,2)</f>
        <v>0</v>
      </c>
      <c r="BL709" s="120" t="s">
        <v>137</v>
      </c>
      <c r="BM709" s="120" t="s">
        <v>591</v>
      </c>
    </row>
    <row r="710" spans="2:65" s="95" customFormat="1" ht="22.5" customHeight="1" x14ac:dyDescent="0.3">
      <c r="B710" s="127"/>
      <c r="C710" s="194" t="s">
        <v>592</v>
      </c>
      <c r="D710" s="194" t="s">
        <v>132</v>
      </c>
      <c r="E710" s="195" t="s">
        <v>593</v>
      </c>
      <c r="F710" s="196" t="s">
        <v>594</v>
      </c>
      <c r="G710" s="197" t="s">
        <v>171</v>
      </c>
      <c r="H710" s="198">
        <v>101.568</v>
      </c>
      <c r="I710" s="67"/>
      <c r="J710" s="199">
        <f>ROUND(I710*H710,2)</f>
        <v>0</v>
      </c>
      <c r="K710" s="196" t="s">
        <v>136</v>
      </c>
      <c r="L710" s="127"/>
      <c r="M710" s="200" t="s">
        <v>3</v>
      </c>
      <c r="N710" s="201" t="s">
        <v>42</v>
      </c>
      <c r="O710" s="99"/>
      <c r="P710" s="202">
        <f>O710*H710</f>
        <v>0</v>
      </c>
      <c r="Q710" s="202">
        <v>0</v>
      </c>
      <c r="R710" s="202">
        <f>Q710*H710</f>
        <v>0</v>
      </c>
      <c r="S710" s="202">
        <v>0</v>
      </c>
      <c r="T710" s="203">
        <f>S710*H710</f>
        <v>0</v>
      </c>
      <c r="AR710" s="120" t="s">
        <v>137</v>
      </c>
      <c r="AT710" s="120" t="s">
        <v>132</v>
      </c>
      <c r="AU710" s="120" t="s">
        <v>138</v>
      </c>
      <c r="AY710" s="120" t="s">
        <v>130</v>
      </c>
      <c r="BE710" s="204">
        <f>IF(N710="základní",J710,0)</f>
        <v>0</v>
      </c>
      <c r="BF710" s="204">
        <f>IF(N710="snížená",J710,0)</f>
        <v>0</v>
      </c>
      <c r="BG710" s="204">
        <f>IF(N710="zákl. přenesená",J710,0)</f>
        <v>0</v>
      </c>
      <c r="BH710" s="204">
        <f>IF(N710="sníž. přenesená",J710,0)</f>
        <v>0</v>
      </c>
      <c r="BI710" s="204">
        <f>IF(N710="nulová",J710,0)</f>
        <v>0</v>
      </c>
      <c r="BJ710" s="120" t="s">
        <v>138</v>
      </c>
      <c r="BK710" s="204">
        <f>ROUND(I710*H710,2)</f>
        <v>0</v>
      </c>
      <c r="BL710" s="120" t="s">
        <v>137</v>
      </c>
      <c r="BM710" s="120" t="s">
        <v>595</v>
      </c>
    </row>
    <row r="711" spans="2:65" s="95" customFormat="1" ht="22.5" customHeight="1" x14ac:dyDescent="0.3">
      <c r="B711" s="127"/>
      <c r="C711" s="194" t="s">
        <v>596</v>
      </c>
      <c r="D711" s="194" t="s">
        <v>132</v>
      </c>
      <c r="E711" s="195" t="s">
        <v>597</v>
      </c>
      <c r="F711" s="196" t="s">
        <v>598</v>
      </c>
      <c r="G711" s="197" t="s">
        <v>171</v>
      </c>
      <c r="H711" s="198">
        <v>2031.36</v>
      </c>
      <c r="I711" s="67"/>
      <c r="J711" s="199">
        <f>ROUND(I711*H711,2)</f>
        <v>0</v>
      </c>
      <c r="K711" s="196" t="s">
        <v>136</v>
      </c>
      <c r="L711" s="127"/>
      <c r="M711" s="200" t="s">
        <v>3</v>
      </c>
      <c r="N711" s="201" t="s">
        <v>42</v>
      </c>
      <c r="O711" s="99"/>
      <c r="P711" s="202">
        <f>O711*H711</f>
        <v>0</v>
      </c>
      <c r="Q711" s="202">
        <v>0</v>
      </c>
      <c r="R711" s="202">
        <f>Q711*H711</f>
        <v>0</v>
      </c>
      <c r="S711" s="202">
        <v>0</v>
      </c>
      <c r="T711" s="203">
        <f>S711*H711</f>
        <v>0</v>
      </c>
      <c r="AR711" s="120" t="s">
        <v>137</v>
      </c>
      <c r="AT711" s="120" t="s">
        <v>132</v>
      </c>
      <c r="AU711" s="120" t="s">
        <v>138</v>
      </c>
      <c r="AY711" s="120" t="s">
        <v>130</v>
      </c>
      <c r="BE711" s="204">
        <f>IF(N711="základní",J711,0)</f>
        <v>0</v>
      </c>
      <c r="BF711" s="204">
        <f>IF(N711="snížená",J711,0)</f>
        <v>0</v>
      </c>
      <c r="BG711" s="204">
        <f>IF(N711="zákl. přenesená",J711,0)</f>
        <v>0</v>
      </c>
      <c r="BH711" s="204">
        <f>IF(N711="sníž. přenesená",J711,0)</f>
        <v>0</v>
      </c>
      <c r="BI711" s="204">
        <f>IF(N711="nulová",J711,0)</f>
        <v>0</v>
      </c>
      <c r="BJ711" s="120" t="s">
        <v>138</v>
      </c>
      <c r="BK711" s="204">
        <f>ROUND(I711*H711,2)</f>
        <v>0</v>
      </c>
      <c r="BL711" s="120" t="s">
        <v>137</v>
      </c>
      <c r="BM711" s="120" t="s">
        <v>599</v>
      </c>
    </row>
    <row r="712" spans="2:65" s="95" customFormat="1" ht="22.5" customHeight="1" x14ac:dyDescent="0.3">
      <c r="B712" s="127"/>
      <c r="C712" s="194" t="s">
        <v>600</v>
      </c>
      <c r="D712" s="194" t="s">
        <v>132</v>
      </c>
      <c r="E712" s="195" t="s">
        <v>601</v>
      </c>
      <c r="F712" s="196" t="s">
        <v>602</v>
      </c>
      <c r="G712" s="197" t="s">
        <v>171</v>
      </c>
      <c r="H712" s="198">
        <v>91.259</v>
      </c>
      <c r="I712" s="67"/>
      <c r="J712" s="199">
        <f>ROUND(I712*H712,2)</f>
        <v>0</v>
      </c>
      <c r="K712" s="196" t="s">
        <v>136</v>
      </c>
      <c r="L712" s="127"/>
      <c r="M712" s="200" t="s">
        <v>3</v>
      </c>
      <c r="N712" s="201" t="s">
        <v>42</v>
      </c>
      <c r="O712" s="99"/>
      <c r="P712" s="202">
        <f>O712*H712</f>
        <v>0</v>
      </c>
      <c r="Q712" s="202">
        <v>0</v>
      </c>
      <c r="R712" s="202">
        <f>Q712*H712</f>
        <v>0</v>
      </c>
      <c r="S712" s="202">
        <v>0</v>
      </c>
      <c r="T712" s="203">
        <f>S712*H712</f>
        <v>0</v>
      </c>
      <c r="AR712" s="120" t="s">
        <v>137</v>
      </c>
      <c r="AT712" s="120" t="s">
        <v>132</v>
      </c>
      <c r="AU712" s="120" t="s">
        <v>138</v>
      </c>
      <c r="AY712" s="120" t="s">
        <v>130</v>
      </c>
      <c r="BE712" s="204">
        <f>IF(N712="základní",J712,0)</f>
        <v>0</v>
      </c>
      <c r="BF712" s="204">
        <f>IF(N712="snížená",J712,0)</f>
        <v>0</v>
      </c>
      <c r="BG712" s="204">
        <f>IF(N712="zákl. přenesená",J712,0)</f>
        <v>0</v>
      </c>
      <c r="BH712" s="204">
        <f>IF(N712="sníž. přenesená",J712,0)</f>
        <v>0</v>
      </c>
      <c r="BI712" s="204">
        <f>IF(N712="nulová",J712,0)</f>
        <v>0</v>
      </c>
      <c r="BJ712" s="120" t="s">
        <v>138</v>
      </c>
      <c r="BK712" s="204">
        <f>ROUND(I712*H712,2)</f>
        <v>0</v>
      </c>
      <c r="BL712" s="120" t="s">
        <v>137</v>
      </c>
      <c r="BM712" s="120" t="s">
        <v>603</v>
      </c>
    </row>
    <row r="713" spans="2:65" s="95" customFormat="1" ht="22.5" customHeight="1" x14ac:dyDescent="0.3">
      <c r="B713" s="127"/>
      <c r="C713" s="194" t="s">
        <v>604</v>
      </c>
      <c r="D713" s="194" t="s">
        <v>132</v>
      </c>
      <c r="E713" s="195" t="s">
        <v>605</v>
      </c>
      <c r="F713" s="196" t="s">
        <v>606</v>
      </c>
      <c r="G713" s="197" t="s">
        <v>171</v>
      </c>
      <c r="H713" s="198">
        <v>10.308999999999999</v>
      </c>
      <c r="I713" s="67"/>
      <c r="J713" s="199">
        <f>ROUND(I713*H713,2)</f>
        <v>0</v>
      </c>
      <c r="K713" s="196" t="s">
        <v>136</v>
      </c>
      <c r="L713" s="127"/>
      <c r="M713" s="200" t="s">
        <v>3</v>
      </c>
      <c r="N713" s="201" t="s">
        <v>42</v>
      </c>
      <c r="O713" s="99"/>
      <c r="P713" s="202">
        <f>O713*H713</f>
        <v>0</v>
      </c>
      <c r="Q713" s="202">
        <v>0</v>
      </c>
      <c r="R713" s="202">
        <f>Q713*H713</f>
        <v>0</v>
      </c>
      <c r="S713" s="202">
        <v>0</v>
      </c>
      <c r="T713" s="203">
        <f>S713*H713</f>
        <v>0</v>
      </c>
      <c r="AR713" s="120" t="s">
        <v>137</v>
      </c>
      <c r="AT713" s="120" t="s">
        <v>132</v>
      </c>
      <c r="AU713" s="120" t="s">
        <v>138</v>
      </c>
      <c r="AY713" s="120" t="s">
        <v>130</v>
      </c>
      <c r="BE713" s="204">
        <f>IF(N713="základní",J713,0)</f>
        <v>0</v>
      </c>
      <c r="BF713" s="204">
        <f>IF(N713="snížená",J713,0)</f>
        <v>0</v>
      </c>
      <c r="BG713" s="204">
        <f>IF(N713="zákl. přenesená",J713,0)</f>
        <v>0</v>
      </c>
      <c r="BH713" s="204">
        <f>IF(N713="sníž. přenesená",J713,0)</f>
        <v>0</v>
      </c>
      <c r="BI713" s="204">
        <f>IF(N713="nulová",J713,0)</f>
        <v>0</v>
      </c>
      <c r="BJ713" s="120" t="s">
        <v>138</v>
      </c>
      <c r="BK713" s="204">
        <f>ROUND(I713*H713,2)</f>
        <v>0</v>
      </c>
      <c r="BL713" s="120" t="s">
        <v>137</v>
      </c>
      <c r="BM713" s="120" t="s">
        <v>607</v>
      </c>
    </row>
    <row r="714" spans="2:65" s="113" customFormat="1" ht="29.85" customHeight="1" x14ac:dyDescent="0.3">
      <c r="B714" s="181"/>
      <c r="D714" s="191" t="s">
        <v>69</v>
      </c>
      <c r="E714" s="192" t="s">
        <v>608</v>
      </c>
      <c r="F714" s="192" t="s">
        <v>609</v>
      </c>
      <c r="I714" s="66"/>
      <c r="J714" s="193">
        <f>BK714</f>
        <v>0</v>
      </c>
      <c r="L714" s="181"/>
      <c r="M714" s="185"/>
      <c r="N714" s="186"/>
      <c r="O714" s="186"/>
      <c r="P714" s="187">
        <f>P715</f>
        <v>0</v>
      </c>
      <c r="Q714" s="186"/>
      <c r="R714" s="187">
        <f>R715</f>
        <v>0</v>
      </c>
      <c r="S714" s="186"/>
      <c r="T714" s="188">
        <f>T715</f>
        <v>0</v>
      </c>
      <c r="AR714" s="182" t="s">
        <v>22</v>
      </c>
      <c r="AT714" s="189" t="s">
        <v>69</v>
      </c>
      <c r="AU714" s="189" t="s">
        <v>22</v>
      </c>
      <c r="AY714" s="182" t="s">
        <v>130</v>
      </c>
      <c r="BK714" s="190">
        <f>BK715</f>
        <v>0</v>
      </c>
    </row>
    <row r="715" spans="2:65" s="95" customFormat="1" ht="22.5" customHeight="1" x14ac:dyDescent="0.3">
      <c r="B715" s="127"/>
      <c r="C715" s="194" t="s">
        <v>610</v>
      </c>
      <c r="D715" s="194" t="s">
        <v>132</v>
      </c>
      <c r="E715" s="195" t="s">
        <v>611</v>
      </c>
      <c r="F715" s="196" t="s">
        <v>612</v>
      </c>
      <c r="G715" s="197" t="s">
        <v>171</v>
      </c>
      <c r="H715" s="198">
        <v>130.35499999999999</v>
      </c>
      <c r="I715" s="67"/>
      <c r="J715" s="199">
        <f>ROUND(I715*H715,2)</f>
        <v>0</v>
      </c>
      <c r="K715" s="196" t="s">
        <v>136</v>
      </c>
      <c r="L715" s="127"/>
      <c r="M715" s="200" t="s">
        <v>3</v>
      </c>
      <c r="N715" s="201" t="s">
        <v>42</v>
      </c>
      <c r="O715" s="99"/>
      <c r="P715" s="202">
        <f>O715*H715</f>
        <v>0</v>
      </c>
      <c r="Q715" s="202">
        <v>0</v>
      </c>
      <c r="R715" s="202">
        <f>Q715*H715</f>
        <v>0</v>
      </c>
      <c r="S715" s="202">
        <v>0</v>
      </c>
      <c r="T715" s="203">
        <f>S715*H715</f>
        <v>0</v>
      </c>
      <c r="AR715" s="120" t="s">
        <v>137</v>
      </c>
      <c r="AT715" s="120" t="s">
        <v>132</v>
      </c>
      <c r="AU715" s="120" t="s">
        <v>138</v>
      </c>
      <c r="AY715" s="120" t="s">
        <v>130</v>
      </c>
      <c r="BE715" s="204">
        <f>IF(N715="základní",J715,0)</f>
        <v>0</v>
      </c>
      <c r="BF715" s="204">
        <f>IF(N715="snížená",J715,0)</f>
        <v>0</v>
      </c>
      <c r="BG715" s="204">
        <f>IF(N715="zákl. přenesená",J715,0)</f>
        <v>0</v>
      </c>
      <c r="BH715" s="204">
        <f>IF(N715="sníž. přenesená",J715,0)</f>
        <v>0</v>
      </c>
      <c r="BI715" s="204">
        <f>IF(N715="nulová",J715,0)</f>
        <v>0</v>
      </c>
      <c r="BJ715" s="120" t="s">
        <v>138</v>
      </c>
      <c r="BK715" s="204">
        <f>ROUND(I715*H715,2)</f>
        <v>0</v>
      </c>
      <c r="BL715" s="120" t="s">
        <v>137</v>
      </c>
      <c r="BM715" s="120" t="s">
        <v>613</v>
      </c>
    </row>
    <row r="716" spans="2:65" s="113" customFormat="1" ht="37.35" customHeight="1" x14ac:dyDescent="0.35">
      <c r="B716" s="181"/>
      <c r="D716" s="182" t="s">
        <v>69</v>
      </c>
      <c r="E716" s="183" t="s">
        <v>614</v>
      </c>
      <c r="F716" s="183" t="s">
        <v>615</v>
      </c>
      <c r="I716" s="66"/>
      <c r="J716" s="184">
        <f>BK716</f>
        <v>0</v>
      </c>
      <c r="L716" s="181"/>
      <c r="M716" s="185"/>
      <c r="N716" s="186"/>
      <c r="O716" s="186"/>
      <c r="P716" s="187">
        <f>P717+P794+P826+P848+P908+P935+P979+P1004+P1024+P1044+P1049+P1057</f>
        <v>0</v>
      </c>
      <c r="Q716" s="186"/>
      <c r="R716" s="187">
        <f>R717+R794+R826+R848+R908+R935+R979+R1004+R1024+R1044+R1049+R1057</f>
        <v>0.99538416000000018</v>
      </c>
      <c r="S716" s="186"/>
      <c r="T716" s="188">
        <f>T717+T794+T826+T848+T908+T935+T979+T1004+T1024+T1044+T1049+T1057</f>
        <v>0</v>
      </c>
      <c r="AR716" s="182" t="s">
        <v>138</v>
      </c>
      <c r="AT716" s="189" t="s">
        <v>69</v>
      </c>
      <c r="AU716" s="189" t="s">
        <v>70</v>
      </c>
      <c r="AY716" s="182" t="s">
        <v>130</v>
      </c>
      <c r="BK716" s="190">
        <f>BK717+BK794+BK826+BK848+BK908+BK935+BK979+BK1004+BK1024+BK1044+BK1049+BK1057</f>
        <v>0</v>
      </c>
    </row>
    <row r="717" spans="2:65" s="113" customFormat="1" ht="19.899999999999999" customHeight="1" x14ac:dyDescent="0.3">
      <c r="B717" s="181"/>
      <c r="D717" s="191" t="s">
        <v>69</v>
      </c>
      <c r="E717" s="192" t="s">
        <v>616</v>
      </c>
      <c r="F717" s="192" t="s">
        <v>617</v>
      </c>
      <c r="I717" s="66"/>
      <c r="J717" s="193">
        <f>BK717</f>
        <v>0</v>
      </c>
      <c r="L717" s="181"/>
      <c r="M717" s="185"/>
      <c r="N717" s="186"/>
      <c r="O717" s="186"/>
      <c r="P717" s="187">
        <f>SUM(P718:P793)</f>
        <v>0</v>
      </c>
      <c r="Q717" s="186"/>
      <c r="R717" s="187">
        <f>SUM(R718:R793)</f>
        <v>0.21012000000000003</v>
      </c>
      <c r="S717" s="186"/>
      <c r="T717" s="188">
        <f>SUM(T718:T793)</f>
        <v>0</v>
      </c>
      <c r="AR717" s="182" t="s">
        <v>138</v>
      </c>
      <c r="AT717" s="189" t="s">
        <v>69</v>
      </c>
      <c r="AU717" s="189" t="s">
        <v>22</v>
      </c>
      <c r="AY717" s="182" t="s">
        <v>130</v>
      </c>
      <c r="BK717" s="190">
        <f>SUM(BK718:BK793)</f>
        <v>0</v>
      </c>
    </row>
    <row r="718" spans="2:65" s="95" customFormat="1" ht="22.5" customHeight="1" x14ac:dyDescent="0.3">
      <c r="B718" s="127"/>
      <c r="C718" s="194" t="s">
        <v>618</v>
      </c>
      <c r="D718" s="194" t="s">
        <v>132</v>
      </c>
      <c r="E718" s="195" t="s">
        <v>619</v>
      </c>
      <c r="F718" s="196" t="s">
        <v>620</v>
      </c>
      <c r="G718" s="197" t="s">
        <v>135</v>
      </c>
      <c r="H718" s="198">
        <v>43.08</v>
      </c>
      <c r="I718" s="67"/>
      <c r="J718" s="199">
        <f>ROUND(I718*H718,2)</f>
        <v>0</v>
      </c>
      <c r="K718" s="196" t="s">
        <v>136</v>
      </c>
      <c r="L718" s="127"/>
      <c r="M718" s="200" t="s">
        <v>3</v>
      </c>
      <c r="N718" s="201" t="s">
        <v>42</v>
      </c>
      <c r="O718" s="99"/>
      <c r="P718" s="202">
        <f>O718*H718</f>
        <v>0</v>
      </c>
      <c r="Q718" s="202">
        <v>0</v>
      </c>
      <c r="R718" s="202">
        <f>Q718*H718</f>
        <v>0</v>
      </c>
      <c r="S718" s="202">
        <v>0</v>
      </c>
      <c r="T718" s="203">
        <f>S718*H718</f>
        <v>0</v>
      </c>
      <c r="AR718" s="120" t="s">
        <v>221</v>
      </c>
      <c r="AT718" s="120" t="s">
        <v>132</v>
      </c>
      <c r="AU718" s="120" t="s">
        <v>138</v>
      </c>
      <c r="AY718" s="120" t="s">
        <v>130</v>
      </c>
      <c r="BE718" s="204">
        <f>IF(N718="základní",J718,0)</f>
        <v>0</v>
      </c>
      <c r="BF718" s="204">
        <f>IF(N718="snížená",J718,0)</f>
        <v>0</v>
      </c>
      <c r="BG718" s="204">
        <f>IF(N718="zákl. přenesená",J718,0)</f>
        <v>0</v>
      </c>
      <c r="BH718" s="204">
        <f>IF(N718="sníž. přenesená",J718,0)</f>
        <v>0</v>
      </c>
      <c r="BI718" s="204">
        <f>IF(N718="nulová",J718,0)</f>
        <v>0</v>
      </c>
      <c r="BJ718" s="120" t="s">
        <v>138</v>
      </c>
      <c r="BK718" s="204">
        <f>ROUND(I718*H718,2)</f>
        <v>0</v>
      </c>
      <c r="BL718" s="120" t="s">
        <v>221</v>
      </c>
      <c r="BM718" s="120" t="s">
        <v>621</v>
      </c>
    </row>
    <row r="719" spans="2:65" s="114" customFormat="1" x14ac:dyDescent="0.3">
      <c r="B719" s="205"/>
      <c r="D719" s="206" t="s">
        <v>140</v>
      </c>
      <c r="E719" s="207" t="s">
        <v>3</v>
      </c>
      <c r="F719" s="208" t="s">
        <v>263</v>
      </c>
      <c r="H719" s="209" t="s">
        <v>3</v>
      </c>
      <c r="I719" s="68"/>
      <c r="L719" s="205"/>
      <c r="M719" s="210"/>
      <c r="N719" s="211"/>
      <c r="O719" s="211"/>
      <c r="P719" s="211"/>
      <c r="Q719" s="211"/>
      <c r="R719" s="211"/>
      <c r="S719" s="211"/>
      <c r="T719" s="212"/>
      <c r="AT719" s="209" t="s">
        <v>140</v>
      </c>
      <c r="AU719" s="209" t="s">
        <v>138</v>
      </c>
      <c r="AV719" s="114" t="s">
        <v>22</v>
      </c>
      <c r="AW719" s="114" t="s">
        <v>34</v>
      </c>
      <c r="AX719" s="114" t="s">
        <v>70</v>
      </c>
      <c r="AY719" s="209" t="s">
        <v>130</v>
      </c>
    </row>
    <row r="720" spans="2:65" s="114" customFormat="1" x14ac:dyDescent="0.3">
      <c r="B720" s="205"/>
      <c r="D720" s="206" t="s">
        <v>140</v>
      </c>
      <c r="E720" s="207" t="s">
        <v>3</v>
      </c>
      <c r="F720" s="208" t="s">
        <v>484</v>
      </c>
      <c r="H720" s="209" t="s">
        <v>3</v>
      </c>
      <c r="I720" s="68"/>
      <c r="L720" s="205"/>
      <c r="M720" s="210"/>
      <c r="N720" s="211"/>
      <c r="O720" s="211"/>
      <c r="P720" s="211"/>
      <c r="Q720" s="211"/>
      <c r="R720" s="211"/>
      <c r="S720" s="211"/>
      <c r="T720" s="212"/>
      <c r="AT720" s="209" t="s">
        <v>140</v>
      </c>
      <c r="AU720" s="209" t="s">
        <v>138</v>
      </c>
      <c r="AV720" s="114" t="s">
        <v>22</v>
      </c>
      <c r="AW720" s="114" t="s">
        <v>34</v>
      </c>
      <c r="AX720" s="114" t="s">
        <v>70</v>
      </c>
      <c r="AY720" s="209" t="s">
        <v>130</v>
      </c>
    </row>
    <row r="721" spans="2:65" s="114" customFormat="1" x14ac:dyDescent="0.3">
      <c r="B721" s="205"/>
      <c r="D721" s="206" t="s">
        <v>140</v>
      </c>
      <c r="E721" s="207" t="s">
        <v>3</v>
      </c>
      <c r="F721" s="208" t="s">
        <v>227</v>
      </c>
      <c r="H721" s="209" t="s">
        <v>3</v>
      </c>
      <c r="I721" s="68"/>
      <c r="L721" s="205"/>
      <c r="M721" s="210"/>
      <c r="N721" s="211"/>
      <c r="O721" s="211"/>
      <c r="P721" s="211"/>
      <c r="Q721" s="211"/>
      <c r="R721" s="211"/>
      <c r="S721" s="211"/>
      <c r="T721" s="212"/>
      <c r="AT721" s="209" t="s">
        <v>140</v>
      </c>
      <c r="AU721" s="209" t="s">
        <v>138</v>
      </c>
      <c r="AV721" s="114" t="s">
        <v>22</v>
      </c>
      <c r="AW721" s="114" t="s">
        <v>34</v>
      </c>
      <c r="AX721" s="114" t="s">
        <v>70</v>
      </c>
      <c r="AY721" s="209" t="s">
        <v>130</v>
      </c>
    </row>
    <row r="722" spans="2:65" s="115" customFormat="1" x14ac:dyDescent="0.3">
      <c r="B722" s="213"/>
      <c r="D722" s="206" t="s">
        <v>140</v>
      </c>
      <c r="E722" s="214" t="s">
        <v>3</v>
      </c>
      <c r="F722" s="215" t="s">
        <v>485</v>
      </c>
      <c r="H722" s="216">
        <v>23.76</v>
      </c>
      <c r="I722" s="69"/>
      <c r="L722" s="213"/>
      <c r="M722" s="217"/>
      <c r="N722" s="218"/>
      <c r="O722" s="218"/>
      <c r="P722" s="218"/>
      <c r="Q722" s="218"/>
      <c r="R722" s="218"/>
      <c r="S722" s="218"/>
      <c r="T722" s="219"/>
      <c r="AT722" s="214" t="s">
        <v>140</v>
      </c>
      <c r="AU722" s="214" t="s">
        <v>138</v>
      </c>
      <c r="AV722" s="115" t="s">
        <v>138</v>
      </c>
      <c r="AW722" s="115" t="s">
        <v>34</v>
      </c>
      <c r="AX722" s="115" t="s">
        <v>70</v>
      </c>
      <c r="AY722" s="214" t="s">
        <v>130</v>
      </c>
    </row>
    <row r="723" spans="2:65" s="114" customFormat="1" x14ac:dyDescent="0.3">
      <c r="B723" s="205"/>
      <c r="D723" s="206" t="s">
        <v>140</v>
      </c>
      <c r="E723" s="207" t="s">
        <v>3</v>
      </c>
      <c r="F723" s="208" t="s">
        <v>235</v>
      </c>
      <c r="H723" s="209" t="s">
        <v>3</v>
      </c>
      <c r="I723" s="68"/>
      <c r="L723" s="205"/>
      <c r="M723" s="210"/>
      <c r="N723" s="211"/>
      <c r="O723" s="211"/>
      <c r="P723" s="211"/>
      <c r="Q723" s="211"/>
      <c r="R723" s="211"/>
      <c r="S723" s="211"/>
      <c r="T723" s="212"/>
      <c r="AT723" s="209" t="s">
        <v>140</v>
      </c>
      <c r="AU723" s="209" t="s">
        <v>138</v>
      </c>
      <c r="AV723" s="114" t="s">
        <v>22</v>
      </c>
      <c r="AW723" s="114" t="s">
        <v>34</v>
      </c>
      <c r="AX723" s="114" t="s">
        <v>70</v>
      </c>
      <c r="AY723" s="209" t="s">
        <v>130</v>
      </c>
    </row>
    <row r="724" spans="2:65" s="115" customFormat="1" x14ac:dyDescent="0.3">
      <c r="B724" s="213"/>
      <c r="D724" s="206" t="s">
        <v>140</v>
      </c>
      <c r="E724" s="214" t="s">
        <v>3</v>
      </c>
      <c r="F724" s="215" t="s">
        <v>253</v>
      </c>
      <c r="H724" s="216">
        <v>5.4</v>
      </c>
      <c r="I724" s="69"/>
      <c r="L724" s="213"/>
      <c r="M724" s="217"/>
      <c r="N724" s="218"/>
      <c r="O724" s="218"/>
      <c r="P724" s="218"/>
      <c r="Q724" s="218"/>
      <c r="R724" s="218"/>
      <c r="S724" s="218"/>
      <c r="T724" s="219"/>
      <c r="AT724" s="214" t="s">
        <v>140</v>
      </c>
      <c r="AU724" s="214" t="s">
        <v>138</v>
      </c>
      <c r="AV724" s="115" t="s">
        <v>138</v>
      </c>
      <c r="AW724" s="115" t="s">
        <v>34</v>
      </c>
      <c r="AX724" s="115" t="s">
        <v>70</v>
      </c>
      <c r="AY724" s="214" t="s">
        <v>130</v>
      </c>
    </row>
    <row r="725" spans="2:65" s="114" customFormat="1" x14ac:dyDescent="0.3">
      <c r="B725" s="205"/>
      <c r="D725" s="206" t="s">
        <v>140</v>
      </c>
      <c r="E725" s="207" t="s">
        <v>3</v>
      </c>
      <c r="F725" s="208" t="s">
        <v>238</v>
      </c>
      <c r="H725" s="209" t="s">
        <v>3</v>
      </c>
      <c r="I725" s="68"/>
      <c r="L725" s="205"/>
      <c r="M725" s="210"/>
      <c r="N725" s="211"/>
      <c r="O725" s="211"/>
      <c r="P725" s="211"/>
      <c r="Q725" s="211"/>
      <c r="R725" s="211"/>
      <c r="S725" s="211"/>
      <c r="T725" s="212"/>
      <c r="AT725" s="209" t="s">
        <v>140</v>
      </c>
      <c r="AU725" s="209" t="s">
        <v>138</v>
      </c>
      <c r="AV725" s="114" t="s">
        <v>22</v>
      </c>
      <c r="AW725" s="114" t="s">
        <v>34</v>
      </c>
      <c r="AX725" s="114" t="s">
        <v>70</v>
      </c>
      <c r="AY725" s="209" t="s">
        <v>130</v>
      </c>
    </row>
    <row r="726" spans="2:65" s="115" customFormat="1" x14ac:dyDescent="0.3">
      <c r="B726" s="213"/>
      <c r="D726" s="206" t="s">
        <v>140</v>
      </c>
      <c r="E726" s="214" t="s">
        <v>3</v>
      </c>
      <c r="F726" s="215" t="s">
        <v>253</v>
      </c>
      <c r="H726" s="216">
        <v>5.4</v>
      </c>
      <c r="I726" s="69"/>
      <c r="L726" s="213"/>
      <c r="M726" s="217"/>
      <c r="N726" s="218"/>
      <c r="O726" s="218"/>
      <c r="P726" s="218"/>
      <c r="Q726" s="218"/>
      <c r="R726" s="218"/>
      <c r="S726" s="218"/>
      <c r="T726" s="219"/>
      <c r="AT726" s="214" t="s">
        <v>140</v>
      </c>
      <c r="AU726" s="214" t="s">
        <v>138</v>
      </c>
      <c r="AV726" s="115" t="s">
        <v>138</v>
      </c>
      <c r="AW726" s="115" t="s">
        <v>34</v>
      </c>
      <c r="AX726" s="115" t="s">
        <v>70</v>
      </c>
      <c r="AY726" s="214" t="s">
        <v>130</v>
      </c>
    </row>
    <row r="727" spans="2:65" s="114" customFormat="1" x14ac:dyDescent="0.3">
      <c r="B727" s="205"/>
      <c r="D727" s="206" t="s">
        <v>140</v>
      </c>
      <c r="E727" s="207" t="s">
        <v>3</v>
      </c>
      <c r="F727" s="208" t="s">
        <v>486</v>
      </c>
      <c r="H727" s="209" t="s">
        <v>3</v>
      </c>
      <c r="I727" s="68"/>
      <c r="L727" s="205"/>
      <c r="M727" s="210"/>
      <c r="N727" s="211"/>
      <c r="O727" s="211"/>
      <c r="P727" s="211"/>
      <c r="Q727" s="211"/>
      <c r="R727" s="211"/>
      <c r="S727" s="211"/>
      <c r="T727" s="212"/>
      <c r="AT727" s="209" t="s">
        <v>140</v>
      </c>
      <c r="AU727" s="209" t="s">
        <v>138</v>
      </c>
      <c r="AV727" s="114" t="s">
        <v>22</v>
      </c>
      <c r="AW727" s="114" t="s">
        <v>34</v>
      </c>
      <c r="AX727" s="114" t="s">
        <v>70</v>
      </c>
      <c r="AY727" s="209" t="s">
        <v>130</v>
      </c>
    </row>
    <row r="728" spans="2:65" s="115" customFormat="1" x14ac:dyDescent="0.3">
      <c r="B728" s="213"/>
      <c r="D728" s="206" t="s">
        <v>140</v>
      </c>
      <c r="E728" s="214" t="s">
        <v>3</v>
      </c>
      <c r="F728" s="215" t="s">
        <v>487</v>
      </c>
      <c r="H728" s="216">
        <v>6.12</v>
      </c>
      <c r="I728" s="69"/>
      <c r="L728" s="213"/>
      <c r="M728" s="217"/>
      <c r="N728" s="218"/>
      <c r="O728" s="218"/>
      <c r="P728" s="218"/>
      <c r="Q728" s="218"/>
      <c r="R728" s="218"/>
      <c r="S728" s="218"/>
      <c r="T728" s="219"/>
      <c r="AT728" s="214" t="s">
        <v>140</v>
      </c>
      <c r="AU728" s="214" t="s">
        <v>138</v>
      </c>
      <c r="AV728" s="115" t="s">
        <v>138</v>
      </c>
      <c r="AW728" s="115" t="s">
        <v>34</v>
      </c>
      <c r="AX728" s="115" t="s">
        <v>70</v>
      </c>
      <c r="AY728" s="214" t="s">
        <v>130</v>
      </c>
    </row>
    <row r="729" spans="2:65" s="115" customFormat="1" x14ac:dyDescent="0.3">
      <c r="B729" s="213"/>
      <c r="D729" s="206" t="s">
        <v>140</v>
      </c>
      <c r="E729" s="214" t="s">
        <v>3</v>
      </c>
      <c r="F729" s="215" t="s">
        <v>488</v>
      </c>
      <c r="H729" s="216">
        <v>1.2</v>
      </c>
      <c r="I729" s="69"/>
      <c r="L729" s="213"/>
      <c r="M729" s="217"/>
      <c r="N729" s="218"/>
      <c r="O729" s="218"/>
      <c r="P729" s="218"/>
      <c r="Q729" s="218"/>
      <c r="R729" s="218"/>
      <c r="S729" s="218"/>
      <c r="T729" s="219"/>
      <c r="AT729" s="214" t="s">
        <v>140</v>
      </c>
      <c r="AU729" s="214" t="s">
        <v>138</v>
      </c>
      <c r="AV729" s="115" t="s">
        <v>138</v>
      </c>
      <c r="AW729" s="115" t="s">
        <v>34</v>
      </c>
      <c r="AX729" s="115" t="s">
        <v>70</v>
      </c>
      <c r="AY729" s="214" t="s">
        <v>130</v>
      </c>
    </row>
    <row r="730" spans="2:65" s="115" customFormat="1" x14ac:dyDescent="0.3">
      <c r="B730" s="213"/>
      <c r="D730" s="206" t="s">
        <v>140</v>
      </c>
      <c r="E730" s="214" t="s">
        <v>3</v>
      </c>
      <c r="F730" s="215" t="s">
        <v>488</v>
      </c>
      <c r="H730" s="216">
        <v>1.2</v>
      </c>
      <c r="I730" s="69"/>
      <c r="L730" s="213"/>
      <c r="M730" s="217"/>
      <c r="N730" s="218"/>
      <c r="O730" s="218"/>
      <c r="P730" s="218"/>
      <c r="Q730" s="218"/>
      <c r="R730" s="218"/>
      <c r="S730" s="218"/>
      <c r="T730" s="219"/>
      <c r="AT730" s="214" t="s">
        <v>140</v>
      </c>
      <c r="AU730" s="214" t="s">
        <v>138</v>
      </c>
      <c r="AV730" s="115" t="s">
        <v>138</v>
      </c>
      <c r="AW730" s="115" t="s">
        <v>34</v>
      </c>
      <c r="AX730" s="115" t="s">
        <v>70</v>
      </c>
      <c r="AY730" s="214" t="s">
        <v>130</v>
      </c>
    </row>
    <row r="731" spans="2:65" s="116" customFormat="1" x14ac:dyDescent="0.3">
      <c r="B731" s="220"/>
      <c r="D731" s="221" t="s">
        <v>140</v>
      </c>
      <c r="E731" s="222" t="s">
        <v>3</v>
      </c>
      <c r="F731" s="223" t="s">
        <v>143</v>
      </c>
      <c r="H731" s="224">
        <v>43.08</v>
      </c>
      <c r="I731" s="70"/>
      <c r="L731" s="220"/>
      <c r="M731" s="225"/>
      <c r="N731" s="226"/>
      <c r="O731" s="226"/>
      <c r="P731" s="226"/>
      <c r="Q731" s="226"/>
      <c r="R731" s="226"/>
      <c r="S731" s="226"/>
      <c r="T731" s="227"/>
      <c r="AT731" s="228" t="s">
        <v>140</v>
      </c>
      <c r="AU731" s="228" t="s">
        <v>138</v>
      </c>
      <c r="AV731" s="116" t="s">
        <v>137</v>
      </c>
      <c r="AW731" s="116" t="s">
        <v>34</v>
      </c>
      <c r="AX731" s="116" t="s">
        <v>22</v>
      </c>
      <c r="AY731" s="228" t="s">
        <v>130</v>
      </c>
    </row>
    <row r="732" spans="2:65" s="95" customFormat="1" ht="22.5" customHeight="1" x14ac:dyDescent="0.3">
      <c r="B732" s="127"/>
      <c r="C732" s="194" t="s">
        <v>622</v>
      </c>
      <c r="D732" s="194" t="s">
        <v>132</v>
      </c>
      <c r="E732" s="195" t="s">
        <v>623</v>
      </c>
      <c r="F732" s="196" t="s">
        <v>624</v>
      </c>
      <c r="G732" s="197" t="s">
        <v>135</v>
      </c>
      <c r="H732" s="198">
        <v>8.52</v>
      </c>
      <c r="I732" s="67"/>
      <c r="J732" s="199">
        <f>ROUND(I732*H732,2)</f>
        <v>0</v>
      </c>
      <c r="K732" s="196" t="s">
        <v>136</v>
      </c>
      <c r="L732" s="127"/>
      <c r="M732" s="200" t="s">
        <v>3</v>
      </c>
      <c r="N732" s="201" t="s">
        <v>42</v>
      </c>
      <c r="O732" s="99"/>
      <c r="P732" s="202">
        <f>O732*H732</f>
        <v>0</v>
      </c>
      <c r="Q732" s="202">
        <v>0</v>
      </c>
      <c r="R732" s="202">
        <f>Q732*H732</f>
        <v>0</v>
      </c>
      <c r="S732" s="202">
        <v>0</v>
      </c>
      <c r="T732" s="203">
        <f>S732*H732</f>
        <v>0</v>
      </c>
      <c r="AR732" s="120" t="s">
        <v>221</v>
      </c>
      <c r="AT732" s="120" t="s">
        <v>132</v>
      </c>
      <c r="AU732" s="120" t="s">
        <v>138</v>
      </c>
      <c r="AY732" s="120" t="s">
        <v>130</v>
      </c>
      <c r="BE732" s="204">
        <f>IF(N732="základní",J732,0)</f>
        <v>0</v>
      </c>
      <c r="BF732" s="204">
        <f>IF(N732="snížená",J732,0)</f>
        <v>0</v>
      </c>
      <c r="BG732" s="204">
        <f>IF(N732="zákl. přenesená",J732,0)</f>
        <v>0</v>
      </c>
      <c r="BH732" s="204">
        <f>IF(N732="sníž. přenesená",J732,0)</f>
        <v>0</v>
      </c>
      <c r="BI732" s="204">
        <f>IF(N732="nulová",J732,0)</f>
        <v>0</v>
      </c>
      <c r="BJ732" s="120" t="s">
        <v>138</v>
      </c>
      <c r="BK732" s="204">
        <f>ROUND(I732*H732,2)</f>
        <v>0</v>
      </c>
      <c r="BL732" s="120" t="s">
        <v>221</v>
      </c>
      <c r="BM732" s="120" t="s">
        <v>625</v>
      </c>
    </row>
    <row r="733" spans="2:65" s="114" customFormat="1" x14ac:dyDescent="0.3">
      <c r="B733" s="205"/>
      <c r="D733" s="206" t="s">
        <v>140</v>
      </c>
      <c r="E733" s="207" t="s">
        <v>3</v>
      </c>
      <c r="F733" s="208" t="s">
        <v>245</v>
      </c>
      <c r="H733" s="209" t="s">
        <v>3</v>
      </c>
      <c r="I733" s="68"/>
      <c r="L733" s="205"/>
      <c r="M733" s="210"/>
      <c r="N733" s="211"/>
      <c r="O733" s="211"/>
      <c r="P733" s="211"/>
      <c r="Q733" s="211"/>
      <c r="R733" s="211"/>
      <c r="S733" s="211"/>
      <c r="T733" s="212"/>
      <c r="AT733" s="209" t="s">
        <v>140</v>
      </c>
      <c r="AU733" s="209" t="s">
        <v>138</v>
      </c>
      <c r="AV733" s="114" t="s">
        <v>22</v>
      </c>
      <c r="AW733" s="114" t="s">
        <v>34</v>
      </c>
      <c r="AX733" s="114" t="s">
        <v>70</v>
      </c>
      <c r="AY733" s="209" t="s">
        <v>130</v>
      </c>
    </row>
    <row r="734" spans="2:65" s="114" customFormat="1" x14ac:dyDescent="0.3">
      <c r="B734" s="205"/>
      <c r="D734" s="206" t="s">
        <v>140</v>
      </c>
      <c r="E734" s="207" t="s">
        <v>3</v>
      </c>
      <c r="F734" s="208" t="s">
        <v>486</v>
      </c>
      <c r="H734" s="209" t="s">
        <v>3</v>
      </c>
      <c r="I734" s="68"/>
      <c r="L734" s="205"/>
      <c r="M734" s="210"/>
      <c r="N734" s="211"/>
      <c r="O734" s="211"/>
      <c r="P734" s="211"/>
      <c r="Q734" s="211"/>
      <c r="R734" s="211"/>
      <c r="S734" s="211"/>
      <c r="T734" s="212"/>
      <c r="AT734" s="209" t="s">
        <v>140</v>
      </c>
      <c r="AU734" s="209" t="s">
        <v>138</v>
      </c>
      <c r="AV734" s="114" t="s">
        <v>22</v>
      </c>
      <c r="AW734" s="114" t="s">
        <v>34</v>
      </c>
      <c r="AX734" s="114" t="s">
        <v>70</v>
      </c>
      <c r="AY734" s="209" t="s">
        <v>130</v>
      </c>
    </row>
    <row r="735" spans="2:65" s="115" customFormat="1" x14ac:dyDescent="0.3">
      <c r="B735" s="213"/>
      <c r="D735" s="206" t="s">
        <v>140</v>
      </c>
      <c r="E735" s="214" t="s">
        <v>3</v>
      </c>
      <c r="F735" s="215" t="s">
        <v>487</v>
      </c>
      <c r="H735" s="216">
        <v>6.12</v>
      </c>
      <c r="I735" s="69"/>
      <c r="L735" s="213"/>
      <c r="M735" s="217"/>
      <c r="N735" s="218"/>
      <c r="O735" s="218"/>
      <c r="P735" s="218"/>
      <c r="Q735" s="218"/>
      <c r="R735" s="218"/>
      <c r="S735" s="218"/>
      <c r="T735" s="219"/>
      <c r="AT735" s="214" t="s">
        <v>140</v>
      </c>
      <c r="AU735" s="214" t="s">
        <v>138</v>
      </c>
      <c r="AV735" s="115" t="s">
        <v>138</v>
      </c>
      <c r="AW735" s="115" t="s">
        <v>34</v>
      </c>
      <c r="AX735" s="115" t="s">
        <v>70</v>
      </c>
      <c r="AY735" s="214" t="s">
        <v>130</v>
      </c>
    </row>
    <row r="736" spans="2:65" s="115" customFormat="1" x14ac:dyDescent="0.3">
      <c r="B736" s="213"/>
      <c r="D736" s="206" t="s">
        <v>140</v>
      </c>
      <c r="E736" s="214" t="s">
        <v>3</v>
      </c>
      <c r="F736" s="215" t="s">
        <v>488</v>
      </c>
      <c r="H736" s="216">
        <v>1.2</v>
      </c>
      <c r="I736" s="69"/>
      <c r="L736" s="213"/>
      <c r="M736" s="217"/>
      <c r="N736" s="218"/>
      <c r="O736" s="218"/>
      <c r="P736" s="218"/>
      <c r="Q736" s="218"/>
      <c r="R736" s="218"/>
      <c r="S736" s="218"/>
      <c r="T736" s="219"/>
      <c r="AT736" s="214" t="s">
        <v>140</v>
      </c>
      <c r="AU736" s="214" t="s">
        <v>138</v>
      </c>
      <c r="AV736" s="115" t="s">
        <v>138</v>
      </c>
      <c r="AW736" s="115" t="s">
        <v>34</v>
      </c>
      <c r="AX736" s="115" t="s">
        <v>70</v>
      </c>
      <c r="AY736" s="214" t="s">
        <v>130</v>
      </c>
    </row>
    <row r="737" spans="2:65" s="115" customFormat="1" x14ac:dyDescent="0.3">
      <c r="B737" s="213"/>
      <c r="D737" s="206" t="s">
        <v>140</v>
      </c>
      <c r="E737" s="214" t="s">
        <v>3</v>
      </c>
      <c r="F737" s="215" t="s">
        <v>488</v>
      </c>
      <c r="H737" s="216">
        <v>1.2</v>
      </c>
      <c r="I737" s="69"/>
      <c r="L737" s="213"/>
      <c r="M737" s="217"/>
      <c r="N737" s="218"/>
      <c r="O737" s="218"/>
      <c r="P737" s="218"/>
      <c r="Q737" s="218"/>
      <c r="R737" s="218"/>
      <c r="S737" s="218"/>
      <c r="T737" s="219"/>
      <c r="AT737" s="214" t="s">
        <v>140</v>
      </c>
      <c r="AU737" s="214" t="s">
        <v>138</v>
      </c>
      <c r="AV737" s="115" t="s">
        <v>138</v>
      </c>
      <c r="AW737" s="115" t="s">
        <v>34</v>
      </c>
      <c r="AX737" s="115" t="s">
        <v>70</v>
      </c>
      <c r="AY737" s="214" t="s">
        <v>130</v>
      </c>
    </row>
    <row r="738" spans="2:65" s="116" customFormat="1" x14ac:dyDescent="0.3">
      <c r="B738" s="220"/>
      <c r="D738" s="221" t="s">
        <v>140</v>
      </c>
      <c r="E738" s="222" t="s">
        <v>3</v>
      </c>
      <c r="F738" s="223" t="s">
        <v>143</v>
      </c>
      <c r="H738" s="224">
        <v>8.52</v>
      </c>
      <c r="I738" s="70"/>
      <c r="L738" s="220"/>
      <c r="M738" s="225"/>
      <c r="N738" s="226"/>
      <c r="O738" s="226"/>
      <c r="P738" s="226"/>
      <c r="Q738" s="226"/>
      <c r="R738" s="226"/>
      <c r="S738" s="226"/>
      <c r="T738" s="227"/>
      <c r="AT738" s="228" t="s">
        <v>140</v>
      </c>
      <c r="AU738" s="228" t="s">
        <v>138</v>
      </c>
      <c r="AV738" s="116" t="s">
        <v>137</v>
      </c>
      <c r="AW738" s="116" t="s">
        <v>34</v>
      </c>
      <c r="AX738" s="116" t="s">
        <v>22</v>
      </c>
      <c r="AY738" s="228" t="s">
        <v>130</v>
      </c>
    </row>
    <row r="739" spans="2:65" s="95" customFormat="1" ht="22.5" customHeight="1" x14ac:dyDescent="0.3">
      <c r="B739" s="127"/>
      <c r="C739" s="232" t="s">
        <v>626</v>
      </c>
      <c r="D739" s="232" t="s">
        <v>255</v>
      </c>
      <c r="E739" s="233" t="s">
        <v>627</v>
      </c>
      <c r="F739" s="234" t="s">
        <v>628</v>
      </c>
      <c r="G739" s="235" t="s">
        <v>171</v>
      </c>
      <c r="H739" s="236">
        <v>1.7999999999999999E-2</v>
      </c>
      <c r="I739" s="71"/>
      <c r="J739" s="237">
        <f>ROUND(I739*H739,2)</f>
        <v>0</v>
      </c>
      <c r="K739" s="234" t="s">
        <v>136</v>
      </c>
      <c r="L739" s="238"/>
      <c r="M739" s="239" t="s">
        <v>3</v>
      </c>
      <c r="N739" s="240" t="s">
        <v>42</v>
      </c>
      <c r="O739" s="99"/>
      <c r="P739" s="202">
        <f>O739*H739</f>
        <v>0</v>
      </c>
      <c r="Q739" s="202">
        <v>1</v>
      </c>
      <c r="R739" s="202">
        <f>Q739*H739</f>
        <v>1.7999999999999999E-2</v>
      </c>
      <c r="S739" s="202">
        <v>0</v>
      </c>
      <c r="T739" s="203">
        <f>S739*H739</f>
        <v>0</v>
      </c>
      <c r="AR739" s="120" t="s">
        <v>354</v>
      </c>
      <c r="AT739" s="120" t="s">
        <v>255</v>
      </c>
      <c r="AU739" s="120" t="s">
        <v>138</v>
      </c>
      <c r="AY739" s="120" t="s">
        <v>130</v>
      </c>
      <c r="BE739" s="204">
        <f>IF(N739="základní",J739,0)</f>
        <v>0</v>
      </c>
      <c r="BF739" s="204">
        <f>IF(N739="snížená",J739,0)</f>
        <v>0</v>
      </c>
      <c r="BG739" s="204">
        <f>IF(N739="zákl. přenesená",J739,0)</f>
        <v>0</v>
      </c>
      <c r="BH739" s="204">
        <f>IF(N739="sníž. přenesená",J739,0)</f>
        <v>0</v>
      </c>
      <c r="BI739" s="204">
        <f>IF(N739="nulová",J739,0)</f>
        <v>0</v>
      </c>
      <c r="BJ739" s="120" t="s">
        <v>138</v>
      </c>
      <c r="BK739" s="204">
        <f>ROUND(I739*H739,2)</f>
        <v>0</v>
      </c>
      <c r="BL739" s="120" t="s">
        <v>221</v>
      </c>
      <c r="BM739" s="120" t="s">
        <v>629</v>
      </c>
    </row>
    <row r="740" spans="2:65" s="95" customFormat="1" ht="22.5" customHeight="1" x14ac:dyDescent="0.3">
      <c r="B740" s="127"/>
      <c r="C740" s="194" t="s">
        <v>630</v>
      </c>
      <c r="D740" s="194" t="s">
        <v>132</v>
      </c>
      <c r="E740" s="195" t="s">
        <v>631</v>
      </c>
      <c r="F740" s="196" t="s">
        <v>632</v>
      </c>
      <c r="G740" s="197" t="s">
        <v>135</v>
      </c>
      <c r="H740" s="198">
        <v>34.56</v>
      </c>
      <c r="I740" s="67"/>
      <c r="J740" s="199">
        <f>ROUND(I740*H740,2)</f>
        <v>0</v>
      </c>
      <c r="K740" s="196" t="s">
        <v>136</v>
      </c>
      <c r="L740" s="127"/>
      <c r="M740" s="200" t="s">
        <v>3</v>
      </c>
      <c r="N740" s="201" t="s">
        <v>42</v>
      </c>
      <c r="O740" s="99"/>
      <c r="P740" s="202">
        <f>O740*H740</f>
        <v>0</v>
      </c>
      <c r="Q740" s="202">
        <v>4.0000000000000002E-4</v>
      </c>
      <c r="R740" s="202">
        <f>Q740*H740</f>
        <v>1.3824000000000001E-2</v>
      </c>
      <c r="S740" s="202">
        <v>0</v>
      </c>
      <c r="T740" s="203">
        <f>S740*H740</f>
        <v>0</v>
      </c>
      <c r="AR740" s="120" t="s">
        <v>221</v>
      </c>
      <c r="AT740" s="120" t="s">
        <v>132</v>
      </c>
      <c r="AU740" s="120" t="s">
        <v>138</v>
      </c>
      <c r="AY740" s="120" t="s">
        <v>130</v>
      </c>
      <c r="BE740" s="204">
        <f>IF(N740="základní",J740,0)</f>
        <v>0</v>
      </c>
      <c r="BF740" s="204">
        <f>IF(N740="snížená",J740,0)</f>
        <v>0</v>
      </c>
      <c r="BG740" s="204">
        <f>IF(N740="zákl. přenesená",J740,0)</f>
        <v>0</v>
      </c>
      <c r="BH740" s="204">
        <f>IF(N740="sníž. přenesená",J740,0)</f>
        <v>0</v>
      </c>
      <c r="BI740" s="204">
        <f>IF(N740="nulová",J740,0)</f>
        <v>0</v>
      </c>
      <c r="BJ740" s="120" t="s">
        <v>138</v>
      </c>
      <c r="BK740" s="204">
        <f>ROUND(I740*H740,2)</f>
        <v>0</v>
      </c>
      <c r="BL740" s="120" t="s">
        <v>221</v>
      </c>
      <c r="BM740" s="120" t="s">
        <v>633</v>
      </c>
    </row>
    <row r="741" spans="2:65" s="114" customFormat="1" x14ac:dyDescent="0.3">
      <c r="B741" s="205"/>
      <c r="D741" s="206" t="s">
        <v>140</v>
      </c>
      <c r="E741" s="207" t="s">
        <v>3</v>
      </c>
      <c r="F741" s="208" t="s">
        <v>263</v>
      </c>
      <c r="H741" s="209" t="s">
        <v>3</v>
      </c>
      <c r="I741" s="68"/>
      <c r="L741" s="205"/>
      <c r="M741" s="210"/>
      <c r="N741" s="211"/>
      <c r="O741" s="211"/>
      <c r="P741" s="211"/>
      <c r="Q741" s="211"/>
      <c r="R741" s="211"/>
      <c r="S741" s="211"/>
      <c r="T741" s="212"/>
      <c r="AT741" s="209" t="s">
        <v>140</v>
      </c>
      <c r="AU741" s="209" t="s">
        <v>138</v>
      </c>
      <c r="AV741" s="114" t="s">
        <v>22</v>
      </c>
      <c r="AW741" s="114" t="s">
        <v>34</v>
      </c>
      <c r="AX741" s="114" t="s">
        <v>70</v>
      </c>
      <c r="AY741" s="209" t="s">
        <v>130</v>
      </c>
    </row>
    <row r="742" spans="2:65" s="114" customFormat="1" x14ac:dyDescent="0.3">
      <c r="B742" s="205"/>
      <c r="D742" s="206" t="s">
        <v>140</v>
      </c>
      <c r="E742" s="207" t="s">
        <v>3</v>
      </c>
      <c r="F742" s="208" t="s">
        <v>484</v>
      </c>
      <c r="H742" s="209" t="s">
        <v>3</v>
      </c>
      <c r="I742" s="68"/>
      <c r="L742" s="205"/>
      <c r="M742" s="210"/>
      <c r="N742" s="211"/>
      <c r="O742" s="211"/>
      <c r="P742" s="211"/>
      <c r="Q742" s="211"/>
      <c r="R742" s="211"/>
      <c r="S742" s="211"/>
      <c r="T742" s="212"/>
      <c r="AT742" s="209" t="s">
        <v>140</v>
      </c>
      <c r="AU742" s="209" t="s">
        <v>138</v>
      </c>
      <c r="AV742" s="114" t="s">
        <v>22</v>
      </c>
      <c r="AW742" s="114" t="s">
        <v>34</v>
      </c>
      <c r="AX742" s="114" t="s">
        <v>70</v>
      </c>
      <c r="AY742" s="209" t="s">
        <v>130</v>
      </c>
    </row>
    <row r="743" spans="2:65" s="114" customFormat="1" x14ac:dyDescent="0.3">
      <c r="B743" s="205"/>
      <c r="D743" s="206" t="s">
        <v>140</v>
      </c>
      <c r="E743" s="207" t="s">
        <v>3</v>
      </c>
      <c r="F743" s="208" t="s">
        <v>227</v>
      </c>
      <c r="H743" s="209" t="s">
        <v>3</v>
      </c>
      <c r="I743" s="68"/>
      <c r="L743" s="205"/>
      <c r="M743" s="210"/>
      <c r="N743" s="211"/>
      <c r="O743" s="211"/>
      <c r="P743" s="211"/>
      <c r="Q743" s="211"/>
      <c r="R743" s="211"/>
      <c r="S743" s="211"/>
      <c r="T743" s="212"/>
      <c r="AT743" s="209" t="s">
        <v>140</v>
      </c>
      <c r="AU743" s="209" t="s">
        <v>138</v>
      </c>
      <c r="AV743" s="114" t="s">
        <v>22</v>
      </c>
      <c r="AW743" s="114" t="s">
        <v>34</v>
      </c>
      <c r="AX743" s="114" t="s">
        <v>70</v>
      </c>
      <c r="AY743" s="209" t="s">
        <v>130</v>
      </c>
    </row>
    <row r="744" spans="2:65" s="115" customFormat="1" x14ac:dyDescent="0.3">
      <c r="B744" s="213"/>
      <c r="D744" s="206" t="s">
        <v>140</v>
      </c>
      <c r="E744" s="214" t="s">
        <v>3</v>
      </c>
      <c r="F744" s="215" t="s">
        <v>485</v>
      </c>
      <c r="H744" s="216">
        <v>23.76</v>
      </c>
      <c r="I744" s="69"/>
      <c r="L744" s="213"/>
      <c r="M744" s="217"/>
      <c r="N744" s="218"/>
      <c r="O744" s="218"/>
      <c r="P744" s="218"/>
      <c r="Q744" s="218"/>
      <c r="R744" s="218"/>
      <c r="S744" s="218"/>
      <c r="T744" s="219"/>
      <c r="AT744" s="214" t="s">
        <v>140</v>
      </c>
      <c r="AU744" s="214" t="s">
        <v>138</v>
      </c>
      <c r="AV744" s="115" t="s">
        <v>138</v>
      </c>
      <c r="AW744" s="115" t="s">
        <v>34</v>
      </c>
      <c r="AX744" s="115" t="s">
        <v>70</v>
      </c>
      <c r="AY744" s="214" t="s">
        <v>130</v>
      </c>
    </row>
    <row r="745" spans="2:65" s="114" customFormat="1" x14ac:dyDescent="0.3">
      <c r="B745" s="205"/>
      <c r="D745" s="206" t="s">
        <v>140</v>
      </c>
      <c r="E745" s="207" t="s">
        <v>3</v>
      </c>
      <c r="F745" s="208" t="s">
        <v>235</v>
      </c>
      <c r="H745" s="209" t="s">
        <v>3</v>
      </c>
      <c r="I745" s="68"/>
      <c r="L745" s="205"/>
      <c r="M745" s="210"/>
      <c r="N745" s="211"/>
      <c r="O745" s="211"/>
      <c r="P745" s="211"/>
      <c r="Q745" s="211"/>
      <c r="R745" s="211"/>
      <c r="S745" s="211"/>
      <c r="T745" s="212"/>
      <c r="AT745" s="209" t="s">
        <v>140</v>
      </c>
      <c r="AU745" s="209" t="s">
        <v>138</v>
      </c>
      <c r="AV745" s="114" t="s">
        <v>22</v>
      </c>
      <c r="AW745" s="114" t="s">
        <v>34</v>
      </c>
      <c r="AX745" s="114" t="s">
        <v>70</v>
      </c>
      <c r="AY745" s="209" t="s">
        <v>130</v>
      </c>
    </row>
    <row r="746" spans="2:65" s="115" customFormat="1" x14ac:dyDescent="0.3">
      <c r="B746" s="213"/>
      <c r="D746" s="206" t="s">
        <v>140</v>
      </c>
      <c r="E746" s="214" t="s">
        <v>3</v>
      </c>
      <c r="F746" s="215" t="s">
        <v>253</v>
      </c>
      <c r="H746" s="216">
        <v>5.4</v>
      </c>
      <c r="I746" s="69"/>
      <c r="L746" s="213"/>
      <c r="M746" s="217"/>
      <c r="N746" s="218"/>
      <c r="O746" s="218"/>
      <c r="P746" s="218"/>
      <c r="Q746" s="218"/>
      <c r="R746" s="218"/>
      <c r="S746" s="218"/>
      <c r="T746" s="219"/>
      <c r="AT746" s="214" t="s">
        <v>140</v>
      </c>
      <c r="AU746" s="214" t="s">
        <v>138</v>
      </c>
      <c r="AV746" s="115" t="s">
        <v>138</v>
      </c>
      <c r="AW746" s="115" t="s">
        <v>34</v>
      </c>
      <c r="AX746" s="115" t="s">
        <v>70</v>
      </c>
      <c r="AY746" s="214" t="s">
        <v>130</v>
      </c>
    </row>
    <row r="747" spans="2:65" s="114" customFormat="1" x14ac:dyDescent="0.3">
      <c r="B747" s="205"/>
      <c r="D747" s="206" t="s">
        <v>140</v>
      </c>
      <c r="E747" s="207" t="s">
        <v>3</v>
      </c>
      <c r="F747" s="208" t="s">
        <v>238</v>
      </c>
      <c r="H747" s="209" t="s">
        <v>3</v>
      </c>
      <c r="I747" s="68"/>
      <c r="L747" s="205"/>
      <c r="M747" s="210"/>
      <c r="N747" s="211"/>
      <c r="O747" s="211"/>
      <c r="P747" s="211"/>
      <c r="Q747" s="211"/>
      <c r="R747" s="211"/>
      <c r="S747" s="211"/>
      <c r="T747" s="212"/>
      <c r="AT747" s="209" t="s">
        <v>140</v>
      </c>
      <c r="AU747" s="209" t="s">
        <v>138</v>
      </c>
      <c r="AV747" s="114" t="s">
        <v>22</v>
      </c>
      <c r="AW747" s="114" t="s">
        <v>34</v>
      </c>
      <c r="AX747" s="114" t="s">
        <v>70</v>
      </c>
      <c r="AY747" s="209" t="s">
        <v>130</v>
      </c>
    </row>
    <row r="748" spans="2:65" s="115" customFormat="1" x14ac:dyDescent="0.3">
      <c r="B748" s="213"/>
      <c r="D748" s="206" t="s">
        <v>140</v>
      </c>
      <c r="E748" s="214" t="s">
        <v>3</v>
      </c>
      <c r="F748" s="215" t="s">
        <v>253</v>
      </c>
      <c r="H748" s="216">
        <v>5.4</v>
      </c>
      <c r="I748" s="69"/>
      <c r="L748" s="213"/>
      <c r="M748" s="217"/>
      <c r="N748" s="218"/>
      <c r="O748" s="218"/>
      <c r="P748" s="218"/>
      <c r="Q748" s="218"/>
      <c r="R748" s="218"/>
      <c r="S748" s="218"/>
      <c r="T748" s="219"/>
      <c r="AT748" s="214" t="s">
        <v>140</v>
      </c>
      <c r="AU748" s="214" t="s">
        <v>138</v>
      </c>
      <c r="AV748" s="115" t="s">
        <v>138</v>
      </c>
      <c r="AW748" s="115" t="s">
        <v>34</v>
      </c>
      <c r="AX748" s="115" t="s">
        <v>70</v>
      </c>
      <c r="AY748" s="214" t="s">
        <v>130</v>
      </c>
    </row>
    <row r="749" spans="2:65" s="116" customFormat="1" x14ac:dyDescent="0.3">
      <c r="B749" s="220"/>
      <c r="D749" s="221" t="s">
        <v>140</v>
      </c>
      <c r="E749" s="222" t="s">
        <v>3</v>
      </c>
      <c r="F749" s="223" t="s">
        <v>143</v>
      </c>
      <c r="H749" s="224">
        <v>34.56</v>
      </c>
      <c r="I749" s="70"/>
      <c r="L749" s="220"/>
      <c r="M749" s="225"/>
      <c r="N749" s="226"/>
      <c r="O749" s="226"/>
      <c r="P749" s="226"/>
      <c r="Q749" s="226"/>
      <c r="R749" s="226"/>
      <c r="S749" s="226"/>
      <c r="T749" s="227"/>
      <c r="AT749" s="228" t="s">
        <v>140</v>
      </c>
      <c r="AU749" s="228" t="s">
        <v>138</v>
      </c>
      <c r="AV749" s="116" t="s">
        <v>137</v>
      </c>
      <c r="AW749" s="116" t="s">
        <v>34</v>
      </c>
      <c r="AX749" s="116" t="s">
        <v>22</v>
      </c>
      <c r="AY749" s="228" t="s">
        <v>130</v>
      </c>
    </row>
    <row r="750" spans="2:65" s="95" customFormat="1" ht="22.5" customHeight="1" x14ac:dyDescent="0.3">
      <c r="B750" s="127"/>
      <c r="C750" s="194" t="s">
        <v>634</v>
      </c>
      <c r="D750" s="194" t="s">
        <v>132</v>
      </c>
      <c r="E750" s="195" t="s">
        <v>635</v>
      </c>
      <c r="F750" s="196" t="s">
        <v>636</v>
      </c>
      <c r="G750" s="197" t="s">
        <v>135</v>
      </c>
      <c r="H750" s="198">
        <v>8.52</v>
      </c>
      <c r="I750" s="67"/>
      <c r="J750" s="199">
        <f>ROUND(I750*H750,2)</f>
        <v>0</v>
      </c>
      <c r="K750" s="196" t="s">
        <v>136</v>
      </c>
      <c r="L750" s="127"/>
      <c r="M750" s="200" t="s">
        <v>3</v>
      </c>
      <c r="N750" s="201" t="s">
        <v>42</v>
      </c>
      <c r="O750" s="99"/>
      <c r="P750" s="202">
        <f>O750*H750</f>
        <v>0</v>
      </c>
      <c r="Q750" s="202">
        <v>4.0000000000000002E-4</v>
      </c>
      <c r="R750" s="202">
        <f>Q750*H750</f>
        <v>3.408E-3</v>
      </c>
      <c r="S750" s="202">
        <v>0</v>
      </c>
      <c r="T750" s="203">
        <f>S750*H750</f>
        <v>0</v>
      </c>
      <c r="AR750" s="120" t="s">
        <v>221</v>
      </c>
      <c r="AT750" s="120" t="s">
        <v>132</v>
      </c>
      <c r="AU750" s="120" t="s">
        <v>138</v>
      </c>
      <c r="AY750" s="120" t="s">
        <v>130</v>
      </c>
      <c r="BE750" s="204">
        <f>IF(N750="základní",J750,0)</f>
        <v>0</v>
      </c>
      <c r="BF750" s="204">
        <f>IF(N750="snížená",J750,0)</f>
        <v>0</v>
      </c>
      <c r="BG750" s="204">
        <f>IF(N750="zákl. přenesená",J750,0)</f>
        <v>0</v>
      </c>
      <c r="BH750" s="204">
        <f>IF(N750="sníž. přenesená",J750,0)</f>
        <v>0</v>
      </c>
      <c r="BI750" s="204">
        <f>IF(N750="nulová",J750,0)</f>
        <v>0</v>
      </c>
      <c r="BJ750" s="120" t="s">
        <v>138</v>
      </c>
      <c r="BK750" s="204">
        <f>ROUND(I750*H750,2)</f>
        <v>0</v>
      </c>
      <c r="BL750" s="120" t="s">
        <v>221</v>
      </c>
      <c r="BM750" s="120" t="s">
        <v>637</v>
      </c>
    </row>
    <row r="751" spans="2:65" s="114" customFormat="1" x14ac:dyDescent="0.3">
      <c r="B751" s="205"/>
      <c r="D751" s="206" t="s">
        <v>140</v>
      </c>
      <c r="E751" s="207" t="s">
        <v>3</v>
      </c>
      <c r="F751" s="208" t="s">
        <v>263</v>
      </c>
      <c r="H751" s="209" t="s">
        <v>3</v>
      </c>
      <c r="I751" s="68"/>
      <c r="L751" s="205"/>
      <c r="M751" s="210"/>
      <c r="N751" s="211"/>
      <c r="O751" s="211"/>
      <c r="P751" s="211"/>
      <c r="Q751" s="211"/>
      <c r="R751" s="211"/>
      <c r="S751" s="211"/>
      <c r="T751" s="212"/>
      <c r="AT751" s="209" t="s">
        <v>140</v>
      </c>
      <c r="AU751" s="209" t="s">
        <v>138</v>
      </c>
      <c r="AV751" s="114" t="s">
        <v>22</v>
      </c>
      <c r="AW751" s="114" t="s">
        <v>34</v>
      </c>
      <c r="AX751" s="114" t="s">
        <v>70</v>
      </c>
      <c r="AY751" s="209" t="s">
        <v>130</v>
      </c>
    </row>
    <row r="752" spans="2:65" s="114" customFormat="1" x14ac:dyDescent="0.3">
      <c r="B752" s="205"/>
      <c r="D752" s="206" t="s">
        <v>140</v>
      </c>
      <c r="E752" s="207" t="s">
        <v>3</v>
      </c>
      <c r="F752" s="208" t="s">
        <v>486</v>
      </c>
      <c r="H752" s="209" t="s">
        <v>3</v>
      </c>
      <c r="I752" s="68"/>
      <c r="L752" s="205"/>
      <c r="M752" s="210"/>
      <c r="N752" s="211"/>
      <c r="O752" s="211"/>
      <c r="P752" s="211"/>
      <c r="Q752" s="211"/>
      <c r="R752" s="211"/>
      <c r="S752" s="211"/>
      <c r="T752" s="212"/>
      <c r="AT752" s="209" t="s">
        <v>140</v>
      </c>
      <c r="AU752" s="209" t="s">
        <v>138</v>
      </c>
      <c r="AV752" s="114" t="s">
        <v>22</v>
      </c>
      <c r="AW752" s="114" t="s">
        <v>34</v>
      </c>
      <c r="AX752" s="114" t="s">
        <v>70</v>
      </c>
      <c r="AY752" s="209" t="s">
        <v>130</v>
      </c>
    </row>
    <row r="753" spans="2:65" s="115" customFormat="1" x14ac:dyDescent="0.3">
      <c r="B753" s="213"/>
      <c r="D753" s="206" t="s">
        <v>140</v>
      </c>
      <c r="E753" s="214" t="s">
        <v>3</v>
      </c>
      <c r="F753" s="215" t="s">
        <v>487</v>
      </c>
      <c r="H753" s="216">
        <v>6.12</v>
      </c>
      <c r="I753" s="69"/>
      <c r="L753" s="213"/>
      <c r="M753" s="217"/>
      <c r="N753" s="218"/>
      <c r="O753" s="218"/>
      <c r="P753" s="218"/>
      <c r="Q753" s="218"/>
      <c r="R753" s="218"/>
      <c r="S753" s="218"/>
      <c r="T753" s="219"/>
      <c r="AT753" s="214" t="s">
        <v>140</v>
      </c>
      <c r="AU753" s="214" t="s">
        <v>138</v>
      </c>
      <c r="AV753" s="115" t="s">
        <v>138</v>
      </c>
      <c r="AW753" s="115" t="s">
        <v>34</v>
      </c>
      <c r="AX753" s="115" t="s">
        <v>70</v>
      </c>
      <c r="AY753" s="214" t="s">
        <v>130</v>
      </c>
    </row>
    <row r="754" spans="2:65" s="115" customFormat="1" x14ac:dyDescent="0.3">
      <c r="B754" s="213"/>
      <c r="D754" s="206" t="s">
        <v>140</v>
      </c>
      <c r="E754" s="214" t="s">
        <v>3</v>
      </c>
      <c r="F754" s="215" t="s">
        <v>488</v>
      </c>
      <c r="H754" s="216">
        <v>1.2</v>
      </c>
      <c r="I754" s="69"/>
      <c r="L754" s="213"/>
      <c r="M754" s="217"/>
      <c r="N754" s="218"/>
      <c r="O754" s="218"/>
      <c r="P754" s="218"/>
      <c r="Q754" s="218"/>
      <c r="R754" s="218"/>
      <c r="S754" s="218"/>
      <c r="T754" s="219"/>
      <c r="AT754" s="214" t="s">
        <v>140</v>
      </c>
      <c r="AU754" s="214" t="s">
        <v>138</v>
      </c>
      <c r="AV754" s="115" t="s">
        <v>138</v>
      </c>
      <c r="AW754" s="115" t="s">
        <v>34</v>
      </c>
      <c r="AX754" s="115" t="s">
        <v>70</v>
      </c>
      <c r="AY754" s="214" t="s">
        <v>130</v>
      </c>
    </row>
    <row r="755" spans="2:65" s="115" customFormat="1" x14ac:dyDescent="0.3">
      <c r="B755" s="213"/>
      <c r="D755" s="206" t="s">
        <v>140</v>
      </c>
      <c r="E755" s="214" t="s">
        <v>3</v>
      </c>
      <c r="F755" s="215" t="s">
        <v>488</v>
      </c>
      <c r="H755" s="216">
        <v>1.2</v>
      </c>
      <c r="I755" s="69"/>
      <c r="L755" s="213"/>
      <c r="M755" s="217"/>
      <c r="N755" s="218"/>
      <c r="O755" s="218"/>
      <c r="P755" s="218"/>
      <c r="Q755" s="218"/>
      <c r="R755" s="218"/>
      <c r="S755" s="218"/>
      <c r="T755" s="219"/>
      <c r="AT755" s="214" t="s">
        <v>140</v>
      </c>
      <c r="AU755" s="214" t="s">
        <v>138</v>
      </c>
      <c r="AV755" s="115" t="s">
        <v>138</v>
      </c>
      <c r="AW755" s="115" t="s">
        <v>34</v>
      </c>
      <c r="AX755" s="115" t="s">
        <v>70</v>
      </c>
      <c r="AY755" s="214" t="s">
        <v>130</v>
      </c>
    </row>
    <row r="756" spans="2:65" s="116" customFormat="1" x14ac:dyDescent="0.3">
      <c r="B756" s="220"/>
      <c r="D756" s="221" t="s">
        <v>140</v>
      </c>
      <c r="E756" s="222" t="s">
        <v>3</v>
      </c>
      <c r="F756" s="223" t="s">
        <v>143</v>
      </c>
      <c r="H756" s="224">
        <v>8.52</v>
      </c>
      <c r="I756" s="70"/>
      <c r="L756" s="220"/>
      <c r="M756" s="225"/>
      <c r="N756" s="226"/>
      <c r="O756" s="226"/>
      <c r="P756" s="226"/>
      <c r="Q756" s="226"/>
      <c r="R756" s="226"/>
      <c r="S756" s="226"/>
      <c r="T756" s="227"/>
      <c r="AT756" s="228" t="s">
        <v>140</v>
      </c>
      <c r="AU756" s="228" t="s">
        <v>138</v>
      </c>
      <c r="AV756" s="116" t="s">
        <v>137</v>
      </c>
      <c r="AW756" s="116" t="s">
        <v>34</v>
      </c>
      <c r="AX756" s="116" t="s">
        <v>22</v>
      </c>
      <c r="AY756" s="228" t="s">
        <v>130</v>
      </c>
    </row>
    <row r="757" spans="2:65" s="95" customFormat="1" ht="22.5" customHeight="1" x14ac:dyDescent="0.3">
      <c r="B757" s="127"/>
      <c r="C757" s="232" t="s">
        <v>638</v>
      </c>
      <c r="D757" s="232" t="s">
        <v>255</v>
      </c>
      <c r="E757" s="233" t="s">
        <v>639</v>
      </c>
      <c r="F757" s="234" t="s">
        <v>640</v>
      </c>
      <c r="G757" s="235" t="s">
        <v>135</v>
      </c>
      <c r="H757" s="236">
        <v>49.968000000000004</v>
      </c>
      <c r="I757" s="71"/>
      <c r="J757" s="237">
        <f>ROUND(I757*H757,2)</f>
        <v>0</v>
      </c>
      <c r="K757" s="234" t="s">
        <v>136</v>
      </c>
      <c r="L757" s="238"/>
      <c r="M757" s="239" t="s">
        <v>3</v>
      </c>
      <c r="N757" s="240" t="s">
        <v>42</v>
      </c>
      <c r="O757" s="99"/>
      <c r="P757" s="202">
        <f>O757*H757</f>
        <v>0</v>
      </c>
      <c r="Q757" s="202">
        <v>3.5000000000000001E-3</v>
      </c>
      <c r="R757" s="202">
        <f>Q757*H757</f>
        <v>0.17488800000000002</v>
      </c>
      <c r="S757" s="202">
        <v>0</v>
      </c>
      <c r="T757" s="203">
        <f>S757*H757</f>
        <v>0</v>
      </c>
      <c r="AR757" s="120" t="s">
        <v>354</v>
      </c>
      <c r="AT757" s="120" t="s">
        <v>255</v>
      </c>
      <c r="AU757" s="120" t="s">
        <v>138</v>
      </c>
      <c r="AY757" s="120" t="s">
        <v>130</v>
      </c>
      <c r="BE757" s="204">
        <f>IF(N757="základní",J757,0)</f>
        <v>0</v>
      </c>
      <c r="BF757" s="204">
        <f>IF(N757="snížená",J757,0)</f>
        <v>0</v>
      </c>
      <c r="BG757" s="204">
        <f>IF(N757="zákl. přenesená",J757,0)</f>
        <v>0</v>
      </c>
      <c r="BH757" s="204">
        <f>IF(N757="sníž. přenesená",J757,0)</f>
        <v>0</v>
      </c>
      <c r="BI757" s="204">
        <f>IF(N757="nulová",J757,0)</f>
        <v>0</v>
      </c>
      <c r="BJ757" s="120" t="s">
        <v>138</v>
      </c>
      <c r="BK757" s="204">
        <f>ROUND(I757*H757,2)</f>
        <v>0</v>
      </c>
      <c r="BL757" s="120" t="s">
        <v>221</v>
      </c>
      <c r="BM757" s="120" t="s">
        <v>641</v>
      </c>
    </row>
    <row r="758" spans="2:65" s="114" customFormat="1" x14ac:dyDescent="0.3">
      <c r="B758" s="205"/>
      <c r="D758" s="206" t="s">
        <v>140</v>
      </c>
      <c r="E758" s="207" t="s">
        <v>3</v>
      </c>
      <c r="F758" s="208" t="s">
        <v>263</v>
      </c>
      <c r="H758" s="209" t="s">
        <v>3</v>
      </c>
      <c r="I758" s="68"/>
      <c r="L758" s="205"/>
      <c r="M758" s="210"/>
      <c r="N758" s="211"/>
      <c r="O758" s="211"/>
      <c r="P758" s="211"/>
      <c r="Q758" s="211"/>
      <c r="R758" s="211"/>
      <c r="S758" s="211"/>
      <c r="T758" s="212"/>
      <c r="AT758" s="209" t="s">
        <v>140</v>
      </c>
      <c r="AU758" s="209" t="s">
        <v>138</v>
      </c>
      <c r="AV758" s="114" t="s">
        <v>22</v>
      </c>
      <c r="AW758" s="114" t="s">
        <v>34</v>
      </c>
      <c r="AX758" s="114" t="s">
        <v>70</v>
      </c>
      <c r="AY758" s="209" t="s">
        <v>130</v>
      </c>
    </row>
    <row r="759" spans="2:65" s="114" customFormat="1" x14ac:dyDescent="0.3">
      <c r="B759" s="205"/>
      <c r="D759" s="206" t="s">
        <v>140</v>
      </c>
      <c r="E759" s="207" t="s">
        <v>3</v>
      </c>
      <c r="F759" s="208" t="s">
        <v>484</v>
      </c>
      <c r="H759" s="209" t="s">
        <v>3</v>
      </c>
      <c r="I759" s="68"/>
      <c r="L759" s="205"/>
      <c r="M759" s="210"/>
      <c r="N759" s="211"/>
      <c r="O759" s="211"/>
      <c r="P759" s="211"/>
      <c r="Q759" s="211"/>
      <c r="R759" s="211"/>
      <c r="S759" s="211"/>
      <c r="T759" s="212"/>
      <c r="AT759" s="209" t="s">
        <v>140</v>
      </c>
      <c r="AU759" s="209" t="s">
        <v>138</v>
      </c>
      <c r="AV759" s="114" t="s">
        <v>22</v>
      </c>
      <c r="AW759" s="114" t="s">
        <v>34</v>
      </c>
      <c r="AX759" s="114" t="s">
        <v>70</v>
      </c>
      <c r="AY759" s="209" t="s">
        <v>130</v>
      </c>
    </row>
    <row r="760" spans="2:65" s="114" customFormat="1" x14ac:dyDescent="0.3">
      <c r="B760" s="205"/>
      <c r="D760" s="206" t="s">
        <v>140</v>
      </c>
      <c r="E760" s="207" t="s">
        <v>3</v>
      </c>
      <c r="F760" s="208" t="s">
        <v>227</v>
      </c>
      <c r="H760" s="209" t="s">
        <v>3</v>
      </c>
      <c r="I760" s="68"/>
      <c r="L760" s="205"/>
      <c r="M760" s="210"/>
      <c r="N760" s="211"/>
      <c r="O760" s="211"/>
      <c r="P760" s="211"/>
      <c r="Q760" s="211"/>
      <c r="R760" s="211"/>
      <c r="S760" s="211"/>
      <c r="T760" s="212"/>
      <c r="AT760" s="209" t="s">
        <v>140</v>
      </c>
      <c r="AU760" s="209" t="s">
        <v>138</v>
      </c>
      <c r="AV760" s="114" t="s">
        <v>22</v>
      </c>
      <c r="AW760" s="114" t="s">
        <v>34</v>
      </c>
      <c r="AX760" s="114" t="s">
        <v>70</v>
      </c>
      <c r="AY760" s="209" t="s">
        <v>130</v>
      </c>
    </row>
    <row r="761" spans="2:65" s="115" customFormat="1" x14ac:dyDescent="0.3">
      <c r="B761" s="213"/>
      <c r="D761" s="206" t="s">
        <v>140</v>
      </c>
      <c r="E761" s="214" t="s">
        <v>3</v>
      </c>
      <c r="F761" s="215" t="s">
        <v>642</v>
      </c>
      <c r="H761" s="216">
        <v>27.324000000000002</v>
      </c>
      <c r="I761" s="69"/>
      <c r="L761" s="213"/>
      <c r="M761" s="217"/>
      <c r="N761" s="218"/>
      <c r="O761" s="218"/>
      <c r="P761" s="218"/>
      <c r="Q761" s="218"/>
      <c r="R761" s="218"/>
      <c r="S761" s="218"/>
      <c r="T761" s="219"/>
      <c r="AT761" s="214" t="s">
        <v>140</v>
      </c>
      <c r="AU761" s="214" t="s">
        <v>138</v>
      </c>
      <c r="AV761" s="115" t="s">
        <v>138</v>
      </c>
      <c r="AW761" s="115" t="s">
        <v>34</v>
      </c>
      <c r="AX761" s="115" t="s">
        <v>70</v>
      </c>
      <c r="AY761" s="214" t="s">
        <v>130</v>
      </c>
    </row>
    <row r="762" spans="2:65" s="114" customFormat="1" x14ac:dyDescent="0.3">
      <c r="B762" s="205"/>
      <c r="D762" s="206" t="s">
        <v>140</v>
      </c>
      <c r="E762" s="207" t="s">
        <v>3</v>
      </c>
      <c r="F762" s="208" t="s">
        <v>235</v>
      </c>
      <c r="H762" s="209" t="s">
        <v>3</v>
      </c>
      <c r="I762" s="68"/>
      <c r="L762" s="205"/>
      <c r="M762" s="210"/>
      <c r="N762" s="211"/>
      <c r="O762" s="211"/>
      <c r="P762" s="211"/>
      <c r="Q762" s="211"/>
      <c r="R762" s="211"/>
      <c r="S762" s="211"/>
      <c r="T762" s="212"/>
      <c r="AT762" s="209" t="s">
        <v>140</v>
      </c>
      <c r="AU762" s="209" t="s">
        <v>138</v>
      </c>
      <c r="AV762" s="114" t="s">
        <v>22</v>
      </c>
      <c r="AW762" s="114" t="s">
        <v>34</v>
      </c>
      <c r="AX762" s="114" t="s">
        <v>70</v>
      </c>
      <c r="AY762" s="209" t="s">
        <v>130</v>
      </c>
    </row>
    <row r="763" spans="2:65" s="115" customFormat="1" x14ac:dyDescent="0.3">
      <c r="B763" s="213"/>
      <c r="D763" s="206" t="s">
        <v>140</v>
      </c>
      <c r="E763" s="214" t="s">
        <v>3</v>
      </c>
      <c r="F763" s="215" t="s">
        <v>643</v>
      </c>
      <c r="H763" s="216">
        <v>6.21</v>
      </c>
      <c r="I763" s="69"/>
      <c r="L763" s="213"/>
      <c r="M763" s="217"/>
      <c r="N763" s="218"/>
      <c r="O763" s="218"/>
      <c r="P763" s="218"/>
      <c r="Q763" s="218"/>
      <c r="R763" s="218"/>
      <c r="S763" s="218"/>
      <c r="T763" s="219"/>
      <c r="AT763" s="214" t="s">
        <v>140</v>
      </c>
      <c r="AU763" s="214" t="s">
        <v>138</v>
      </c>
      <c r="AV763" s="115" t="s">
        <v>138</v>
      </c>
      <c r="AW763" s="115" t="s">
        <v>34</v>
      </c>
      <c r="AX763" s="115" t="s">
        <v>70</v>
      </c>
      <c r="AY763" s="214" t="s">
        <v>130</v>
      </c>
    </row>
    <row r="764" spans="2:65" s="114" customFormat="1" x14ac:dyDescent="0.3">
      <c r="B764" s="205"/>
      <c r="D764" s="206" t="s">
        <v>140</v>
      </c>
      <c r="E764" s="207" t="s">
        <v>3</v>
      </c>
      <c r="F764" s="208" t="s">
        <v>238</v>
      </c>
      <c r="H764" s="209" t="s">
        <v>3</v>
      </c>
      <c r="I764" s="68"/>
      <c r="L764" s="205"/>
      <c r="M764" s="210"/>
      <c r="N764" s="211"/>
      <c r="O764" s="211"/>
      <c r="P764" s="211"/>
      <c r="Q764" s="211"/>
      <c r="R764" s="211"/>
      <c r="S764" s="211"/>
      <c r="T764" s="212"/>
      <c r="AT764" s="209" t="s">
        <v>140</v>
      </c>
      <c r="AU764" s="209" t="s">
        <v>138</v>
      </c>
      <c r="AV764" s="114" t="s">
        <v>22</v>
      </c>
      <c r="AW764" s="114" t="s">
        <v>34</v>
      </c>
      <c r="AX764" s="114" t="s">
        <v>70</v>
      </c>
      <c r="AY764" s="209" t="s">
        <v>130</v>
      </c>
    </row>
    <row r="765" spans="2:65" s="115" customFormat="1" x14ac:dyDescent="0.3">
      <c r="B765" s="213"/>
      <c r="D765" s="206" t="s">
        <v>140</v>
      </c>
      <c r="E765" s="214" t="s">
        <v>3</v>
      </c>
      <c r="F765" s="215" t="s">
        <v>643</v>
      </c>
      <c r="H765" s="216">
        <v>6.21</v>
      </c>
      <c r="I765" s="69"/>
      <c r="L765" s="213"/>
      <c r="M765" s="217"/>
      <c r="N765" s="218"/>
      <c r="O765" s="218"/>
      <c r="P765" s="218"/>
      <c r="Q765" s="218"/>
      <c r="R765" s="218"/>
      <c r="S765" s="218"/>
      <c r="T765" s="219"/>
      <c r="AT765" s="214" t="s">
        <v>140</v>
      </c>
      <c r="AU765" s="214" t="s">
        <v>138</v>
      </c>
      <c r="AV765" s="115" t="s">
        <v>138</v>
      </c>
      <c r="AW765" s="115" t="s">
        <v>34</v>
      </c>
      <c r="AX765" s="115" t="s">
        <v>70</v>
      </c>
      <c r="AY765" s="214" t="s">
        <v>130</v>
      </c>
    </row>
    <row r="766" spans="2:65" s="114" customFormat="1" x14ac:dyDescent="0.3">
      <c r="B766" s="205"/>
      <c r="D766" s="206" t="s">
        <v>140</v>
      </c>
      <c r="E766" s="207" t="s">
        <v>3</v>
      </c>
      <c r="F766" s="208" t="s">
        <v>486</v>
      </c>
      <c r="H766" s="209" t="s">
        <v>3</v>
      </c>
      <c r="I766" s="68"/>
      <c r="L766" s="205"/>
      <c r="M766" s="210"/>
      <c r="N766" s="211"/>
      <c r="O766" s="211"/>
      <c r="P766" s="211"/>
      <c r="Q766" s="211"/>
      <c r="R766" s="211"/>
      <c r="S766" s="211"/>
      <c r="T766" s="212"/>
      <c r="AT766" s="209" t="s">
        <v>140</v>
      </c>
      <c r="AU766" s="209" t="s">
        <v>138</v>
      </c>
      <c r="AV766" s="114" t="s">
        <v>22</v>
      </c>
      <c r="AW766" s="114" t="s">
        <v>34</v>
      </c>
      <c r="AX766" s="114" t="s">
        <v>70</v>
      </c>
      <c r="AY766" s="209" t="s">
        <v>130</v>
      </c>
    </row>
    <row r="767" spans="2:65" s="115" customFormat="1" x14ac:dyDescent="0.3">
      <c r="B767" s="213"/>
      <c r="D767" s="206" t="s">
        <v>140</v>
      </c>
      <c r="E767" s="214" t="s">
        <v>3</v>
      </c>
      <c r="F767" s="215" t="s">
        <v>644</v>
      </c>
      <c r="H767" s="216">
        <v>7.3440000000000003</v>
      </c>
      <c r="I767" s="69"/>
      <c r="L767" s="213"/>
      <c r="M767" s="217"/>
      <c r="N767" s="218"/>
      <c r="O767" s="218"/>
      <c r="P767" s="218"/>
      <c r="Q767" s="218"/>
      <c r="R767" s="218"/>
      <c r="S767" s="218"/>
      <c r="T767" s="219"/>
      <c r="AT767" s="214" t="s">
        <v>140</v>
      </c>
      <c r="AU767" s="214" t="s">
        <v>138</v>
      </c>
      <c r="AV767" s="115" t="s">
        <v>138</v>
      </c>
      <c r="AW767" s="115" t="s">
        <v>34</v>
      </c>
      <c r="AX767" s="115" t="s">
        <v>70</v>
      </c>
      <c r="AY767" s="214" t="s">
        <v>130</v>
      </c>
    </row>
    <row r="768" spans="2:65" s="115" customFormat="1" x14ac:dyDescent="0.3">
      <c r="B768" s="213"/>
      <c r="D768" s="206" t="s">
        <v>140</v>
      </c>
      <c r="E768" s="214" t="s">
        <v>3</v>
      </c>
      <c r="F768" s="215" t="s">
        <v>645</v>
      </c>
      <c r="H768" s="216">
        <v>1.44</v>
      </c>
      <c r="I768" s="69"/>
      <c r="L768" s="213"/>
      <c r="M768" s="217"/>
      <c r="N768" s="218"/>
      <c r="O768" s="218"/>
      <c r="P768" s="218"/>
      <c r="Q768" s="218"/>
      <c r="R768" s="218"/>
      <c r="S768" s="218"/>
      <c r="T768" s="219"/>
      <c r="AT768" s="214" t="s">
        <v>140</v>
      </c>
      <c r="AU768" s="214" t="s">
        <v>138</v>
      </c>
      <c r="AV768" s="115" t="s">
        <v>138</v>
      </c>
      <c r="AW768" s="115" t="s">
        <v>34</v>
      </c>
      <c r="AX768" s="115" t="s">
        <v>70</v>
      </c>
      <c r="AY768" s="214" t="s">
        <v>130</v>
      </c>
    </row>
    <row r="769" spans="2:65" s="115" customFormat="1" x14ac:dyDescent="0.3">
      <c r="B769" s="213"/>
      <c r="D769" s="206" t="s">
        <v>140</v>
      </c>
      <c r="E769" s="214" t="s">
        <v>3</v>
      </c>
      <c r="F769" s="215" t="s">
        <v>645</v>
      </c>
      <c r="H769" s="216">
        <v>1.44</v>
      </c>
      <c r="I769" s="69"/>
      <c r="L769" s="213"/>
      <c r="M769" s="217"/>
      <c r="N769" s="218"/>
      <c r="O769" s="218"/>
      <c r="P769" s="218"/>
      <c r="Q769" s="218"/>
      <c r="R769" s="218"/>
      <c r="S769" s="218"/>
      <c r="T769" s="219"/>
      <c r="AT769" s="214" t="s">
        <v>140</v>
      </c>
      <c r="AU769" s="214" t="s">
        <v>138</v>
      </c>
      <c r="AV769" s="115" t="s">
        <v>138</v>
      </c>
      <c r="AW769" s="115" t="s">
        <v>34</v>
      </c>
      <c r="AX769" s="115" t="s">
        <v>70</v>
      </c>
      <c r="AY769" s="214" t="s">
        <v>130</v>
      </c>
    </row>
    <row r="770" spans="2:65" s="116" customFormat="1" x14ac:dyDescent="0.3">
      <c r="B770" s="220"/>
      <c r="D770" s="221" t="s">
        <v>140</v>
      </c>
      <c r="E770" s="222" t="s">
        <v>3</v>
      </c>
      <c r="F770" s="223" t="s">
        <v>143</v>
      </c>
      <c r="H770" s="224">
        <v>49.968000000000004</v>
      </c>
      <c r="I770" s="70"/>
      <c r="L770" s="220"/>
      <c r="M770" s="225"/>
      <c r="N770" s="226"/>
      <c r="O770" s="226"/>
      <c r="P770" s="226"/>
      <c r="Q770" s="226"/>
      <c r="R770" s="226"/>
      <c r="S770" s="226"/>
      <c r="T770" s="227"/>
      <c r="AT770" s="228" t="s">
        <v>140</v>
      </c>
      <c r="AU770" s="228" t="s">
        <v>138</v>
      </c>
      <c r="AV770" s="116" t="s">
        <v>137</v>
      </c>
      <c r="AW770" s="116" t="s">
        <v>34</v>
      </c>
      <c r="AX770" s="116" t="s">
        <v>22</v>
      </c>
      <c r="AY770" s="228" t="s">
        <v>130</v>
      </c>
    </row>
    <row r="771" spans="2:65" s="95" customFormat="1" ht="22.5" customHeight="1" x14ac:dyDescent="0.3">
      <c r="B771" s="127"/>
      <c r="C771" s="194" t="s">
        <v>646</v>
      </c>
      <c r="D771" s="194" t="s">
        <v>132</v>
      </c>
      <c r="E771" s="195" t="s">
        <v>647</v>
      </c>
      <c r="F771" s="196" t="s">
        <v>648</v>
      </c>
      <c r="G771" s="197" t="s">
        <v>135</v>
      </c>
      <c r="H771" s="198">
        <v>34.56</v>
      </c>
      <c r="I771" s="67"/>
      <c r="J771" s="199">
        <f>ROUND(I771*H771,2)</f>
        <v>0</v>
      </c>
      <c r="K771" s="196" t="s">
        <v>136</v>
      </c>
      <c r="L771" s="127"/>
      <c r="M771" s="200" t="s">
        <v>3</v>
      </c>
      <c r="N771" s="201" t="s">
        <v>42</v>
      </c>
      <c r="O771" s="99"/>
      <c r="P771" s="202">
        <f>O771*H771</f>
        <v>0</v>
      </c>
      <c r="Q771" s="202">
        <v>0</v>
      </c>
      <c r="R771" s="202">
        <f>Q771*H771</f>
        <v>0</v>
      </c>
      <c r="S771" s="202">
        <v>0</v>
      </c>
      <c r="T771" s="203">
        <f>S771*H771</f>
        <v>0</v>
      </c>
      <c r="AR771" s="120" t="s">
        <v>221</v>
      </c>
      <c r="AT771" s="120" t="s">
        <v>132</v>
      </c>
      <c r="AU771" s="120" t="s">
        <v>138</v>
      </c>
      <c r="AY771" s="120" t="s">
        <v>130</v>
      </c>
      <c r="BE771" s="204">
        <f>IF(N771="základní",J771,0)</f>
        <v>0</v>
      </c>
      <c r="BF771" s="204">
        <f>IF(N771="snížená",J771,0)</f>
        <v>0</v>
      </c>
      <c r="BG771" s="204">
        <f>IF(N771="zákl. přenesená",J771,0)</f>
        <v>0</v>
      </c>
      <c r="BH771" s="204">
        <f>IF(N771="sníž. přenesená",J771,0)</f>
        <v>0</v>
      </c>
      <c r="BI771" s="204">
        <f>IF(N771="nulová",J771,0)</f>
        <v>0</v>
      </c>
      <c r="BJ771" s="120" t="s">
        <v>138</v>
      </c>
      <c r="BK771" s="204">
        <f>ROUND(I771*H771,2)</f>
        <v>0</v>
      </c>
      <c r="BL771" s="120" t="s">
        <v>221</v>
      </c>
      <c r="BM771" s="120" t="s">
        <v>649</v>
      </c>
    </row>
    <row r="772" spans="2:65" s="114" customFormat="1" x14ac:dyDescent="0.3">
      <c r="B772" s="205"/>
      <c r="D772" s="206" t="s">
        <v>140</v>
      </c>
      <c r="E772" s="207" t="s">
        <v>3</v>
      </c>
      <c r="F772" s="208" t="s">
        <v>482</v>
      </c>
      <c r="H772" s="209" t="s">
        <v>3</v>
      </c>
      <c r="I772" s="68"/>
      <c r="L772" s="205"/>
      <c r="M772" s="210"/>
      <c r="N772" s="211"/>
      <c r="O772" s="211"/>
      <c r="P772" s="211"/>
      <c r="Q772" s="211"/>
      <c r="R772" s="211"/>
      <c r="S772" s="211"/>
      <c r="T772" s="212"/>
      <c r="AT772" s="209" t="s">
        <v>140</v>
      </c>
      <c r="AU772" s="209" t="s">
        <v>138</v>
      </c>
      <c r="AV772" s="114" t="s">
        <v>22</v>
      </c>
      <c r="AW772" s="114" t="s">
        <v>34</v>
      </c>
      <c r="AX772" s="114" t="s">
        <v>70</v>
      </c>
      <c r="AY772" s="209" t="s">
        <v>130</v>
      </c>
    </row>
    <row r="773" spans="2:65" s="114" customFormat="1" x14ac:dyDescent="0.3">
      <c r="B773" s="205"/>
      <c r="D773" s="206" t="s">
        <v>140</v>
      </c>
      <c r="E773" s="207" t="s">
        <v>3</v>
      </c>
      <c r="F773" s="208" t="s">
        <v>484</v>
      </c>
      <c r="H773" s="209" t="s">
        <v>3</v>
      </c>
      <c r="I773" s="68"/>
      <c r="L773" s="205"/>
      <c r="M773" s="210"/>
      <c r="N773" s="211"/>
      <c r="O773" s="211"/>
      <c r="P773" s="211"/>
      <c r="Q773" s="211"/>
      <c r="R773" s="211"/>
      <c r="S773" s="211"/>
      <c r="T773" s="212"/>
      <c r="AT773" s="209" t="s">
        <v>140</v>
      </c>
      <c r="AU773" s="209" t="s">
        <v>138</v>
      </c>
      <c r="AV773" s="114" t="s">
        <v>22</v>
      </c>
      <c r="AW773" s="114" t="s">
        <v>34</v>
      </c>
      <c r="AX773" s="114" t="s">
        <v>70</v>
      </c>
      <c r="AY773" s="209" t="s">
        <v>130</v>
      </c>
    </row>
    <row r="774" spans="2:65" s="114" customFormat="1" x14ac:dyDescent="0.3">
      <c r="B774" s="205"/>
      <c r="D774" s="206" t="s">
        <v>140</v>
      </c>
      <c r="E774" s="207" t="s">
        <v>3</v>
      </c>
      <c r="F774" s="208" t="s">
        <v>227</v>
      </c>
      <c r="H774" s="209" t="s">
        <v>3</v>
      </c>
      <c r="I774" s="68"/>
      <c r="L774" s="205"/>
      <c r="M774" s="210"/>
      <c r="N774" s="211"/>
      <c r="O774" s="211"/>
      <c r="P774" s="211"/>
      <c r="Q774" s="211"/>
      <c r="R774" s="211"/>
      <c r="S774" s="211"/>
      <c r="T774" s="212"/>
      <c r="AT774" s="209" t="s">
        <v>140</v>
      </c>
      <c r="AU774" s="209" t="s">
        <v>138</v>
      </c>
      <c r="AV774" s="114" t="s">
        <v>22</v>
      </c>
      <c r="AW774" s="114" t="s">
        <v>34</v>
      </c>
      <c r="AX774" s="114" t="s">
        <v>70</v>
      </c>
      <c r="AY774" s="209" t="s">
        <v>130</v>
      </c>
    </row>
    <row r="775" spans="2:65" s="115" customFormat="1" x14ac:dyDescent="0.3">
      <c r="B775" s="213"/>
      <c r="D775" s="206" t="s">
        <v>140</v>
      </c>
      <c r="E775" s="214" t="s">
        <v>3</v>
      </c>
      <c r="F775" s="215" t="s">
        <v>485</v>
      </c>
      <c r="H775" s="216">
        <v>23.76</v>
      </c>
      <c r="I775" s="69"/>
      <c r="L775" s="213"/>
      <c r="M775" s="217"/>
      <c r="N775" s="218"/>
      <c r="O775" s="218"/>
      <c r="P775" s="218"/>
      <c r="Q775" s="218"/>
      <c r="R775" s="218"/>
      <c r="S775" s="218"/>
      <c r="T775" s="219"/>
      <c r="AT775" s="214" t="s">
        <v>140</v>
      </c>
      <c r="AU775" s="214" t="s">
        <v>138</v>
      </c>
      <c r="AV775" s="115" t="s">
        <v>138</v>
      </c>
      <c r="AW775" s="115" t="s">
        <v>34</v>
      </c>
      <c r="AX775" s="115" t="s">
        <v>70</v>
      </c>
      <c r="AY775" s="214" t="s">
        <v>130</v>
      </c>
    </row>
    <row r="776" spans="2:65" s="114" customFormat="1" x14ac:dyDescent="0.3">
      <c r="B776" s="205"/>
      <c r="D776" s="206" t="s">
        <v>140</v>
      </c>
      <c r="E776" s="207" t="s">
        <v>3</v>
      </c>
      <c r="F776" s="208" t="s">
        <v>235</v>
      </c>
      <c r="H776" s="209" t="s">
        <v>3</v>
      </c>
      <c r="I776" s="68"/>
      <c r="L776" s="205"/>
      <c r="M776" s="210"/>
      <c r="N776" s="211"/>
      <c r="O776" s="211"/>
      <c r="P776" s="211"/>
      <c r="Q776" s="211"/>
      <c r="R776" s="211"/>
      <c r="S776" s="211"/>
      <c r="T776" s="212"/>
      <c r="AT776" s="209" t="s">
        <v>140</v>
      </c>
      <c r="AU776" s="209" t="s">
        <v>138</v>
      </c>
      <c r="AV776" s="114" t="s">
        <v>22</v>
      </c>
      <c r="AW776" s="114" t="s">
        <v>34</v>
      </c>
      <c r="AX776" s="114" t="s">
        <v>70</v>
      </c>
      <c r="AY776" s="209" t="s">
        <v>130</v>
      </c>
    </row>
    <row r="777" spans="2:65" s="115" customFormat="1" x14ac:dyDescent="0.3">
      <c r="B777" s="213"/>
      <c r="D777" s="206" t="s">
        <v>140</v>
      </c>
      <c r="E777" s="214" t="s">
        <v>3</v>
      </c>
      <c r="F777" s="215" t="s">
        <v>253</v>
      </c>
      <c r="H777" s="216">
        <v>5.4</v>
      </c>
      <c r="I777" s="69"/>
      <c r="L777" s="213"/>
      <c r="M777" s="217"/>
      <c r="N777" s="218"/>
      <c r="O777" s="218"/>
      <c r="P777" s="218"/>
      <c r="Q777" s="218"/>
      <c r="R777" s="218"/>
      <c r="S777" s="218"/>
      <c r="T777" s="219"/>
      <c r="AT777" s="214" t="s">
        <v>140</v>
      </c>
      <c r="AU777" s="214" t="s">
        <v>138</v>
      </c>
      <c r="AV777" s="115" t="s">
        <v>138</v>
      </c>
      <c r="AW777" s="115" t="s">
        <v>34</v>
      </c>
      <c r="AX777" s="115" t="s">
        <v>70</v>
      </c>
      <c r="AY777" s="214" t="s">
        <v>130</v>
      </c>
    </row>
    <row r="778" spans="2:65" s="114" customFormat="1" x14ac:dyDescent="0.3">
      <c r="B778" s="205"/>
      <c r="D778" s="206" t="s">
        <v>140</v>
      </c>
      <c r="E778" s="207" t="s">
        <v>3</v>
      </c>
      <c r="F778" s="208" t="s">
        <v>238</v>
      </c>
      <c r="H778" s="209" t="s">
        <v>3</v>
      </c>
      <c r="I778" s="68"/>
      <c r="L778" s="205"/>
      <c r="M778" s="210"/>
      <c r="N778" s="211"/>
      <c r="O778" s="211"/>
      <c r="P778" s="211"/>
      <c r="Q778" s="211"/>
      <c r="R778" s="211"/>
      <c r="S778" s="211"/>
      <c r="T778" s="212"/>
      <c r="AT778" s="209" t="s">
        <v>140</v>
      </c>
      <c r="AU778" s="209" t="s">
        <v>138</v>
      </c>
      <c r="AV778" s="114" t="s">
        <v>22</v>
      </c>
      <c r="AW778" s="114" t="s">
        <v>34</v>
      </c>
      <c r="AX778" s="114" t="s">
        <v>70</v>
      </c>
      <c r="AY778" s="209" t="s">
        <v>130</v>
      </c>
    </row>
    <row r="779" spans="2:65" s="115" customFormat="1" x14ac:dyDescent="0.3">
      <c r="B779" s="213"/>
      <c r="D779" s="206" t="s">
        <v>140</v>
      </c>
      <c r="E779" s="214" t="s">
        <v>3</v>
      </c>
      <c r="F779" s="215" t="s">
        <v>253</v>
      </c>
      <c r="H779" s="216">
        <v>5.4</v>
      </c>
      <c r="I779" s="69"/>
      <c r="L779" s="213"/>
      <c r="M779" s="217"/>
      <c r="N779" s="218"/>
      <c r="O779" s="218"/>
      <c r="P779" s="218"/>
      <c r="Q779" s="218"/>
      <c r="R779" s="218"/>
      <c r="S779" s="218"/>
      <c r="T779" s="219"/>
      <c r="AT779" s="214" t="s">
        <v>140</v>
      </c>
      <c r="AU779" s="214" t="s">
        <v>138</v>
      </c>
      <c r="AV779" s="115" t="s">
        <v>138</v>
      </c>
      <c r="AW779" s="115" t="s">
        <v>34</v>
      </c>
      <c r="AX779" s="115" t="s">
        <v>70</v>
      </c>
      <c r="AY779" s="214" t="s">
        <v>130</v>
      </c>
    </row>
    <row r="780" spans="2:65" s="116" customFormat="1" x14ac:dyDescent="0.3">
      <c r="B780" s="220"/>
      <c r="D780" s="221" t="s">
        <v>140</v>
      </c>
      <c r="E780" s="222" t="s">
        <v>3</v>
      </c>
      <c r="F780" s="223" t="s">
        <v>143</v>
      </c>
      <c r="H780" s="224">
        <v>34.56</v>
      </c>
      <c r="I780" s="70"/>
      <c r="L780" s="220"/>
      <c r="M780" s="225"/>
      <c r="N780" s="226"/>
      <c r="O780" s="226"/>
      <c r="P780" s="226"/>
      <c r="Q780" s="226"/>
      <c r="R780" s="226"/>
      <c r="S780" s="226"/>
      <c r="T780" s="227"/>
      <c r="AT780" s="228" t="s">
        <v>140</v>
      </c>
      <c r="AU780" s="228" t="s">
        <v>138</v>
      </c>
      <c r="AV780" s="116" t="s">
        <v>137</v>
      </c>
      <c r="AW780" s="116" t="s">
        <v>34</v>
      </c>
      <c r="AX780" s="116" t="s">
        <v>22</v>
      </c>
      <c r="AY780" s="228" t="s">
        <v>130</v>
      </c>
    </row>
    <row r="781" spans="2:65" s="95" customFormat="1" ht="22.5" customHeight="1" x14ac:dyDescent="0.3">
      <c r="B781" s="127"/>
      <c r="C781" s="194" t="s">
        <v>650</v>
      </c>
      <c r="D781" s="194" t="s">
        <v>132</v>
      </c>
      <c r="E781" s="195" t="s">
        <v>651</v>
      </c>
      <c r="F781" s="196" t="s">
        <v>652</v>
      </c>
      <c r="G781" s="197" t="s">
        <v>135</v>
      </c>
      <c r="H781" s="198">
        <v>8.52</v>
      </c>
      <c r="I781" s="67"/>
      <c r="J781" s="199">
        <f>ROUND(I781*H781,2)</f>
        <v>0</v>
      </c>
      <c r="K781" s="196" t="s">
        <v>136</v>
      </c>
      <c r="L781" s="127"/>
      <c r="M781" s="200" t="s">
        <v>3</v>
      </c>
      <c r="N781" s="201" t="s">
        <v>42</v>
      </c>
      <c r="O781" s="99"/>
      <c r="P781" s="202">
        <f>O781*H781</f>
        <v>0</v>
      </c>
      <c r="Q781" s="202">
        <v>0</v>
      </c>
      <c r="R781" s="202">
        <f>Q781*H781</f>
        <v>0</v>
      </c>
      <c r="S781" s="202">
        <v>0</v>
      </c>
      <c r="T781" s="203">
        <f>S781*H781</f>
        <v>0</v>
      </c>
      <c r="AR781" s="120" t="s">
        <v>221</v>
      </c>
      <c r="AT781" s="120" t="s">
        <v>132</v>
      </c>
      <c r="AU781" s="120" t="s">
        <v>138</v>
      </c>
      <c r="AY781" s="120" t="s">
        <v>130</v>
      </c>
      <c r="BE781" s="204">
        <f>IF(N781="základní",J781,0)</f>
        <v>0</v>
      </c>
      <c r="BF781" s="204">
        <f>IF(N781="snížená",J781,0)</f>
        <v>0</v>
      </c>
      <c r="BG781" s="204">
        <f>IF(N781="zákl. přenesená",J781,0)</f>
        <v>0</v>
      </c>
      <c r="BH781" s="204">
        <f>IF(N781="sníž. přenesená",J781,0)</f>
        <v>0</v>
      </c>
      <c r="BI781" s="204">
        <f>IF(N781="nulová",J781,0)</f>
        <v>0</v>
      </c>
      <c r="BJ781" s="120" t="s">
        <v>138</v>
      </c>
      <c r="BK781" s="204">
        <f>ROUND(I781*H781,2)</f>
        <v>0</v>
      </c>
      <c r="BL781" s="120" t="s">
        <v>221</v>
      </c>
      <c r="BM781" s="120" t="s">
        <v>653</v>
      </c>
    </row>
    <row r="782" spans="2:65" s="114" customFormat="1" x14ac:dyDescent="0.3">
      <c r="B782" s="205"/>
      <c r="D782" s="206" t="s">
        <v>140</v>
      </c>
      <c r="E782" s="207" t="s">
        <v>3</v>
      </c>
      <c r="F782" s="208" t="s">
        <v>482</v>
      </c>
      <c r="H782" s="209" t="s">
        <v>3</v>
      </c>
      <c r="I782" s="68"/>
      <c r="L782" s="205"/>
      <c r="M782" s="210"/>
      <c r="N782" s="211"/>
      <c r="O782" s="211"/>
      <c r="P782" s="211"/>
      <c r="Q782" s="211"/>
      <c r="R782" s="211"/>
      <c r="S782" s="211"/>
      <c r="T782" s="212"/>
      <c r="AT782" s="209" t="s">
        <v>140</v>
      </c>
      <c r="AU782" s="209" t="s">
        <v>138</v>
      </c>
      <c r="AV782" s="114" t="s">
        <v>22</v>
      </c>
      <c r="AW782" s="114" t="s">
        <v>34</v>
      </c>
      <c r="AX782" s="114" t="s">
        <v>70</v>
      </c>
      <c r="AY782" s="209" t="s">
        <v>130</v>
      </c>
    </row>
    <row r="783" spans="2:65" s="114" customFormat="1" x14ac:dyDescent="0.3">
      <c r="B783" s="205"/>
      <c r="D783" s="206" t="s">
        <v>140</v>
      </c>
      <c r="E783" s="207" t="s">
        <v>3</v>
      </c>
      <c r="F783" s="208" t="s">
        <v>486</v>
      </c>
      <c r="H783" s="209" t="s">
        <v>3</v>
      </c>
      <c r="I783" s="68"/>
      <c r="L783" s="205"/>
      <c r="M783" s="210"/>
      <c r="N783" s="211"/>
      <c r="O783" s="211"/>
      <c r="P783" s="211"/>
      <c r="Q783" s="211"/>
      <c r="R783" s="211"/>
      <c r="S783" s="211"/>
      <c r="T783" s="212"/>
      <c r="AT783" s="209" t="s">
        <v>140</v>
      </c>
      <c r="AU783" s="209" t="s">
        <v>138</v>
      </c>
      <c r="AV783" s="114" t="s">
        <v>22</v>
      </c>
      <c r="AW783" s="114" t="s">
        <v>34</v>
      </c>
      <c r="AX783" s="114" t="s">
        <v>70</v>
      </c>
      <c r="AY783" s="209" t="s">
        <v>130</v>
      </c>
    </row>
    <row r="784" spans="2:65" s="115" customFormat="1" x14ac:dyDescent="0.3">
      <c r="B784" s="213"/>
      <c r="D784" s="206" t="s">
        <v>140</v>
      </c>
      <c r="E784" s="214" t="s">
        <v>3</v>
      </c>
      <c r="F784" s="215" t="s">
        <v>487</v>
      </c>
      <c r="H784" s="216">
        <v>6.12</v>
      </c>
      <c r="I784" s="69"/>
      <c r="L784" s="213"/>
      <c r="M784" s="217"/>
      <c r="N784" s="218"/>
      <c r="O784" s="218"/>
      <c r="P784" s="218"/>
      <c r="Q784" s="218"/>
      <c r="R784" s="218"/>
      <c r="S784" s="218"/>
      <c r="T784" s="219"/>
      <c r="AT784" s="214" t="s">
        <v>140</v>
      </c>
      <c r="AU784" s="214" t="s">
        <v>138</v>
      </c>
      <c r="AV784" s="115" t="s">
        <v>138</v>
      </c>
      <c r="AW784" s="115" t="s">
        <v>34</v>
      </c>
      <c r="AX784" s="115" t="s">
        <v>70</v>
      </c>
      <c r="AY784" s="214" t="s">
        <v>130</v>
      </c>
    </row>
    <row r="785" spans="2:65" s="115" customFormat="1" x14ac:dyDescent="0.3">
      <c r="B785" s="213"/>
      <c r="D785" s="206" t="s">
        <v>140</v>
      </c>
      <c r="E785" s="214" t="s">
        <v>3</v>
      </c>
      <c r="F785" s="215" t="s">
        <v>488</v>
      </c>
      <c r="H785" s="216">
        <v>1.2</v>
      </c>
      <c r="I785" s="69"/>
      <c r="L785" s="213"/>
      <c r="M785" s="217"/>
      <c r="N785" s="218"/>
      <c r="O785" s="218"/>
      <c r="P785" s="218"/>
      <c r="Q785" s="218"/>
      <c r="R785" s="218"/>
      <c r="S785" s="218"/>
      <c r="T785" s="219"/>
      <c r="AT785" s="214" t="s">
        <v>140</v>
      </c>
      <c r="AU785" s="214" t="s">
        <v>138</v>
      </c>
      <c r="AV785" s="115" t="s">
        <v>138</v>
      </c>
      <c r="AW785" s="115" t="s">
        <v>34</v>
      </c>
      <c r="AX785" s="115" t="s">
        <v>70</v>
      </c>
      <c r="AY785" s="214" t="s">
        <v>130</v>
      </c>
    </row>
    <row r="786" spans="2:65" s="115" customFormat="1" x14ac:dyDescent="0.3">
      <c r="B786" s="213"/>
      <c r="D786" s="206" t="s">
        <v>140</v>
      </c>
      <c r="E786" s="214" t="s">
        <v>3</v>
      </c>
      <c r="F786" s="215" t="s">
        <v>488</v>
      </c>
      <c r="H786" s="216">
        <v>1.2</v>
      </c>
      <c r="I786" s="69"/>
      <c r="L786" s="213"/>
      <c r="M786" s="217"/>
      <c r="N786" s="218"/>
      <c r="O786" s="218"/>
      <c r="P786" s="218"/>
      <c r="Q786" s="218"/>
      <c r="R786" s="218"/>
      <c r="S786" s="218"/>
      <c r="T786" s="219"/>
      <c r="AT786" s="214" t="s">
        <v>140</v>
      </c>
      <c r="AU786" s="214" t="s">
        <v>138</v>
      </c>
      <c r="AV786" s="115" t="s">
        <v>138</v>
      </c>
      <c r="AW786" s="115" t="s">
        <v>34</v>
      </c>
      <c r="AX786" s="115" t="s">
        <v>70</v>
      </c>
      <c r="AY786" s="214" t="s">
        <v>130</v>
      </c>
    </row>
    <row r="787" spans="2:65" s="116" customFormat="1" x14ac:dyDescent="0.3">
      <c r="B787" s="220"/>
      <c r="D787" s="221" t="s">
        <v>140</v>
      </c>
      <c r="E787" s="222" t="s">
        <v>3</v>
      </c>
      <c r="F787" s="223" t="s">
        <v>143</v>
      </c>
      <c r="H787" s="224">
        <v>8.52</v>
      </c>
      <c r="I787" s="70"/>
      <c r="L787" s="220"/>
      <c r="M787" s="225"/>
      <c r="N787" s="226"/>
      <c r="O787" s="226"/>
      <c r="P787" s="226"/>
      <c r="Q787" s="226"/>
      <c r="R787" s="226"/>
      <c r="S787" s="226"/>
      <c r="T787" s="227"/>
      <c r="AT787" s="228" t="s">
        <v>140</v>
      </c>
      <c r="AU787" s="228" t="s">
        <v>138</v>
      </c>
      <c r="AV787" s="116" t="s">
        <v>137</v>
      </c>
      <c r="AW787" s="116" t="s">
        <v>34</v>
      </c>
      <c r="AX787" s="116" t="s">
        <v>22</v>
      </c>
      <c r="AY787" s="228" t="s">
        <v>130</v>
      </c>
    </row>
    <row r="788" spans="2:65" s="95" customFormat="1" ht="22.5" customHeight="1" x14ac:dyDescent="0.3">
      <c r="B788" s="127"/>
      <c r="C788" s="194" t="s">
        <v>654</v>
      </c>
      <c r="D788" s="194" t="s">
        <v>132</v>
      </c>
      <c r="E788" s="195" t="s">
        <v>655</v>
      </c>
      <c r="F788" s="196" t="s">
        <v>656</v>
      </c>
      <c r="G788" s="197" t="s">
        <v>135</v>
      </c>
      <c r="H788" s="198">
        <v>93</v>
      </c>
      <c r="I788" s="67"/>
      <c r="J788" s="199">
        <f>ROUND(I788*H788,2)</f>
        <v>0</v>
      </c>
      <c r="K788" s="196" t="s">
        <v>136</v>
      </c>
      <c r="L788" s="127"/>
      <c r="M788" s="200" t="s">
        <v>3</v>
      </c>
      <c r="N788" s="201" t="s">
        <v>42</v>
      </c>
      <c r="O788" s="99"/>
      <c r="P788" s="202">
        <f>O788*H788</f>
        <v>0</v>
      </c>
      <c r="Q788" s="202">
        <v>0</v>
      </c>
      <c r="R788" s="202">
        <f>Q788*H788</f>
        <v>0</v>
      </c>
      <c r="S788" s="202">
        <v>0</v>
      </c>
      <c r="T788" s="203">
        <f>S788*H788</f>
        <v>0</v>
      </c>
      <c r="AR788" s="120" t="s">
        <v>221</v>
      </c>
      <c r="AT788" s="120" t="s">
        <v>132</v>
      </c>
      <c r="AU788" s="120" t="s">
        <v>138</v>
      </c>
      <c r="AY788" s="120" t="s">
        <v>130</v>
      </c>
      <c r="BE788" s="204">
        <f>IF(N788="základní",J788,0)</f>
        <v>0</v>
      </c>
      <c r="BF788" s="204">
        <f>IF(N788="snížená",J788,0)</f>
        <v>0</v>
      </c>
      <c r="BG788" s="204">
        <f>IF(N788="zákl. přenesená",J788,0)</f>
        <v>0</v>
      </c>
      <c r="BH788" s="204">
        <f>IF(N788="sníž. přenesená",J788,0)</f>
        <v>0</v>
      </c>
      <c r="BI788" s="204">
        <f>IF(N788="nulová",J788,0)</f>
        <v>0</v>
      </c>
      <c r="BJ788" s="120" t="s">
        <v>138</v>
      </c>
      <c r="BK788" s="204">
        <f>ROUND(I788*H788,2)</f>
        <v>0</v>
      </c>
      <c r="BL788" s="120" t="s">
        <v>221</v>
      </c>
      <c r="BM788" s="120" t="s">
        <v>657</v>
      </c>
    </row>
    <row r="789" spans="2:65" s="114" customFormat="1" x14ac:dyDescent="0.3">
      <c r="B789" s="205"/>
      <c r="D789" s="206" t="s">
        <v>140</v>
      </c>
      <c r="E789" s="207" t="s">
        <v>3</v>
      </c>
      <c r="F789" s="208" t="s">
        <v>141</v>
      </c>
      <c r="H789" s="209" t="s">
        <v>3</v>
      </c>
      <c r="I789" s="68"/>
      <c r="L789" s="205"/>
      <c r="M789" s="210"/>
      <c r="N789" s="211"/>
      <c r="O789" s="211"/>
      <c r="P789" s="211"/>
      <c r="Q789" s="211"/>
      <c r="R789" s="211"/>
      <c r="S789" s="211"/>
      <c r="T789" s="212"/>
      <c r="AT789" s="209" t="s">
        <v>140</v>
      </c>
      <c r="AU789" s="209" t="s">
        <v>138</v>
      </c>
      <c r="AV789" s="114" t="s">
        <v>22</v>
      </c>
      <c r="AW789" s="114" t="s">
        <v>34</v>
      </c>
      <c r="AX789" s="114" t="s">
        <v>70</v>
      </c>
      <c r="AY789" s="209" t="s">
        <v>130</v>
      </c>
    </row>
    <row r="790" spans="2:65" s="115" customFormat="1" x14ac:dyDescent="0.3">
      <c r="B790" s="213"/>
      <c r="D790" s="206" t="s">
        <v>140</v>
      </c>
      <c r="E790" s="214" t="s">
        <v>3</v>
      </c>
      <c r="F790" s="215" t="s">
        <v>142</v>
      </c>
      <c r="H790" s="216">
        <v>93</v>
      </c>
      <c r="I790" s="69"/>
      <c r="L790" s="213"/>
      <c r="M790" s="217"/>
      <c r="N790" s="218"/>
      <c r="O790" s="218"/>
      <c r="P790" s="218"/>
      <c r="Q790" s="218"/>
      <c r="R790" s="218"/>
      <c r="S790" s="218"/>
      <c r="T790" s="219"/>
      <c r="AT790" s="214" t="s">
        <v>140</v>
      </c>
      <c r="AU790" s="214" t="s">
        <v>138</v>
      </c>
      <c r="AV790" s="115" t="s">
        <v>138</v>
      </c>
      <c r="AW790" s="115" t="s">
        <v>34</v>
      </c>
      <c r="AX790" s="115" t="s">
        <v>70</v>
      </c>
      <c r="AY790" s="214" t="s">
        <v>130</v>
      </c>
    </row>
    <row r="791" spans="2:65" s="116" customFormat="1" x14ac:dyDescent="0.3">
      <c r="B791" s="220"/>
      <c r="D791" s="221" t="s">
        <v>140</v>
      </c>
      <c r="E791" s="222" t="s">
        <v>3</v>
      </c>
      <c r="F791" s="223" t="s">
        <v>143</v>
      </c>
      <c r="H791" s="224">
        <v>93</v>
      </c>
      <c r="I791" s="70"/>
      <c r="L791" s="220"/>
      <c r="M791" s="225"/>
      <c r="N791" s="226"/>
      <c r="O791" s="226"/>
      <c r="P791" s="226"/>
      <c r="Q791" s="226"/>
      <c r="R791" s="226"/>
      <c r="S791" s="226"/>
      <c r="T791" s="227"/>
      <c r="AT791" s="228" t="s">
        <v>140</v>
      </c>
      <c r="AU791" s="228" t="s">
        <v>138</v>
      </c>
      <c r="AV791" s="116" t="s">
        <v>137</v>
      </c>
      <c r="AW791" s="116" t="s">
        <v>34</v>
      </c>
      <c r="AX791" s="116" t="s">
        <v>22</v>
      </c>
      <c r="AY791" s="228" t="s">
        <v>130</v>
      </c>
    </row>
    <row r="792" spans="2:65" s="95" customFormat="1" ht="22.5" customHeight="1" x14ac:dyDescent="0.3">
      <c r="B792" s="127"/>
      <c r="C792" s="232" t="s">
        <v>658</v>
      </c>
      <c r="D792" s="232" t="s">
        <v>255</v>
      </c>
      <c r="E792" s="233" t="s">
        <v>659</v>
      </c>
      <c r="F792" s="234" t="s">
        <v>660</v>
      </c>
      <c r="G792" s="235" t="s">
        <v>135</v>
      </c>
      <c r="H792" s="236">
        <v>97.65</v>
      </c>
      <c r="I792" s="71"/>
      <c r="J792" s="237">
        <f>ROUND(I792*H792,2)</f>
        <v>0</v>
      </c>
      <c r="K792" s="234" t="s">
        <v>136</v>
      </c>
      <c r="L792" s="238"/>
      <c r="M792" s="239" t="s">
        <v>3</v>
      </c>
      <c r="N792" s="240" t="s">
        <v>42</v>
      </c>
      <c r="O792" s="99"/>
      <c r="P792" s="202">
        <f>O792*H792</f>
        <v>0</v>
      </c>
      <c r="Q792" s="202">
        <v>0</v>
      </c>
      <c r="R792" s="202">
        <f>Q792*H792</f>
        <v>0</v>
      </c>
      <c r="S792" s="202">
        <v>0</v>
      </c>
      <c r="T792" s="203">
        <f>S792*H792</f>
        <v>0</v>
      </c>
      <c r="AR792" s="120" t="s">
        <v>354</v>
      </c>
      <c r="AT792" s="120" t="s">
        <v>255</v>
      </c>
      <c r="AU792" s="120" t="s">
        <v>138</v>
      </c>
      <c r="AY792" s="120" t="s">
        <v>130</v>
      </c>
      <c r="BE792" s="204">
        <f>IF(N792="základní",J792,0)</f>
        <v>0</v>
      </c>
      <c r="BF792" s="204">
        <f>IF(N792="snížená",J792,0)</f>
        <v>0</v>
      </c>
      <c r="BG792" s="204">
        <f>IF(N792="zákl. přenesená",J792,0)</f>
        <v>0</v>
      </c>
      <c r="BH792" s="204">
        <f>IF(N792="sníž. přenesená",J792,0)</f>
        <v>0</v>
      </c>
      <c r="BI792" s="204">
        <f>IF(N792="nulová",J792,0)</f>
        <v>0</v>
      </c>
      <c r="BJ792" s="120" t="s">
        <v>138</v>
      </c>
      <c r="BK792" s="204">
        <f>ROUND(I792*H792,2)</f>
        <v>0</v>
      </c>
      <c r="BL792" s="120" t="s">
        <v>221</v>
      </c>
      <c r="BM792" s="120" t="s">
        <v>661</v>
      </c>
    </row>
    <row r="793" spans="2:65" s="95" customFormat="1" ht="22.5" customHeight="1" x14ac:dyDescent="0.3">
      <c r="B793" s="127"/>
      <c r="C793" s="194" t="s">
        <v>662</v>
      </c>
      <c r="D793" s="194" t="s">
        <v>132</v>
      </c>
      <c r="E793" s="195" t="s">
        <v>663</v>
      </c>
      <c r="F793" s="196" t="s">
        <v>664</v>
      </c>
      <c r="G793" s="197" t="s">
        <v>171</v>
      </c>
      <c r="H793" s="198">
        <v>0.4</v>
      </c>
      <c r="I793" s="67"/>
      <c r="J793" s="199">
        <f>ROUND(I793*H793,2)</f>
        <v>0</v>
      </c>
      <c r="K793" s="196" t="s">
        <v>136</v>
      </c>
      <c r="L793" s="127"/>
      <c r="M793" s="200" t="s">
        <v>3</v>
      </c>
      <c r="N793" s="201" t="s">
        <v>42</v>
      </c>
      <c r="O793" s="99"/>
      <c r="P793" s="202">
        <f>O793*H793</f>
        <v>0</v>
      </c>
      <c r="Q793" s="202">
        <v>0</v>
      </c>
      <c r="R793" s="202">
        <f>Q793*H793</f>
        <v>0</v>
      </c>
      <c r="S793" s="202">
        <v>0</v>
      </c>
      <c r="T793" s="203">
        <f>S793*H793</f>
        <v>0</v>
      </c>
      <c r="AR793" s="120" t="s">
        <v>221</v>
      </c>
      <c r="AT793" s="120" t="s">
        <v>132</v>
      </c>
      <c r="AU793" s="120" t="s">
        <v>138</v>
      </c>
      <c r="AY793" s="120" t="s">
        <v>130</v>
      </c>
      <c r="BE793" s="204">
        <f>IF(N793="základní",J793,0)</f>
        <v>0</v>
      </c>
      <c r="BF793" s="204">
        <f>IF(N793="snížená",J793,0)</f>
        <v>0</v>
      </c>
      <c r="BG793" s="204">
        <f>IF(N793="zákl. přenesená",J793,0)</f>
        <v>0</v>
      </c>
      <c r="BH793" s="204">
        <f>IF(N793="sníž. přenesená",J793,0)</f>
        <v>0</v>
      </c>
      <c r="BI793" s="204">
        <f>IF(N793="nulová",J793,0)</f>
        <v>0</v>
      </c>
      <c r="BJ793" s="120" t="s">
        <v>138</v>
      </c>
      <c r="BK793" s="204">
        <f>ROUND(I793*H793,2)</f>
        <v>0</v>
      </c>
      <c r="BL793" s="120" t="s">
        <v>221</v>
      </c>
      <c r="BM793" s="120" t="s">
        <v>665</v>
      </c>
    </row>
    <row r="794" spans="2:65" s="113" customFormat="1" ht="29.85" customHeight="1" x14ac:dyDescent="0.3">
      <c r="B794" s="181"/>
      <c r="D794" s="191" t="s">
        <v>69</v>
      </c>
      <c r="E794" s="192" t="s">
        <v>666</v>
      </c>
      <c r="F794" s="192" t="s">
        <v>667</v>
      </c>
      <c r="I794" s="66"/>
      <c r="J794" s="193">
        <f>BK794</f>
        <v>0</v>
      </c>
      <c r="L794" s="181"/>
      <c r="M794" s="185"/>
      <c r="N794" s="186"/>
      <c r="O794" s="186"/>
      <c r="P794" s="187">
        <f>SUM(P795:P825)</f>
        <v>0</v>
      </c>
      <c r="Q794" s="186"/>
      <c r="R794" s="187">
        <f>SUM(R795:R825)</f>
        <v>0.75996816000000011</v>
      </c>
      <c r="S794" s="186"/>
      <c r="T794" s="188">
        <f>SUM(T795:T825)</f>
        <v>0</v>
      </c>
      <c r="AR794" s="182" t="s">
        <v>138</v>
      </c>
      <c r="AT794" s="189" t="s">
        <v>69</v>
      </c>
      <c r="AU794" s="189" t="s">
        <v>22</v>
      </c>
      <c r="AY794" s="182" t="s">
        <v>130</v>
      </c>
      <c r="BK794" s="190">
        <f>SUM(BK795:BK825)</f>
        <v>0</v>
      </c>
    </row>
    <row r="795" spans="2:65" s="95" customFormat="1" ht="22.5" customHeight="1" x14ac:dyDescent="0.3">
      <c r="B795" s="127"/>
      <c r="C795" s="194" t="s">
        <v>668</v>
      </c>
      <c r="D795" s="194" t="s">
        <v>132</v>
      </c>
      <c r="E795" s="195" t="s">
        <v>669</v>
      </c>
      <c r="F795" s="196" t="s">
        <v>670</v>
      </c>
      <c r="G795" s="197" t="s">
        <v>135</v>
      </c>
      <c r="H795" s="198">
        <v>644.28200000000004</v>
      </c>
      <c r="I795" s="67"/>
      <c r="J795" s="199">
        <f>ROUND(I795*H795,2)</f>
        <v>0</v>
      </c>
      <c r="K795" s="196" t="s">
        <v>136</v>
      </c>
      <c r="L795" s="127"/>
      <c r="M795" s="200" t="s">
        <v>3</v>
      </c>
      <c r="N795" s="201" t="s">
        <v>42</v>
      </c>
      <c r="O795" s="99"/>
      <c r="P795" s="202">
        <f>O795*H795</f>
        <v>0</v>
      </c>
      <c r="Q795" s="202">
        <v>0</v>
      </c>
      <c r="R795" s="202">
        <f>Q795*H795</f>
        <v>0</v>
      </c>
      <c r="S795" s="202">
        <v>0</v>
      </c>
      <c r="T795" s="203">
        <f>S795*H795</f>
        <v>0</v>
      </c>
      <c r="AR795" s="120" t="s">
        <v>221</v>
      </c>
      <c r="AT795" s="120" t="s">
        <v>132</v>
      </c>
      <c r="AU795" s="120" t="s">
        <v>138</v>
      </c>
      <c r="AY795" s="120" t="s">
        <v>130</v>
      </c>
      <c r="BE795" s="204">
        <f>IF(N795="základní",J795,0)</f>
        <v>0</v>
      </c>
      <c r="BF795" s="204">
        <f>IF(N795="snížená",J795,0)</f>
        <v>0</v>
      </c>
      <c r="BG795" s="204">
        <f>IF(N795="zákl. přenesená",J795,0)</f>
        <v>0</v>
      </c>
      <c r="BH795" s="204">
        <f>IF(N795="sníž. přenesená",J795,0)</f>
        <v>0</v>
      </c>
      <c r="BI795" s="204">
        <f>IF(N795="nulová",J795,0)</f>
        <v>0</v>
      </c>
      <c r="BJ795" s="120" t="s">
        <v>138</v>
      </c>
      <c r="BK795" s="204">
        <f>ROUND(I795*H795,2)</f>
        <v>0</v>
      </c>
      <c r="BL795" s="120" t="s">
        <v>221</v>
      </c>
      <c r="BM795" s="120" t="s">
        <v>671</v>
      </c>
    </row>
    <row r="796" spans="2:65" s="114" customFormat="1" x14ac:dyDescent="0.3">
      <c r="B796" s="205"/>
      <c r="D796" s="206" t="s">
        <v>140</v>
      </c>
      <c r="E796" s="207" t="s">
        <v>3</v>
      </c>
      <c r="F796" s="208" t="s">
        <v>672</v>
      </c>
      <c r="H796" s="209" t="s">
        <v>3</v>
      </c>
      <c r="I796" s="68"/>
      <c r="L796" s="205"/>
      <c r="M796" s="210"/>
      <c r="N796" s="211"/>
      <c r="O796" s="211"/>
      <c r="P796" s="211"/>
      <c r="Q796" s="211"/>
      <c r="R796" s="211"/>
      <c r="S796" s="211"/>
      <c r="T796" s="212"/>
      <c r="AT796" s="209" t="s">
        <v>140</v>
      </c>
      <c r="AU796" s="209" t="s">
        <v>138</v>
      </c>
      <c r="AV796" s="114" t="s">
        <v>22</v>
      </c>
      <c r="AW796" s="114" t="s">
        <v>34</v>
      </c>
      <c r="AX796" s="114" t="s">
        <v>70</v>
      </c>
      <c r="AY796" s="209" t="s">
        <v>130</v>
      </c>
    </row>
    <row r="797" spans="2:65" s="115" customFormat="1" x14ac:dyDescent="0.3">
      <c r="B797" s="213"/>
      <c r="D797" s="206" t="s">
        <v>140</v>
      </c>
      <c r="E797" s="214" t="s">
        <v>3</v>
      </c>
      <c r="F797" s="215" t="s">
        <v>673</v>
      </c>
      <c r="H797" s="216">
        <v>644.28200000000004</v>
      </c>
      <c r="I797" s="69"/>
      <c r="L797" s="213"/>
      <c r="M797" s="217"/>
      <c r="N797" s="218"/>
      <c r="O797" s="218"/>
      <c r="P797" s="218"/>
      <c r="Q797" s="218"/>
      <c r="R797" s="218"/>
      <c r="S797" s="218"/>
      <c r="T797" s="219"/>
      <c r="AT797" s="214" t="s">
        <v>140</v>
      </c>
      <c r="AU797" s="214" t="s">
        <v>138</v>
      </c>
      <c r="AV797" s="115" t="s">
        <v>138</v>
      </c>
      <c r="AW797" s="115" t="s">
        <v>34</v>
      </c>
      <c r="AX797" s="115" t="s">
        <v>70</v>
      </c>
      <c r="AY797" s="214" t="s">
        <v>130</v>
      </c>
    </row>
    <row r="798" spans="2:65" s="116" customFormat="1" x14ac:dyDescent="0.3">
      <c r="B798" s="220"/>
      <c r="D798" s="221" t="s">
        <v>140</v>
      </c>
      <c r="E798" s="222" t="s">
        <v>3</v>
      </c>
      <c r="F798" s="223" t="s">
        <v>143</v>
      </c>
      <c r="H798" s="224">
        <v>644.28200000000004</v>
      </c>
      <c r="I798" s="70"/>
      <c r="L798" s="220"/>
      <c r="M798" s="225"/>
      <c r="N798" s="226"/>
      <c r="O798" s="226"/>
      <c r="P798" s="226"/>
      <c r="Q798" s="226"/>
      <c r="R798" s="226"/>
      <c r="S798" s="226"/>
      <c r="T798" s="227"/>
      <c r="AT798" s="228" t="s">
        <v>140</v>
      </c>
      <c r="AU798" s="228" t="s">
        <v>138</v>
      </c>
      <c r="AV798" s="116" t="s">
        <v>137</v>
      </c>
      <c r="AW798" s="116" t="s">
        <v>34</v>
      </c>
      <c r="AX798" s="116" t="s">
        <v>22</v>
      </c>
      <c r="AY798" s="228" t="s">
        <v>130</v>
      </c>
    </row>
    <row r="799" spans="2:65" s="95" customFormat="1" ht="31.5" customHeight="1" x14ac:dyDescent="0.3">
      <c r="B799" s="127"/>
      <c r="C799" s="194" t="s">
        <v>674</v>
      </c>
      <c r="D799" s="194" t="s">
        <v>132</v>
      </c>
      <c r="E799" s="195" t="s">
        <v>675</v>
      </c>
      <c r="F799" s="196" t="s">
        <v>676</v>
      </c>
      <c r="G799" s="197" t="s">
        <v>135</v>
      </c>
      <c r="H799" s="198">
        <v>644.28200000000004</v>
      </c>
      <c r="I799" s="67"/>
      <c r="J799" s="199">
        <f>ROUND(I799*H799,2)</f>
        <v>0</v>
      </c>
      <c r="K799" s="196" t="s">
        <v>136</v>
      </c>
      <c r="L799" s="127"/>
      <c r="M799" s="200" t="s">
        <v>3</v>
      </c>
      <c r="N799" s="201" t="s">
        <v>42</v>
      </c>
      <c r="O799" s="99"/>
      <c r="P799" s="202">
        <f>O799*H799</f>
        <v>0</v>
      </c>
      <c r="Q799" s="202">
        <v>0</v>
      </c>
      <c r="R799" s="202">
        <f>Q799*H799</f>
        <v>0</v>
      </c>
      <c r="S799" s="202">
        <v>0</v>
      </c>
      <c r="T799" s="203">
        <f>S799*H799</f>
        <v>0</v>
      </c>
      <c r="AR799" s="120" t="s">
        <v>221</v>
      </c>
      <c r="AT799" s="120" t="s">
        <v>132</v>
      </c>
      <c r="AU799" s="120" t="s">
        <v>138</v>
      </c>
      <c r="AY799" s="120" t="s">
        <v>130</v>
      </c>
      <c r="BE799" s="204">
        <f>IF(N799="základní",J799,0)</f>
        <v>0</v>
      </c>
      <c r="BF799" s="204">
        <f>IF(N799="snížená",J799,0)</f>
        <v>0</v>
      </c>
      <c r="BG799" s="204">
        <f>IF(N799="zákl. přenesená",J799,0)</f>
        <v>0</v>
      </c>
      <c r="BH799" s="204">
        <f>IF(N799="sníž. přenesená",J799,0)</f>
        <v>0</v>
      </c>
      <c r="BI799" s="204">
        <f>IF(N799="nulová",J799,0)</f>
        <v>0</v>
      </c>
      <c r="BJ799" s="120" t="s">
        <v>138</v>
      </c>
      <c r="BK799" s="204">
        <f>ROUND(I799*H799,2)</f>
        <v>0</v>
      </c>
      <c r="BL799" s="120" t="s">
        <v>221</v>
      </c>
      <c r="BM799" s="120" t="s">
        <v>677</v>
      </c>
    </row>
    <row r="800" spans="2:65" s="114" customFormat="1" x14ac:dyDescent="0.3">
      <c r="B800" s="205"/>
      <c r="D800" s="206" t="s">
        <v>140</v>
      </c>
      <c r="E800" s="207" t="s">
        <v>3</v>
      </c>
      <c r="F800" s="208" t="s">
        <v>672</v>
      </c>
      <c r="H800" s="209" t="s">
        <v>3</v>
      </c>
      <c r="I800" s="68"/>
      <c r="L800" s="205"/>
      <c r="M800" s="210"/>
      <c r="N800" s="211"/>
      <c r="O800" s="211"/>
      <c r="P800" s="211"/>
      <c r="Q800" s="211"/>
      <c r="R800" s="211"/>
      <c r="S800" s="211"/>
      <c r="T800" s="212"/>
      <c r="AT800" s="209" t="s">
        <v>140</v>
      </c>
      <c r="AU800" s="209" t="s">
        <v>138</v>
      </c>
      <c r="AV800" s="114" t="s">
        <v>22</v>
      </c>
      <c r="AW800" s="114" t="s">
        <v>34</v>
      </c>
      <c r="AX800" s="114" t="s">
        <v>70</v>
      </c>
      <c r="AY800" s="209" t="s">
        <v>130</v>
      </c>
    </row>
    <row r="801" spans="2:65" s="115" customFormat="1" x14ac:dyDescent="0.3">
      <c r="B801" s="213"/>
      <c r="D801" s="206" t="s">
        <v>140</v>
      </c>
      <c r="E801" s="214" t="s">
        <v>3</v>
      </c>
      <c r="F801" s="215" t="s">
        <v>673</v>
      </c>
      <c r="H801" s="216">
        <v>644.28200000000004</v>
      </c>
      <c r="I801" s="69"/>
      <c r="L801" s="213"/>
      <c r="M801" s="217"/>
      <c r="N801" s="218"/>
      <c r="O801" s="218"/>
      <c r="P801" s="218"/>
      <c r="Q801" s="218"/>
      <c r="R801" s="218"/>
      <c r="S801" s="218"/>
      <c r="T801" s="219"/>
      <c r="AT801" s="214" t="s">
        <v>140</v>
      </c>
      <c r="AU801" s="214" t="s">
        <v>138</v>
      </c>
      <c r="AV801" s="115" t="s">
        <v>138</v>
      </c>
      <c r="AW801" s="115" t="s">
        <v>34</v>
      </c>
      <c r="AX801" s="115" t="s">
        <v>70</v>
      </c>
      <c r="AY801" s="214" t="s">
        <v>130</v>
      </c>
    </row>
    <row r="802" spans="2:65" s="116" customFormat="1" x14ac:dyDescent="0.3">
      <c r="B802" s="220"/>
      <c r="D802" s="221" t="s">
        <v>140</v>
      </c>
      <c r="E802" s="222" t="s">
        <v>3</v>
      </c>
      <c r="F802" s="223" t="s">
        <v>143</v>
      </c>
      <c r="H802" s="224">
        <v>644.28200000000004</v>
      </c>
      <c r="I802" s="70"/>
      <c r="L802" s="220"/>
      <c r="M802" s="225"/>
      <c r="N802" s="226"/>
      <c r="O802" s="226"/>
      <c r="P802" s="226"/>
      <c r="Q802" s="226"/>
      <c r="R802" s="226"/>
      <c r="S802" s="226"/>
      <c r="T802" s="227"/>
      <c r="AT802" s="228" t="s">
        <v>140</v>
      </c>
      <c r="AU802" s="228" t="s">
        <v>138</v>
      </c>
      <c r="AV802" s="116" t="s">
        <v>137</v>
      </c>
      <c r="AW802" s="116" t="s">
        <v>34</v>
      </c>
      <c r="AX802" s="116" t="s">
        <v>22</v>
      </c>
      <c r="AY802" s="228" t="s">
        <v>130</v>
      </c>
    </row>
    <row r="803" spans="2:65" s="95" customFormat="1" ht="31.5" customHeight="1" x14ac:dyDescent="0.3">
      <c r="B803" s="127"/>
      <c r="C803" s="194" t="s">
        <v>678</v>
      </c>
      <c r="D803" s="194" t="s">
        <v>132</v>
      </c>
      <c r="E803" s="195" t="s">
        <v>679</v>
      </c>
      <c r="F803" s="196" t="s">
        <v>680</v>
      </c>
      <c r="G803" s="197" t="s">
        <v>135</v>
      </c>
      <c r="H803" s="198">
        <v>644.28200000000004</v>
      </c>
      <c r="I803" s="67"/>
      <c r="J803" s="199">
        <f>ROUND(I803*H803,2)</f>
        <v>0</v>
      </c>
      <c r="K803" s="196" t="s">
        <v>136</v>
      </c>
      <c r="L803" s="127"/>
      <c r="M803" s="200" t="s">
        <v>3</v>
      </c>
      <c r="N803" s="201" t="s">
        <v>42</v>
      </c>
      <c r="O803" s="99"/>
      <c r="P803" s="202">
        <f>O803*H803</f>
        <v>0</v>
      </c>
      <c r="Q803" s="202">
        <v>0</v>
      </c>
      <c r="R803" s="202">
        <f>Q803*H803</f>
        <v>0</v>
      </c>
      <c r="S803" s="202">
        <v>0</v>
      </c>
      <c r="T803" s="203">
        <f>S803*H803</f>
        <v>0</v>
      </c>
      <c r="AR803" s="120" t="s">
        <v>221</v>
      </c>
      <c r="AT803" s="120" t="s">
        <v>132</v>
      </c>
      <c r="AU803" s="120" t="s">
        <v>138</v>
      </c>
      <c r="AY803" s="120" t="s">
        <v>130</v>
      </c>
      <c r="BE803" s="204">
        <f>IF(N803="základní",J803,0)</f>
        <v>0</v>
      </c>
      <c r="BF803" s="204">
        <f>IF(N803="snížená",J803,0)</f>
        <v>0</v>
      </c>
      <c r="BG803" s="204">
        <f>IF(N803="zákl. přenesená",J803,0)</f>
        <v>0</v>
      </c>
      <c r="BH803" s="204">
        <f>IF(N803="sníž. přenesená",J803,0)</f>
        <v>0</v>
      </c>
      <c r="BI803" s="204">
        <f>IF(N803="nulová",J803,0)</f>
        <v>0</v>
      </c>
      <c r="BJ803" s="120" t="s">
        <v>138</v>
      </c>
      <c r="BK803" s="204">
        <f>ROUND(I803*H803,2)</f>
        <v>0</v>
      </c>
      <c r="BL803" s="120" t="s">
        <v>221</v>
      </c>
      <c r="BM803" s="120" t="s">
        <v>681</v>
      </c>
    </row>
    <row r="804" spans="2:65" s="114" customFormat="1" x14ac:dyDescent="0.3">
      <c r="B804" s="205"/>
      <c r="D804" s="206" t="s">
        <v>140</v>
      </c>
      <c r="E804" s="207" t="s">
        <v>3</v>
      </c>
      <c r="F804" s="208" t="s">
        <v>672</v>
      </c>
      <c r="H804" s="209" t="s">
        <v>3</v>
      </c>
      <c r="I804" s="68"/>
      <c r="L804" s="205"/>
      <c r="M804" s="210"/>
      <c r="N804" s="211"/>
      <c r="O804" s="211"/>
      <c r="P804" s="211"/>
      <c r="Q804" s="211"/>
      <c r="R804" s="211"/>
      <c r="S804" s="211"/>
      <c r="T804" s="212"/>
      <c r="AT804" s="209" t="s">
        <v>140</v>
      </c>
      <c r="AU804" s="209" t="s">
        <v>138</v>
      </c>
      <c r="AV804" s="114" t="s">
        <v>22</v>
      </c>
      <c r="AW804" s="114" t="s">
        <v>34</v>
      </c>
      <c r="AX804" s="114" t="s">
        <v>70</v>
      </c>
      <c r="AY804" s="209" t="s">
        <v>130</v>
      </c>
    </row>
    <row r="805" spans="2:65" s="115" customFormat="1" x14ac:dyDescent="0.3">
      <c r="B805" s="213"/>
      <c r="D805" s="206" t="s">
        <v>140</v>
      </c>
      <c r="E805" s="214" t="s">
        <v>3</v>
      </c>
      <c r="F805" s="215" t="s">
        <v>673</v>
      </c>
      <c r="H805" s="216">
        <v>644.28200000000004</v>
      </c>
      <c r="I805" s="69"/>
      <c r="L805" s="213"/>
      <c r="M805" s="217"/>
      <c r="N805" s="218"/>
      <c r="O805" s="218"/>
      <c r="P805" s="218"/>
      <c r="Q805" s="218"/>
      <c r="R805" s="218"/>
      <c r="S805" s="218"/>
      <c r="T805" s="219"/>
      <c r="AT805" s="214" t="s">
        <v>140</v>
      </c>
      <c r="AU805" s="214" t="s">
        <v>138</v>
      </c>
      <c r="AV805" s="115" t="s">
        <v>138</v>
      </c>
      <c r="AW805" s="115" t="s">
        <v>34</v>
      </c>
      <c r="AX805" s="115" t="s">
        <v>70</v>
      </c>
      <c r="AY805" s="214" t="s">
        <v>130</v>
      </c>
    </row>
    <row r="806" spans="2:65" s="116" customFormat="1" x14ac:dyDescent="0.3">
      <c r="B806" s="220"/>
      <c r="D806" s="221" t="s">
        <v>140</v>
      </c>
      <c r="E806" s="222" t="s">
        <v>3</v>
      </c>
      <c r="F806" s="223" t="s">
        <v>143</v>
      </c>
      <c r="H806" s="224">
        <v>644.28200000000004</v>
      </c>
      <c r="I806" s="70"/>
      <c r="L806" s="220"/>
      <c r="M806" s="225"/>
      <c r="N806" s="226"/>
      <c r="O806" s="226"/>
      <c r="P806" s="226"/>
      <c r="Q806" s="226"/>
      <c r="R806" s="226"/>
      <c r="S806" s="226"/>
      <c r="T806" s="227"/>
      <c r="AT806" s="228" t="s">
        <v>140</v>
      </c>
      <c r="AU806" s="228" t="s">
        <v>138</v>
      </c>
      <c r="AV806" s="116" t="s">
        <v>137</v>
      </c>
      <c r="AW806" s="116" t="s">
        <v>34</v>
      </c>
      <c r="AX806" s="116" t="s">
        <v>22</v>
      </c>
      <c r="AY806" s="228" t="s">
        <v>130</v>
      </c>
    </row>
    <row r="807" spans="2:65" s="95" customFormat="1" ht="22.5" customHeight="1" x14ac:dyDescent="0.3">
      <c r="B807" s="127"/>
      <c r="C807" s="232" t="s">
        <v>682</v>
      </c>
      <c r="D807" s="232" t="s">
        <v>255</v>
      </c>
      <c r="E807" s="233" t="s">
        <v>627</v>
      </c>
      <c r="F807" s="234" t="s">
        <v>628</v>
      </c>
      <c r="G807" s="235" t="s">
        <v>171</v>
      </c>
      <c r="H807" s="236">
        <v>0.193</v>
      </c>
      <c r="I807" s="71"/>
      <c r="J807" s="237">
        <f>ROUND(I807*H807,2)</f>
        <v>0</v>
      </c>
      <c r="K807" s="234" t="s">
        <v>136</v>
      </c>
      <c r="L807" s="238"/>
      <c r="M807" s="239" t="s">
        <v>3</v>
      </c>
      <c r="N807" s="240" t="s">
        <v>42</v>
      </c>
      <c r="O807" s="99"/>
      <c r="P807" s="202">
        <f>O807*H807</f>
        <v>0</v>
      </c>
      <c r="Q807" s="202">
        <v>1</v>
      </c>
      <c r="R807" s="202">
        <f>Q807*H807</f>
        <v>0.193</v>
      </c>
      <c r="S807" s="202">
        <v>0</v>
      </c>
      <c r="T807" s="203">
        <f>S807*H807</f>
        <v>0</v>
      </c>
      <c r="AR807" s="120" t="s">
        <v>354</v>
      </c>
      <c r="AT807" s="120" t="s">
        <v>255</v>
      </c>
      <c r="AU807" s="120" t="s">
        <v>138</v>
      </c>
      <c r="AY807" s="120" t="s">
        <v>130</v>
      </c>
      <c r="BE807" s="204">
        <f>IF(N807="základní",J807,0)</f>
        <v>0</v>
      </c>
      <c r="BF807" s="204">
        <f>IF(N807="snížená",J807,0)</f>
        <v>0</v>
      </c>
      <c r="BG807" s="204">
        <f>IF(N807="zákl. přenesená",J807,0)</f>
        <v>0</v>
      </c>
      <c r="BH807" s="204">
        <f>IF(N807="sníž. přenesená",J807,0)</f>
        <v>0</v>
      </c>
      <c r="BI807" s="204">
        <f>IF(N807="nulová",J807,0)</f>
        <v>0</v>
      </c>
      <c r="BJ807" s="120" t="s">
        <v>138</v>
      </c>
      <c r="BK807" s="204">
        <f>ROUND(I807*H807,2)</f>
        <v>0</v>
      </c>
      <c r="BL807" s="120" t="s">
        <v>221</v>
      </c>
      <c r="BM807" s="120" t="s">
        <v>683</v>
      </c>
    </row>
    <row r="808" spans="2:65" s="95" customFormat="1" ht="22.5" customHeight="1" x14ac:dyDescent="0.3">
      <c r="B808" s="127"/>
      <c r="C808" s="194" t="s">
        <v>684</v>
      </c>
      <c r="D808" s="194" t="s">
        <v>132</v>
      </c>
      <c r="E808" s="195" t="s">
        <v>685</v>
      </c>
      <c r="F808" s="196" t="s">
        <v>686</v>
      </c>
      <c r="G808" s="197" t="s">
        <v>135</v>
      </c>
      <c r="H808" s="198">
        <v>644.28200000000004</v>
      </c>
      <c r="I808" s="67"/>
      <c r="J808" s="199">
        <f>ROUND(I808*H808,2)</f>
        <v>0</v>
      </c>
      <c r="K808" s="196" t="s">
        <v>136</v>
      </c>
      <c r="L808" s="127"/>
      <c r="M808" s="200" t="s">
        <v>3</v>
      </c>
      <c r="N808" s="201" t="s">
        <v>42</v>
      </c>
      <c r="O808" s="99"/>
      <c r="P808" s="202">
        <f>O808*H808</f>
        <v>0</v>
      </c>
      <c r="Q808" s="202">
        <v>8.8000000000000003E-4</v>
      </c>
      <c r="R808" s="202">
        <f>Q808*H808</f>
        <v>0.56696816000000005</v>
      </c>
      <c r="S808" s="202">
        <v>0</v>
      </c>
      <c r="T808" s="203">
        <f>S808*H808</f>
        <v>0</v>
      </c>
      <c r="AR808" s="120" t="s">
        <v>221</v>
      </c>
      <c r="AT808" s="120" t="s">
        <v>132</v>
      </c>
      <c r="AU808" s="120" t="s">
        <v>138</v>
      </c>
      <c r="AY808" s="120" t="s">
        <v>130</v>
      </c>
      <c r="BE808" s="204">
        <f>IF(N808="základní",J808,0)</f>
        <v>0</v>
      </c>
      <c r="BF808" s="204">
        <f>IF(N808="snížená",J808,0)</f>
        <v>0</v>
      </c>
      <c r="BG808" s="204">
        <f>IF(N808="zákl. přenesená",J808,0)</f>
        <v>0</v>
      </c>
      <c r="BH808" s="204">
        <f>IF(N808="sníž. přenesená",J808,0)</f>
        <v>0</v>
      </c>
      <c r="BI808" s="204">
        <f>IF(N808="nulová",J808,0)</f>
        <v>0</v>
      </c>
      <c r="BJ808" s="120" t="s">
        <v>138</v>
      </c>
      <c r="BK808" s="204">
        <f>ROUND(I808*H808,2)</f>
        <v>0</v>
      </c>
      <c r="BL808" s="120" t="s">
        <v>221</v>
      </c>
      <c r="BM808" s="120" t="s">
        <v>687</v>
      </c>
    </row>
    <row r="809" spans="2:65" s="114" customFormat="1" x14ac:dyDescent="0.3">
      <c r="B809" s="205"/>
      <c r="D809" s="206" t="s">
        <v>140</v>
      </c>
      <c r="E809" s="207" t="s">
        <v>3</v>
      </c>
      <c r="F809" s="208" t="s">
        <v>672</v>
      </c>
      <c r="H809" s="209" t="s">
        <v>3</v>
      </c>
      <c r="I809" s="68"/>
      <c r="L809" s="205"/>
      <c r="M809" s="210"/>
      <c r="N809" s="211"/>
      <c r="O809" s="211"/>
      <c r="P809" s="211"/>
      <c r="Q809" s="211"/>
      <c r="R809" s="211"/>
      <c r="S809" s="211"/>
      <c r="T809" s="212"/>
      <c r="AT809" s="209" t="s">
        <v>140</v>
      </c>
      <c r="AU809" s="209" t="s">
        <v>138</v>
      </c>
      <c r="AV809" s="114" t="s">
        <v>22</v>
      </c>
      <c r="AW809" s="114" t="s">
        <v>34</v>
      </c>
      <c r="AX809" s="114" t="s">
        <v>70</v>
      </c>
      <c r="AY809" s="209" t="s">
        <v>130</v>
      </c>
    </row>
    <row r="810" spans="2:65" s="115" customFormat="1" x14ac:dyDescent="0.3">
      <c r="B810" s="213"/>
      <c r="D810" s="206" t="s">
        <v>140</v>
      </c>
      <c r="E810" s="214" t="s">
        <v>3</v>
      </c>
      <c r="F810" s="215" t="s">
        <v>673</v>
      </c>
      <c r="H810" s="216">
        <v>644.28200000000004</v>
      </c>
      <c r="I810" s="69"/>
      <c r="L810" s="213"/>
      <c r="M810" s="217"/>
      <c r="N810" s="218"/>
      <c r="O810" s="218"/>
      <c r="P810" s="218"/>
      <c r="Q810" s="218"/>
      <c r="R810" s="218"/>
      <c r="S810" s="218"/>
      <c r="T810" s="219"/>
      <c r="AT810" s="214" t="s">
        <v>140</v>
      </c>
      <c r="AU810" s="214" t="s">
        <v>138</v>
      </c>
      <c r="AV810" s="115" t="s">
        <v>138</v>
      </c>
      <c r="AW810" s="115" t="s">
        <v>34</v>
      </c>
      <c r="AX810" s="115" t="s">
        <v>70</v>
      </c>
      <c r="AY810" s="214" t="s">
        <v>130</v>
      </c>
    </row>
    <row r="811" spans="2:65" s="116" customFormat="1" x14ac:dyDescent="0.3">
      <c r="B811" s="220"/>
      <c r="D811" s="221" t="s">
        <v>140</v>
      </c>
      <c r="E811" s="222" t="s">
        <v>3</v>
      </c>
      <c r="F811" s="223" t="s">
        <v>143</v>
      </c>
      <c r="H811" s="224">
        <v>644.28200000000004</v>
      </c>
      <c r="I811" s="70"/>
      <c r="L811" s="220"/>
      <c r="M811" s="225"/>
      <c r="N811" s="226"/>
      <c r="O811" s="226"/>
      <c r="P811" s="226"/>
      <c r="Q811" s="226"/>
      <c r="R811" s="226"/>
      <c r="S811" s="226"/>
      <c r="T811" s="227"/>
      <c r="AT811" s="228" t="s">
        <v>140</v>
      </c>
      <c r="AU811" s="228" t="s">
        <v>138</v>
      </c>
      <c r="AV811" s="116" t="s">
        <v>137</v>
      </c>
      <c r="AW811" s="116" t="s">
        <v>34</v>
      </c>
      <c r="AX811" s="116" t="s">
        <v>22</v>
      </c>
      <c r="AY811" s="228" t="s">
        <v>130</v>
      </c>
    </row>
    <row r="812" spans="2:65" s="95" customFormat="1" ht="22.5" customHeight="1" x14ac:dyDescent="0.3">
      <c r="B812" s="127"/>
      <c r="C812" s="232" t="s">
        <v>688</v>
      </c>
      <c r="D812" s="232" t="s">
        <v>255</v>
      </c>
      <c r="E812" s="233" t="s">
        <v>689</v>
      </c>
      <c r="F812" s="234" t="s">
        <v>690</v>
      </c>
      <c r="G812" s="235" t="s">
        <v>135</v>
      </c>
      <c r="H812" s="236">
        <v>740.92399999999998</v>
      </c>
      <c r="I812" s="71"/>
      <c r="J812" s="237">
        <f>ROUND(I812*H812,2)</f>
        <v>0</v>
      </c>
      <c r="K812" s="196" t="s">
        <v>1289</v>
      </c>
      <c r="L812" s="238"/>
      <c r="M812" s="239" t="s">
        <v>3</v>
      </c>
      <c r="N812" s="240" t="s">
        <v>42</v>
      </c>
      <c r="O812" s="99"/>
      <c r="P812" s="202">
        <f>O812*H812</f>
        <v>0</v>
      </c>
      <c r="Q812" s="202">
        <v>0</v>
      </c>
      <c r="R812" s="202">
        <f>Q812*H812</f>
        <v>0</v>
      </c>
      <c r="S812" s="202">
        <v>0</v>
      </c>
      <c r="T812" s="203">
        <f>S812*H812</f>
        <v>0</v>
      </c>
      <c r="AR812" s="120" t="s">
        <v>354</v>
      </c>
      <c r="AT812" s="120" t="s">
        <v>255</v>
      </c>
      <c r="AU812" s="120" t="s">
        <v>138</v>
      </c>
      <c r="AY812" s="120" t="s">
        <v>130</v>
      </c>
      <c r="BE812" s="204">
        <f>IF(N812="základní",J812,0)</f>
        <v>0</v>
      </c>
      <c r="BF812" s="204">
        <f>IF(N812="snížená",J812,0)</f>
        <v>0</v>
      </c>
      <c r="BG812" s="204">
        <f>IF(N812="zákl. přenesená",J812,0)</f>
        <v>0</v>
      </c>
      <c r="BH812" s="204">
        <f>IF(N812="sníž. přenesená",J812,0)</f>
        <v>0</v>
      </c>
      <c r="BI812" s="204">
        <f>IF(N812="nulová",J812,0)</f>
        <v>0</v>
      </c>
      <c r="BJ812" s="120" t="s">
        <v>138</v>
      </c>
      <c r="BK812" s="204">
        <f>ROUND(I812*H812,2)</f>
        <v>0</v>
      </c>
      <c r="BL812" s="120" t="s">
        <v>221</v>
      </c>
      <c r="BM812" s="120" t="s">
        <v>691</v>
      </c>
    </row>
    <row r="813" spans="2:65" s="95" customFormat="1" ht="22.5" customHeight="1" x14ac:dyDescent="0.3">
      <c r="B813" s="127"/>
      <c r="C813" s="194" t="s">
        <v>692</v>
      </c>
      <c r="D813" s="194" t="s">
        <v>132</v>
      </c>
      <c r="E813" s="195" t="s">
        <v>693</v>
      </c>
      <c r="F813" s="196" t="s">
        <v>694</v>
      </c>
      <c r="G813" s="197" t="s">
        <v>135</v>
      </c>
      <c r="H813" s="198">
        <v>112.78</v>
      </c>
      <c r="I813" s="67"/>
      <c r="J813" s="199">
        <f>ROUND(I813*H813,2)</f>
        <v>0</v>
      </c>
      <c r="K813" s="196" t="s">
        <v>1289</v>
      </c>
      <c r="L813" s="127"/>
      <c r="M813" s="200" t="s">
        <v>3</v>
      </c>
      <c r="N813" s="201" t="s">
        <v>42</v>
      </c>
      <c r="O813" s="99"/>
      <c r="P813" s="202">
        <f>O813*H813</f>
        <v>0</v>
      </c>
      <c r="Q813" s="202">
        <v>0</v>
      </c>
      <c r="R813" s="202">
        <f>Q813*H813</f>
        <v>0</v>
      </c>
      <c r="S813" s="202">
        <v>0</v>
      </c>
      <c r="T813" s="203">
        <f>S813*H813</f>
        <v>0</v>
      </c>
      <c r="AR813" s="120" t="s">
        <v>221</v>
      </c>
      <c r="AT813" s="120" t="s">
        <v>132</v>
      </c>
      <c r="AU813" s="120" t="s">
        <v>138</v>
      </c>
      <c r="AY813" s="120" t="s">
        <v>130</v>
      </c>
      <c r="BE813" s="204">
        <f>IF(N813="základní",J813,0)</f>
        <v>0</v>
      </c>
      <c r="BF813" s="204">
        <f>IF(N813="snížená",J813,0)</f>
        <v>0</v>
      </c>
      <c r="BG813" s="204">
        <f>IF(N813="zákl. přenesená",J813,0)</f>
        <v>0</v>
      </c>
      <c r="BH813" s="204">
        <f>IF(N813="sníž. přenesená",J813,0)</f>
        <v>0</v>
      </c>
      <c r="BI813" s="204">
        <f>IF(N813="nulová",J813,0)</f>
        <v>0</v>
      </c>
      <c r="BJ813" s="120" t="s">
        <v>138</v>
      </c>
      <c r="BK813" s="204">
        <f>ROUND(I813*H813,2)</f>
        <v>0</v>
      </c>
      <c r="BL813" s="120" t="s">
        <v>221</v>
      </c>
      <c r="BM813" s="120" t="s">
        <v>695</v>
      </c>
    </row>
    <row r="814" spans="2:65" s="114" customFormat="1" x14ac:dyDescent="0.3">
      <c r="B814" s="205"/>
      <c r="D814" s="206" t="s">
        <v>140</v>
      </c>
      <c r="E814" s="207" t="s">
        <v>3</v>
      </c>
      <c r="F814" s="208" t="s">
        <v>672</v>
      </c>
      <c r="H814" s="209" t="s">
        <v>3</v>
      </c>
      <c r="I814" s="68"/>
      <c r="L814" s="205"/>
      <c r="M814" s="210"/>
      <c r="N814" s="211"/>
      <c r="O814" s="211"/>
      <c r="P814" s="211"/>
      <c r="Q814" s="211"/>
      <c r="R814" s="211"/>
      <c r="S814" s="211"/>
      <c r="T814" s="212"/>
      <c r="AT814" s="209" t="s">
        <v>140</v>
      </c>
      <c r="AU814" s="209" t="s">
        <v>138</v>
      </c>
      <c r="AV814" s="114" t="s">
        <v>22</v>
      </c>
      <c r="AW814" s="114" t="s">
        <v>34</v>
      </c>
      <c r="AX814" s="114" t="s">
        <v>70</v>
      </c>
      <c r="AY814" s="209" t="s">
        <v>130</v>
      </c>
    </row>
    <row r="815" spans="2:65" s="114" customFormat="1" x14ac:dyDescent="0.3">
      <c r="B815" s="205"/>
      <c r="D815" s="206" t="s">
        <v>140</v>
      </c>
      <c r="E815" s="207" t="s">
        <v>3</v>
      </c>
      <c r="F815" s="208" t="s">
        <v>696</v>
      </c>
      <c r="H815" s="209" t="s">
        <v>3</v>
      </c>
      <c r="I815" s="68"/>
      <c r="L815" s="205"/>
      <c r="M815" s="210"/>
      <c r="N815" s="211"/>
      <c r="O815" s="211"/>
      <c r="P815" s="211"/>
      <c r="Q815" s="211"/>
      <c r="R815" s="211"/>
      <c r="S815" s="211"/>
      <c r="T815" s="212"/>
      <c r="AT815" s="209" t="s">
        <v>140</v>
      </c>
      <c r="AU815" s="209" t="s">
        <v>138</v>
      </c>
      <c r="AV815" s="114" t="s">
        <v>22</v>
      </c>
      <c r="AW815" s="114" t="s">
        <v>34</v>
      </c>
      <c r="AX815" s="114" t="s">
        <v>70</v>
      </c>
      <c r="AY815" s="209" t="s">
        <v>130</v>
      </c>
    </row>
    <row r="816" spans="2:65" s="115" customFormat="1" x14ac:dyDescent="0.3">
      <c r="B816" s="213"/>
      <c r="D816" s="206" t="s">
        <v>140</v>
      </c>
      <c r="E816" s="214" t="s">
        <v>3</v>
      </c>
      <c r="F816" s="215" t="s">
        <v>697</v>
      </c>
      <c r="H816" s="216">
        <v>112.78</v>
      </c>
      <c r="I816" s="69"/>
      <c r="L816" s="213"/>
      <c r="M816" s="217"/>
      <c r="N816" s="218"/>
      <c r="O816" s="218"/>
      <c r="P816" s="218"/>
      <c r="Q816" s="218"/>
      <c r="R816" s="218"/>
      <c r="S816" s="218"/>
      <c r="T816" s="219"/>
      <c r="AT816" s="214" t="s">
        <v>140</v>
      </c>
      <c r="AU816" s="214" t="s">
        <v>138</v>
      </c>
      <c r="AV816" s="115" t="s">
        <v>138</v>
      </c>
      <c r="AW816" s="115" t="s">
        <v>34</v>
      </c>
      <c r="AX816" s="115" t="s">
        <v>70</v>
      </c>
      <c r="AY816" s="214" t="s">
        <v>130</v>
      </c>
    </row>
    <row r="817" spans="2:65" s="116" customFormat="1" x14ac:dyDescent="0.3">
      <c r="B817" s="220"/>
      <c r="D817" s="221" t="s">
        <v>140</v>
      </c>
      <c r="E817" s="222" t="s">
        <v>3</v>
      </c>
      <c r="F817" s="223" t="s">
        <v>143</v>
      </c>
      <c r="H817" s="224">
        <v>112.78</v>
      </c>
      <c r="I817" s="70"/>
      <c r="L817" s="220"/>
      <c r="M817" s="225"/>
      <c r="N817" s="226"/>
      <c r="O817" s="226"/>
      <c r="P817" s="226"/>
      <c r="Q817" s="226"/>
      <c r="R817" s="226"/>
      <c r="S817" s="226"/>
      <c r="T817" s="227"/>
      <c r="AT817" s="228" t="s">
        <v>140</v>
      </c>
      <c r="AU817" s="228" t="s">
        <v>138</v>
      </c>
      <c r="AV817" s="116" t="s">
        <v>137</v>
      </c>
      <c r="AW817" s="116" t="s">
        <v>34</v>
      </c>
      <c r="AX817" s="116" t="s">
        <v>22</v>
      </c>
      <c r="AY817" s="228" t="s">
        <v>130</v>
      </c>
    </row>
    <row r="818" spans="2:65" s="95" customFormat="1" ht="22.5" customHeight="1" x14ac:dyDescent="0.3">
      <c r="B818" s="127"/>
      <c r="C818" s="194" t="s">
        <v>698</v>
      </c>
      <c r="D818" s="194" t="s">
        <v>132</v>
      </c>
      <c r="E818" s="195" t="s">
        <v>699</v>
      </c>
      <c r="F818" s="196" t="s">
        <v>700</v>
      </c>
      <c r="G818" s="197" t="s">
        <v>135</v>
      </c>
      <c r="H818" s="198">
        <v>644.28200000000004</v>
      </c>
      <c r="I818" s="67"/>
      <c r="J818" s="199">
        <f>ROUND(I818*H818,2)</f>
        <v>0</v>
      </c>
      <c r="K818" s="196" t="s">
        <v>1289</v>
      </c>
      <c r="L818" s="127"/>
      <c r="M818" s="200" t="s">
        <v>3</v>
      </c>
      <c r="N818" s="201" t="s">
        <v>42</v>
      </c>
      <c r="O818" s="99"/>
      <c r="P818" s="202">
        <f>O818*H818</f>
        <v>0</v>
      </c>
      <c r="Q818" s="202">
        <v>0</v>
      </c>
      <c r="R818" s="202">
        <f>Q818*H818</f>
        <v>0</v>
      </c>
      <c r="S818" s="202">
        <v>0</v>
      </c>
      <c r="T818" s="203">
        <f>S818*H818</f>
        <v>0</v>
      </c>
      <c r="AR818" s="120" t="s">
        <v>221</v>
      </c>
      <c r="AT818" s="120" t="s">
        <v>132</v>
      </c>
      <c r="AU818" s="120" t="s">
        <v>138</v>
      </c>
      <c r="AY818" s="120" t="s">
        <v>130</v>
      </c>
      <c r="BE818" s="204">
        <f>IF(N818="základní",J818,0)</f>
        <v>0</v>
      </c>
      <c r="BF818" s="204">
        <f>IF(N818="snížená",J818,0)</f>
        <v>0</v>
      </c>
      <c r="BG818" s="204">
        <f>IF(N818="zákl. přenesená",J818,0)</f>
        <v>0</v>
      </c>
      <c r="BH818" s="204">
        <f>IF(N818="sníž. přenesená",J818,0)</f>
        <v>0</v>
      </c>
      <c r="BI818" s="204">
        <f>IF(N818="nulová",J818,0)</f>
        <v>0</v>
      </c>
      <c r="BJ818" s="120" t="s">
        <v>138</v>
      </c>
      <c r="BK818" s="204">
        <f>ROUND(I818*H818,2)</f>
        <v>0</v>
      </c>
      <c r="BL818" s="120" t="s">
        <v>221</v>
      </c>
      <c r="BM818" s="120" t="s">
        <v>701</v>
      </c>
    </row>
    <row r="819" spans="2:65" s="114" customFormat="1" x14ac:dyDescent="0.3">
      <c r="B819" s="205"/>
      <c r="D819" s="206" t="s">
        <v>140</v>
      </c>
      <c r="E819" s="207" t="s">
        <v>3</v>
      </c>
      <c r="F819" s="208" t="s">
        <v>672</v>
      </c>
      <c r="H819" s="209" t="s">
        <v>3</v>
      </c>
      <c r="I819" s="68"/>
      <c r="L819" s="205"/>
      <c r="M819" s="210"/>
      <c r="N819" s="211"/>
      <c r="O819" s="211"/>
      <c r="P819" s="211"/>
      <c r="Q819" s="211"/>
      <c r="R819" s="211"/>
      <c r="S819" s="211"/>
      <c r="T819" s="212"/>
      <c r="AT819" s="209" t="s">
        <v>140</v>
      </c>
      <c r="AU819" s="209" t="s">
        <v>138</v>
      </c>
      <c r="AV819" s="114" t="s">
        <v>22</v>
      </c>
      <c r="AW819" s="114" t="s">
        <v>34</v>
      </c>
      <c r="AX819" s="114" t="s">
        <v>70</v>
      </c>
      <c r="AY819" s="209" t="s">
        <v>130</v>
      </c>
    </row>
    <row r="820" spans="2:65" s="115" customFormat="1" x14ac:dyDescent="0.3">
      <c r="B820" s="213"/>
      <c r="D820" s="206" t="s">
        <v>140</v>
      </c>
      <c r="E820" s="214" t="s">
        <v>3</v>
      </c>
      <c r="F820" s="215" t="s">
        <v>673</v>
      </c>
      <c r="H820" s="216">
        <v>644.28200000000004</v>
      </c>
      <c r="I820" s="69"/>
      <c r="L820" s="213"/>
      <c r="M820" s="217"/>
      <c r="N820" s="218"/>
      <c r="O820" s="218"/>
      <c r="P820" s="218"/>
      <c r="Q820" s="218"/>
      <c r="R820" s="218"/>
      <c r="S820" s="218"/>
      <c r="T820" s="219"/>
      <c r="AT820" s="214" t="s">
        <v>140</v>
      </c>
      <c r="AU820" s="214" t="s">
        <v>138</v>
      </c>
      <c r="AV820" s="115" t="s">
        <v>138</v>
      </c>
      <c r="AW820" s="115" t="s">
        <v>34</v>
      </c>
      <c r="AX820" s="115" t="s">
        <v>70</v>
      </c>
      <c r="AY820" s="214" t="s">
        <v>130</v>
      </c>
    </row>
    <row r="821" spans="2:65" s="116" customFormat="1" x14ac:dyDescent="0.3">
      <c r="B821" s="220"/>
      <c r="D821" s="221" t="s">
        <v>140</v>
      </c>
      <c r="E821" s="222" t="s">
        <v>3</v>
      </c>
      <c r="F821" s="223" t="s">
        <v>143</v>
      </c>
      <c r="H821" s="224">
        <v>644.28200000000004</v>
      </c>
      <c r="I821" s="70"/>
      <c r="L821" s="220"/>
      <c r="M821" s="225"/>
      <c r="N821" s="226"/>
      <c r="O821" s="226"/>
      <c r="P821" s="226"/>
      <c r="Q821" s="226"/>
      <c r="R821" s="226"/>
      <c r="S821" s="226"/>
      <c r="T821" s="227"/>
      <c r="AT821" s="228" t="s">
        <v>140</v>
      </c>
      <c r="AU821" s="228" t="s">
        <v>138</v>
      </c>
      <c r="AV821" s="116" t="s">
        <v>137</v>
      </c>
      <c r="AW821" s="116" t="s">
        <v>34</v>
      </c>
      <c r="AX821" s="116" t="s">
        <v>22</v>
      </c>
      <c r="AY821" s="228" t="s">
        <v>130</v>
      </c>
    </row>
    <row r="822" spans="2:65" s="95" customFormat="1" ht="22.5" customHeight="1" x14ac:dyDescent="0.3">
      <c r="B822" s="127"/>
      <c r="C822" s="232" t="s">
        <v>702</v>
      </c>
      <c r="D822" s="232" t="s">
        <v>255</v>
      </c>
      <c r="E822" s="233" t="s">
        <v>703</v>
      </c>
      <c r="F822" s="234" t="s">
        <v>704</v>
      </c>
      <c r="G822" s="235" t="s">
        <v>135</v>
      </c>
      <c r="H822" s="236">
        <v>740.92399999999998</v>
      </c>
      <c r="I822" s="71"/>
      <c r="J822" s="237">
        <f>ROUND(I822*H822,2)</f>
        <v>0</v>
      </c>
      <c r="K822" s="234" t="s">
        <v>136</v>
      </c>
      <c r="L822" s="238"/>
      <c r="M822" s="239" t="s">
        <v>3</v>
      </c>
      <c r="N822" s="240" t="s">
        <v>42</v>
      </c>
      <c r="O822" s="99"/>
      <c r="P822" s="202">
        <f>O822*H822</f>
        <v>0</v>
      </c>
      <c r="Q822" s="202">
        <v>0</v>
      </c>
      <c r="R822" s="202">
        <f>Q822*H822</f>
        <v>0</v>
      </c>
      <c r="S822" s="202">
        <v>0</v>
      </c>
      <c r="T822" s="203">
        <f>S822*H822</f>
        <v>0</v>
      </c>
      <c r="AR822" s="120" t="s">
        <v>354</v>
      </c>
      <c r="AT822" s="120" t="s">
        <v>255</v>
      </c>
      <c r="AU822" s="120" t="s">
        <v>138</v>
      </c>
      <c r="AY822" s="120" t="s">
        <v>130</v>
      </c>
      <c r="BE822" s="204">
        <f>IF(N822="základní",J822,0)</f>
        <v>0</v>
      </c>
      <c r="BF822" s="204">
        <f>IF(N822="snížená",J822,0)</f>
        <v>0</v>
      </c>
      <c r="BG822" s="204">
        <f>IF(N822="zákl. přenesená",J822,0)</f>
        <v>0</v>
      </c>
      <c r="BH822" s="204">
        <f>IF(N822="sníž. přenesená",J822,0)</f>
        <v>0</v>
      </c>
      <c r="BI822" s="204">
        <f>IF(N822="nulová",J822,0)</f>
        <v>0</v>
      </c>
      <c r="BJ822" s="120" t="s">
        <v>138</v>
      </c>
      <c r="BK822" s="204">
        <f>ROUND(I822*H822,2)</f>
        <v>0</v>
      </c>
      <c r="BL822" s="120" t="s">
        <v>221</v>
      </c>
      <c r="BM822" s="120" t="s">
        <v>705</v>
      </c>
    </row>
    <row r="823" spans="2:65" s="95" customFormat="1" ht="22.5" customHeight="1" x14ac:dyDescent="0.3">
      <c r="B823" s="127"/>
      <c r="C823" s="194" t="s">
        <v>706</v>
      </c>
      <c r="D823" s="194" t="s">
        <v>132</v>
      </c>
      <c r="E823" s="195" t="s">
        <v>707</v>
      </c>
      <c r="F823" s="196" t="s">
        <v>708</v>
      </c>
      <c r="G823" s="197" t="s">
        <v>135</v>
      </c>
      <c r="H823" s="198">
        <v>644.28200000000004</v>
      </c>
      <c r="I823" s="67"/>
      <c r="J823" s="199">
        <f>ROUND(I823*H823,2)</f>
        <v>0</v>
      </c>
      <c r="K823" s="196" t="s">
        <v>136</v>
      </c>
      <c r="L823" s="127"/>
      <c r="M823" s="200" t="s">
        <v>3</v>
      </c>
      <c r="N823" s="201" t="s">
        <v>42</v>
      </c>
      <c r="O823" s="99"/>
      <c r="P823" s="202">
        <f>O823*H823</f>
        <v>0</v>
      </c>
      <c r="Q823" s="202">
        <v>0</v>
      </c>
      <c r="R823" s="202">
        <f>Q823*H823</f>
        <v>0</v>
      </c>
      <c r="S823" s="202">
        <v>0</v>
      </c>
      <c r="T823" s="203">
        <f>S823*H823</f>
        <v>0</v>
      </c>
      <c r="AR823" s="120" t="s">
        <v>221</v>
      </c>
      <c r="AT823" s="120" t="s">
        <v>132</v>
      </c>
      <c r="AU823" s="120" t="s">
        <v>138</v>
      </c>
      <c r="AY823" s="120" t="s">
        <v>130</v>
      </c>
      <c r="BE823" s="204">
        <f>IF(N823="základní",J823,0)</f>
        <v>0</v>
      </c>
      <c r="BF823" s="204">
        <f>IF(N823="snížená",J823,0)</f>
        <v>0</v>
      </c>
      <c r="BG823" s="204">
        <f>IF(N823="zákl. přenesená",J823,0)</f>
        <v>0</v>
      </c>
      <c r="BH823" s="204">
        <f>IF(N823="sníž. přenesená",J823,0)</f>
        <v>0</v>
      </c>
      <c r="BI823" s="204">
        <f>IF(N823="nulová",J823,0)</f>
        <v>0</v>
      </c>
      <c r="BJ823" s="120" t="s">
        <v>138</v>
      </c>
      <c r="BK823" s="204">
        <f>ROUND(I823*H823,2)</f>
        <v>0</v>
      </c>
      <c r="BL823" s="120" t="s">
        <v>221</v>
      </c>
      <c r="BM823" s="120" t="s">
        <v>709</v>
      </c>
    </row>
    <row r="824" spans="2:65" s="95" customFormat="1" ht="22.5" customHeight="1" x14ac:dyDescent="0.3">
      <c r="B824" s="127"/>
      <c r="C824" s="232" t="s">
        <v>710</v>
      </c>
      <c r="D824" s="232" t="s">
        <v>255</v>
      </c>
      <c r="E824" s="233" t="s">
        <v>659</v>
      </c>
      <c r="F824" s="234" t="s">
        <v>660</v>
      </c>
      <c r="G824" s="235" t="s">
        <v>135</v>
      </c>
      <c r="H824" s="236">
        <v>740.92399999999998</v>
      </c>
      <c r="I824" s="71"/>
      <c r="J824" s="237">
        <f>ROUND(I824*H824,2)</f>
        <v>0</v>
      </c>
      <c r="K824" s="234" t="s">
        <v>136</v>
      </c>
      <c r="L824" s="238"/>
      <c r="M824" s="239" t="s">
        <v>3</v>
      </c>
      <c r="N824" s="240" t="s">
        <v>42</v>
      </c>
      <c r="O824" s="99"/>
      <c r="P824" s="202">
        <f>O824*H824</f>
        <v>0</v>
      </c>
      <c r="Q824" s="202">
        <v>0</v>
      </c>
      <c r="R824" s="202">
        <f>Q824*H824</f>
        <v>0</v>
      </c>
      <c r="S824" s="202">
        <v>0</v>
      </c>
      <c r="T824" s="203">
        <f>S824*H824</f>
        <v>0</v>
      </c>
      <c r="AR824" s="120" t="s">
        <v>354</v>
      </c>
      <c r="AT824" s="120" t="s">
        <v>255</v>
      </c>
      <c r="AU824" s="120" t="s">
        <v>138</v>
      </c>
      <c r="AY824" s="120" t="s">
        <v>130</v>
      </c>
      <c r="BE824" s="204">
        <f>IF(N824="základní",J824,0)</f>
        <v>0</v>
      </c>
      <c r="BF824" s="204">
        <f>IF(N824="snížená",J824,0)</f>
        <v>0</v>
      </c>
      <c r="BG824" s="204">
        <f>IF(N824="zákl. přenesená",J824,0)</f>
        <v>0</v>
      </c>
      <c r="BH824" s="204">
        <f>IF(N824="sníž. přenesená",J824,0)</f>
        <v>0</v>
      </c>
      <c r="BI824" s="204">
        <f>IF(N824="nulová",J824,0)</f>
        <v>0</v>
      </c>
      <c r="BJ824" s="120" t="s">
        <v>138</v>
      </c>
      <c r="BK824" s="204">
        <f>ROUND(I824*H824,2)</f>
        <v>0</v>
      </c>
      <c r="BL824" s="120" t="s">
        <v>221</v>
      </c>
      <c r="BM824" s="120" t="s">
        <v>711</v>
      </c>
    </row>
    <row r="825" spans="2:65" s="95" customFormat="1" ht="22.5" customHeight="1" x14ac:dyDescent="0.3">
      <c r="B825" s="127"/>
      <c r="C825" s="194" t="s">
        <v>712</v>
      </c>
      <c r="D825" s="194" t="s">
        <v>132</v>
      </c>
      <c r="E825" s="195" t="s">
        <v>713</v>
      </c>
      <c r="F825" s="196" t="s">
        <v>714</v>
      </c>
      <c r="G825" s="197" t="s">
        <v>171</v>
      </c>
      <c r="H825" s="198">
        <v>6.6580000000000004</v>
      </c>
      <c r="I825" s="67"/>
      <c r="J825" s="199">
        <f>ROUND(I825*H825,2)</f>
        <v>0</v>
      </c>
      <c r="K825" s="196" t="s">
        <v>136</v>
      </c>
      <c r="L825" s="127"/>
      <c r="M825" s="200" t="s">
        <v>3</v>
      </c>
      <c r="N825" s="201" t="s">
        <v>42</v>
      </c>
      <c r="O825" s="99"/>
      <c r="P825" s="202">
        <f>O825*H825</f>
        <v>0</v>
      </c>
      <c r="Q825" s="202">
        <v>0</v>
      </c>
      <c r="R825" s="202">
        <f>Q825*H825</f>
        <v>0</v>
      </c>
      <c r="S825" s="202">
        <v>0</v>
      </c>
      <c r="T825" s="203">
        <f>S825*H825</f>
        <v>0</v>
      </c>
      <c r="AR825" s="120" t="s">
        <v>221</v>
      </c>
      <c r="AT825" s="120" t="s">
        <v>132</v>
      </c>
      <c r="AU825" s="120" t="s">
        <v>138</v>
      </c>
      <c r="AY825" s="120" t="s">
        <v>130</v>
      </c>
      <c r="BE825" s="204">
        <f>IF(N825="základní",J825,0)</f>
        <v>0</v>
      </c>
      <c r="BF825" s="204">
        <f>IF(N825="snížená",J825,0)</f>
        <v>0</v>
      </c>
      <c r="BG825" s="204">
        <f>IF(N825="zákl. přenesená",J825,0)</f>
        <v>0</v>
      </c>
      <c r="BH825" s="204">
        <f>IF(N825="sníž. přenesená",J825,0)</f>
        <v>0</v>
      </c>
      <c r="BI825" s="204">
        <f>IF(N825="nulová",J825,0)</f>
        <v>0</v>
      </c>
      <c r="BJ825" s="120" t="s">
        <v>138</v>
      </c>
      <c r="BK825" s="204">
        <f>ROUND(I825*H825,2)</f>
        <v>0</v>
      </c>
      <c r="BL825" s="120" t="s">
        <v>221</v>
      </c>
      <c r="BM825" s="120" t="s">
        <v>715</v>
      </c>
    </row>
    <row r="826" spans="2:65" s="113" customFormat="1" ht="29.85" customHeight="1" x14ac:dyDescent="0.3">
      <c r="B826" s="181"/>
      <c r="D826" s="191" t="s">
        <v>69</v>
      </c>
      <c r="E826" s="192" t="s">
        <v>716</v>
      </c>
      <c r="F826" s="192" t="s">
        <v>717</v>
      </c>
      <c r="I826" s="66"/>
      <c r="J826" s="193">
        <f>BK826</f>
        <v>0</v>
      </c>
      <c r="L826" s="181"/>
      <c r="M826" s="185"/>
      <c r="N826" s="186"/>
      <c r="O826" s="186"/>
      <c r="P826" s="187">
        <f>SUM(P827:P847)</f>
        <v>0</v>
      </c>
      <c r="Q826" s="186"/>
      <c r="R826" s="187">
        <f>SUM(R827:R847)</f>
        <v>0</v>
      </c>
      <c r="S826" s="186"/>
      <c r="T826" s="188">
        <f>SUM(T827:T847)</f>
        <v>0</v>
      </c>
      <c r="AR826" s="182" t="s">
        <v>138</v>
      </c>
      <c r="AT826" s="189" t="s">
        <v>69</v>
      </c>
      <c r="AU826" s="189" t="s">
        <v>22</v>
      </c>
      <c r="AY826" s="182" t="s">
        <v>130</v>
      </c>
      <c r="BK826" s="190">
        <f>SUM(BK827:BK847)</f>
        <v>0</v>
      </c>
    </row>
    <row r="827" spans="2:65" s="95" customFormat="1" ht="22.5" customHeight="1" x14ac:dyDescent="0.3">
      <c r="B827" s="127"/>
      <c r="C827" s="194" t="s">
        <v>718</v>
      </c>
      <c r="D827" s="194" t="s">
        <v>132</v>
      </c>
      <c r="E827" s="195" t="s">
        <v>719</v>
      </c>
      <c r="F827" s="196" t="s">
        <v>720</v>
      </c>
      <c r="G827" s="197" t="s">
        <v>135</v>
      </c>
      <c r="H827" s="198">
        <v>127.56</v>
      </c>
      <c r="I827" s="67"/>
      <c r="J827" s="199">
        <f>ROUND(I827*H827,2)</f>
        <v>0</v>
      </c>
      <c r="K827" s="196" t="s">
        <v>136</v>
      </c>
      <c r="L827" s="127"/>
      <c r="M827" s="200" t="s">
        <v>3</v>
      </c>
      <c r="N827" s="201" t="s">
        <v>42</v>
      </c>
      <c r="O827" s="99"/>
      <c r="P827" s="202">
        <f>O827*H827</f>
        <v>0</v>
      </c>
      <c r="Q827" s="202">
        <v>0</v>
      </c>
      <c r="R827" s="202">
        <f>Q827*H827</f>
        <v>0</v>
      </c>
      <c r="S827" s="202">
        <v>0</v>
      </c>
      <c r="T827" s="203">
        <f>S827*H827</f>
        <v>0</v>
      </c>
      <c r="AR827" s="120" t="s">
        <v>221</v>
      </c>
      <c r="AT827" s="120" t="s">
        <v>132</v>
      </c>
      <c r="AU827" s="120" t="s">
        <v>138</v>
      </c>
      <c r="AY827" s="120" t="s">
        <v>130</v>
      </c>
      <c r="BE827" s="204">
        <f>IF(N827="základní",J827,0)</f>
        <v>0</v>
      </c>
      <c r="BF827" s="204">
        <f>IF(N827="snížená",J827,0)</f>
        <v>0</v>
      </c>
      <c r="BG827" s="204">
        <f>IF(N827="zákl. přenesená",J827,0)</f>
        <v>0</v>
      </c>
      <c r="BH827" s="204">
        <f>IF(N827="sníž. přenesená",J827,0)</f>
        <v>0</v>
      </c>
      <c r="BI827" s="204">
        <f>IF(N827="nulová",J827,0)</f>
        <v>0</v>
      </c>
      <c r="BJ827" s="120" t="s">
        <v>138</v>
      </c>
      <c r="BK827" s="204">
        <f>ROUND(I827*H827,2)</f>
        <v>0</v>
      </c>
      <c r="BL827" s="120" t="s">
        <v>221</v>
      </c>
      <c r="BM827" s="120" t="s">
        <v>721</v>
      </c>
    </row>
    <row r="828" spans="2:65" s="114" customFormat="1" x14ac:dyDescent="0.3">
      <c r="B828" s="205"/>
      <c r="D828" s="206" t="s">
        <v>140</v>
      </c>
      <c r="E828" s="207" t="s">
        <v>3</v>
      </c>
      <c r="F828" s="208" t="s">
        <v>482</v>
      </c>
      <c r="H828" s="209" t="s">
        <v>3</v>
      </c>
      <c r="I828" s="68"/>
      <c r="L828" s="205"/>
      <c r="M828" s="210"/>
      <c r="N828" s="211"/>
      <c r="O828" s="211"/>
      <c r="P828" s="211"/>
      <c r="Q828" s="211"/>
      <c r="R828" s="211"/>
      <c r="S828" s="211"/>
      <c r="T828" s="212"/>
      <c r="AT828" s="209" t="s">
        <v>140</v>
      </c>
      <c r="AU828" s="209" t="s">
        <v>138</v>
      </c>
      <c r="AV828" s="114" t="s">
        <v>22</v>
      </c>
      <c r="AW828" s="114" t="s">
        <v>34</v>
      </c>
      <c r="AX828" s="114" t="s">
        <v>70</v>
      </c>
      <c r="AY828" s="209" t="s">
        <v>130</v>
      </c>
    </row>
    <row r="829" spans="2:65" s="114" customFormat="1" x14ac:dyDescent="0.3">
      <c r="B829" s="205"/>
      <c r="D829" s="206" t="s">
        <v>140</v>
      </c>
      <c r="E829" s="207" t="s">
        <v>3</v>
      </c>
      <c r="F829" s="208" t="s">
        <v>483</v>
      </c>
      <c r="H829" s="209" t="s">
        <v>3</v>
      </c>
      <c r="I829" s="68"/>
      <c r="L829" s="205"/>
      <c r="M829" s="210"/>
      <c r="N829" s="211"/>
      <c r="O829" s="211"/>
      <c r="P829" s="211"/>
      <c r="Q829" s="211"/>
      <c r="R829" s="211"/>
      <c r="S829" s="211"/>
      <c r="T829" s="212"/>
      <c r="AT829" s="209" t="s">
        <v>140</v>
      </c>
      <c r="AU829" s="209" t="s">
        <v>138</v>
      </c>
      <c r="AV829" s="114" t="s">
        <v>22</v>
      </c>
      <c r="AW829" s="114" t="s">
        <v>34</v>
      </c>
      <c r="AX829" s="114" t="s">
        <v>70</v>
      </c>
      <c r="AY829" s="209" t="s">
        <v>130</v>
      </c>
    </row>
    <row r="830" spans="2:65" s="114" customFormat="1" x14ac:dyDescent="0.3">
      <c r="B830" s="205"/>
      <c r="D830" s="206" t="s">
        <v>140</v>
      </c>
      <c r="E830" s="207" t="s">
        <v>3</v>
      </c>
      <c r="F830" s="208" t="s">
        <v>484</v>
      </c>
      <c r="H830" s="209" t="s">
        <v>3</v>
      </c>
      <c r="I830" s="68"/>
      <c r="L830" s="205"/>
      <c r="M830" s="210"/>
      <c r="N830" s="211"/>
      <c r="O830" s="211"/>
      <c r="P830" s="211"/>
      <c r="Q830" s="211"/>
      <c r="R830" s="211"/>
      <c r="S830" s="211"/>
      <c r="T830" s="212"/>
      <c r="AT830" s="209" t="s">
        <v>140</v>
      </c>
      <c r="AU830" s="209" t="s">
        <v>138</v>
      </c>
      <c r="AV830" s="114" t="s">
        <v>22</v>
      </c>
      <c r="AW830" s="114" t="s">
        <v>34</v>
      </c>
      <c r="AX830" s="114" t="s">
        <v>70</v>
      </c>
      <c r="AY830" s="209" t="s">
        <v>130</v>
      </c>
    </row>
    <row r="831" spans="2:65" s="114" customFormat="1" x14ac:dyDescent="0.3">
      <c r="B831" s="205"/>
      <c r="D831" s="206" t="s">
        <v>140</v>
      </c>
      <c r="E831" s="207" t="s">
        <v>3</v>
      </c>
      <c r="F831" s="208" t="s">
        <v>227</v>
      </c>
      <c r="H831" s="209" t="s">
        <v>3</v>
      </c>
      <c r="I831" s="68"/>
      <c r="L831" s="205"/>
      <c r="M831" s="210"/>
      <c r="N831" s="211"/>
      <c r="O831" s="211"/>
      <c r="P831" s="211"/>
      <c r="Q831" s="211"/>
      <c r="R831" s="211"/>
      <c r="S831" s="211"/>
      <c r="T831" s="212"/>
      <c r="AT831" s="209" t="s">
        <v>140</v>
      </c>
      <c r="AU831" s="209" t="s">
        <v>138</v>
      </c>
      <c r="AV831" s="114" t="s">
        <v>22</v>
      </c>
      <c r="AW831" s="114" t="s">
        <v>34</v>
      </c>
      <c r="AX831" s="114" t="s">
        <v>70</v>
      </c>
      <c r="AY831" s="209" t="s">
        <v>130</v>
      </c>
    </row>
    <row r="832" spans="2:65" s="115" customFormat="1" x14ac:dyDescent="0.3">
      <c r="B832" s="213"/>
      <c r="D832" s="206" t="s">
        <v>140</v>
      </c>
      <c r="E832" s="214" t="s">
        <v>3</v>
      </c>
      <c r="F832" s="215" t="s">
        <v>485</v>
      </c>
      <c r="H832" s="216">
        <v>23.76</v>
      </c>
      <c r="I832" s="69"/>
      <c r="L832" s="213"/>
      <c r="M832" s="217"/>
      <c r="N832" s="218"/>
      <c r="O832" s="218"/>
      <c r="P832" s="218"/>
      <c r="Q832" s="218"/>
      <c r="R832" s="218"/>
      <c r="S832" s="218"/>
      <c r="T832" s="219"/>
      <c r="AT832" s="214" t="s">
        <v>140</v>
      </c>
      <c r="AU832" s="214" t="s">
        <v>138</v>
      </c>
      <c r="AV832" s="115" t="s">
        <v>138</v>
      </c>
      <c r="AW832" s="115" t="s">
        <v>34</v>
      </c>
      <c r="AX832" s="115" t="s">
        <v>70</v>
      </c>
      <c r="AY832" s="214" t="s">
        <v>130</v>
      </c>
    </row>
    <row r="833" spans="2:65" s="114" customFormat="1" x14ac:dyDescent="0.3">
      <c r="B833" s="205"/>
      <c r="D833" s="206" t="s">
        <v>140</v>
      </c>
      <c r="E833" s="207" t="s">
        <v>3</v>
      </c>
      <c r="F833" s="208" t="s">
        <v>235</v>
      </c>
      <c r="H833" s="209" t="s">
        <v>3</v>
      </c>
      <c r="I833" s="68"/>
      <c r="L833" s="205"/>
      <c r="M833" s="210"/>
      <c r="N833" s="211"/>
      <c r="O833" s="211"/>
      <c r="P833" s="211"/>
      <c r="Q833" s="211"/>
      <c r="R833" s="211"/>
      <c r="S833" s="211"/>
      <c r="T833" s="212"/>
      <c r="AT833" s="209" t="s">
        <v>140</v>
      </c>
      <c r="AU833" s="209" t="s">
        <v>138</v>
      </c>
      <c r="AV833" s="114" t="s">
        <v>22</v>
      </c>
      <c r="AW833" s="114" t="s">
        <v>34</v>
      </c>
      <c r="AX833" s="114" t="s">
        <v>70</v>
      </c>
      <c r="AY833" s="209" t="s">
        <v>130</v>
      </c>
    </row>
    <row r="834" spans="2:65" s="115" customFormat="1" x14ac:dyDescent="0.3">
      <c r="B834" s="213"/>
      <c r="D834" s="206" t="s">
        <v>140</v>
      </c>
      <c r="E834" s="214" t="s">
        <v>3</v>
      </c>
      <c r="F834" s="215" t="s">
        <v>253</v>
      </c>
      <c r="H834" s="216">
        <v>5.4</v>
      </c>
      <c r="I834" s="69"/>
      <c r="L834" s="213"/>
      <c r="M834" s="217"/>
      <c r="N834" s="218"/>
      <c r="O834" s="218"/>
      <c r="P834" s="218"/>
      <c r="Q834" s="218"/>
      <c r="R834" s="218"/>
      <c r="S834" s="218"/>
      <c r="T834" s="219"/>
      <c r="AT834" s="214" t="s">
        <v>140</v>
      </c>
      <c r="AU834" s="214" t="s">
        <v>138</v>
      </c>
      <c r="AV834" s="115" t="s">
        <v>138</v>
      </c>
      <c r="AW834" s="115" t="s">
        <v>34</v>
      </c>
      <c r="AX834" s="115" t="s">
        <v>70</v>
      </c>
      <c r="AY834" s="214" t="s">
        <v>130</v>
      </c>
    </row>
    <row r="835" spans="2:65" s="114" customFormat="1" x14ac:dyDescent="0.3">
      <c r="B835" s="205"/>
      <c r="D835" s="206" t="s">
        <v>140</v>
      </c>
      <c r="E835" s="207" t="s">
        <v>3</v>
      </c>
      <c r="F835" s="208" t="s">
        <v>238</v>
      </c>
      <c r="H835" s="209" t="s">
        <v>3</v>
      </c>
      <c r="I835" s="68"/>
      <c r="L835" s="205"/>
      <c r="M835" s="210"/>
      <c r="N835" s="211"/>
      <c r="O835" s="211"/>
      <c r="P835" s="211"/>
      <c r="Q835" s="211"/>
      <c r="R835" s="211"/>
      <c r="S835" s="211"/>
      <c r="T835" s="212"/>
      <c r="AT835" s="209" t="s">
        <v>140</v>
      </c>
      <c r="AU835" s="209" t="s">
        <v>138</v>
      </c>
      <c r="AV835" s="114" t="s">
        <v>22</v>
      </c>
      <c r="AW835" s="114" t="s">
        <v>34</v>
      </c>
      <c r="AX835" s="114" t="s">
        <v>70</v>
      </c>
      <c r="AY835" s="209" t="s">
        <v>130</v>
      </c>
    </row>
    <row r="836" spans="2:65" s="115" customFormat="1" x14ac:dyDescent="0.3">
      <c r="B836" s="213"/>
      <c r="D836" s="206" t="s">
        <v>140</v>
      </c>
      <c r="E836" s="214" t="s">
        <v>3</v>
      </c>
      <c r="F836" s="215" t="s">
        <v>253</v>
      </c>
      <c r="H836" s="216">
        <v>5.4</v>
      </c>
      <c r="I836" s="69"/>
      <c r="L836" s="213"/>
      <c r="M836" s="217"/>
      <c r="N836" s="218"/>
      <c r="O836" s="218"/>
      <c r="P836" s="218"/>
      <c r="Q836" s="218"/>
      <c r="R836" s="218"/>
      <c r="S836" s="218"/>
      <c r="T836" s="219"/>
      <c r="AT836" s="214" t="s">
        <v>140</v>
      </c>
      <c r="AU836" s="214" t="s">
        <v>138</v>
      </c>
      <c r="AV836" s="115" t="s">
        <v>138</v>
      </c>
      <c r="AW836" s="115" t="s">
        <v>34</v>
      </c>
      <c r="AX836" s="115" t="s">
        <v>70</v>
      </c>
      <c r="AY836" s="214" t="s">
        <v>130</v>
      </c>
    </row>
    <row r="837" spans="2:65" s="115" customFormat="1" x14ac:dyDescent="0.3">
      <c r="B837" s="213"/>
      <c r="D837" s="206" t="s">
        <v>140</v>
      </c>
      <c r="E837" s="214" t="s">
        <v>3</v>
      </c>
      <c r="F837" s="215" t="s">
        <v>3</v>
      </c>
      <c r="H837" s="216">
        <v>0</v>
      </c>
      <c r="I837" s="69"/>
      <c r="L837" s="213"/>
      <c r="M837" s="217"/>
      <c r="N837" s="218"/>
      <c r="O837" s="218"/>
      <c r="P837" s="218"/>
      <c r="Q837" s="218"/>
      <c r="R837" s="218"/>
      <c r="S837" s="218"/>
      <c r="T837" s="219"/>
      <c r="AT837" s="214" t="s">
        <v>140</v>
      </c>
      <c r="AU837" s="214" t="s">
        <v>138</v>
      </c>
      <c r="AV837" s="115" t="s">
        <v>138</v>
      </c>
      <c r="AW837" s="115" t="s">
        <v>4</v>
      </c>
      <c r="AX837" s="115" t="s">
        <v>70</v>
      </c>
      <c r="AY837" s="214" t="s">
        <v>130</v>
      </c>
    </row>
    <row r="838" spans="2:65" s="114" customFormat="1" x14ac:dyDescent="0.3">
      <c r="B838" s="205"/>
      <c r="D838" s="206" t="s">
        <v>140</v>
      </c>
      <c r="E838" s="207" t="s">
        <v>3</v>
      </c>
      <c r="F838" s="208" t="s">
        <v>141</v>
      </c>
      <c r="H838" s="209" t="s">
        <v>3</v>
      </c>
      <c r="I838" s="68"/>
      <c r="L838" s="205"/>
      <c r="M838" s="210"/>
      <c r="N838" s="211"/>
      <c r="O838" s="211"/>
      <c r="P838" s="211"/>
      <c r="Q838" s="211"/>
      <c r="R838" s="211"/>
      <c r="S838" s="211"/>
      <c r="T838" s="212"/>
      <c r="AT838" s="209" t="s">
        <v>140</v>
      </c>
      <c r="AU838" s="209" t="s">
        <v>138</v>
      </c>
      <c r="AV838" s="114" t="s">
        <v>22</v>
      </c>
      <c r="AW838" s="114" t="s">
        <v>34</v>
      </c>
      <c r="AX838" s="114" t="s">
        <v>70</v>
      </c>
      <c r="AY838" s="209" t="s">
        <v>130</v>
      </c>
    </row>
    <row r="839" spans="2:65" s="115" customFormat="1" x14ac:dyDescent="0.3">
      <c r="B839" s="213"/>
      <c r="D839" s="206" t="s">
        <v>140</v>
      </c>
      <c r="E839" s="214" t="s">
        <v>3</v>
      </c>
      <c r="F839" s="215" t="s">
        <v>142</v>
      </c>
      <c r="H839" s="216">
        <v>93</v>
      </c>
      <c r="I839" s="69"/>
      <c r="L839" s="213"/>
      <c r="M839" s="217"/>
      <c r="N839" s="218"/>
      <c r="O839" s="218"/>
      <c r="P839" s="218"/>
      <c r="Q839" s="218"/>
      <c r="R839" s="218"/>
      <c r="S839" s="218"/>
      <c r="T839" s="219"/>
      <c r="AT839" s="214" t="s">
        <v>140</v>
      </c>
      <c r="AU839" s="214" t="s">
        <v>138</v>
      </c>
      <c r="AV839" s="115" t="s">
        <v>138</v>
      </c>
      <c r="AW839" s="115" t="s">
        <v>34</v>
      </c>
      <c r="AX839" s="115" t="s">
        <v>70</v>
      </c>
      <c r="AY839" s="214" t="s">
        <v>130</v>
      </c>
    </row>
    <row r="840" spans="2:65" s="116" customFormat="1" x14ac:dyDescent="0.3">
      <c r="B840" s="220"/>
      <c r="D840" s="221" t="s">
        <v>140</v>
      </c>
      <c r="E840" s="222" t="s">
        <v>3</v>
      </c>
      <c r="F840" s="223" t="s">
        <v>143</v>
      </c>
      <c r="H840" s="224">
        <v>127.56</v>
      </c>
      <c r="I840" s="70"/>
      <c r="L840" s="220"/>
      <c r="M840" s="225"/>
      <c r="N840" s="226"/>
      <c r="O840" s="226"/>
      <c r="P840" s="226"/>
      <c r="Q840" s="226"/>
      <c r="R840" s="226"/>
      <c r="S840" s="226"/>
      <c r="T840" s="227"/>
      <c r="AT840" s="228" t="s">
        <v>140</v>
      </c>
      <c r="AU840" s="228" t="s">
        <v>138</v>
      </c>
      <c r="AV840" s="116" t="s">
        <v>137</v>
      </c>
      <c r="AW840" s="116" t="s">
        <v>34</v>
      </c>
      <c r="AX840" s="116" t="s">
        <v>22</v>
      </c>
      <c r="AY840" s="228" t="s">
        <v>130</v>
      </c>
    </row>
    <row r="841" spans="2:65" s="95" customFormat="1" ht="22.5" customHeight="1" x14ac:dyDescent="0.3">
      <c r="B841" s="127"/>
      <c r="C841" s="232" t="s">
        <v>722</v>
      </c>
      <c r="D841" s="232" t="s">
        <v>255</v>
      </c>
      <c r="E841" s="233" t="s">
        <v>295</v>
      </c>
      <c r="F841" s="234" t="s">
        <v>296</v>
      </c>
      <c r="G841" s="235" t="s">
        <v>135</v>
      </c>
      <c r="H841" s="236">
        <v>130.11099999999999</v>
      </c>
      <c r="I841" s="71"/>
      <c r="J841" s="237">
        <f>ROUND(I841*H841,2)</f>
        <v>0</v>
      </c>
      <c r="K841" s="234" t="s">
        <v>136</v>
      </c>
      <c r="L841" s="238"/>
      <c r="M841" s="239" t="s">
        <v>3</v>
      </c>
      <c r="N841" s="240" t="s">
        <v>42</v>
      </c>
      <c r="O841" s="99"/>
      <c r="P841" s="202">
        <f>O841*H841</f>
        <v>0</v>
      </c>
      <c r="Q841" s="202">
        <v>0</v>
      </c>
      <c r="R841" s="202">
        <f>Q841*H841</f>
        <v>0</v>
      </c>
      <c r="S841" s="202">
        <v>0</v>
      </c>
      <c r="T841" s="203">
        <f>S841*H841</f>
        <v>0</v>
      </c>
      <c r="AR841" s="120" t="s">
        <v>354</v>
      </c>
      <c r="AT841" s="120" t="s">
        <v>255</v>
      </c>
      <c r="AU841" s="120" t="s">
        <v>138</v>
      </c>
      <c r="AY841" s="120" t="s">
        <v>130</v>
      </c>
      <c r="BE841" s="204">
        <f>IF(N841="základní",J841,0)</f>
        <v>0</v>
      </c>
      <c r="BF841" s="204">
        <f>IF(N841="snížená",J841,0)</f>
        <v>0</v>
      </c>
      <c r="BG841" s="204">
        <f>IF(N841="zákl. přenesená",J841,0)</f>
        <v>0</v>
      </c>
      <c r="BH841" s="204">
        <f>IF(N841="sníž. přenesená",J841,0)</f>
        <v>0</v>
      </c>
      <c r="BI841" s="204">
        <f>IF(N841="nulová",J841,0)</f>
        <v>0</v>
      </c>
      <c r="BJ841" s="120" t="s">
        <v>138</v>
      </c>
      <c r="BK841" s="204">
        <f>ROUND(I841*H841,2)</f>
        <v>0</v>
      </c>
      <c r="BL841" s="120" t="s">
        <v>221</v>
      </c>
      <c r="BM841" s="120" t="s">
        <v>723</v>
      </c>
    </row>
    <row r="842" spans="2:65" s="95" customFormat="1" ht="22.5" customHeight="1" x14ac:dyDescent="0.3">
      <c r="B842" s="127"/>
      <c r="C842" s="194" t="s">
        <v>142</v>
      </c>
      <c r="D842" s="194" t="s">
        <v>132</v>
      </c>
      <c r="E842" s="195" t="s">
        <v>724</v>
      </c>
      <c r="F842" s="196" t="s">
        <v>725</v>
      </c>
      <c r="G842" s="197" t="s">
        <v>135</v>
      </c>
      <c r="H842" s="198">
        <v>564.57799999999997</v>
      </c>
      <c r="I842" s="67"/>
      <c r="J842" s="199">
        <f>ROUND(I842*H842,2)</f>
        <v>0</v>
      </c>
      <c r="K842" s="196" t="s">
        <v>136</v>
      </c>
      <c r="L842" s="127"/>
      <c r="M842" s="200" t="s">
        <v>3</v>
      </c>
      <c r="N842" s="201" t="s">
        <v>42</v>
      </c>
      <c r="O842" s="99"/>
      <c r="P842" s="202">
        <f>O842*H842</f>
        <v>0</v>
      </c>
      <c r="Q842" s="202">
        <v>0</v>
      </c>
      <c r="R842" s="202">
        <f>Q842*H842</f>
        <v>0</v>
      </c>
      <c r="S842" s="202">
        <v>0</v>
      </c>
      <c r="T842" s="203">
        <f>S842*H842</f>
        <v>0</v>
      </c>
      <c r="AR842" s="120" t="s">
        <v>221</v>
      </c>
      <c r="AT842" s="120" t="s">
        <v>132</v>
      </c>
      <c r="AU842" s="120" t="s">
        <v>138</v>
      </c>
      <c r="AY842" s="120" t="s">
        <v>130</v>
      </c>
      <c r="BE842" s="204">
        <f>IF(N842="základní",J842,0)</f>
        <v>0</v>
      </c>
      <c r="BF842" s="204">
        <f>IF(N842="snížená",J842,0)</f>
        <v>0</v>
      </c>
      <c r="BG842" s="204">
        <f>IF(N842="zákl. přenesená",J842,0)</f>
        <v>0</v>
      </c>
      <c r="BH842" s="204">
        <f>IF(N842="sníž. přenesená",J842,0)</f>
        <v>0</v>
      </c>
      <c r="BI842" s="204">
        <f>IF(N842="nulová",J842,0)</f>
        <v>0</v>
      </c>
      <c r="BJ842" s="120" t="s">
        <v>138</v>
      </c>
      <c r="BK842" s="204">
        <f>ROUND(I842*H842,2)</f>
        <v>0</v>
      </c>
      <c r="BL842" s="120" t="s">
        <v>221</v>
      </c>
      <c r="BM842" s="120" t="s">
        <v>726</v>
      </c>
    </row>
    <row r="843" spans="2:65" s="114" customFormat="1" x14ac:dyDescent="0.3">
      <c r="B843" s="205"/>
      <c r="D843" s="206" t="s">
        <v>140</v>
      </c>
      <c r="E843" s="207" t="s">
        <v>3</v>
      </c>
      <c r="F843" s="208" t="s">
        <v>727</v>
      </c>
      <c r="H843" s="209" t="s">
        <v>3</v>
      </c>
      <c r="I843" s="68"/>
      <c r="L843" s="205"/>
      <c r="M843" s="210"/>
      <c r="N843" s="211"/>
      <c r="O843" s="211"/>
      <c r="P843" s="211"/>
      <c r="Q843" s="211"/>
      <c r="R843" s="211"/>
      <c r="S843" s="211"/>
      <c r="T843" s="212"/>
      <c r="AT843" s="209" t="s">
        <v>140</v>
      </c>
      <c r="AU843" s="209" t="s">
        <v>138</v>
      </c>
      <c r="AV843" s="114" t="s">
        <v>22</v>
      </c>
      <c r="AW843" s="114" t="s">
        <v>34</v>
      </c>
      <c r="AX843" s="114" t="s">
        <v>70</v>
      </c>
      <c r="AY843" s="209" t="s">
        <v>130</v>
      </c>
    </row>
    <row r="844" spans="2:65" s="115" customFormat="1" x14ac:dyDescent="0.3">
      <c r="B844" s="213"/>
      <c r="D844" s="206" t="s">
        <v>140</v>
      </c>
      <c r="E844" s="214" t="s">
        <v>3</v>
      </c>
      <c r="F844" s="215" t="s">
        <v>728</v>
      </c>
      <c r="H844" s="216">
        <v>564.57799999999997</v>
      </c>
      <c r="I844" s="69"/>
      <c r="L844" s="213"/>
      <c r="M844" s="217"/>
      <c r="N844" s="218"/>
      <c r="O844" s="218"/>
      <c r="P844" s="218"/>
      <c r="Q844" s="218"/>
      <c r="R844" s="218"/>
      <c r="S844" s="218"/>
      <c r="T844" s="219"/>
      <c r="AT844" s="214" t="s">
        <v>140</v>
      </c>
      <c r="AU844" s="214" t="s">
        <v>138</v>
      </c>
      <c r="AV844" s="115" t="s">
        <v>138</v>
      </c>
      <c r="AW844" s="115" t="s">
        <v>34</v>
      </c>
      <c r="AX844" s="115" t="s">
        <v>70</v>
      </c>
      <c r="AY844" s="214" t="s">
        <v>130</v>
      </c>
    </row>
    <row r="845" spans="2:65" s="116" customFormat="1" x14ac:dyDescent="0.3">
      <c r="B845" s="220"/>
      <c r="D845" s="221" t="s">
        <v>140</v>
      </c>
      <c r="E845" s="222" t="s">
        <v>3</v>
      </c>
      <c r="F845" s="223" t="s">
        <v>143</v>
      </c>
      <c r="H845" s="224">
        <v>564.57799999999997</v>
      </c>
      <c r="I845" s="70"/>
      <c r="L845" s="220"/>
      <c r="M845" s="225"/>
      <c r="N845" s="226"/>
      <c r="O845" s="226"/>
      <c r="P845" s="226"/>
      <c r="Q845" s="226"/>
      <c r="R845" s="226"/>
      <c r="S845" s="226"/>
      <c r="T845" s="227"/>
      <c r="AT845" s="228" t="s">
        <v>140</v>
      </c>
      <c r="AU845" s="228" t="s">
        <v>138</v>
      </c>
      <c r="AV845" s="116" t="s">
        <v>137</v>
      </c>
      <c r="AW845" s="116" t="s">
        <v>34</v>
      </c>
      <c r="AX845" s="116" t="s">
        <v>22</v>
      </c>
      <c r="AY845" s="228" t="s">
        <v>130</v>
      </c>
    </row>
    <row r="846" spans="2:65" s="95" customFormat="1" ht="22.5" customHeight="1" x14ac:dyDescent="0.3">
      <c r="B846" s="127"/>
      <c r="C846" s="232" t="s">
        <v>729</v>
      </c>
      <c r="D846" s="232" t="s">
        <v>255</v>
      </c>
      <c r="E846" s="233" t="s">
        <v>730</v>
      </c>
      <c r="F846" s="234" t="s">
        <v>731</v>
      </c>
      <c r="G846" s="235" t="s">
        <v>150</v>
      </c>
      <c r="H846" s="236">
        <v>115.17400000000001</v>
      </c>
      <c r="I846" s="71"/>
      <c r="J846" s="237">
        <f>ROUND(I846*H846,2)</f>
        <v>0</v>
      </c>
      <c r="K846" s="234" t="s">
        <v>136</v>
      </c>
      <c r="L846" s="238"/>
      <c r="M846" s="239" t="s">
        <v>3</v>
      </c>
      <c r="N846" s="240" t="s">
        <v>42</v>
      </c>
      <c r="O846" s="99"/>
      <c r="P846" s="202">
        <f>O846*H846</f>
        <v>0</v>
      </c>
      <c r="Q846" s="202">
        <v>0</v>
      </c>
      <c r="R846" s="202">
        <f>Q846*H846</f>
        <v>0</v>
      </c>
      <c r="S846" s="202">
        <v>0</v>
      </c>
      <c r="T846" s="203">
        <f>S846*H846</f>
        <v>0</v>
      </c>
      <c r="AR846" s="120" t="s">
        <v>354</v>
      </c>
      <c r="AT846" s="120" t="s">
        <v>255</v>
      </c>
      <c r="AU846" s="120" t="s">
        <v>138</v>
      </c>
      <c r="AY846" s="120" t="s">
        <v>130</v>
      </c>
      <c r="BE846" s="204">
        <f>IF(N846="základní",J846,0)</f>
        <v>0</v>
      </c>
      <c r="BF846" s="204">
        <f>IF(N846="snížená",J846,0)</f>
        <v>0</v>
      </c>
      <c r="BG846" s="204">
        <f>IF(N846="zákl. přenesená",J846,0)</f>
        <v>0</v>
      </c>
      <c r="BH846" s="204">
        <f>IF(N846="sníž. přenesená",J846,0)</f>
        <v>0</v>
      </c>
      <c r="BI846" s="204">
        <f>IF(N846="nulová",J846,0)</f>
        <v>0</v>
      </c>
      <c r="BJ846" s="120" t="s">
        <v>138</v>
      </c>
      <c r="BK846" s="204">
        <f>ROUND(I846*H846,2)</f>
        <v>0</v>
      </c>
      <c r="BL846" s="120" t="s">
        <v>221</v>
      </c>
      <c r="BM846" s="120" t="s">
        <v>732</v>
      </c>
    </row>
    <row r="847" spans="2:65" s="95" customFormat="1" ht="22.5" customHeight="1" x14ac:dyDescent="0.3">
      <c r="B847" s="127"/>
      <c r="C847" s="194" t="s">
        <v>733</v>
      </c>
      <c r="D847" s="194" t="s">
        <v>132</v>
      </c>
      <c r="E847" s="195" t="s">
        <v>734</v>
      </c>
      <c r="F847" s="196" t="s">
        <v>735</v>
      </c>
      <c r="G847" s="197" t="s">
        <v>171</v>
      </c>
      <c r="H847" s="198">
        <v>3.6890000000000001</v>
      </c>
      <c r="I847" s="67"/>
      <c r="J847" s="199">
        <f>ROUND(I847*H847,2)</f>
        <v>0</v>
      </c>
      <c r="K847" s="196" t="s">
        <v>136</v>
      </c>
      <c r="L847" s="127"/>
      <c r="M847" s="200" t="s">
        <v>3</v>
      </c>
      <c r="N847" s="201" t="s">
        <v>42</v>
      </c>
      <c r="O847" s="99"/>
      <c r="P847" s="202">
        <f>O847*H847</f>
        <v>0</v>
      </c>
      <c r="Q847" s="202">
        <v>0</v>
      </c>
      <c r="R847" s="202">
        <f>Q847*H847</f>
        <v>0</v>
      </c>
      <c r="S847" s="202">
        <v>0</v>
      </c>
      <c r="T847" s="203">
        <f>S847*H847</f>
        <v>0</v>
      </c>
      <c r="AR847" s="120" t="s">
        <v>221</v>
      </c>
      <c r="AT847" s="120" t="s">
        <v>132</v>
      </c>
      <c r="AU847" s="120" t="s">
        <v>138</v>
      </c>
      <c r="AY847" s="120" t="s">
        <v>130</v>
      </c>
      <c r="BE847" s="204">
        <f>IF(N847="základní",J847,0)</f>
        <v>0</v>
      </c>
      <c r="BF847" s="204">
        <f>IF(N847="snížená",J847,0)</f>
        <v>0</v>
      </c>
      <c r="BG847" s="204">
        <f>IF(N847="zákl. přenesená",J847,0)</f>
        <v>0</v>
      </c>
      <c r="BH847" s="204">
        <f>IF(N847="sníž. přenesená",J847,0)</f>
        <v>0</v>
      </c>
      <c r="BI847" s="204">
        <f>IF(N847="nulová",J847,0)</f>
        <v>0</v>
      </c>
      <c r="BJ847" s="120" t="s">
        <v>138</v>
      </c>
      <c r="BK847" s="204">
        <f>ROUND(I847*H847,2)</f>
        <v>0</v>
      </c>
      <c r="BL847" s="120" t="s">
        <v>221</v>
      </c>
      <c r="BM847" s="120" t="s">
        <v>736</v>
      </c>
    </row>
    <row r="848" spans="2:65" s="113" customFormat="1" ht="29.85" customHeight="1" x14ac:dyDescent="0.3">
      <c r="B848" s="181"/>
      <c r="D848" s="191" t="s">
        <v>69</v>
      </c>
      <c r="E848" s="192" t="s">
        <v>737</v>
      </c>
      <c r="F848" s="192" t="s">
        <v>738</v>
      </c>
      <c r="I848" s="66"/>
      <c r="J848" s="193">
        <f>BK848</f>
        <v>0</v>
      </c>
      <c r="L848" s="181"/>
      <c r="M848" s="185"/>
      <c r="N848" s="186"/>
      <c r="O848" s="186"/>
      <c r="P848" s="187">
        <f>SUM(P849:P907)</f>
        <v>0</v>
      </c>
      <c r="Q848" s="186"/>
      <c r="R848" s="187">
        <f>SUM(R849:R907)</f>
        <v>0</v>
      </c>
      <c r="S848" s="186"/>
      <c r="T848" s="188">
        <f>SUM(T849:T907)</f>
        <v>0</v>
      </c>
      <c r="AR848" s="182" t="s">
        <v>138</v>
      </c>
      <c r="AT848" s="189" t="s">
        <v>69</v>
      </c>
      <c r="AU848" s="189" t="s">
        <v>22</v>
      </c>
      <c r="AY848" s="182" t="s">
        <v>130</v>
      </c>
      <c r="BK848" s="190">
        <f>SUM(BK849:BK907)</f>
        <v>0</v>
      </c>
    </row>
    <row r="849" spans="2:65" s="95" customFormat="1" ht="22.5" customHeight="1" x14ac:dyDescent="0.3">
      <c r="B849" s="127"/>
      <c r="C849" s="194" t="s">
        <v>739</v>
      </c>
      <c r="D849" s="194" t="s">
        <v>132</v>
      </c>
      <c r="E849" s="195" t="s">
        <v>740</v>
      </c>
      <c r="F849" s="196" t="s">
        <v>741</v>
      </c>
      <c r="G849" s="197" t="s">
        <v>195</v>
      </c>
      <c r="H849" s="198">
        <v>114</v>
      </c>
      <c r="I849" s="67"/>
      <c r="J849" s="199">
        <f>ROUND(I849*H849,2)</f>
        <v>0</v>
      </c>
      <c r="K849" s="196" t="s">
        <v>136</v>
      </c>
      <c r="L849" s="127"/>
      <c r="M849" s="200" t="s">
        <v>3</v>
      </c>
      <c r="N849" s="201" t="s">
        <v>42</v>
      </c>
      <c r="O849" s="99"/>
      <c r="P849" s="202">
        <f>O849*H849</f>
        <v>0</v>
      </c>
      <c r="Q849" s="202">
        <v>0</v>
      </c>
      <c r="R849" s="202">
        <f>Q849*H849</f>
        <v>0</v>
      </c>
      <c r="S849" s="202">
        <v>0</v>
      </c>
      <c r="T849" s="203">
        <f>S849*H849</f>
        <v>0</v>
      </c>
      <c r="AR849" s="120" t="s">
        <v>221</v>
      </c>
      <c r="AT849" s="120" t="s">
        <v>132</v>
      </c>
      <c r="AU849" s="120" t="s">
        <v>138</v>
      </c>
      <c r="AY849" s="120" t="s">
        <v>130</v>
      </c>
      <c r="BE849" s="204">
        <f>IF(N849="základní",J849,0)</f>
        <v>0</v>
      </c>
      <c r="BF849" s="204">
        <f>IF(N849="snížená",J849,0)</f>
        <v>0</v>
      </c>
      <c r="BG849" s="204">
        <f>IF(N849="zákl. přenesená",J849,0)</f>
        <v>0</v>
      </c>
      <c r="BH849" s="204">
        <f>IF(N849="sníž. přenesená",J849,0)</f>
        <v>0</v>
      </c>
      <c r="BI849" s="204">
        <f>IF(N849="nulová",J849,0)</f>
        <v>0</v>
      </c>
      <c r="BJ849" s="120" t="s">
        <v>138</v>
      </c>
      <c r="BK849" s="204">
        <f>ROUND(I849*H849,2)</f>
        <v>0</v>
      </c>
      <c r="BL849" s="120" t="s">
        <v>221</v>
      </c>
      <c r="BM849" s="120" t="s">
        <v>742</v>
      </c>
    </row>
    <row r="850" spans="2:65" s="114" customFormat="1" x14ac:dyDescent="0.3">
      <c r="B850" s="205"/>
      <c r="D850" s="206" t="s">
        <v>140</v>
      </c>
      <c r="E850" s="207" t="s">
        <v>3</v>
      </c>
      <c r="F850" s="208" t="s">
        <v>743</v>
      </c>
      <c r="H850" s="209" t="s">
        <v>3</v>
      </c>
      <c r="I850" s="68"/>
      <c r="L850" s="205"/>
      <c r="M850" s="210"/>
      <c r="N850" s="211"/>
      <c r="O850" s="211"/>
      <c r="P850" s="211"/>
      <c r="Q850" s="211"/>
      <c r="R850" s="211"/>
      <c r="S850" s="211"/>
      <c r="T850" s="212"/>
      <c r="AT850" s="209" t="s">
        <v>140</v>
      </c>
      <c r="AU850" s="209" t="s">
        <v>138</v>
      </c>
      <c r="AV850" s="114" t="s">
        <v>22</v>
      </c>
      <c r="AW850" s="114" t="s">
        <v>34</v>
      </c>
      <c r="AX850" s="114" t="s">
        <v>70</v>
      </c>
      <c r="AY850" s="209" t="s">
        <v>130</v>
      </c>
    </row>
    <row r="851" spans="2:65" s="114" customFormat="1" x14ac:dyDescent="0.3">
      <c r="B851" s="205"/>
      <c r="D851" s="206" t="s">
        <v>140</v>
      </c>
      <c r="E851" s="207" t="s">
        <v>3</v>
      </c>
      <c r="F851" s="208" t="s">
        <v>235</v>
      </c>
      <c r="H851" s="209" t="s">
        <v>3</v>
      </c>
      <c r="I851" s="68"/>
      <c r="L851" s="205"/>
      <c r="M851" s="210"/>
      <c r="N851" s="211"/>
      <c r="O851" s="211"/>
      <c r="P851" s="211"/>
      <c r="Q851" s="211"/>
      <c r="R851" s="211"/>
      <c r="S851" s="211"/>
      <c r="T851" s="212"/>
      <c r="AT851" s="209" t="s">
        <v>140</v>
      </c>
      <c r="AU851" s="209" t="s">
        <v>138</v>
      </c>
      <c r="AV851" s="114" t="s">
        <v>22</v>
      </c>
      <c r="AW851" s="114" t="s">
        <v>34</v>
      </c>
      <c r="AX851" s="114" t="s">
        <v>70</v>
      </c>
      <c r="AY851" s="209" t="s">
        <v>130</v>
      </c>
    </row>
    <row r="852" spans="2:65" s="115" customFormat="1" x14ac:dyDescent="0.3">
      <c r="B852" s="213"/>
      <c r="D852" s="206" t="s">
        <v>140</v>
      </c>
      <c r="E852" s="214" t="s">
        <v>3</v>
      </c>
      <c r="F852" s="215" t="s">
        <v>423</v>
      </c>
      <c r="H852" s="216">
        <v>57</v>
      </c>
      <c r="I852" s="69"/>
      <c r="L852" s="213"/>
      <c r="M852" s="217"/>
      <c r="N852" s="218"/>
      <c r="O852" s="218"/>
      <c r="P852" s="218"/>
      <c r="Q852" s="218"/>
      <c r="R852" s="218"/>
      <c r="S852" s="218"/>
      <c r="T852" s="219"/>
      <c r="AT852" s="214" t="s">
        <v>140</v>
      </c>
      <c r="AU852" s="214" t="s">
        <v>138</v>
      </c>
      <c r="AV852" s="115" t="s">
        <v>138</v>
      </c>
      <c r="AW852" s="115" t="s">
        <v>34</v>
      </c>
      <c r="AX852" s="115" t="s">
        <v>70</v>
      </c>
      <c r="AY852" s="214" t="s">
        <v>130</v>
      </c>
    </row>
    <row r="853" spans="2:65" s="114" customFormat="1" x14ac:dyDescent="0.3">
      <c r="B853" s="205"/>
      <c r="D853" s="206" t="s">
        <v>140</v>
      </c>
      <c r="E853" s="207" t="s">
        <v>3</v>
      </c>
      <c r="F853" s="208" t="s">
        <v>238</v>
      </c>
      <c r="H853" s="209" t="s">
        <v>3</v>
      </c>
      <c r="I853" s="68"/>
      <c r="L853" s="205"/>
      <c r="M853" s="210"/>
      <c r="N853" s="211"/>
      <c r="O853" s="211"/>
      <c r="P853" s="211"/>
      <c r="Q853" s="211"/>
      <c r="R853" s="211"/>
      <c r="S853" s="211"/>
      <c r="T853" s="212"/>
      <c r="AT853" s="209" t="s">
        <v>140</v>
      </c>
      <c r="AU853" s="209" t="s">
        <v>138</v>
      </c>
      <c r="AV853" s="114" t="s">
        <v>22</v>
      </c>
      <c r="AW853" s="114" t="s">
        <v>34</v>
      </c>
      <c r="AX853" s="114" t="s">
        <v>70</v>
      </c>
      <c r="AY853" s="209" t="s">
        <v>130</v>
      </c>
    </row>
    <row r="854" spans="2:65" s="115" customFormat="1" x14ac:dyDescent="0.3">
      <c r="B854" s="213"/>
      <c r="D854" s="206" t="s">
        <v>140</v>
      </c>
      <c r="E854" s="214" t="s">
        <v>3</v>
      </c>
      <c r="F854" s="215" t="s">
        <v>423</v>
      </c>
      <c r="H854" s="216">
        <v>57</v>
      </c>
      <c r="I854" s="69"/>
      <c r="L854" s="213"/>
      <c r="M854" s="217"/>
      <c r="N854" s="218"/>
      <c r="O854" s="218"/>
      <c r="P854" s="218"/>
      <c r="Q854" s="218"/>
      <c r="R854" s="218"/>
      <c r="S854" s="218"/>
      <c r="T854" s="219"/>
      <c r="AT854" s="214" t="s">
        <v>140</v>
      </c>
      <c r="AU854" s="214" t="s">
        <v>138</v>
      </c>
      <c r="AV854" s="115" t="s">
        <v>138</v>
      </c>
      <c r="AW854" s="115" t="s">
        <v>34</v>
      </c>
      <c r="AX854" s="115" t="s">
        <v>70</v>
      </c>
      <c r="AY854" s="214" t="s">
        <v>130</v>
      </c>
    </row>
    <row r="855" spans="2:65" s="116" customFormat="1" x14ac:dyDescent="0.3">
      <c r="B855" s="220"/>
      <c r="D855" s="221" t="s">
        <v>140</v>
      </c>
      <c r="E855" s="222" t="s">
        <v>3</v>
      </c>
      <c r="F855" s="223" t="s">
        <v>143</v>
      </c>
      <c r="H855" s="224">
        <v>114</v>
      </c>
      <c r="I855" s="70"/>
      <c r="L855" s="220"/>
      <c r="M855" s="225"/>
      <c r="N855" s="226"/>
      <c r="O855" s="226"/>
      <c r="P855" s="226"/>
      <c r="Q855" s="226"/>
      <c r="R855" s="226"/>
      <c r="S855" s="226"/>
      <c r="T855" s="227"/>
      <c r="AT855" s="228" t="s">
        <v>140</v>
      </c>
      <c r="AU855" s="228" t="s">
        <v>138</v>
      </c>
      <c r="AV855" s="116" t="s">
        <v>137</v>
      </c>
      <c r="AW855" s="116" t="s">
        <v>34</v>
      </c>
      <c r="AX855" s="116" t="s">
        <v>22</v>
      </c>
      <c r="AY855" s="228" t="s">
        <v>130</v>
      </c>
    </row>
    <row r="856" spans="2:65" s="95" customFormat="1" ht="22.5" customHeight="1" x14ac:dyDescent="0.3">
      <c r="B856" s="127"/>
      <c r="C856" s="194" t="s">
        <v>744</v>
      </c>
      <c r="D856" s="194" t="s">
        <v>132</v>
      </c>
      <c r="E856" s="195" t="s">
        <v>745</v>
      </c>
      <c r="F856" s="196" t="s">
        <v>746</v>
      </c>
      <c r="G856" s="197" t="s">
        <v>195</v>
      </c>
      <c r="H856" s="198">
        <v>29.7</v>
      </c>
      <c r="I856" s="67"/>
      <c r="J856" s="199">
        <f>ROUND(I856*H856,2)</f>
        <v>0</v>
      </c>
      <c r="K856" s="196" t="s">
        <v>136</v>
      </c>
      <c r="L856" s="127"/>
      <c r="M856" s="200" t="s">
        <v>3</v>
      </c>
      <c r="N856" s="201" t="s">
        <v>42</v>
      </c>
      <c r="O856" s="99"/>
      <c r="P856" s="202">
        <f>O856*H856</f>
        <v>0</v>
      </c>
      <c r="Q856" s="202">
        <v>0</v>
      </c>
      <c r="R856" s="202">
        <f>Q856*H856</f>
        <v>0</v>
      </c>
      <c r="S856" s="202">
        <v>0</v>
      </c>
      <c r="T856" s="203">
        <f>S856*H856</f>
        <v>0</v>
      </c>
      <c r="AR856" s="120" t="s">
        <v>221</v>
      </c>
      <c r="AT856" s="120" t="s">
        <v>132</v>
      </c>
      <c r="AU856" s="120" t="s">
        <v>138</v>
      </c>
      <c r="AY856" s="120" t="s">
        <v>130</v>
      </c>
      <c r="BE856" s="204">
        <f>IF(N856="základní",J856,0)</f>
        <v>0</v>
      </c>
      <c r="BF856" s="204">
        <f>IF(N856="snížená",J856,0)</f>
        <v>0</v>
      </c>
      <c r="BG856" s="204">
        <f>IF(N856="zákl. přenesená",J856,0)</f>
        <v>0</v>
      </c>
      <c r="BH856" s="204">
        <f>IF(N856="sníž. přenesená",J856,0)</f>
        <v>0</v>
      </c>
      <c r="BI856" s="204">
        <f>IF(N856="nulová",J856,0)</f>
        <v>0</v>
      </c>
      <c r="BJ856" s="120" t="s">
        <v>138</v>
      </c>
      <c r="BK856" s="204">
        <f>ROUND(I856*H856,2)</f>
        <v>0</v>
      </c>
      <c r="BL856" s="120" t="s">
        <v>221</v>
      </c>
      <c r="BM856" s="120" t="s">
        <v>747</v>
      </c>
    </row>
    <row r="857" spans="2:65" s="114" customFormat="1" x14ac:dyDescent="0.3">
      <c r="B857" s="205"/>
      <c r="D857" s="206" t="s">
        <v>140</v>
      </c>
      <c r="E857" s="207" t="s">
        <v>3</v>
      </c>
      <c r="F857" s="208" t="s">
        <v>566</v>
      </c>
      <c r="H857" s="209" t="s">
        <v>3</v>
      </c>
      <c r="I857" s="68"/>
      <c r="L857" s="205"/>
      <c r="M857" s="210"/>
      <c r="N857" s="211"/>
      <c r="O857" s="211"/>
      <c r="P857" s="211"/>
      <c r="Q857" s="211"/>
      <c r="R857" s="211"/>
      <c r="S857" s="211"/>
      <c r="T857" s="212"/>
      <c r="AT857" s="209" t="s">
        <v>140</v>
      </c>
      <c r="AU857" s="209" t="s">
        <v>138</v>
      </c>
      <c r="AV857" s="114" t="s">
        <v>22</v>
      </c>
      <c r="AW857" s="114" t="s">
        <v>34</v>
      </c>
      <c r="AX857" s="114" t="s">
        <v>70</v>
      </c>
      <c r="AY857" s="209" t="s">
        <v>130</v>
      </c>
    </row>
    <row r="858" spans="2:65" s="114" customFormat="1" x14ac:dyDescent="0.3">
      <c r="B858" s="205"/>
      <c r="D858" s="206" t="s">
        <v>140</v>
      </c>
      <c r="E858" s="207" t="s">
        <v>3</v>
      </c>
      <c r="F858" s="208" t="s">
        <v>748</v>
      </c>
      <c r="H858" s="209" t="s">
        <v>3</v>
      </c>
      <c r="I858" s="68"/>
      <c r="L858" s="205"/>
      <c r="M858" s="210"/>
      <c r="N858" s="211"/>
      <c r="O858" s="211"/>
      <c r="P858" s="211"/>
      <c r="Q858" s="211"/>
      <c r="R858" s="211"/>
      <c r="S858" s="211"/>
      <c r="T858" s="212"/>
      <c r="AT858" s="209" t="s">
        <v>140</v>
      </c>
      <c r="AU858" s="209" t="s">
        <v>138</v>
      </c>
      <c r="AV858" s="114" t="s">
        <v>22</v>
      </c>
      <c r="AW858" s="114" t="s">
        <v>34</v>
      </c>
      <c r="AX858" s="114" t="s">
        <v>70</v>
      </c>
      <c r="AY858" s="209" t="s">
        <v>130</v>
      </c>
    </row>
    <row r="859" spans="2:65" s="115" customFormat="1" x14ac:dyDescent="0.3">
      <c r="B859" s="213"/>
      <c r="D859" s="206" t="s">
        <v>140</v>
      </c>
      <c r="E859" s="214" t="s">
        <v>3</v>
      </c>
      <c r="F859" s="215" t="s">
        <v>749</v>
      </c>
      <c r="H859" s="216">
        <v>20.100000000000001</v>
      </c>
      <c r="I859" s="69"/>
      <c r="L859" s="213"/>
      <c r="M859" s="217"/>
      <c r="N859" s="218"/>
      <c r="O859" s="218"/>
      <c r="P859" s="218"/>
      <c r="Q859" s="218"/>
      <c r="R859" s="218"/>
      <c r="S859" s="218"/>
      <c r="T859" s="219"/>
      <c r="AT859" s="214" t="s">
        <v>140</v>
      </c>
      <c r="AU859" s="214" t="s">
        <v>138</v>
      </c>
      <c r="AV859" s="115" t="s">
        <v>138</v>
      </c>
      <c r="AW859" s="115" t="s">
        <v>34</v>
      </c>
      <c r="AX859" s="115" t="s">
        <v>70</v>
      </c>
      <c r="AY859" s="214" t="s">
        <v>130</v>
      </c>
    </row>
    <row r="860" spans="2:65" s="115" customFormat="1" x14ac:dyDescent="0.3">
      <c r="B860" s="213"/>
      <c r="D860" s="206" t="s">
        <v>140</v>
      </c>
      <c r="E860" s="214" t="s">
        <v>3</v>
      </c>
      <c r="F860" s="215" t="s">
        <v>750</v>
      </c>
      <c r="H860" s="216">
        <v>9.6</v>
      </c>
      <c r="I860" s="69"/>
      <c r="L860" s="213"/>
      <c r="M860" s="217"/>
      <c r="N860" s="218"/>
      <c r="O860" s="218"/>
      <c r="P860" s="218"/>
      <c r="Q860" s="218"/>
      <c r="R860" s="218"/>
      <c r="S860" s="218"/>
      <c r="T860" s="219"/>
      <c r="AT860" s="214" t="s">
        <v>140</v>
      </c>
      <c r="AU860" s="214" t="s">
        <v>138</v>
      </c>
      <c r="AV860" s="115" t="s">
        <v>138</v>
      </c>
      <c r="AW860" s="115" t="s">
        <v>34</v>
      </c>
      <c r="AX860" s="115" t="s">
        <v>70</v>
      </c>
      <c r="AY860" s="214" t="s">
        <v>130</v>
      </c>
    </row>
    <row r="861" spans="2:65" s="116" customFormat="1" x14ac:dyDescent="0.3">
      <c r="B861" s="220"/>
      <c r="D861" s="221" t="s">
        <v>140</v>
      </c>
      <c r="E861" s="222" t="s">
        <v>3</v>
      </c>
      <c r="F861" s="223" t="s">
        <v>143</v>
      </c>
      <c r="H861" s="224">
        <v>29.7</v>
      </c>
      <c r="I861" s="70"/>
      <c r="L861" s="220"/>
      <c r="M861" s="225"/>
      <c r="N861" s="226"/>
      <c r="O861" s="226"/>
      <c r="P861" s="226"/>
      <c r="Q861" s="226"/>
      <c r="R861" s="226"/>
      <c r="S861" s="226"/>
      <c r="T861" s="227"/>
      <c r="AT861" s="228" t="s">
        <v>140</v>
      </c>
      <c r="AU861" s="228" t="s">
        <v>138</v>
      </c>
      <c r="AV861" s="116" t="s">
        <v>137</v>
      </c>
      <c r="AW861" s="116" t="s">
        <v>34</v>
      </c>
      <c r="AX861" s="116" t="s">
        <v>22</v>
      </c>
      <c r="AY861" s="228" t="s">
        <v>130</v>
      </c>
    </row>
    <row r="862" spans="2:65" s="95" customFormat="1" ht="22.5" customHeight="1" x14ac:dyDescent="0.3">
      <c r="B862" s="127"/>
      <c r="C862" s="194" t="s">
        <v>751</v>
      </c>
      <c r="D862" s="194" t="s">
        <v>132</v>
      </c>
      <c r="E862" s="195" t="s">
        <v>752</v>
      </c>
      <c r="F862" s="196" t="s">
        <v>753</v>
      </c>
      <c r="G862" s="197" t="s">
        <v>195</v>
      </c>
      <c r="H862" s="198">
        <v>190.2</v>
      </c>
      <c r="I862" s="67"/>
      <c r="J862" s="199">
        <f>ROUND(I862*H862,2)</f>
        <v>0</v>
      </c>
      <c r="K862" s="196" t="s">
        <v>136</v>
      </c>
      <c r="L862" s="127"/>
      <c r="M862" s="200" t="s">
        <v>3</v>
      </c>
      <c r="N862" s="201" t="s">
        <v>42</v>
      </c>
      <c r="O862" s="99"/>
      <c r="P862" s="202">
        <f>O862*H862</f>
        <v>0</v>
      </c>
      <c r="Q862" s="202">
        <v>0</v>
      </c>
      <c r="R862" s="202">
        <f>Q862*H862</f>
        <v>0</v>
      </c>
      <c r="S862" s="202">
        <v>0</v>
      </c>
      <c r="T862" s="203">
        <f>S862*H862</f>
        <v>0</v>
      </c>
      <c r="AR862" s="120" t="s">
        <v>221</v>
      </c>
      <c r="AT862" s="120" t="s">
        <v>132</v>
      </c>
      <c r="AU862" s="120" t="s">
        <v>138</v>
      </c>
      <c r="AY862" s="120" t="s">
        <v>130</v>
      </c>
      <c r="BE862" s="204">
        <f>IF(N862="základní",J862,0)</f>
        <v>0</v>
      </c>
      <c r="BF862" s="204">
        <f>IF(N862="snížená",J862,0)</f>
        <v>0</v>
      </c>
      <c r="BG862" s="204">
        <f>IF(N862="zákl. přenesená",J862,0)</f>
        <v>0</v>
      </c>
      <c r="BH862" s="204">
        <f>IF(N862="sníž. přenesená",J862,0)</f>
        <v>0</v>
      </c>
      <c r="BI862" s="204">
        <f>IF(N862="nulová",J862,0)</f>
        <v>0</v>
      </c>
      <c r="BJ862" s="120" t="s">
        <v>138</v>
      </c>
      <c r="BK862" s="204">
        <f>ROUND(I862*H862,2)</f>
        <v>0</v>
      </c>
      <c r="BL862" s="120" t="s">
        <v>221</v>
      </c>
      <c r="BM862" s="120" t="s">
        <v>754</v>
      </c>
    </row>
    <row r="863" spans="2:65" s="114" customFormat="1" x14ac:dyDescent="0.3">
      <c r="B863" s="205"/>
      <c r="D863" s="206" t="s">
        <v>140</v>
      </c>
      <c r="E863" s="207" t="s">
        <v>3</v>
      </c>
      <c r="F863" s="208" t="s">
        <v>566</v>
      </c>
      <c r="H863" s="209" t="s">
        <v>3</v>
      </c>
      <c r="I863" s="68"/>
      <c r="L863" s="205"/>
      <c r="M863" s="210"/>
      <c r="N863" s="211"/>
      <c r="O863" s="211"/>
      <c r="P863" s="211"/>
      <c r="Q863" s="211"/>
      <c r="R863" s="211"/>
      <c r="S863" s="211"/>
      <c r="T863" s="212"/>
      <c r="AT863" s="209" t="s">
        <v>140</v>
      </c>
      <c r="AU863" s="209" t="s">
        <v>138</v>
      </c>
      <c r="AV863" s="114" t="s">
        <v>22</v>
      </c>
      <c r="AW863" s="114" t="s">
        <v>34</v>
      </c>
      <c r="AX863" s="114" t="s">
        <v>70</v>
      </c>
      <c r="AY863" s="209" t="s">
        <v>130</v>
      </c>
    </row>
    <row r="864" spans="2:65" s="114" customFormat="1" x14ac:dyDescent="0.3">
      <c r="B864" s="205"/>
      <c r="D864" s="206" t="s">
        <v>140</v>
      </c>
      <c r="E864" s="207" t="s">
        <v>3</v>
      </c>
      <c r="F864" s="208" t="s">
        <v>755</v>
      </c>
      <c r="H864" s="209" t="s">
        <v>3</v>
      </c>
      <c r="I864" s="68"/>
      <c r="L864" s="205"/>
      <c r="M864" s="210"/>
      <c r="N864" s="211"/>
      <c r="O864" s="211"/>
      <c r="P864" s="211"/>
      <c r="Q864" s="211"/>
      <c r="R864" s="211"/>
      <c r="S864" s="211"/>
      <c r="T864" s="212"/>
      <c r="AT864" s="209" t="s">
        <v>140</v>
      </c>
      <c r="AU864" s="209" t="s">
        <v>138</v>
      </c>
      <c r="AV864" s="114" t="s">
        <v>22</v>
      </c>
      <c r="AW864" s="114" t="s">
        <v>34</v>
      </c>
      <c r="AX864" s="114" t="s">
        <v>70</v>
      </c>
      <c r="AY864" s="209" t="s">
        <v>130</v>
      </c>
    </row>
    <row r="865" spans="2:65" s="115" customFormat="1" x14ac:dyDescent="0.3">
      <c r="B865" s="213"/>
      <c r="D865" s="206" t="s">
        <v>140</v>
      </c>
      <c r="E865" s="214" t="s">
        <v>3</v>
      </c>
      <c r="F865" s="215" t="s">
        <v>756</v>
      </c>
      <c r="H865" s="216">
        <v>79.5</v>
      </c>
      <c r="I865" s="69"/>
      <c r="L865" s="213"/>
      <c r="M865" s="217"/>
      <c r="N865" s="218"/>
      <c r="O865" s="218"/>
      <c r="P865" s="218"/>
      <c r="Q865" s="218"/>
      <c r="R865" s="218"/>
      <c r="S865" s="218"/>
      <c r="T865" s="219"/>
      <c r="AT865" s="214" t="s">
        <v>140</v>
      </c>
      <c r="AU865" s="214" t="s">
        <v>138</v>
      </c>
      <c r="AV865" s="115" t="s">
        <v>138</v>
      </c>
      <c r="AW865" s="115" t="s">
        <v>34</v>
      </c>
      <c r="AX865" s="115" t="s">
        <v>70</v>
      </c>
      <c r="AY865" s="214" t="s">
        <v>130</v>
      </c>
    </row>
    <row r="866" spans="2:65" s="115" customFormat="1" x14ac:dyDescent="0.3">
      <c r="B866" s="213"/>
      <c r="D866" s="206" t="s">
        <v>140</v>
      </c>
      <c r="E866" s="214" t="s">
        <v>3</v>
      </c>
      <c r="F866" s="215" t="s">
        <v>757</v>
      </c>
      <c r="H866" s="216">
        <v>79.5</v>
      </c>
      <c r="I866" s="69"/>
      <c r="L866" s="213"/>
      <c r="M866" s="217"/>
      <c r="N866" s="218"/>
      <c r="O866" s="218"/>
      <c r="P866" s="218"/>
      <c r="Q866" s="218"/>
      <c r="R866" s="218"/>
      <c r="S866" s="218"/>
      <c r="T866" s="219"/>
      <c r="AT866" s="214" t="s">
        <v>140</v>
      </c>
      <c r="AU866" s="214" t="s">
        <v>138</v>
      </c>
      <c r="AV866" s="115" t="s">
        <v>138</v>
      </c>
      <c r="AW866" s="115" t="s">
        <v>34</v>
      </c>
      <c r="AX866" s="115" t="s">
        <v>70</v>
      </c>
      <c r="AY866" s="214" t="s">
        <v>130</v>
      </c>
    </row>
    <row r="867" spans="2:65" s="115" customFormat="1" x14ac:dyDescent="0.3">
      <c r="B867" s="213"/>
      <c r="D867" s="206" t="s">
        <v>140</v>
      </c>
      <c r="E867" s="214" t="s">
        <v>3</v>
      </c>
      <c r="F867" s="215" t="s">
        <v>758</v>
      </c>
      <c r="H867" s="216">
        <v>31.2</v>
      </c>
      <c r="I867" s="69"/>
      <c r="L867" s="213"/>
      <c r="M867" s="217"/>
      <c r="N867" s="218"/>
      <c r="O867" s="218"/>
      <c r="P867" s="218"/>
      <c r="Q867" s="218"/>
      <c r="R867" s="218"/>
      <c r="S867" s="218"/>
      <c r="T867" s="219"/>
      <c r="AT867" s="214" t="s">
        <v>140</v>
      </c>
      <c r="AU867" s="214" t="s">
        <v>138</v>
      </c>
      <c r="AV867" s="115" t="s">
        <v>138</v>
      </c>
      <c r="AW867" s="115" t="s">
        <v>34</v>
      </c>
      <c r="AX867" s="115" t="s">
        <v>70</v>
      </c>
      <c r="AY867" s="214" t="s">
        <v>130</v>
      </c>
    </row>
    <row r="868" spans="2:65" s="116" customFormat="1" x14ac:dyDescent="0.3">
      <c r="B868" s="220"/>
      <c r="D868" s="221" t="s">
        <v>140</v>
      </c>
      <c r="E868" s="222" t="s">
        <v>3</v>
      </c>
      <c r="F868" s="223" t="s">
        <v>143</v>
      </c>
      <c r="H868" s="224">
        <v>190.2</v>
      </c>
      <c r="I868" s="70"/>
      <c r="L868" s="220"/>
      <c r="M868" s="225"/>
      <c r="N868" s="226"/>
      <c r="O868" s="226"/>
      <c r="P868" s="226"/>
      <c r="Q868" s="226"/>
      <c r="R868" s="226"/>
      <c r="S868" s="226"/>
      <c r="T868" s="227"/>
      <c r="AT868" s="228" t="s">
        <v>140</v>
      </c>
      <c r="AU868" s="228" t="s">
        <v>138</v>
      </c>
      <c r="AV868" s="116" t="s">
        <v>137</v>
      </c>
      <c r="AW868" s="116" t="s">
        <v>34</v>
      </c>
      <c r="AX868" s="116" t="s">
        <v>22</v>
      </c>
      <c r="AY868" s="228" t="s">
        <v>130</v>
      </c>
    </row>
    <row r="869" spans="2:65" s="95" customFormat="1" ht="22.5" customHeight="1" x14ac:dyDescent="0.3">
      <c r="B869" s="127"/>
      <c r="C869" s="194" t="s">
        <v>759</v>
      </c>
      <c r="D869" s="194" t="s">
        <v>132</v>
      </c>
      <c r="E869" s="195" t="s">
        <v>760</v>
      </c>
      <c r="F869" s="196" t="s">
        <v>761</v>
      </c>
      <c r="G869" s="197" t="s">
        <v>195</v>
      </c>
      <c r="H869" s="198">
        <v>315.89999999999998</v>
      </c>
      <c r="I869" s="67"/>
      <c r="J869" s="199">
        <f>ROUND(I869*H869,2)</f>
        <v>0</v>
      </c>
      <c r="K869" s="196" t="s">
        <v>136</v>
      </c>
      <c r="L869" s="127"/>
      <c r="M869" s="200" t="s">
        <v>3</v>
      </c>
      <c r="N869" s="201" t="s">
        <v>42</v>
      </c>
      <c r="O869" s="99"/>
      <c r="P869" s="202">
        <f>O869*H869</f>
        <v>0</v>
      </c>
      <c r="Q869" s="202">
        <v>0</v>
      </c>
      <c r="R869" s="202">
        <f>Q869*H869</f>
        <v>0</v>
      </c>
      <c r="S869" s="202">
        <v>0</v>
      </c>
      <c r="T869" s="203">
        <f>S869*H869</f>
        <v>0</v>
      </c>
      <c r="AR869" s="120" t="s">
        <v>221</v>
      </c>
      <c r="AT869" s="120" t="s">
        <v>132</v>
      </c>
      <c r="AU869" s="120" t="s">
        <v>138</v>
      </c>
      <c r="AY869" s="120" t="s">
        <v>130</v>
      </c>
      <c r="BE869" s="204">
        <f>IF(N869="základní",J869,0)</f>
        <v>0</v>
      </c>
      <c r="BF869" s="204">
        <f>IF(N869="snížená",J869,0)</f>
        <v>0</v>
      </c>
      <c r="BG869" s="204">
        <f>IF(N869="zákl. přenesená",J869,0)</f>
        <v>0</v>
      </c>
      <c r="BH869" s="204">
        <f>IF(N869="sníž. přenesená",J869,0)</f>
        <v>0</v>
      </c>
      <c r="BI869" s="204">
        <f>IF(N869="nulová",J869,0)</f>
        <v>0</v>
      </c>
      <c r="BJ869" s="120" t="s">
        <v>138</v>
      </c>
      <c r="BK869" s="204">
        <f>ROUND(I869*H869,2)</f>
        <v>0</v>
      </c>
      <c r="BL869" s="120" t="s">
        <v>221</v>
      </c>
      <c r="BM869" s="120" t="s">
        <v>762</v>
      </c>
    </row>
    <row r="870" spans="2:65" s="114" customFormat="1" x14ac:dyDescent="0.3">
      <c r="B870" s="205"/>
      <c r="D870" s="206" t="s">
        <v>140</v>
      </c>
      <c r="E870" s="207" t="s">
        <v>3</v>
      </c>
      <c r="F870" s="208" t="s">
        <v>763</v>
      </c>
      <c r="H870" s="209" t="s">
        <v>3</v>
      </c>
      <c r="I870" s="68"/>
      <c r="L870" s="205"/>
      <c r="M870" s="210"/>
      <c r="N870" s="211"/>
      <c r="O870" s="211"/>
      <c r="P870" s="211"/>
      <c r="Q870" s="211"/>
      <c r="R870" s="211"/>
      <c r="S870" s="211"/>
      <c r="T870" s="212"/>
      <c r="AT870" s="209" t="s">
        <v>140</v>
      </c>
      <c r="AU870" s="209" t="s">
        <v>138</v>
      </c>
      <c r="AV870" s="114" t="s">
        <v>22</v>
      </c>
      <c r="AW870" s="114" t="s">
        <v>34</v>
      </c>
      <c r="AX870" s="114" t="s">
        <v>70</v>
      </c>
      <c r="AY870" s="209" t="s">
        <v>130</v>
      </c>
    </row>
    <row r="871" spans="2:65" s="114" customFormat="1" x14ac:dyDescent="0.3">
      <c r="B871" s="205"/>
      <c r="D871" s="206" t="s">
        <v>140</v>
      </c>
      <c r="E871" s="207" t="s">
        <v>3</v>
      </c>
      <c r="F871" s="208" t="s">
        <v>227</v>
      </c>
      <c r="H871" s="209" t="s">
        <v>3</v>
      </c>
      <c r="I871" s="68"/>
      <c r="L871" s="205"/>
      <c r="M871" s="210"/>
      <c r="N871" s="211"/>
      <c r="O871" s="211"/>
      <c r="P871" s="211"/>
      <c r="Q871" s="211"/>
      <c r="R871" s="211"/>
      <c r="S871" s="211"/>
      <c r="T871" s="212"/>
      <c r="AT871" s="209" t="s">
        <v>140</v>
      </c>
      <c r="AU871" s="209" t="s">
        <v>138</v>
      </c>
      <c r="AV871" s="114" t="s">
        <v>22</v>
      </c>
      <c r="AW871" s="114" t="s">
        <v>34</v>
      </c>
      <c r="AX871" s="114" t="s">
        <v>70</v>
      </c>
      <c r="AY871" s="209" t="s">
        <v>130</v>
      </c>
    </row>
    <row r="872" spans="2:65" s="115" customFormat="1" x14ac:dyDescent="0.3">
      <c r="B872" s="213"/>
      <c r="D872" s="206" t="s">
        <v>140</v>
      </c>
      <c r="E872" s="214" t="s">
        <v>3</v>
      </c>
      <c r="F872" s="215" t="s">
        <v>764</v>
      </c>
      <c r="H872" s="216">
        <v>144.6</v>
      </c>
      <c r="I872" s="69"/>
      <c r="L872" s="213"/>
      <c r="M872" s="217"/>
      <c r="N872" s="218"/>
      <c r="O872" s="218"/>
      <c r="P872" s="218"/>
      <c r="Q872" s="218"/>
      <c r="R872" s="218"/>
      <c r="S872" s="218"/>
      <c r="T872" s="219"/>
      <c r="AT872" s="214" t="s">
        <v>140</v>
      </c>
      <c r="AU872" s="214" t="s">
        <v>138</v>
      </c>
      <c r="AV872" s="115" t="s">
        <v>138</v>
      </c>
      <c r="AW872" s="115" t="s">
        <v>34</v>
      </c>
      <c r="AX872" s="115" t="s">
        <v>70</v>
      </c>
      <c r="AY872" s="214" t="s">
        <v>130</v>
      </c>
    </row>
    <row r="873" spans="2:65" s="114" customFormat="1" x14ac:dyDescent="0.3">
      <c r="B873" s="205"/>
      <c r="D873" s="206" t="s">
        <v>140</v>
      </c>
      <c r="E873" s="207" t="s">
        <v>3</v>
      </c>
      <c r="F873" s="208" t="s">
        <v>765</v>
      </c>
      <c r="H873" s="209" t="s">
        <v>3</v>
      </c>
      <c r="I873" s="68"/>
      <c r="L873" s="205"/>
      <c r="M873" s="210"/>
      <c r="N873" s="211"/>
      <c r="O873" s="211"/>
      <c r="P873" s="211"/>
      <c r="Q873" s="211"/>
      <c r="R873" s="211"/>
      <c r="S873" s="211"/>
      <c r="T873" s="212"/>
      <c r="AT873" s="209" t="s">
        <v>140</v>
      </c>
      <c r="AU873" s="209" t="s">
        <v>138</v>
      </c>
      <c r="AV873" s="114" t="s">
        <v>22</v>
      </c>
      <c r="AW873" s="114" t="s">
        <v>34</v>
      </c>
      <c r="AX873" s="114" t="s">
        <v>70</v>
      </c>
      <c r="AY873" s="209" t="s">
        <v>130</v>
      </c>
    </row>
    <row r="874" spans="2:65" s="115" customFormat="1" x14ac:dyDescent="0.3">
      <c r="B874" s="213"/>
      <c r="D874" s="206" t="s">
        <v>140</v>
      </c>
      <c r="E874" s="214" t="s">
        <v>3</v>
      </c>
      <c r="F874" s="215" t="s">
        <v>766</v>
      </c>
      <c r="H874" s="216">
        <v>7.2</v>
      </c>
      <c r="I874" s="69"/>
      <c r="L874" s="213"/>
      <c r="M874" s="217"/>
      <c r="N874" s="218"/>
      <c r="O874" s="218"/>
      <c r="P874" s="218"/>
      <c r="Q874" s="218"/>
      <c r="R874" s="218"/>
      <c r="S874" s="218"/>
      <c r="T874" s="219"/>
      <c r="AT874" s="214" t="s">
        <v>140</v>
      </c>
      <c r="AU874" s="214" t="s">
        <v>138</v>
      </c>
      <c r="AV874" s="115" t="s">
        <v>138</v>
      </c>
      <c r="AW874" s="115" t="s">
        <v>34</v>
      </c>
      <c r="AX874" s="115" t="s">
        <v>70</v>
      </c>
      <c r="AY874" s="214" t="s">
        <v>130</v>
      </c>
    </row>
    <row r="875" spans="2:65" s="114" customFormat="1" x14ac:dyDescent="0.3">
      <c r="B875" s="205"/>
      <c r="D875" s="206" t="s">
        <v>140</v>
      </c>
      <c r="E875" s="207" t="s">
        <v>3</v>
      </c>
      <c r="F875" s="208" t="s">
        <v>767</v>
      </c>
      <c r="H875" s="209" t="s">
        <v>3</v>
      </c>
      <c r="I875" s="68"/>
      <c r="L875" s="205"/>
      <c r="M875" s="210"/>
      <c r="N875" s="211"/>
      <c r="O875" s="211"/>
      <c r="P875" s="211"/>
      <c r="Q875" s="211"/>
      <c r="R875" s="211"/>
      <c r="S875" s="211"/>
      <c r="T875" s="212"/>
      <c r="AT875" s="209" t="s">
        <v>140</v>
      </c>
      <c r="AU875" s="209" t="s">
        <v>138</v>
      </c>
      <c r="AV875" s="114" t="s">
        <v>22</v>
      </c>
      <c r="AW875" s="114" t="s">
        <v>34</v>
      </c>
      <c r="AX875" s="114" t="s">
        <v>70</v>
      </c>
      <c r="AY875" s="209" t="s">
        <v>130</v>
      </c>
    </row>
    <row r="876" spans="2:65" s="115" customFormat="1" x14ac:dyDescent="0.3">
      <c r="B876" s="213"/>
      <c r="D876" s="206" t="s">
        <v>140</v>
      </c>
      <c r="E876" s="214" t="s">
        <v>3</v>
      </c>
      <c r="F876" s="215" t="s">
        <v>768</v>
      </c>
      <c r="H876" s="216">
        <v>3.3</v>
      </c>
      <c r="I876" s="69"/>
      <c r="L876" s="213"/>
      <c r="M876" s="217"/>
      <c r="N876" s="218"/>
      <c r="O876" s="218"/>
      <c r="P876" s="218"/>
      <c r="Q876" s="218"/>
      <c r="R876" s="218"/>
      <c r="S876" s="218"/>
      <c r="T876" s="219"/>
      <c r="AT876" s="214" t="s">
        <v>140</v>
      </c>
      <c r="AU876" s="214" t="s">
        <v>138</v>
      </c>
      <c r="AV876" s="115" t="s">
        <v>138</v>
      </c>
      <c r="AW876" s="115" t="s">
        <v>34</v>
      </c>
      <c r="AX876" s="115" t="s">
        <v>70</v>
      </c>
      <c r="AY876" s="214" t="s">
        <v>130</v>
      </c>
    </row>
    <row r="877" spans="2:65" s="114" customFormat="1" x14ac:dyDescent="0.3">
      <c r="B877" s="205"/>
      <c r="D877" s="206" t="s">
        <v>140</v>
      </c>
      <c r="E877" s="207" t="s">
        <v>3</v>
      </c>
      <c r="F877" s="208" t="s">
        <v>189</v>
      </c>
      <c r="H877" s="209" t="s">
        <v>3</v>
      </c>
      <c r="I877" s="68"/>
      <c r="L877" s="205"/>
      <c r="M877" s="210"/>
      <c r="N877" s="211"/>
      <c r="O877" s="211"/>
      <c r="P877" s="211"/>
      <c r="Q877" s="211"/>
      <c r="R877" s="211"/>
      <c r="S877" s="211"/>
      <c r="T877" s="212"/>
      <c r="AT877" s="209" t="s">
        <v>140</v>
      </c>
      <c r="AU877" s="209" t="s">
        <v>138</v>
      </c>
      <c r="AV877" s="114" t="s">
        <v>22</v>
      </c>
      <c r="AW877" s="114" t="s">
        <v>34</v>
      </c>
      <c r="AX877" s="114" t="s">
        <v>70</v>
      </c>
      <c r="AY877" s="209" t="s">
        <v>130</v>
      </c>
    </row>
    <row r="878" spans="2:65" s="115" customFormat="1" x14ac:dyDescent="0.3">
      <c r="B878" s="213"/>
      <c r="D878" s="206" t="s">
        <v>140</v>
      </c>
      <c r="E878" s="214" t="s">
        <v>3</v>
      </c>
      <c r="F878" s="215" t="s">
        <v>769</v>
      </c>
      <c r="H878" s="216">
        <v>159</v>
      </c>
      <c r="I878" s="69"/>
      <c r="L878" s="213"/>
      <c r="M878" s="217"/>
      <c r="N878" s="218"/>
      <c r="O878" s="218"/>
      <c r="P878" s="218"/>
      <c r="Q878" s="218"/>
      <c r="R878" s="218"/>
      <c r="S878" s="218"/>
      <c r="T878" s="219"/>
      <c r="AT878" s="214" t="s">
        <v>140</v>
      </c>
      <c r="AU878" s="214" t="s">
        <v>138</v>
      </c>
      <c r="AV878" s="115" t="s">
        <v>138</v>
      </c>
      <c r="AW878" s="115" t="s">
        <v>34</v>
      </c>
      <c r="AX878" s="115" t="s">
        <v>70</v>
      </c>
      <c r="AY878" s="214" t="s">
        <v>130</v>
      </c>
    </row>
    <row r="879" spans="2:65" s="114" customFormat="1" x14ac:dyDescent="0.3">
      <c r="B879" s="205"/>
      <c r="D879" s="206" t="s">
        <v>140</v>
      </c>
      <c r="E879" s="207" t="s">
        <v>3</v>
      </c>
      <c r="F879" s="208" t="s">
        <v>238</v>
      </c>
      <c r="H879" s="209" t="s">
        <v>3</v>
      </c>
      <c r="I879" s="68"/>
      <c r="L879" s="205"/>
      <c r="M879" s="210"/>
      <c r="N879" s="211"/>
      <c r="O879" s="211"/>
      <c r="P879" s="211"/>
      <c r="Q879" s="211"/>
      <c r="R879" s="211"/>
      <c r="S879" s="211"/>
      <c r="T879" s="212"/>
      <c r="AT879" s="209" t="s">
        <v>140</v>
      </c>
      <c r="AU879" s="209" t="s">
        <v>138</v>
      </c>
      <c r="AV879" s="114" t="s">
        <v>22</v>
      </c>
      <c r="AW879" s="114" t="s">
        <v>34</v>
      </c>
      <c r="AX879" s="114" t="s">
        <v>70</v>
      </c>
      <c r="AY879" s="209" t="s">
        <v>130</v>
      </c>
    </row>
    <row r="880" spans="2:65" s="115" customFormat="1" x14ac:dyDescent="0.3">
      <c r="B880" s="213"/>
      <c r="D880" s="206" t="s">
        <v>140</v>
      </c>
      <c r="E880" s="214" t="s">
        <v>3</v>
      </c>
      <c r="F880" s="215" t="s">
        <v>770</v>
      </c>
      <c r="H880" s="216">
        <v>1.8</v>
      </c>
      <c r="I880" s="69"/>
      <c r="L880" s="213"/>
      <c r="M880" s="217"/>
      <c r="N880" s="218"/>
      <c r="O880" s="218"/>
      <c r="P880" s="218"/>
      <c r="Q880" s="218"/>
      <c r="R880" s="218"/>
      <c r="S880" s="218"/>
      <c r="T880" s="219"/>
      <c r="AT880" s="214" t="s">
        <v>140</v>
      </c>
      <c r="AU880" s="214" t="s">
        <v>138</v>
      </c>
      <c r="AV880" s="115" t="s">
        <v>138</v>
      </c>
      <c r="AW880" s="115" t="s">
        <v>34</v>
      </c>
      <c r="AX880" s="115" t="s">
        <v>70</v>
      </c>
      <c r="AY880" s="214" t="s">
        <v>130</v>
      </c>
    </row>
    <row r="881" spans="2:65" s="116" customFormat="1" x14ac:dyDescent="0.3">
      <c r="B881" s="220"/>
      <c r="D881" s="221" t="s">
        <v>140</v>
      </c>
      <c r="E881" s="222" t="s">
        <v>3</v>
      </c>
      <c r="F881" s="223" t="s">
        <v>143</v>
      </c>
      <c r="H881" s="224">
        <v>315.89999999999998</v>
      </c>
      <c r="I881" s="70"/>
      <c r="L881" s="220"/>
      <c r="M881" s="225"/>
      <c r="N881" s="226"/>
      <c r="O881" s="226"/>
      <c r="P881" s="226"/>
      <c r="Q881" s="226"/>
      <c r="R881" s="226"/>
      <c r="S881" s="226"/>
      <c r="T881" s="227"/>
      <c r="AT881" s="228" t="s">
        <v>140</v>
      </c>
      <c r="AU881" s="228" t="s">
        <v>138</v>
      </c>
      <c r="AV881" s="116" t="s">
        <v>137</v>
      </c>
      <c r="AW881" s="116" t="s">
        <v>34</v>
      </c>
      <c r="AX881" s="116" t="s">
        <v>22</v>
      </c>
      <c r="AY881" s="228" t="s">
        <v>130</v>
      </c>
    </row>
    <row r="882" spans="2:65" s="95" customFormat="1" ht="22.5" customHeight="1" x14ac:dyDescent="0.3">
      <c r="B882" s="127"/>
      <c r="C882" s="194" t="s">
        <v>27</v>
      </c>
      <c r="D882" s="194" t="s">
        <v>132</v>
      </c>
      <c r="E882" s="195" t="s">
        <v>771</v>
      </c>
      <c r="F882" s="196" t="s">
        <v>772</v>
      </c>
      <c r="G882" s="197" t="s">
        <v>195</v>
      </c>
      <c r="H882" s="198">
        <v>29.7</v>
      </c>
      <c r="I882" s="67"/>
      <c r="J882" s="199">
        <f>ROUND(I882*H882,2)</f>
        <v>0</v>
      </c>
      <c r="K882" s="196" t="s">
        <v>136</v>
      </c>
      <c r="L882" s="127"/>
      <c r="M882" s="200" t="s">
        <v>3</v>
      </c>
      <c r="N882" s="201" t="s">
        <v>42</v>
      </c>
      <c r="O882" s="99"/>
      <c r="P882" s="202">
        <f>O882*H882</f>
        <v>0</v>
      </c>
      <c r="Q882" s="202">
        <v>0</v>
      </c>
      <c r="R882" s="202">
        <f>Q882*H882</f>
        <v>0</v>
      </c>
      <c r="S882" s="202">
        <v>0</v>
      </c>
      <c r="T882" s="203">
        <f>S882*H882</f>
        <v>0</v>
      </c>
      <c r="AR882" s="120" t="s">
        <v>221</v>
      </c>
      <c r="AT882" s="120" t="s">
        <v>132</v>
      </c>
      <c r="AU882" s="120" t="s">
        <v>138</v>
      </c>
      <c r="AY882" s="120" t="s">
        <v>130</v>
      </c>
      <c r="BE882" s="204">
        <f>IF(N882="základní",J882,0)</f>
        <v>0</v>
      </c>
      <c r="BF882" s="204">
        <f>IF(N882="snížená",J882,0)</f>
        <v>0</v>
      </c>
      <c r="BG882" s="204">
        <f>IF(N882="zákl. přenesená",J882,0)</f>
        <v>0</v>
      </c>
      <c r="BH882" s="204">
        <f>IF(N882="sníž. přenesená",J882,0)</f>
        <v>0</v>
      </c>
      <c r="BI882" s="204">
        <f>IF(N882="nulová",J882,0)</f>
        <v>0</v>
      </c>
      <c r="BJ882" s="120" t="s">
        <v>138</v>
      </c>
      <c r="BK882" s="204">
        <f>ROUND(I882*H882,2)</f>
        <v>0</v>
      </c>
      <c r="BL882" s="120" t="s">
        <v>221</v>
      </c>
      <c r="BM882" s="120" t="s">
        <v>773</v>
      </c>
    </row>
    <row r="883" spans="2:65" s="114" customFormat="1" x14ac:dyDescent="0.3">
      <c r="B883" s="205"/>
      <c r="D883" s="206" t="s">
        <v>140</v>
      </c>
      <c r="E883" s="207" t="s">
        <v>3</v>
      </c>
      <c r="F883" s="208" t="s">
        <v>566</v>
      </c>
      <c r="H883" s="209" t="s">
        <v>3</v>
      </c>
      <c r="I883" s="68"/>
      <c r="L883" s="205"/>
      <c r="M883" s="210"/>
      <c r="N883" s="211"/>
      <c r="O883" s="211"/>
      <c r="P883" s="211"/>
      <c r="Q883" s="211"/>
      <c r="R883" s="211"/>
      <c r="S883" s="211"/>
      <c r="T883" s="212"/>
      <c r="AT883" s="209" t="s">
        <v>140</v>
      </c>
      <c r="AU883" s="209" t="s">
        <v>138</v>
      </c>
      <c r="AV883" s="114" t="s">
        <v>22</v>
      </c>
      <c r="AW883" s="114" t="s">
        <v>34</v>
      </c>
      <c r="AX883" s="114" t="s">
        <v>70</v>
      </c>
      <c r="AY883" s="209" t="s">
        <v>130</v>
      </c>
    </row>
    <row r="884" spans="2:65" s="114" customFormat="1" x14ac:dyDescent="0.3">
      <c r="B884" s="205"/>
      <c r="D884" s="206" t="s">
        <v>140</v>
      </c>
      <c r="E884" s="207" t="s">
        <v>3</v>
      </c>
      <c r="F884" s="208" t="s">
        <v>748</v>
      </c>
      <c r="H884" s="209" t="s">
        <v>3</v>
      </c>
      <c r="I884" s="68"/>
      <c r="L884" s="205"/>
      <c r="M884" s="210"/>
      <c r="N884" s="211"/>
      <c r="O884" s="211"/>
      <c r="P884" s="211"/>
      <c r="Q884" s="211"/>
      <c r="R884" s="211"/>
      <c r="S884" s="211"/>
      <c r="T884" s="212"/>
      <c r="AT884" s="209" t="s">
        <v>140</v>
      </c>
      <c r="AU884" s="209" t="s">
        <v>138</v>
      </c>
      <c r="AV884" s="114" t="s">
        <v>22</v>
      </c>
      <c r="AW884" s="114" t="s">
        <v>34</v>
      </c>
      <c r="AX884" s="114" t="s">
        <v>70</v>
      </c>
      <c r="AY884" s="209" t="s">
        <v>130</v>
      </c>
    </row>
    <row r="885" spans="2:65" s="115" customFormat="1" x14ac:dyDescent="0.3">
      <c r="B885" s="213"/>
      <c r="D885" s="206" t="s">
        <v>140</v>
      </c>
      <c r="E885" s="214" t="s">
        <v>3</v>
      </c>
      <c r="F885" s="215" t="s">
        <v>749</v>
      </c>
      <c r="H885" s="216">
        <v>20.100000000000001</v>
      </c>
      <c r="I885" s="69"/>
      <c r="L885" s="213"/>
      <c r="M885" s="217"/>
      <c r="N885" s="218"/>
      <c r="O885" s="218"/>
      <c r="P885" s="218"/>
      <c r="Q885" s="218"/>
      <c r="R885" s="218"/>
      <c r="S885" s="218"/>
      <c r="T885" s="219"/>
      <c r="AT885" s="214" t="s">
        <v>140</v>
      </c>
      <c r="AU885" s="214" t="s">
        <v>138</v>
      </c>
      <c r="AV885" s="115" t="s">
        <v>138</v>
      </c>
      <c r="AW885" s="115" t="s">
        <v>34</v>
      </c>
      <c r="AX885" s="115" t="s">
        <v>70</v>
      </c>
      <c r="AY885" s="214" t="s">
        <v>130</v>
      </c>
    </row>
    <row r="886" spans="2:65" s="115" customFormat="1" x14ac:dyDescent="0.3">
      <c r="B886" s="213"/>
      <c r="D886" s="206" t="s">
        <v>140</v>
      </c>
      <c r="E886" s="214" t="s">
        <v>3</v>
      </c>
      <c r="F886" s="215" t="s">
        <v>750</v>
      </c>
      <c r="H886" s="216">
        <v>9.6</v>
      </c>
      <c r="I886" s="69"/>
      <c r="L886" s="213"/>
      <c r="M886" s="217"/>
      <c r="N886" s="218"/>
      <c r="O886" s="218"/>
      <c r="P886" s="218"/>
      <c r="Q886" s="218"/>
      <c r="R886" s="218"/>
      <c r="S886" s="218"/>
      <c r="T886" s="219"/>
      <c r="AT886" s="214" t="s">
        <v>140</v>
      </c>
      <c r="AU886" s="214" t="s">
        <v>138</v>
      </c>
      <c r="AV886" s="115" t="s">
        <v>138</v>
      </c>
      <c r="AW886" s="115" t="s">
        <v>34</v>
      </c>
      <c r="AX886" s="115" t="s">
        <v>70</v>
      </c>
      <c r="AY886" s="214" t="s">
        <v>130</v>
      </c>
    </row>
    <row r="887" spans="2:65" s="116" customFormat="1" x14ac:dyDescent="0.3">
      <c r="B887" s="220"/>
      <c r="D887" s="221" t="s">
        <v>140</v>
      </c>
      <c r="E887" s="222" t="s">
        <v>3</v>
      </c>
      <c r="F887" s="223" t="s">
        <v>143</v>
      </c>
      <c r="H887" s="224">
        <v>29.7</v>
      </c>
      <c r="I887" s="70"/>
      <c r="L887" s="220"/>
      <c r="M887" s="225"/>
      <c r="N887" s="226"/>
      <c r="O887" s="226"/>
      <c r="P887" s="226"/>
      <c r="Q887" s="226"/>
      <c r="R887" s="226"/>
      <c r="S887" s="226"/>
      <c r="T887" s="227"/>
      <c r="AT887" s="228" t="s">
        <v>140</v>
      </c>
      <c r="AU887" s="228" t="s">
        <v>138</v>
      </c>
      <c r="AV887" s="116" t="s">
        <v>137</v>
      </c>
      <c r="AW887" s="116" t="s">
        <v>34</v>
      </c>
      <c r="AX887" s="116" t="s">
        <v>22</v>
      </c>
      <c r="AY887" s="228" t="s">
        <v>130</v>
      </c>
    </row>
    <row r="888" spans="2:65" s="95" customFormat="1" ht="31.5" customHeight="1" x14ac:dyDescent="0.3">
      <c r="B888" s="127"/>
      <c r="C888" s="194" t="s">
        <v>774</v>
      </c>
      <c r="D888" s="194" t="s">
        <v>132</v>
      </c>
      <c r="E888" s="195" t="s">
        <v>775</v>
      </c>
      <c r="F888" s="196" t="s">
        <v>776</v>
      </c>
      <c r="G888" s="197" t="s">
        <v>195</v>
      </c>
      <c r="H888" s="198">
        <v>110.7</v>
      </c>
      <c r="I888" s="67"/>
      <c r="J888" s="199">
        <f>ROUND(I888*H888,2)</f>
        <v>0</v>
      </c>
      <c r="K888" s="196" t="s">
        <v>136</v>
      </c>
      <c r="L888" s="127"/>
      <c r="M888" s="200" t="s">
        <v>3</v>
      </c>
      <c r="N888" s="201" t="s">
        <v>42</v>
      </c>
      <c r="O888" s="99"/>
      <c r="P888" s="202">
        <f>O888*H888</f>
        <v>0</v>
      </c>
      <c r="Q888" s="202">
        <v>0</v>
      </c>
      <c r="R888" s="202">
        <f>Q888*H888</f>
        <v>0</v>
      </c>
      <c r="S888" s="202">
        <v>0</v>
      </c>
      <c r="T888" s="203">
        <f>S888*H888</f>
        <v>0</v>
      </c>
      <c r="AR888" s="120" t="s">
        <v>221</v>
      </c>
      <c r="AT888" s="120" t="s">
        <v>132</v>
      </c>
      <c r="AU888" s="120" t="s">
        <v>138</v>
      </c>
      <c r="AY888" s="120" t="s">
        <v>130</v>
      </c>
      <c r="BE888" s="204">
        <f>IF(N888="základní",J888,0)</f>
        <v>0</v>
      </c>
      <c r="BF888" s="204">
        <f>IF(N888="snížená",J888,0)</f>
        <v>0</v>
      </c>
      <c r="BG888" s="204">
        <f>IF(N888="zákl. přenesená",J888,0)</f>
        <v>0</v>
      </c>
      <c r="BH888" s="204">
        <f>IF(N888="sníž. přenesená",J888,0)</f>
        <v>0</v>
      </c>
      <c r="BI888" s="204">
        <f>IF(N888="nulová",J888,0)</f>
        <v>0</v>
      </c>
      <c r="BJ888" s="120" t="s">
        <v>138</v>
      </c>
      <c r="BK888" s="204">
        <f>ROUND(I888*H888,2)</f>
        <v>0</v>
      </c>
      <c r="BL888" s="120" t="s">
        <v>221</v>
      </c>
      <c r="BM888" s="120" t="s">
        <v>777</v>
      </c>
    </row>
    <row r="889" spans="2:65" s="114" customFormat="1" x14ac:dyDescent="0.3">
      <c r="B889" s="205"/>
      <c r="D889" s="206" t="s">
        <v>140</v>
      </c>
      <c r="E889" s="207" t="s">
        <v>3</v>
      </c>
      <c r="F889" s="208" t="s">
        <v>566</v>
      </c>
      <c r="H889" s="209" t="s">
        <v>3</v>
      </c>
      <c r="I889" s="68"/>
      <c r="L889" s="205"/>
      <c r="M889" s="210"/>
      <c r="N889" s="211"/>
      <c r="O889" s="211"/>
      <c r="P889" s="211"/>
      <c r="Q889" s="211"/>
      <c r="R889" s="211"/>
      <c r="S889" s="211"/>
      <c r="T889" s="212"/>
      <c r="AT889" s="209" t="s">
        <v>140</v>
      </c>
      <c r="AU889" s="209" t="s">
        <v>138</v>
      </c>
      <c r="AV889" s="114" t="s">
        <v>22</v>
      </c>
      <c r="AW889" s="114" t="s">
        <v>34</v>
      </c>
      <c r="AX889" s="114" t="s">
        <v>70</v>
      </c>
      <c r="AY889" s="209" t="s">
        <v>130</v>
      </c>
    </row>
    <row r="890" spans="2:65" s="114" customFormat="1" x14ac:dyDescent="0.3">
      <c r="B890" s="205"/>
      <c r="D890" s="206" t="s">
        <v>140</v>
      </c>
      <c r="E890" s="207" t="s">
        <v>3</v>
      </c>
      <c r="F890" s="208" t="s">
        <v>748</v>
      </c>
      <c r="H890" s="209" t="s">
        <v>3</v>
      </c>
      <c r="I890" s="68"/>
      <c r="L890" s="205"/>
      <c r="M890" s="210"/>
      <c r="N890" s="211"/>
      <c r="O890" s="211"/>
      <c r="P890" s="211"/>
      <c r="Q890" s="211"/>
      <c r="R890" s="211"/>
      <c r="S890" s="211"/>
      <c r="T890" s="212"/>
      <c r="AT890" s="209" t="s">
        <v>140</v>
      </c>
      <c r="AU890" s="209" t="s">
        <v>138</v>
      </c>
      <c r="AV890" s="114" t="s">
        <v>22</v>
      </c>
      <c r="AW890" s="114" t="s">
        <v>34</v>
      </c>
      <c r="AX890" s="114" t="s">
        <v>70</v>
      </c>
      <c r="AY890" s="209" t="s">
        <v>130</v>
      </c>
    </row>
    <row r="891" spans="2:65" s="115" customFormat="1" x14ac:dyDescent="0.3">
      <c r="B891" s="213"/>
      <c r="D891" s="206" t="s">
        <v>140</v>
      </c>
      <c r="E891" s="214" t="s">
        <v>3</v>
      </c>
      <c r="F891" s="215" t="s">
        <v>756</v>
      </c>
      <c r="H891" s="216">
        <v>79.5</v>
      </c>
      <c r="I891" s="69"/>
      <c r="L891" s="213"/>
      <c r="M891" s="217"/>
      <c r="N891" s="218"/>
      <c r="O891" s="218"/>
      <c r="P891" s="218"/>
      <c r="Q891" s="218"/>
      <c r="R891" s="218"/>
      <c r="S891" s="218"/>
      <c r="T891" s="219"/>
      <c r="AT891" s="214" t="s">
        <v>140</v>
      </c>
      <c r="AU891" s="214" t="s">
        <v>138</v>
      </c>
      <c r="AV891" s="115" t="s">
        <v>138</v>
      </c>
      <c r="AW891" s="115" t="s">
        <v>34</v>
      </c>
      <c r="AX891" s="115" t="s">
        <v>70</v>
      </c>
      <c r="AY891" s="214" t="s">
        <v>130</v>
      </c>
    </row>
    <row r="892" spans="2:65" s="115" customFormat="1" x14ac:dyDescent="0.3">
      <c r="B892" s="213"/>
      <c r="D892" s="206" t="s">
        <v>140</v>
      </c>
      <c r="E892" s="214" t="s">
        <v>3</v>
      </c>
      <c r="F892" s="215" t="s">
        <v>758</v>
      </c>
      <c r="H892" s="216">
        <v>31.2</v>
      </c>
      <c r="I892" s="69"/>
      <c r="L892" s="213"/>
      <c r="M892" s="217"/>
      <c r="N892" s="218"/>
      <c r="O892" s="218"/>
      <c r="P892" s="218"/>
      <c r="Q892" s="218"/>
      <c r="R892" s="218"/>
      <c r="S892" s="218"/>
      <c r="T892" s="219"/>
      <c r="AT892" s="214" t="s">
        <v>140</v>
      </c>
      <c r="AU892" s="214" t="s">
        <v>138</v>
      </c>
      <c r="AV892" s="115" t="s">
        <v>138</v>
      </c>
      <c r="AW892" s="115" t="s">
        <v>34</v>
      </c>
      <c r="AX892" s="115" t="s">
        <v>70</v>
      </c>
      <c r="AY892" s="214" t="s">
        <v>130</v>
      </c>
    </row>
    <row r="893" spans="2:65" s="116" customFormat="1" x14ac:dyDescent="0.3">
      <c r="B893" s="220"/>
      <c r="D893" s="221" t="s">
        <v>140</v>
      </c>
      <c r="E893" s="222" t="s">
        <v>3</v>
      </c>
      <c r="F893" s="223" t="s">
        <v>143</v>
      </c>
      <c r="H893" s="224">
        <v>110.7</v>
      </c>
      <c r="I893" s="70"/>
      <c r="L893" s="220"/>
      <c r="M893" s="225"/>
      <c r="N893" s="226"/>
      <c r="O893" s="226"/>
      <c r="P893" s="226"/>
      <c r="Q893" s="226"/>
      <c r="R893" s="226"/>
      <c r="S893" s="226"/>
      <c r="T893" s="227"/>
      <c r="AT893" s="228" t="s">
        <v>140</v>
      </c>
      <c r="AU893" s="228" t="s">
        <v>138</v>
      </c>
      <c r="AV893" s="116" t="s">
        <v>137</v>
      </c>
      <c r="AW893" s="116" t="s">
        <v>34</v>
      </c>
      <c r="AX893" s="116" t="s">
        <v>22</v>
      </c>
      <c r="AY893" s="228" t="s">
        <v>130</v>
      </c>
    </row>
    <row r="894" spans="2:65" s="95" customFormat="1" ht="31.5" customHeight="1" x14ac:dyDescent="0.3">
      <c r="B894" s="127"/>
      <c r="C894" s="194" t="s">
        <v>778</v>
      </c>
      <c r="D894" s="194" t="s">
        <v>132</v>
      </c>
      <c r="E894" s="195" t="s">
        <v>779</v>
      </c>
      <c r="F894" s="196" t="s">
        <v>780</v>
      </c>
      <c r="G894" s="197" t="s">
        <v>195</v>
      </c>
      <c r="H894" s="198">
        <v>79.5</v>
      </c>
      <c r="I894" s="67"/>
      <c r="J894" s="199">
        <f>ROUND(I894*H894,2)</f>
        <v>0</v>
      </c>
      <c r="K894" s="196" t="s">
        <v>136</v>
      </c>
      <c r="L894" s="127"/>
      <c r="M894" s="200" t="s">
        <v>3</v>
      </c>
      <c r="N894" s="201" t="s">
        <v>42</v>
      </c>
      <c r="O894" s="99"/>
      <c r="P894" s="202">
        <f>O894*H894</f>
        <v>0</v>
      </c>
      <c r="Q894" s="202">
        <v>0</v>
      </c>
      <c r="R894" s="202">
        <f>Q894*H894</f>
        <v>0</v>
      </c>
      <c r="S894" s="202">
        <v>0</v>
      </c>
      <c r="T894" s="203">
        <f>S894*H894</f>
        <v>0</v>
      </c>
      <c r="AR894" s="120" t="s">
        <v>221</v>
      </c>
      <c r="AT894" s="120" t="s">
        <v>132</v>
      </c>
      <c r="AU894" s="120" t="s">
        <v>138</v>
      </c>
      <c r="AY894" s="120" t="s">
        <v>130</v>
      </c>
      <c r="BE894" s="204">
        <f>IF(N894="základní",J894,0)</f>
        <v>0</v>
      </c>
      <c r="BF894" s="204">
        <f>IF(N894="snížená",J894,0)</f>
        <v>0</v>
      </c>
      <c r="BG894" s="204">
        <f>IF(N894="zákl. přenesená",J894,0)</f>
        <v>0</v>
      </c>
      <c r="BH894" s="204">
        <f>IF(N894="sníž. přenesená",J894,0)</f>
        <v>0</v>
      </c>
      <c r="BI894" s="204">
        <f>IF(N894="nulová",J894,0)</f>
        <v>0</v>
      </c>
      <c r="BJ894" s="120" t="s">
        <v>138</v>
      </c>
      <c r="BK894" s="204">
        <f>ROUND(I894*H894,2)</f>
        <v>0</v>
      </c>
      <c r="BL894" s="120" t="s">
        <v>221</v>
      </c>
      <c r="BM894" s="120" t="s">
        <v>781</v>
      </c>
    </row>
    <row r="895" spans="2:65" s="114" customFormat="1" x14ac:dyDescent="0.3">
      <c r="B895" s="205"/>
      <c r="D895" s="206" t="s">
        <v>140</v>
      </c>
      <c r="E895" s="207" t="s">
        <v>3</v>
      </c>
      <c r="F895" s="208" t="s">
        <v>566</v>
      </c>
      <c r="H895" s="209" t="s">
        <v>3</v>
      </c>
      <c r="I895" s="68"/>
      <c r="L895" s="205"/>
      <c r="M895" s="210"/>
      <c r="N895" s="211"/>
      <c r="O895" s="211"/>
      <c r="P895" s="211"/>
      <c r="Q895" s="211"/>
      <c r="R895" s="211"/>
      <c r="S895" s="211"/>
      <c r="T895" s="212"/>
      <c r="AT895" s="209" t="s">
        <v>140</v>
      </c>
      <c r="AU895" s="209" t="s">
        <v>138</v>
      </c>
      <c r="AV895" s="114" t="s">
        <v>22</v>
      </c>
      <c r="AW895" s="114" t="s">
        <v>34</v>
      </c>
      <c r="AX895" s="114" t="s">
        <v>70</v>
      </c>
      <c r="AY895" s="209" t="s">
        <v>130</v>
      </c>
    </row>
    <row r="896" spans="2:65" s="114" customFormat="1" x14ac:dyDescent="0.3">
      <c r="B896" s="205"/>
      <c r="D896" s="206" t="s">
        <v>140</v>
      </c>
      <c r="E896" s="207" t="s">
        <v>3</v>
      </c>
      <c r="F896" s="208" t="s">
        <v>748</v>
      </c>
      <c r="H896" s="209" t="s">
        <v>3</v>
      </c>
      <c r="I896" s="68"/>
      <c r="L896" s="205"/>
      <c r="M896" s="210"/>
      <c r="N896" s="211"/>
      <c r="O896" s="211"/>
      <c r="P896" s="211"/>
      <c r="Q896" s="211"/>
      <c r="R896" s="211"/>
      <c r="S896" s="211"/>
      <c r="T896" s="212"/>
      <c r="AT896" s="209" t="s">
        <v>140</v>
      </c>
      <c r="AU896" s="209" t="s">
        <v>138</v>
      </c>
      <c r="AV896" s="114" t="s">
        <v>22</v>
      </c>
      <c r="AW896" s="114" t="s">
        <v>34</v>
      </c>
      <c r="AX896" s="114" t="s">
        <v>70</v>
      </c>
      <c r="AY896" s="209" t="s">
        <v>130</v>
      </c>
    </row>
    <row r="897" spans="2:65" s="115" customFormat="1" x14ac:dyDescent="0.3">
      <c r="B897" s="213"/>
      <c r="D897" s="206" t="s">
        <v>140</v>
      </c>
      <c r="E897" s="214" t="s">
        <v>3</v>
      </c>
      <c r="F897" s="215" t="s">
        <v>757</v>
      </c>
      <c r="H897" s="216">
        <v>79.5</v>
      </c>
      <c r="I897" s="69"/>
      <c r="L897" s="213"/>
      <c r="M897" s="217"/>
      <c r="N897" s="218"/>
      <c r="O897" s="218"/>
      <c r="P897" s="218"/>
      <c r="Q897" s="218"/>
      <c r="R897" s="218"/>
      <c r="S897" s="218"/>
      <c r="T897" s="219"/>
      <c r="AT897" s="214" t="s">
        <v>140</v>
      </c>
      <c r="AU897" s="214" t="s">
        <v>138</v>
      </c>
      <c r="AV897" s="115" t="s">
        <v>138</v>
      </c>
      <c r="AW897" s="115" t="s">
        <v>34</v>
      </c>
      <c r="AX897" s="115" t="s">
        <v>70</v>
      </c>
      <c r="AY897" s="214" t="s">
        <v>130</v>
      </c>
    </row>
    <row r="898" spans="2:65" s="116" customFormat="1" x14ac:dyDescent="0.3">
      <c r="B898" s="220"/>
      <c r="D898" s="221" t="s">
        <v>140</v>
      </c>
      <c r="E898" s="222" t="s">
        <v>3</v>
      </c>
      <c r="F898" s="223" t="s">
        <v>143</v>
      </c>
      <c r="H898" s="224">
        <v>79.5</v>
      </c>
      <c r="I898" s="70"/>
      <c r="L898" s="220"/>
      <c r="M898" s="225"/>
      <c r="N898" s="226"/>
      <c r="O898" s="226"/>
      <c r="P898" s="226"/>
      <c r="Q898" s="226"/>
      <c r="R898" s="226"/>
      <c r="S898" s="226"/>
      <c r="T898" s="227"/>
      <c r="AT898" s="228" t="s">
        <v>140</v>
      </c>
      <c r="AU898" s="228" t="s">
        <v>138</v>
      </c>
      <c r="AV898" s="116" t="s">
        <v>137</v>
      </c>
      <c r="AW898" s="116" t="s">
        <v>34</v>
      </c>
      <c r="AX898" s="116" t="s">
        <v>22</v>
      </c>
      <c r="AY898" s="228" t="s">
        <v>130</v>
      </c>
    </row>
    <row r="899" spans="2:65" s="95" customFormat="1" ht="22.5" customHeight="1" x14ac:dyDescent="0.3">
      <c r="B899" s="127"/>
      <c r="C899" s="194" t="s">
        <v>782</v>
      </c>
      <c r="D899" s="194" t="s">
        <v>132</v>
      </c>
      <c r="E899" s="195" t="s">
        <v>783</v>
      </c>
      <c r="F899" s="196" t="s">
        <v>784</v>
      </c>
      <c r="G899" s="197" t="s">
        <v>195</v>
      </c>
      <c r="H899" s="198">
        <v>257.8</v>
      </c>
      <c r="I899" s="67"/>
      <c r="J899" s="199">
        <f>ROUND(I899*H899,2)</f>
        <v>0</v>
      </c>
      <c r="K899" s="196" t="s">
        <v>136</v>
      </c>
      <c r="L899" s="127"/>
      <c r="M899" s="200" t="s">
        <v>3</v>
      </c>
      <c r="N899" s="201" t="s">
        <v>42</v>
      </c>
      <c r="O899" s="99"/>
      <c r="P899" s="202">
        <f>O899*H899</f>
        <v>0</v>
      </c>
      <c r="Q899" s="202">
        <v>0</v>
      </c>
      <c r="R899" s="202">
        <f>Q899*H899</f>
        <v>0</v>
      </c>
      <c r="S899" s="202">
        <v>0</v>
      </c>
      <c r="T899" s="203">
        <f>S899*H899</f>
        <v>0</v>
      </c>
      <c r="AR899" s="120" t="s">
        <v>221</v>
      </c>
      <c r="AT899" s="120" t="s">
        <v>132</v>
      </c>
      <c r="AU899" s="120" t="s">
        <v>138</v>
      </c>
      <c r="AY899" s="120" t="s">
        <v>130</v>
      </c>
      <c r="BE899" s="204">
        <f>IF(N899="základní",J899,0)</f>
        <v>0</v>
      </c>
      <c r="BF899" s="204">
        <f>IF(N899="snížená",J899,0)</f>
        <v>0</v>
      </c>
      <c r="BG899" s="204">
        <f>IF(N899="zákl. přenesená",J899,0)</f>
        <v>0</v>
      </c>
      <c r="BH899" s="204">
        <f>IF(N899="sníž. přenesená",J899,0)</f>
        <v>0</v>
      </c>
      <c r="BI899" s="204">
        <f>IF(N899="nulová",J899,0)</f>
        <v>0</v>
      </c>
      <c r="BJ899" s="120" t="s">
        <v>138</v>
      </c>
      <c r="BK899" s="204">
        <f>ROUND(I899*H899,2)</f>
        <v>0</v>
      </c>
      <c r="BL899" s="120" t="s">
        <v>221</v>
      </c>
      <c r="BM899" s="120" t="s">
        <v>785</v>
      </c>
    </row>
    <row r="900" spans="2:65" s="114" customFormat="1" x14ac:dyDescent="0.3">
      <c r="B900" s="205"/>
      <c r="D900" s="206" t="s">
        <v>140</v>
      </c>
      <c r="E900" s="207" t="s">
        <v>3</v>
      </c>
      <c r="F900" s="208" t="s">
        <v>566</v>
      </c>
      <c r="H900" s="209" t="s">
        <v>3</v>
      </c>
      <c r="I900" s="68"/>
      <c r="L900" s="205"/>
      <c r="M900" s="210"/>
      <c r="N900" s="211"/>
      <c r="O900" s="211"/>
      <c r="P900" s="211"/>
      <c r="Q900" s="211"/>
      <c r="R900" s="211"/>
      <c r="S900" s="211"/>
      <c r="T900" s="212"/>
      <c r="AT900" s="209" t="s">
        <v>140</v>
      </c>
      <c r="AU900" s="209" t="s">
        <v>138</v>
      </c>
      <c r="AV900" s="114" t="s">
        <v>22</v>
      </c>
      <c r="AW900" s="114" t="s">
        <v>34</v>
      </c>
      <c r="AX900" s="114" t="s">
        <v>70</v>
      </c>
      <c r="AY900" s="209" t="s">
        <v>130</v>
      </c>
    </row>
    <row r="901" spans="2:65" s="114" customFormat="1" x14ac:dyDescent="0.3">
      <c r="B901" s="205"/>
      <c r="D901" s="206" t="s">
        <v>140</v>
      </c>
      <c r="E901" s="207" t="s">
        <v>3</v>
      </c>
      <c r="F901" s="208" t="s">
        <v>748</v>
      </c>
      <c r="H901" s="209" t="s">
        <v>3</v>
      </c>
      <c r="I901" s="68"/>
      <c r="L901" s="205"/>
      <c r="M901" s="210"/>
      <c r="N901" s="211"/>
      <c r="O901" s="211"/>
      <c r="P901" s="211"/>
      <c r="Q901" s="211"/>
      <c r="R901" s="211"/>
      <c r="S901" s="211"/>
      <c r="T901" s="212"/>
      <c r="AT901" s="209" t="s">
        <v>140</v>
      </c>
      <c r="AU901" s="209" t="s">
        <v>138</v>
      </c>
      <c r="AV901" s="114" t="s">
        <v>22</v>
      </c>
      <c r="AW901" s="114" t="s">
        <v>34</v>
      </c>
      <c r="AX901" s="114" t="s">
        <v>70</v>
      </c>
      <c r="AY901" s="209" t="s">
        <v>130</v>
      </c>
    </row>
    <row r="902" spans="2:65" s="115" customFormat="1" x14ac:dyDescent="0.3">
      <c r="B902" s="213"/>
      <c r="D902" s="206" t="s">
        <v>140</v>
      </c>
      <c r="E902" s="214" t="s">
        <v>3</v>
      </c>
      <c r="F902" s="215" t="s">
        <v>429</v>
      </c>
      <c r="H902" s="216">
        <v>244.9</v>
      </c>
      <c r="I902" s="69"/>
      <c r="L902" s="213"/>
      <c r="M902" s="217"/>
      <c r="N902" s="218"/>
      <c r="O902" s="218"/>
      <c r="P902" s="218"/>
      <c r="Q902" s="218"/>
      <c r="R902" s="218"/>
      <c r="S902" s="218"/>
      <c r="T902" s="219"/>
      <c r="AT902" s="214" t="s">
        <v>140</v>
      </c>
      <c r="AU902" s="214" t="s">
        <v>138</v>
      </c>
      <c r="AV902" s="115" t="s">
        <v>138</v>
      </c>
      <c r="AW902" s="115" t="s">
        <v>34</v>
      </c>
      <c r="AX902" s="115" t="s">
        <v>70</v>
      </c>
      <c r="AY902" s="214" t="s">
        <v>130</v>
      </c>
    </row>
    <row r="903" spans="2:65" s="115" customFormat="1" x14ac:dyDescent="0.3">
      <c r="B903" s="213"/>
      <c r="D903" s="206" t="s">
        <v>140</v>
      </c>
      <c r="E903" s="214" t="s">
        <v>3</v>
      </c>
      <c r="F903" s="215" t="s">
        <v>430</v>
      </c>
      <c r="H903" s="216">
        <v>2.8</v>
      </c>
      <c r="I903" s="69"/>
      <c r="L903" s="213"/>
      <c r="M903" s="217"/>
      <c r="N903" s="218"/>
      <c r="O903" s="218"/>
      <c r="P903" s="218"/>
      <c r="Q903" s="218"/>
      <c r="R903" s="218"/>
      <c r="S903" s="218"/>
      <c r="T903" s="219"/>
      <c r="AT903" s="214" t="s">
        <v>140</v>
      </c>
      <c r="AU903" s="214" t="s">
        <v>138</v>
      </c>
      <c r="AV903" s="115" t="s">
        <v>138</v>
      </c>
      <c r="AW903" s="115" t="s">
        <v>34</v>
      </c>
      <c r="AX903" s="115" t="s">
        <v>70</v>
      </c>
      <c r="AY903" s="214" t="s">
        <v>130</v>
      </c>
    </row>
    <row r="904" spans="2:65" s="115" customFormat="1" x14ac:dyDescent="0.3">
      <c r="B904" s="213"/>
      <c r="D904" s="206" t="s">
        <v>140</v>
      </c>
      <c r="E904" s="214" t="s">
        <v>3</v>
      </c>
      <c r="F904" s="215" t="s">
        <v>431</v>
      </c>
      <c r="H904" s="216">
        <v>1.7</v>
      </c>
      <c r="I904" s="69"/>
      <c r="L904" s="213"/>
      <c r="M904" s="217"/>
      <c r="N904" s="218"/>
      <c r="O904" s="218"/>
      <c r="P904" s="218"/>
      <c r="Q904" s="218"/>
      <c r="R904" s="218"/>
      <c r="S904" s="218"/>
      <c r="T904" s="219"/>
      <c r="AT904" s="214" t="s">
        <v>140</v>
      </c>
      <c r="AU904" s="214" t="s">
        <v>138</v>
      </c>
      <c r="AV904" s="115" t="s">
        <v>138</v>
      </c>
      <c r="AW904" s="115" t="s">
        <v>34</v>
      </c>
      <c r="AX904" s="115" t="s">
        <v>70</v>
      </c>
      <c r="AY904" s="214" t="s">
        <v>130</v>
      </c>
    </row>
    <row r="905" spans="2:65" s="115" customFormat="1" x14ac:dyDescent="0.3">
      <c r="B905" s="213"/>
      <c r="D905" s="206" t="s">
        <v>140</v>
      </c>
      <c r="E905" s="214" t="s">
        <v>3</v>
      </c>
      <c r="F905" s="215" t="s">
        <v>432</v>
      </c>
      <c r="H905" s="216">
        <v>8.4</v>
      </c>
      <c r="I905" s="69"/>
      <c r="L905" s="213"/>
      <c r="M905" s="217"/>
      <c r="N905" s="218"/>
      <c r="O905" s="218"/>
      <c r="P905" s="218"/>
      <c r="Q905" s="218"/>
      <c r="R905" s="218"/>
      <c r="S905" s="218"/>
      <c r="T905" s="219"/>
      <c r="AT905" s="214" t="s">
        <v>140</v>
      </c>
      <c r="AU905" s="214" t="s">
        <v>138</v>
      </c>
      <c r="AV905" s="115" t="s">
        <v>138</v>
      </c>
      <c r="AW905" s="115" t="s">
        <v>34</v>
      </c>
      <c r="AX905" s="115" t="s">
        <v>70</v>
      </c>
      <c r="AY905" s="214" t="s">
        <v>130</v>
      </c>
    </row>
    <row r="906" spans="2:65" s="116" customFormat="1" x14ac:dyDescent="0.3">
      <c r="B906" s="220"/>
      <c r="D906" s="221" t="s">
        <v>140</v>
      </c>
      <c r="E906" s="222" t="s">
        <v>3</v>
      </c>
      <c r="F906" s="223" t="s">
        <v>143</v>
      </c>
      <c r="H906" s="224">
        <v>257.8</v>
      </c>
      <c r="I906" s="70"/>
      <c r="L906" s="220"/>
      <c r="M906" s="225"/>
      <c r="N906" s="226"/>
      <c r="O906" s="226"/>
      <c r="P906" s="226"/>
      <c r="Q906" s="226"/>
      <c r="R906" s="226"/>
      <c r="S906" s="226"/>
      <c r="T906" s="227"/>
      <c r="AT906" s="228" t="s">
        <v>140</v>
      </c>
      <c r="AU906" s="228" t="s">
        <v>138</v>
      </c>
      <c r="AV906" s="116" t="s">
        <v>137</v>
      </c>
      <c r="AW906" s="116" t="s">
        <v>34</v>
      </c>
      <c r="AX906" s="116" t="s">
        <v>22</v>
      </c>
      <c r="AY906" s="228" t="s">
        <v>130</v>
      </c>
    </row>
    <row r="907" spans="2:65" s="95" customFormat="1" ht="22.5" customHeight="1" x14ac:dyDescent="0.3">
      <c r="B907" s="127"/>
      <c r="C907" s="194" t="s">
        <v>786</v>
      </c>
      <c r="D907" s="194" t="s">
        <v>132</v>
      </c>
      <c r="E907" s="195" t="s">
        <v>787</v>
      </c>
      <c r="F907" s="196" t="s">
        <v>788</v>
      </c>
      <c r="G907" s="197" t="s">
        <v>171</v>
      </c>
      <c r="H907" s="198">
        <v>2.0880000000000001</v>
      </c>
      <c r="I907" s="67"/>
      <c r="J907" s="199">
        <f>ROUND(I907*H907,2)</f>
        <v>0</v>
      </c>
      <c r="K907" s="196" t="s">
        <v>136</v>
      </c>
      <c r="L907" s="127"/>
      <c r="M907" s="200" t="s">
        <v>3</v>
      </c>
      <c r="N907" s="201" t="s">
        <v>42</v>
      </c>
      <c r="O907" s="99"/>
      <c r="P907" s="202">
        <f>O907*H907</f>
        <v>0</v>
      </c>
      <c r="Q907" s="202">
        <v>0</v>
      </c>
      <c r="R907" s="202">
        <f>Q907*H907</f>
        <v>0</v>
      </c>
      <c r="S907" s="202">
        <v>0</v>
      </c>
      <c r="T907" s="203">
        <f>S907*H907</f>
        <v>0</v>
      </c>
      <c r="AR907" s="120" t="s">
        <v>221</v>
      </c>
      <c r="AT907" s="120" t="s">
        <v>132</v>
      </c>
      <c r="AU907" s="120" t="s">
        <v>138</v>
      </c>
      <c r="AY907" s="120" t="s">
        <v>130</v>
      </c>
      <c r="BE907" s="204">
        <f>IF(N907="základní",J907,0)</f>
        <v>0</v>
      </c>
      <c r="BF907" s="204">
        <f>IF(N907="snížená",J907,0)</f>
        <v>0</v>
      </c>
      <c r="BG907" s="204">
        <f>IF(N907="zákl. přenesená",J907,0)</f>
        <v>0</v>
      </c>
      <c r="BH907" s="204">
        <f>IF(N907="sníž. přenesená",J907,0)</f>
        <v>0</v>
      </c>
      <c r="BI907" s="204">
        <f>IF(N907="nulová",J907,0)</f>
        <v>0</v>
      </c>
      <c r="BJ907" s="120" t="s">
        <v>138</v>
      </c>
      <c r="BK907" s="204">
        <f>ROUND(I907*H907,2)</f>
        <v>0</v>
      </c>
      <c r="BL907" s="120" t="s">
        <v>221</v>
      </c>
      <c r="BM907" s="120" t="s">
        <v>789</v>
      </c>
    </row>
    <row r="908" spans="2:65" s="113" customFormat="1" ht="29.85" customHeight="1" x14ac:dyDescent="0.3">
      <c r="B908" s="181"/>
      <c r="D908" s="191" t="s">
        <v>69</v>
      </c>
      <c r="E908" s="192" t="s">
        <v>790</v>
      </c>
      <c r="F908" s="192" t="s">
        <v>791</v>
      </c>
      <c r="I908" s="66"/>
      <c r="J908" s="193">
        <f>BK908</f>
        <v>0</v>
      </c>
      <c r="L908" s="181"/>
      <c r="M908" s="185"/>
      <c r="N908" s="186"/>
      <c r="O908" s="186"/>
      <c r="P908" s="187">
        <f>SUM(P909:P934)</f>
        <v>0</v>
      </c>
      <c r="Q908" s="186"/>
      <c r="R908" s="187">
        <f>SUM(R909:R934)</f>
        <v>0</v>
      </c>
      <c r="S908" s="186"/>
      <c r="T908" s="188">
        <f>SUM(T909:T934)</f>
        <v>0</v>
      </c>
      <c r="AR908" s="182" t="s">
        <v>138</v>
      </c>
      <c r="AT908" s="189" t="s">
        <v>69</v>
      </c>
      <c r="AU908" s="189" t="s">
        <v>22</v>
      </c>
      <c r="AY908" s="182" t="s">
        <v>130</v>
      </c>
      <c r="BK908" s="190">
        <f>SUM(BK909:BK934)</f>
        <v>0</v>
      </c>
    </row>
    <row r="909" spans="2:65" s="95" customFormat="1" ht="22.5" customHeight="1" x14ac:dyDescent="0.3">
      <c r="B909" s="127"/>
      <c r="C909" s="194" t="s">
        <v>792</v>
      </c>
      <c r="D909" s="194" t="s">
        <v>132</v>
      </c>
      <c r="E909" s="195" t="s">
        <v>793</v>
      </c>
      <c r="F909" s="196" t="s">
        <v>794</v>
      </c>
      <c r="G909" s="197" t="s">
        <v>135</v>
      </c>
      <c r="H909" s="198">
        <v>80.64</v>
      </c>
      <c r="I909" s="67"/>
      <c r="J909" s="199">
        <f>ROUND(I909*H909,2)</f>
        <v>0</v>
      </c>
      <c r="K909" s="196" t="s">
        <v>136</v>
      </c>
      <c r="L909" s="127"/>
      <c r="M909" s="200" t="s">
        <v>3</v>
      </c>
      <c r="N909" s="201" t="s">
        <v>42</v>
      </c>
      <c r="O909" s="99"/>
      <c r="P909" s="202">
        <f>O909*H909</f>
        <v>0</v>
      </c>
      <c r="Q909" s="202">
        <v>0</v>
      </c>
      <c r="R909" s="202">
        <f>Q909*H909</f>
        <v>0</v>
      </c>
      <c r="S909" s="202">
        <v>0</v>
      </c>
      <c r="T909" s="203">
        <f>S909*H909</f>
        <v>0</v>
      </c>
      <c r="AR909" s="120" t="s">
        <v>221</v>
      </c>
      <c r="AT909" s="120" t="s">
        <v>132</v>
      </c>
      <c r="AU909" s="120" t="s">
        <v>138</v>
      </c>
      <c r="AY909" s="120" t="s">
        <v>130</v>
      </c>
      <c r="BE909" s="204">
        <f>IF(N909="základní",J909,0)</f>
        <v>0</v>
      </c>
      <c r="BF909" s="204">
        <f>IF(N909="snížená",J909,0)</f>
        <v>0</v>
      </c>
      <c r="BG909" s="204">
        <f>IF(N909="zákl. přenesená",J909,0)</f>
        <v>0</v>
      </c>
      <c r="BH909" s="204">
        <f>IF(N909="sníž. přenesená",J909,0)</f>
        <v>0</v>
      </c>
      <c r="BI909" s="204">
        <f>IF(N909="nulová",J909,0)</f>
        <v>0</v>
      </c>
      <c r="BJ909" s="120" t="s">
        <v>138</v>
      </c>
      <c r="BK909" s="204">
        <f>ROUND(I909*H909,2)</f>
        <v>0</v>
      </c>
      <c r="BL909" s="120" t="s">
        <v>221</v>
      </c>
      <c r="BM909" s="120" t="s">
        <v>795</v>
      </c>
    </row>
    <row r="910" spans="2:65" s="114" customFormat="1" x14ac:dyDescent="0.3">
      <c r="B910" s="205"/>
      <c r="D910" s="206" t="s">
        <v>140</v>
      </c>
      <c r="E910" s="207" t="s">
        <v>3</v>
      </c>
      <c r="F910" s="208" t="s">
        <v>281</v>
      </c>
      <c r="H910" s="209" t="s">
        <v>3</v>
      </c>
      <c r="I910" s="68"/>
      <c r="L910" s="205"/>
      <c r="M910" s="210"/>
      <c r="N910" s="211"/>
      <c r="O910" s="211"/>
      <c r="P910" s="211"/>
      <c r="Q910" s="211"/>
      <c r="R910" s="211"/>
      <c r="S910" s="211"/>
      <c r="T910" s="212"/>
      <c r="AT910" s="209" t="s">
        <v>140</v>
      </c>
      <c r="AU910" s="209" t="s">
        <v>138</v>
      </c>
      <c r="AV910" s="114" t="s">
        <v>22</v>
      </c>
      <c r="AW910" s="114" t="s">
        <v>34</v>
      </c>
      <c r="AX910" s="114" t="s">
        <v>70</v>
      </c>
      <c r="AY910" s="209" t="s">
        <v>130</v>
      </c>
    </row>
    <row r="911" spans="2:65" s="114" customFormat="1" x14ac:dyDescent="0.3">
      <c r="B911" s="205"/>
      <c r="D911" s="206" t="s">
        <v>140</v>
      </c>
      <c r="E911" s="207" t="s">
        <v>3</v>
      </c>
      <c r="F911" s="208" t="s">
        <v>185</v>
      </c>
      <c r="H911" s="209" t="s">
        <v>3</v>
      </c>
      <c r="I911" s="68"/>
      <c r="L911" s="205"/>
      <c r="M911" s="210"/>
      <c r="N911" s="211"/>
      <c r="O911" s="211"/>
      <c r="P911" s="211"/>
      <c r="Q911" s="211"/>
      <c r="R911" s="211"/>
      <c r="S911" s="211"/>
      <c r="T911" s="212"/>
      <c r="AT911" s="209" t="s">
        <v>140</v>
      </c>
      <c r="AU911" s="209" t="s">
        <v>138</v>
      </c>
      <c r="AV911" s="114" t="s">
        <v>22</v>
      </c>
      <c r="AW911" s="114" t="s">
        <v>34</v>
      </c>
      <c r="AX911" s="114" t="s">
        <v>70</v>
      </c>
      <c r="AY911" s="209" t="s">
        <v>130</v>
      </c>
    </row>
    <row r="912" spans="2:65" s="115" customFormat="1" x14ac:dyDescent="0.3">
      <c r="B912" s="213"/>
      <c r="D912" s="206" t="s">
        <v>140</v>
      </c>
      <c r="E912" s="214" t="s">
        <v>3</v>
      </c>
      <c r="F912" s="215" t="s">
        <v>311</v>
      </c>
      <c r="H912" s="216">
        <v>4.8</v>
      </c>
      <c r="I912" s="69"/>
      <c r="L912" s="213"/>
      <c r="M912" s="217"/>
      <c r="N912" s="218"/>
      <c r="O912" s="218"/>
      <c r="P912" s="218"/>
      <c r="Q912" s="218"/>
      <c r="R912" s="218"/>
      <c r="S912" s="218"/>
      <c r="T912" s="219"/>
      <c r="AT912" s="214" t="s">
        <v>140</v>
      </c>
      <c r="AU912" s="214" t="s">
        <v>138</v>
      </c>
      <c r="AV912" s="115" t="s">
        <v>138</v>
      </c>
      <c r="AW912" s="115" t="s">
        <v>34</v>
      </c>
      <c r="AX912" s="115" t="s">
        <v>70</v>
      </c>
      <c r="AY912" s="214" t="s">
        <v>130</v>
      </c>
    </row>
    <row r="913" spans="2:65" s="115" customFormat="1" x14ac:dyDescent="0.3">
      <c r="B913" s="213"/>
      <c r="D913" s="206" t="s">
        <v>140</v>
      </c>
      <c r="E913" s="214" t="s">
        <v>3</v>
      </c>
      <c r="F913" s="215" t="s">
        <v>312</v>
      </c>
      <c r="H913" s="216">
        <v>5.76</v>
      </c>
      <c r="I913" s="69"/>
      <c r="L913" s="213"/>
      <c r="M913" s="217"/>
      <c r="N913" s="218"/>
      <c r="O913" s="218"/>
      <c r="P913" s="218"/>
      <c r="Q913" s="218"/>
      <c r="R913" s="218"/>
      <c r="S913" s="218"/>
      <c r="T913" s="219"/>
      <c r="AT913" s="214" t="s">
        <v>140</v>
      </c>
      <c r="AU913" s="214" t="s">
        <v>138</v>
      </c>
      <c r="AV913" s="115" t="s">
        <v>138</v>
      </c>
      <c r="AW913" s="115" t="s">
        <v>34</v>
      </c>
      <c r="AX913" s="115" t="s">
        <v>70</v>
      </c>
      <c r="AY913" s="214" t="s">
        <v>130</v>
      </c>
    </row>
    <row r="914" spans="2:65" s="115" customFormat="1" x14ac:dyDescent="0.3">
      <c r="B914" s="213"/>
      <c r="D914" s="206" t="s">
        <v>140</v>
      </c>
      <c r="E914" s="214" t="s">
        <v>3</v>
      </c>
      <c r="F914" s="215" t="s">
        <v>313</v>
      </c>
      <c r="H914" s="216">
        <v>26.88</v>
      </c>
      <c r="I914" s="69"/>
      <c r="L914" s="213"/>
      <c r="M914" s="217"/>
      <c r="N914" s="218"/>
      <c r="O914" s="218"/>
      <c r="P914" s="218"/>
      <c r="Q914" s="218"/>
      <c r="R914" s="218"/>
      <c r="S914" s="218"/>
      <c r="T914" s="219"/>
      <c r="AT914" s="214" t="s">
        <v>140</v>
      </c>
      <c r="AU914" s="214" t="s">
        <v>138</v>
      </c>
      <c r="AV914" s="115" t="s">
        <v>138</v>
      </c>
      <c r="AW914" s="115" t="s">
        <v>34</v>
      </c>
      <c r="AX914" s="115" t="s">
        <v>70</v>
      </c>
      <c r="AY914" s="214" t="s">
        <v>130</v>
      </c>
    </row>
    <row r="915" spans="2:65" s="114" customFormat="1" x14ac:dyDescent="0.3">
      <c r="B915" s="205"/>
      <c r="D915" s="206" t="s">
        <v>140</v>
      </c>
      <c r="E915" s="207" t="s">
        <v>3</v>
      </c>
      <c r="F915" s="208" t="s">
        <v>189</v>
      </c>
      <c r="H915" s="209" t="s">
        <v>3</v>
      </c>
      <c r="I915" s="68"/>
      <c r="L915" s="205"/>
      <c r="M915" s="210"/>
      <c r="N915" s="211"/>
      <c r="O915" s="211"/>
      <c r="P915" s="211"/>
      <c r="Q915" s="211"/>
      <c r="R915" s="211"/>
      <c r="S915" s="211"/>
      <c r="T915" s="212"/>
      <c r="AT915" s="209" t="s">
        <v>140</v>
      </c>
      <c r="AU915" s="209" t="s">
        <v>138</v>
      </c>
      <c r="AV915" s="114" t="s">
        <v>22</v>
      </c>
      <c r="AW915" s="114" t="s">
        <v>34</v>
      </c>
      <c r="AX915" s="114" t="s">
        <v>70</v>
      </c>
      <c r="AY915" s="209" t="s">
        <v>130</v>
      </c>
    </row>
    <row r="916" spans="2:65" s="115" customFormat="1" x14ac:dyDescent="0.3">
      <c r="B916" s="213"/>
      <c r="D916" s="206" t="s">
        <v>140</v>
      </c>
      <c r="E916" s="214" t="s">
        <v>3</v>
      </c>
      <c r="F916" s="215" t="s">
        <v>311</v>
      </c>
      <c r="H916" s="216">
        <v>4.8</v>
      </c>
      <c r="I916" s="69"/>
      <c r="L916" s="213"/>
      <c r="M916" s="217"/>
      <c r="N916" s="218"/>
      <c r="O916" s="218"/>
      <c r="P916" s="218"/>
      <c r="Q916" s="218"/>
      <c r="R916" s="218"/>
      <c r="S916" s="218"/>
      <c r="T916" s="219"/>
      <c r="AT916" s="214" t="s">
        <v>140</v>
      </c>
      <c r="AU916" s="214" t="s">
        <v>138</v>
      </c>
      <c r="AV916" s="115" t="s">
        <v>138</v>
      </c>
      <c r="AW916" s="115" t="s">
        <v>34</v>
      </c>
      <c r="AX916" s="115" t="s">
        <v>70</v>
      </c>
      <c r="AY916" s="214" t="s">
        <v>130</v>
      </c>
    </row>
    <row r="917" spans="2:65" s="115" customFormat="1" x14ac:dyDescent="0.3">
      <c r="B917" s="213"/>
      <c r="D917" s="206" t="s">
        <v>140</v>
      </c>
      <c r="E917" s="214" t="s">
        <v>3</v>
      </c>
      <c r="F917" s="215" t="s">
        <v>314</v>
      </c>
      <c r="H917" s="216">
        <v>38.4</v>
      </c>
      <c r="I917" s="69"/>
      <c r="L917" s="213"/>
      <c r="M917" s="217"/>
      <c r="N917" s="218"/>
      <c r="O917" s="218"/>
      <c r="P917" s="218"/>
      <c r="Q917" s="218"/>
      <c r="R917" s="218"/>
      <c r="S917" s="218"/>
      <c r="T917" s="219"/>
      <c r="AT917" s="214" t="s">
        <v>140</v>
      </c>
      <c r="AU917" s="214" t="s">
        <v>138</v>
      </c>
      <c r="AV917" s="115" t="s">
        <v>138</v>
      </c>
      <c r="AW917" s="115" t="s">
        <v>34</v>
      </c>
      <c r="AX917" s="115" t="s">
        <v>70</v>
      </c>
      <c r="AY917" s="214" t="s">
        <v>130</v>
      </c>
    </row>
    <row r="918" spans="2:65" s="116" customFormat="1" x14ac:dyDescent="0.3">
      <c r="B918" s="220"/>
      <c r="D918" s="221" t="s">
        <v>140</v>
      </c>
      <c r="E918" s="222" t="s">
        <v>3</v>
      </c>
      <c r="F918" s="223" t="s">
        <v>143</v>
      </c>
      <c r="H918" s="224">
        <v>80.64</v>
      </c>
      <c r="I918" s="70"/>
      <c r="L918" s="220"/>
      <c r="M918" s="225"/>
      <c r="N918" s="226"/>
      <c r="O918" s="226"/>
      <c r="P918" s="226"/>
      <c r="Q918" s="226"/>
      <c r="R918" s="226"/>
      <c r="S918" s="226"/>
      <c r="T918" s="227"/>
      <c r="AT918" s="228" t="s">
        <v>140</v>
      </c>
      <c r="AU918" s="228" t="s">
        <v>138</v>
      </c>
      <c r="AV918" s="116" t="s">
        <v>137</v>
      </c>
      <c r="AW918" s="116" t="s">
        <v>34</v>
      </c>
      <c r="AX918" s="116" t="s">
        <v>22</v>
      </c>
      <c r="AY918" s="228" t="s">
        <v>130</v>
      </c>
    </row>
    <row r="919" spans="2:65" s="95" customFormat="1" ht="31.5" customHeight="1" x14ac:dyDescent="0.3">
      <c r="B919" s="127"/>
      <c r="C919" s="194" t="s">
        <v>796</v>
      </c>
      <c r="D919" s="194" t="s">
        <v>132</v>
      </c>
      <c r="E919" s="195" t="s">
        <v>797</v>
      </c>
      <c r="F919" s="196" t="s">
        <v>798</v>
      </c>
      <c r="G919" s="197" t="s">
        <v>539</v>
      </c>
      <c r="H919" s="198">
        <v>1</v>
      </c>
      <c r="I919" s="67"/>
      <c r="J919" s="199">
        <f t="shared" ref="J919:J926" si="10">ROUND(I919*H919,2)</f>
        <v>0</v>
      </c>
      <c r="K919" s="196" t="s">
        <v>1289</v>
      </c>
      <c r="L919" s="127"/>
      <c r="M919" s="200" t="s">
        <v>3</v>
      </c>
      <c r="N919" s="201" t="s">
        <v>42</v>
      </c>
      <c r="O919" s="99"/>
      <c r="P919" s="202">
        <f t="shared" ref="P919:P926" si="11">O919*H919</f>
        <v>0</v>
      </c>
      <c r="Q919" s="202">
        <v>0</v>
      </c>
      <c r="R919" s="202">
        <f t="shared" ref="R919:R926" si="12">Q919*H919</f>
        <v>0</v>
      </c>
      <c r="S919" s="202">
        <v>0</v>
      </c>
      <c r="T919" s="203">
        <f t="shared" ref="T919:T926" si="13">S919*H919</f>
        <v>0</v>
      </c>
      <c r="AR919" s="120" t="s">
        <v>221</v>
      </c>
      <c r="AT919" s="120" t="s">
        <v>132</v>
      </c>
      <c r="AU919" s="120" t="s">
        <v>138</v>
      </c>
      <c r="AY919" s="120" t="s">
        <v>130</v>
      </c>
      <c r="BE919" s="204">
        <f t="shared" ref="BE919:BE926" si="14">IF(N919="základní",J919,0)</f>
        <v>0</v>
      </c>
      <c r="BF919" s="204">
        <f t="shared" ref="BF919:BF926" si="15">IF(N919="snížená",J919,0)</f>
        <v>0</v>
      </c>
      <c r="BG919" s="204">
        <f t="shared" ref="BG919:BG926" si="16">IF(N919="zákl. přenesená",J919,0)</f>
        <v>0</v>
      </c>
      <c r="BH919" s="204">
        <f t="shared" ref="BH919:BH926" si="17">IF(N919="sníž. přenesená",J919,0)</f>
        <v>0</v>
      </c>
      <c r="BI919" s="204">
        <f t="shared" ref="BI919:BI926" si="18">IF(N919="nulová",J919,0)</f>
        <v>0</v>
      </c>
      <c r="BJ919" s="120" t="s">
        <v>138</v>
      </c>
      <c r="BK919" s="204">
        <f t="shared" ref="BK919:BK926" si="19">ROUND(I919*H919,2)</f>
        <v>0</v>
      </c>
      <c r="BL919" s="120" t="s">
        <v>221</v>
      </c>
      <c r="BM919" s="120" t="s">
        <v>799</v>
      </c>
    </row>
    <row r="920" spans="2:65" s="95" customFormat="1" ht="31.5" customHeight="1" x14ac:dyDescent="0.3">
      <c r="B920" s="127"/>
      <c r="C920" s="194" t="s">
        <v>800</v>
      </c>
      <c r="D920" s="194" t="s">
        <v>132</v>
      </c>
      <c r="E920" s="195" t="s">
        <v>801</v>
      </c>
      <c r="F920" s="196" t="s">
        <v>802</v>
      </c>
      <c r="G920" s="197" t="s">
        <v>539</v>
      </c>
      <c r="H920" s="198">
        <v>1</v>
      </c>
      <c r="I920" s="67"/>
      <c r="J920" s="199">
        <f t="shared" si="10"/>
        <v>0</v>
      </c>
      <c r="K920" s="196" t="s">
        <v>1289</v>
      </c>
      <c r="L920" s="127"/>
      <c r="M920" s="200" t="s">
        <v>3</v>
      </c>
      <c r="N920" s="201" t="s">
        <v>42</v>
      </c>
      <c r="O920" s="99"/>
      <c r="P920" s="202">
        <f t="shared" si="11"/>
        <v>0</v>
      </c>
      <c r="Q920" s="202">
        <v>0</v>
      </c>
      <c r="R920" s="202">
        <f t="shared" si="12"/>
        <v>0</v>
      </c>
      <c r="S920" s="202">
        <v>0</v>
      </c>
      <c r="T920" s="203">
        <f t="shared" si="13"/>
        <v>0</v>
      </c>
      <c r="AR920" s="120" t="s">
        <v>221</v>
      </c>
      <c r="AT920" s="120" t="s">
        <v>132</v>
      </c>
      <c r="AU920" s="120" t="s">
        <v>138</v>
      </c>
      <c r="AY920" s="120" t="s">
        <v>130</v>
      </c>
      <c r="BE920" s="204">
        <f t="shared" si="14"/>
        <v>0</v>
      </c>
      <c r="BF920" s="204">
        <f t="shared" si="15"/>
        <v>0</v>
      </c>
      <c r="BG920" s="204">
        <f t="shared" si="16"/>
        <v>0</v>
      </c>
      <c r="BH920" s="204">
        <f t="shared" si="17"/>
        <v>0</v>
      </c>
      <c r="BI920" s="204">
        <f t="shared" si="18"/>
        <v>0</v>
      </c>
      <c r="BJ920" s="120" t="s">
        <v>138</v>
      </c>
      <c r="BK920" s="204">
        <f t="shared" si="19"/>
        <v>0</v>
      </c>
      <c r="BL920" s="120" t="s">
        <v>221</v>
      </c>
      <c r="BM920" s="120" t="s">
        <v>803</v>
      </c>
    </row>
    <row r="921" spans="2:65" s="95" customFormat="1" ht="31.5" customHeight="1" x14ac:dyDescent="0.3">
      <c r="B921" s="127"/>
      <c r="C921" s="194" t="s">
        <v>804</v>
      </c>
      <c r="D921" s="194" t="s">
        <v>132</v>
      </c>
      <c r="E921" s="195" t="s">
        <v>805</v>
      </c>
      <c r="F921" s="196" t="s">
        <v>806</v>
      </c>
      <c r="G921" s="197" t="s">
        <v>539</v>
      </c>
      <c r="H921" s="198">
        <v>79</v>
      </c>
      <c r="I921" s="67"/>
      <c r="J921" s="199">
        <f t="shared" si="10"/>
        <v>0</v>
      </c>
      <c r="K921" s="196" t="s">
        <v>1289</v>
      </c>
      <c r="L921" s="127"/>
      <c r="M921" s="200" t="s">
        <v>3</v>
      </c>
      <c r="N921" s="201" t="s">
        <v>42</v>
      </c>
      <c r="O921" s="99"/>
      <c r="P921" s="202">
        <f t="shared" si="11"/>
        <v>0</v>
      </c>
      <c r="Q921" s="202">
        <v>0</v>
      </c>
      <c r="R921" s="202">
        <f t="shared" si="12"/>
        <v>0</v>
      </c>
      <c r="S921" s="202">
        <v>0</v>
      </c>
      <c r="T921" s="203">
        <f t="shared" si="13"/>
        <v>0</v>
      </c>
      <c r="AR921" s="120" t="s">
        <v>221</v>
      </c>
      <c r="AT921" s="120" t="s">
        <v>132</v>
      </c>
      <c r="AU921" s="120" t="s">
        <v>138</v>
      </c>
      <c r="AY921" s="120" t="s">
        <v>130</v>
      </c>
      <c r="BE921" s="204">
        <f t="shared" si="14"/>
        <v>0</v>
      </c>
      <c r="BF921" s="204">
        <f t="shared" si="15"/>
        <v>0</v>
      </c>
      <c r="BG921" s="204">
        <f t="shared" si="16"/>
        <v>0</v>
      </c>
      <c r="BH921" s="204">
        <f t="shared" si="17"/>
        <v>0</v>
      </c>
      <c r="BI921" s="204">
        <f t="shared" si="18"/>
        <v>0</v>
      </c>
      <c r="BJ921" s="120" t="s">
        <v>138</v>
      </c>
      <c r="BK921" s="204">
        <f t="shared" si="19"/>
        <v>0</v>
      </c>
      <c r="BL921" s="120" t="s">
        <v>221</v>
      </c>
      <c r="BM921" s="120" t="s">
        <v>807</v>
      </c>
    </row>
    <row r="922" spans="2:65" s="95" customFormat="1" ht="31.5" customHeight="1" x14ac:dyDescent="0.3">
      <c r="B922" s="127"/>
      <c r="C922" s="194" t="s">
        <v>808</v>
      </c>
      <c r="D922" s="194" t="s">
        <v>132</v>
      </c>
      <c r="E922" s="195" t="s">
        <v>809</v>
      </c>
      <c r="F922" s="196" t="s">
        <v>810</v>
      </c>
      <c r="G922" s="197" t="s">
        <v>539</v>
      </c>
      <c r="H922" s="198">
        <v>6</v>
      </c>
      <c r="I922" s="67"/>
      <c r="J922" s="199">
        <f t="shared" si="10"/>
        <v>0</v>
      </c>
      <c r="K922" s="196" t="s">
        <v>1289</v>
      </c>
      <c r="L922" s="127"/>
      <c r="M922" s="200" t="s">
        <v>3</v>
      </c>
      <c r="N922" s="201" t="s">
        <v>42</v>
      </c>
      <c r="O922" s="99"/>
      <c r="P922" s="202">
        <f t="shared" si="11"/>
        <v>0</v>
      </c>
      <c r="Q922" s="202">
        <v>0</v>
      </c>
      <c r="R922" s="202">
        <f t="shared" si="12"/>
        <v>0</v>
      </c>
      <c r="S922" s="202">
        <v>0</v>
      </c>
      <c r="T922" s="203">
        <f t="shared" si="13"/>
        <v>0</v>
      </c>
      <c r="AR922" s="120" t="s">
        <v>221</v>
      </c>
      <c r="AT922" s="120" t="s">
        <v>132</v>
      </c>
      <c r="AU922" s="120" t="s">
        <v>138</v>
      </c>
      <c r="AY922" s="120" t="s">
        <v>130</v>
      </c>
      <c r="BE922" s="204">
        <f t="shared" si="14"/>
        <v>0</v>
      </c>
      <c r="BF922" s="204">
        <f t="shared" si="15"/>
        <v>0</v>
      </c>
      <c r="BG922" s="204">
        <f t="shared" si="16"/>
        <v>0</v>
      </c>
      <c r="BH922" s="204">
        <f t="shared" si="17"/>
        <v>0</v>
      </c>
      <c r="BI922" s="204">
        <f t="shared" si="18"/>
        <v>0</v>
      </c>
      <c r="BJ922" s="120" t="s">
        <v>138</v>
      </c>
      <c r="BK922" s="204">
        <f t="shared" si="19"/>
        <v>0</v>
      </c>
      <c r="BL922" s="120" t="s">
        <v>221</v>
      </c>
      <c r="BM922" s="120" t="s">
        <v>811</v>
      </c>
    </row>
    <row r="923" spans="2:65" s="95" customFormat="1" ht="31.5" customHeight="1" x14ac:dyDescent="0.3">
      <c r="B923" s="127"/>
      <c r="C923" s="194" t="s">
        <v>812</v>
      </c>
      <c r="D923" s="194" t="s">
        <v>132</v>
      </c>
      <c r="E923" s="195" t="s">
        <v>813</v>
      </c>
      <c r="F923" s="196" t="s">
        <v>814</v>
      </c>
      <c r="G923" s="197" t="s">
        <v>539</v>
      </c>
      <c r="H923" s="198">
        <v>6</v>
      </c>
      <c r="I923" s="67"/>
      <c r="J923" s="199">
        <f t="shared" si="10"/>
        <v>0</v>
      </c>
      <c r="K923" s="196" t="s">
        <v>1289</v>
      </c>
      <c r="L923" s="127"/>
      <c r="M923" s="200" t="s">
        <v>3</v>
      </c>
      <c r="N923" s="201" t="s">
        <v>42</v>
      </c>
      <c r="O923" s="99"/>
      <c r="P923" s="202">
        <f t="shared" si="11"/>
        <v>0</v>
      </c>
      <c r="Q923" s="202">
        <v>0</v>
      </c>
      <c r="R923" s="202">
        <f t="shared" si="12"/>
        <v>0</v>
      </c>
      <c r="S923" s="202">
        <v>0</v>
      </c>
      <c r="T923" s="203">
        <f t="shared" si="13"/>
        <v>0</v>
      </c>
      <c r="AR923" s="120" t="s">
        <v>221</v>
      </c>
      <c r="AT923" s="120" t="s">
        <v>132</v>
      </c>
      <c r="AU923" s="120" t="s">
        <v>138</v>
      </c>
      <c r="AY923" s="120" t="s">
        <v>130</v>
      </c>
      <c r="BE923" s="204">
        <f t="shared" si="14"/>
        <v>0</v>
      </c>
      <c r="BF923" s="204">
        <f t="shared" si="15"/>
        <v>0</v>
      </c>
      <c r="BG923" s="204">
        <f t="shared" si="16"/>
        <v>0</v>
      </c>
      <c r="BH923" s="204">
        <f t="shared" si="17"/>
        <v>0</v>
      </c>
      <c r="BI923" s="204">
        <f t="shared" si="18"/>
        <v>0</v>
      </c>
      <c r="BJ923" s="120" t="s">
        <v>138</v>
      </c>
      <c r="BK923" s="204">
        <f t="shared" si="19"/>
        <v>0</v>
      </c>
      <c r="BL923" s="120" t="s">
        <v>221</v>
      </c>
      <c r="BM923" s="120" t="s">
        <v>815</v>
      </c>
    </row>
    <row r="924" spans="2:65" s="95" customFormat="1" ht="31.5" customHeight="1" x14ac:dyDescent="0.3">
      <c r="B924" s="127"/>
      <c r="C924" s="194" t="s">
        <v>816</v>
      </c>
      <c r="D924" s="194" t="s">
        <v>132</v>
      </c>
      <c r="E924" s="195" t="s">
        <v>817</v>
      </c>
      <c r="F924" s="196" t="s">
        <v>818</v>
      </c>
      <c r="G924" s="197" t="s">
        <v>539</v>
      </c>
      <c r="H924" s="198">
        <v>1</v>
      </c>
      <c r="I924" s="67"/>
      <c r="J924" s="199">
        <f t="shared" si="10"/>
        <v>0</v>
      </c>
      <c r="K924" s="196" t="s">
        <v>1289</v>
      </c>
      <c r="L924" s="127"/>
      <c r="M924" s="200" t="s">
        <v>3</v>
      </c>
      <c r="N924" s="201" t="s">
        <v>42</v>
      </c>
      <c r="O924" s="99"/>
      <c r="P924" s="202">
        <f t="shared" si="11"/>
        <v>0</v>
      </c>
      <c r="Q924" s="202">
        <v>0</v>
      </c>
      <c r="R924" s="202">
        <f t="shared" si="12"/>
        <v>0</v>
      </c>
      <c r="S924" s="202">
        <v>0</v>
      </c>
      <c r="T924" s="203">
        <f t="shared" si="13"/>
        <v>0</v>
      </c>
      <c r="AR924" s="120" t="s">
        <v>221</v>
      </c>
      <c r="AT924" s="120" t="s">
        <v>132</v>
      </c>
      <c r="AU924" s="120" t="s">
        <v>138</v>
      </c>
      <c r="AY924" s="120" t="s">
        <v>130</v>
      </c>
      <c r="BE924" s="204">
        <f t="shared" si="14"/>
        <v>0</v>
      </c>
      <c r="BF924" s="204">
        <f t="shared" si="15"/>
        <v>0</v>
      </c>
      <c r="BG924" s="204">
        <f t="shared" si="16"/>
        <v>0</v>
      </c>
      <c r="BH924" s="204">
        <f t="shared" si="17"/>
        <v>0</v>
      </c>
      <c r="BI924" s="204">
        <f t="shared" si="18"/>
        <v>0</v>
      </c>
      <c r="BJ924" s="120" t="s">
        <v>138</v>
      </c>
      <c r="BK924" s="204">
        <f t="shared" si="19"/>
        <v>0</v>
      </c>
      <c r="BL924" s="120" t="s">
        <v>221</v>
      </c>
      <c r="BM924" s="120" t="s">
        <v>819</v>
      </c>
    </row>
    <row r="925" spans="2:65" s="95" customFormat="1" ht="31.5" customHeight="1" x14ac:dyDescent="0.3">
      <c r="B925" s="127"/>
      <c r="C925" s="194" t="s">
        <v>820</v>
      </c>
      <c r="D925" s="194" t="s">
        <v>132</v>
      </c>
      <c r="E925" s="195" t="s">
        <v>821</v>
      </c>
      <c r="F925" s="196" t="s">
        <v>822</v>
      </c>
      <c r="G925" s="197" t="s">
        <v>539</v>
      </c>
      <c r="H925" s="198">
        <v>1</v>
      </c>
      <c r="I925" s="67"/>
      <c r="J925" s="199">
        <f t="shared" si="10"/>
        <v>0</v>
      </c>
      <c r="K925" s="196" t="s">
        <v>1289</v>
      </c>
      <c r="L925" s="127"/>
      <c r="M925" s="200" t="s">
        <v>3</v>
      </c>
      <c r="N925" s="201" t="s">
        <v>42</v>
      </c>
      <c r="O925" s="99"/>
      <c r="P925" s="202">
        <f t="shared" si="11"/>
        <v>0</v>
      </c>
      <c r="Q925" s="202">
        <v>0</v>
      </c>
      <c r="R925" s="202">
        <f t="shared" si="12"/>
        <v>0</v>
      </c>
      <c r="S925" s="202">
        <v>0</v>
      </c>
      <c r="T925" s="203">
        <f t="shared" si="13"/>
        <v>0</v>
      </c>
      <c r="AR925" s="120" t="s">
        <v>221</v>
      </c>
      <c r="AT925" s="120" t="s">
        <v>132</v>
      </c>
      <c r="AU925" s="120" t="s">
        <v>138</v>
      </c>
      <c r="AY925" s="120" t="s">
        <v>130</v>
      </c>
      <c r="BE925" s="204">
        <f t="shared" si="14"/>
        <v>0</v>
      </c>
      <c r="BF925" s="204">
        <f t="shared" si="15"/>
        <v>0</v>
      </c>
      <c r="BG925" s="204">
        <f t="shared" si="16"/>
        <v>0</v>
      </c>
      <c r="BH925" s="204">
        <f t="shared" si="17"/>
        <v>0</v>
      </c>
      <c r="BI925" s="204">
        <f t="shared" si="18"/>
        <v>0</v>
      </c>
      <c r="BJ925" s="120" t="s">
        <v>138</v>
      </c>
      <c r="BK925" s="204">
        <f t="shared" si="19"/>
        <v>0</v>
      </c>
      <c r="BL925" s="120" t="s">
        <v>221</v>
      </c>
      <c r="BM925" s="120" t="s">
        <v>823</v>
      </c>
    </row>
    <row r="926" spans="2:65" s="95" customFormat="1" ht="22.5" customHeight="1" x14ac:dyDescent="0.3">
      <c r="B926" s="127"/>
      <c r="C926" s="194" t="s">
        <v>824</v>
      </c>
      <c r="D926" s="194" t="s">
        <v>132</v>
      </c>
      <c r="E926" s="195" t="s">
        <v>825</v>
      </c>
      <c r="F926" s="196" t="s">
        <v>826</v>
      </c>
      <c r="G926" s="197" t="s">
        <v>539</v>
      </c>
      <c r="H926" s="198">
        <v>93</v>
      </c>
      <c r="I926" s="67"/>
      <c r="J926" s="199">
        <f t="shared" si="10"/>
        <v>0</v>
      </c>
      <c r="K926" s="196" t="s">
        <v>136</v>
      </c>
      <c r="L926" s="127"/>
      <c r="M926" s="200" t="s">
        <v>3</v>
      </c>
      <c r="N926" s="201" t="s">
        <v>42</v>
      </c>
      <c r="O926" s="99"/>
      <c r="P926" s="202">
        <f t="shared" si="11"/>
        <v>0</v>
      </c>
      <c r="Q926" s="202">
        <v>0</v>
      </c>
      <c r="R926" s="202">
        <f t="shared" si="12"/>
        <v>0</v>
      </c>
      <c r="S926" s="202">
        <v>0</v>
      </c>
      <c r="T926" s="203">
        <f t="shared" si="13"/>
        <v>0</v>
      </c>
      <c r="AR926" s="120" t="s">
        <v>221</v>
      </c>
      <c r="AT926" s="120" t="s">
        <v>132</v>
      </c>
      <c r="AU926" s="120" t="s">
        <v>138</v>
      </c>
      <c r="AY926" s="120" t="s">
        <v>130</v>
      </c>
      <c r="BE926" s="204">
        <f t="shared" si="14"/>
        <v>0</v>
      </c>
      <c r="BF926" s="204">
        <f t="shared" si="15"/>
        <v>0</v>
      </c>
      <c r="BG926" s="204">
        <f t="shared" si="16"/>
        <v>0</v>
      </c>
      <c r="BH926" s="204">
        <f t="shared" si="17"/>
        <v>0</v>
      </c>
      <c r="BI926" s="204">
        <f t="shared" si="18"/>
        <v>0</v>
      </c>
      <c r="BJ926" s="120" t="s">
        <v>138</v>
      </c>
      <c r="BK926" s="204">
        <f t="shared" si="19"/>
        <v>0</v>
      </c>
      <c r="BL926" s="120" t="s">
        <v>221</v>
      </c>
      <c r="BM926" s="120" t="s">
        <v>827</v>
      </c>
    </row>
    <row r="927" spans="2:65" s="114" customFormat="1" x14ac:dyDescent="0.3">
      <c r="B927" s="205"/>
      <c r="D927" s="206" t="s">
        <v>140</v>
      </c>
      <c r="E927" s="207" t="s">
        <v>3</v>
      </c>
      <c r="F927" s="208" t="s">
        <v>763</v>
      </c>
      <c r="H927" s="209" t="s">
        <v>3</v>
      </c>
      <c r="I927" s="68"/>
      <c r="L927" s="205"/>
      <c r="M927" s="210"/>
      <c r="N927" s="211"/>
      <c r="O927" s="211"/>
      <c r="P927" s="211"/>
      <c r="Q927" s="211"/>
      <c r="R927" s="211"/>
      <c r="S927" s="211"/>
      <c r="T927" s="212"/>
      <c r="AT927" s="209" t="s">
        <v>140</v>
      </c>
      <c r="AU927" s="209" t="s">
        <v>138</v>
      </c>
      <c r="AV927" s="114" t="s">
        <v>22</v>
      </c>
      <c r="AW927" s="114" t="s">
        <v>34</v>
      </c>
      <c r="AX927" s="114" t="s">
        <v>70</v>
      </c>
      <c r="AY927" s="209" t="s">
        <v>130</v>
      </c>
    </row>
    <row r="928" spans="2:65" s="115" customFormat="1" x14ac:dyDescent="0.3">
      <c r="B928" s="213"/>
      <c r="D928" s="206" t="s">
        <v>140</v>
      </c>
      <c r="E928" s="214" t="s">
        <v>3</v>
      </c>
      <c r="F928" s="215" t="s">
        <v>828</v>
      </c>
      <c r="H928" s="216">
        <v>1</v>
      </c>
      <c r="I928" s="69"/>
      <c r="L928" s="213"/>
      <c r="M928" s="217"/>
      <c r="N928" s="218"/>
      <c r="O928" s="218"/>
      <c r="P928" s="218"/>
      <c r="Q928" s="218"/>
      <c r="R928" s="218"/>
      <c r="S928" s="218"/>
      <c r="T928" s="219"/>
      <c r="AT928" s="214" t="s">
        <v>140</v>
      </c>
      <c r="AU928" s="214" t="s">
        <v>138</v>
      </c>
      <c r="AV928" s="115" t="s">
        <v>138</v>
      </c>
      <c r="AW928" s="115" t="s">
        <v>34</v>
      </c>
      <c r="AX928" s="115" t="s">
        <v>70</v>
      </c>
      <c r="AY928" s="214" t="s">
        <v>130</v>
      </c>
    </row>
    <row r="929" spans="2:65" s="115" customFormat="1" x14ac:dyDescent="0.3">
      <c r="B929" s="213"/>
      <c r="D929" s="206" t="s">
        <v>140</v>
      </c>
      <c r="E929" s="214" t="s">
        <v>3</v>
      </c>
      <c r="F929" s="215" t="s">
        <v>829</v>
      </c>
      <c r="H929" s="216">
        <v>1</v>
      </c>
      <c r="I929" s="69"/>
      <c r="L929" s="213"/>
      <c r="M929" s="217"/>
      <c r="N929" s="218"/>
      <c r="O929" s="218"/>
      <c r="P929" s="218"/>
      <c r="Q929" s="218"/>
      <c r="R929" s="218"/>
      <c r="S929" s="218"/>
      <c r="T929" s="219"/>
      <c r="AT929" s="214" t="s">
        <v>140</v>
      </c>
      <c r="AU929" s="214" t="s">
        <v>138</v>
      </c>
      <c r="AV929" s="115" t="s">
        <v>138</v>
      </c>
      <c r="AW929" s="115" t="s">
        <v>34</v>
      </c>
      <c r="AX929" s="115" t="s">
        <v>70</v>
      </c>
      <c r="AY929" s="214" t="s">
        <v>130</v>
      </c>
    </row>
    <row r="930" spans="2:65" s="115" customFormat="1" x14ac:dyDescent="0.3">
      <c r="B930" s="213"/>
      <c r="D930" s="206" t="s">
        <v>140</v>
      </c>
      <c r="E930" s="214" t="s">
        <v>3</v>
      </c>
      <c r="F930" s="215" t="s">
        <v>830</v>
      </c>
      <c r="H930" s="216">
        <v>79</v>
      </c>
      <c r="I930" s="69"/>
      <c r="L930" s="213"/>
      <c r="M930" s="217"/>
      <c r="N930" s="218"/>
      <c r="O930" s="218"/>
      <c r="P930" s="218"/>
      <c r="Q930" s="218"/>
      <c r="R930" s="218"/>
      <c r="S930" s="218"/>
      <c r="T930" s="219"/>
      <c r="AT930" s="214" t="s">
        <v>140</v>
      </c>
      <c r="AU930" s="214" t="s">
        <v>138</v>
      </c>
      <c r="AV930" s="115" t="s">
        <v>138</v>
      </c>
      <c r="AW930" s="115" t="s">
        <v>34</v>
      </c>
      <c r="AX930" s="115" t="s">
        <v>70</v>
      </c>
      <c r="AY930" s="214" t="s">
        <v>130</v>
      </c>
    </row>
    <row r="931" spans="2:65" s="115" customFormat="1" x14ac:dyDescent="0.3">
      <c r="B931" s="213"/>
      <c r="D931" s="206" t="s">
        <v>140</v>
      </c>
      <c r="E931" s="214" t="s">
        <v>3</v>
      </c>
      <c r="F931" s="215" t="s">
        <v>831</v>
      </c>
      <c r="H931" s="216">
        <v>12</v>
      </c>
      <c r="I931" s="69"/>
      <c r="L931" s="213"/>
      <c r="M931" s="217"/>
      <c r="N931" s="218"/>
      <c r="O931" s="218"/>
      <c r="P931" s="218"/>
      <c r="Q931" s="218"/>
      <c r="R931" s="218"/>
      <c r="S931" s="218"/>
      <c r="T931" s="219"/>
      <c r="AT931" s="214" t="s">
        <v>140</v>
      </c>
      <c r="AU931" s="214" t="s">
        <v>138</v>
      </c>
      <c r="AV931" s="115" t="s">
        <v>138</v>
      </c>
      <c r="AW931" s="115" t="s">
        <v>34</v>
      </c>
      <c r="AX931" s="115" t="s">
        <v>70</v>
      </c>
      <c r="AY931" s="214" t="s">
        <v>130</v>
      </c>
    </row>
    <row r="932" spans="2:65" s="116" customFormat="1" x14ac:dyDescent="0.3">
      <c r="B932" s="220"/>
      <c r="D932" s="221" t="s">
        <v>140</v>
      </c>
      <c r="E932" s="222" t="s">
        <v>3</v>
      </c>
      <c r="F932" s="223" t="s">
        <v>143</v>
      </c>
      <c r="H932" s="224">
        <v>93</v>
      </c>
      <c r="I932" s="70"/>
      <c r="L932" s="220"/>
      <c r="M932" s="225"/>
      <c r="N932" s="226"/>
      <c r="O932" s="226"/>
      <c r="P932" s="226"/>
      <c r="Q932" s="226"/>
      <c r="R932" s="226"/>
      <c r="S932" s="226"/>
      <c r="T932" s="227"/>
      <c r="AT932" s="228" t="s">
        <v>140</v>
      </c>
      <c r="AU932" s="228" t="s">
        <v>138</v>
      </c>
      <c r="AV932" s="116" t="s">
        <v>137</v>
      </c>
      <c r="AW932" s="116" t="s">
        <v>34</v>
      </c>
      <c r="AX932" s="116" t="s">
        <v>22</v>
      </c>
      <c r="AY932" s="228" t="s">
        <v>130</v>
      </c>
    </row>
    <row r="933" spans="2:65" s="95" customFormat="1" ht="22.5" customHeight="1" x14ac:dyDescent="0.3">
      <c r="B933" s="127"/>
      <c r="C933" s="232" t="s">
        <v>832</v>
      </c>
      <c r="D933" s="232" t="s">
        <v>255</v>
      </c>
      <c r="E933" s="233" t="s">
        <v>833</v>
      </c>
      <c r="F933" s="234" t="s">
        <v>834</v>
      </c>
      <c r="G933" s="235" t="s">
        <v>195</v>
      </c>
      <c r="H933" s="236">
        <v>102.3</v>
      </c>
      <c r="I933" s="71"/>
      <c r="J933" s="237">
        <f>ROUND(I933*H933,2)</f>
        <v>0</v>
      </c>
      <c r="K933" s="234" t="s">
        <v>136</v>
      </c>
      <c r="L933" s="238"/>
      <c r="M933" s="239" t="s">
        <v>3</v>
      </c>
      <c r="N933" s="240" t="s">
        <v>42</v>
      </c>
      <c r="O933" s="99"/>
      <c r="P933" s="202">
        <f>O933*H933</f>
        <v>0</v>
      </c>
      <c r="Q933" s="202">
        <v>0</v>
      </c>
      <c r="R933" s="202">
        <f>Q933*H933</f>
        <v>0</v>
      </c>
      <c r="S933" s="202">
        <v>0</v>
      </c>
      <c r="T933" s="203">
        <f>S933*H933</f>
        <v>0</v>
      </c>
      <c r="AR933" s="120" t="s">
        <v>354</v>
      </c>
      <c r="AT933" s="120" t="s">
        <v>255</v>
      </c>
      <c r="AU933" s="120" t="s">
        <v>138</v>
      </c>
      <c r="AY933" s="120" t="s">
        <v>130</v>
      </c>
      <c r="BE933" s="204">
        <f>IF(N933="základní",J933,0)</f>
        <v>0</v>
      </c>
      <c r="BF933" s="204">
        <f>IF(N933="snížená",J933,0)</f>
        <v>0</v>
      </c>
      <c r="BG933" s="204">
        <f>IF(N933="zákl. přenesená",J933,0)</f>
        <v>0</v>
      </c>
      <c r="BH933" s="204">
        <f>IF(N933="sníž. přenesená",J933,0)</f>
        <v>0</v>
      </c>
      <c r="BI933" s="204">
        <f>IF(N933="nulová",J933,0)</f>
        <v>0</v>
      </c>
      <c r="BJ933" s="120" t="s">
        <v>138</v>
      </c>
      <c r="BK933" s="204">
        <f>ROUND(I933*H933,2)</f>
        <v>0</v>
      </c>
      <c r="BL933" s="120" t="s">
        <v>221</v>
      </c>
      <c r="BM933" s="120" t="s">
        <v>835</v>
      </c>
    </row>
    <row r="934" spans="2:65" s="95" customFormat="1" ht="22.5" customHeight="1" x14ac:dyDescent="0.3">
      <c r="B934" s="127"/>
      <c r="C934" s="194" t="s">
        <v>836</v>
      </c>
      <c r="D934" s="194" t="s">
        <v>132</v>
      </c>
      <c r="E934" s="195" t="s">
        <v>837</v>
      </c>
      <c r="F934" s="196" t="s">
        <v>838</v>
      </c>
      <c r="G934" s="197" t="s">
        <v>839</v>
      </c>
      <c r="H934" s="198">
        <v>1</v>
      </c>
      <c r="I934" s="67"/>
      <c r="J934" s="199">
        <f>ROUND(I934*H934,2)</f>
        <v>0</v>
      </c>
      <c r="K934" s="196" t="s">
        <v>1289</v>
      </c>
      <c r="L934" s="127"/>
      <c r="M934" s="200" t="s">
        <v>3</v>
      </c>
      <c r="N934" s="201" t="s">
        <v>42</v>
      </c>
      <c r="O934" s="99"/>
      <c r="P934" s="202">
        <f>O934*H934</f>
        <v>0</v>
      </c>
      <c r="Q934" s="202">
        <v>0</v>
      </c>
      <c r="R934" s="202">
        <f>Q934*H934</f>
        <v>0</v>
      </c>
      <c r="S934" s="202">
        <v>0</v>
      </c>
      <c r="T934" s="203">
        <f>S934*H934</f>
        <v>0</v>
      </c>
      <c r="AR934" s="120" t="s">
        <v>221</v>
      </c>
      <c r="AT934" s="120" t="s">
        <v>132</v>
      </c>
      <c r="AU934" s="120" t="s">
        <v>138</v>
      </c>
      <c r="AY934" s="120" t="s">
        <v>130</v>
      </c>
      <c r="BE934" s="204">
        <f>IF(N934="základní",J934,0)</f>
        <v>0</v>
      </c>
      <c r="BF934" s="204">
        <f>IF(N934="snížená",J934,0)</f>
        <v>0</v>
      </c>
      <c r="BG934" s="204">
        <f>IF(N934="zákl. přenesená",J934,0)</f>
        <v>0</v>
      </c>
      <c r="BH934" s="204">
        <f>IF(N934="sníž. přenesená",J934,0)</f>
        <v>0</v>
      </c>
      <c r="BI934" s="204">
        <f>IF(N934="nulová",J934,0)</f>
        <v>0</v>
      </c>
      <c r="BJ934" s="120" t="s">
        <v>138</v>
      </c>
      <c r="BK934" s="204">
        <f>ROUND(I934*H934,2)</f>
        <v>0</v>
      </c>
      <c r="BL934" s="120" t="s">
        <v>221</v>
      </c>
      <c r="BM934" s="120" t="s">
        <v>840</v>
      </c>
    </row>
    <row r="935" spans="2:65" s="113" customFormat="1" ht="29.85" customHeight="1" x14ac:dyDescent="0.3">
      <c r="B935" s="181"/>
      <c r="D935" s="191" t="s">
        <v>69</v>
      </c>
      <c r="E935" s="192" t="s">
        <v>841</v>
      </c>
      <c r="F935" s="192" t="s">
        <v>842</v>
      </c>
      <c r="I935" s="66"/>
      <c r="J935" s="193">
        <f>BK935</f>
        <v>0</v>
      </c>
      <c r="L935" s="181"/>
      <c r="M935" s="185"/>
      <c r="N935" s="186"/>
      <c r="O935" s="186"/>
      <c r="P935" s="187">
        <f>SUM(P936:P978)</f>
        <v>0</v>
      </c>
      <c r="Q935" s="186"/>
      <c r="R935" s="187">
        <f>SUM(R936:R978)</f>
        <v>0</v>
      </c>
      <c r="S935" s="186"/>
      <c r="T935" s="188">
        <f>SUM(T936:T978)</f>
        <v>0</v>
      </c>
      <c r="AR935" s="182" t="s">
        <v>138</v>
      </c>
      <c r="AT935" s="189" t="s">
        <v>69</v>
      </c>
      <c r="AU935" s="189" t="s">
        <v>22</v>
      </c>
      <c r="AY935" s="182" t="s">
        <v>130</v>
      </c>
      <c r="BK935" s="190">
        <f>SUM(BK936:BK978)</f>
        <v>0</v>
      </c>
    </row>
    <row r="936" spans="2:65" s="95" customFormat="1" ht="22.5" customHeight="1" x14ac:dyDescent="0.3">
      <c r="B936" s="127"/>
      <c r="C936" s="194" t="s">
        <v>843</v>
      </c>
      <c r="D936" s="194" t="s">
        <v>132</v>
      </c>
      <c r="E936" s="195" t="s">
        <v>844</v>
      </c>
      <c r="F936" s="196" t="s">
        <v>845</v>
      </c>
      <c r="G936" s="197" t="s">
        <v>135</v>
      </c>
      <c r="H936" s="198">
        <v>5.94</v>
      </c>
      <c r="I936" s="67"/>
      <c r="J936" s="199">
        <f>ROUND(I936*H936,2)</f>
        <v>0</v>
      </c>
      <c r="K936" s="196" t="s">
        <v>136</v>
      </c>
      <c r="L936" s="127"/>
      <c r="M936" s="200" t="s">
        <v>3</v>
      </c>
      <c r="N936" s="201" t="s">
        <v>42</v>
      </c>
      <c r="O936" s="99"/>
      <c r="P936" s="202">
        <f>O936*H936</f>
        <v>0</v>
      </c>
      <c r="Q936" s="202">
        <v>0</v>
      </c>
      <c r="R936" s="202">
        <f>Q936*H936</f>
        <v>0</v>
      </c>
      <c r="S936" s="202">
        <v>0</v>
      </c>
      <c r="T936" s="203">
        <f>S936*H936</f>
        <v>0</v>
      </c>
      <c r="AR936" s="120" t="s">
        <v>221</v>
      </c>
      <c r="AT936" s="120" t="s">
        <v>132</v>
      </c>
      <c r="AU936" s="120" t="s">
        <v>138</v>
      </c>
      <c r="AY936" s="120" t="s">
        <v>130</v>
      </c>
      <c r="BE936" s="204">
        <f>IF(N936="základní",J936,0)</f>
        <v>0</v>
      </c>
      <c r="BF936" s="204">
        <f>IF(N936="snížená",J936,0)</f>
        <v>0</v>
      </c>
      <c r="BG936" s="204">
        <f>IF(N936="zákl. přenesená",J936,0)</f>
        <v>0</v>
      </c>
      <c r="BH936" s="204">
        <f>IF(N936="sníž. přenesená",J936,0)</f>
        <v>0</v>
      </c>
      <c r="BI936" s="204">
        <f>IF(N936="nulová",J936,0)</f>
        <v>0</v>
      </c>
      <c r="BJ936" s="120" t="s">
        <v>138</v>
      </c>
      <c r="BK936" s="204">
        <f>ROUND(I936*H936,2)</f>
        <v>0</v>
      </c>
      <c r="BL936" s="120" t="s">
        <v>221</v>
      </c>
      <c r="BM936" s="120" t="s">
        <v>846</v>
      </c>
    </row>
    <row r="937" spans="2:65" s="114" customFormat="1" x14ac:dyDescent="0.3">
      <c r="B937" s="205"/>
      <c r="D937" s="206" t="s">
        <v>140</v>
      </c>
      <c r="E937" s="207" t="s">
        <v>3</v>
      </c>
      <c r="F937" s="208" t="s">
        <v>281</v>
      </c>
      <c r="H937" s="209" t="s">
        <v>3</v>
      </c>
      <c r="I937" s="68"/>
      <c r="L937" s="205"/>
      <c r="M937" s="210"/>
      <c r="N937" s="211"/>
      <c r="O937" s="211"/>
      <c r="P937" s="211"/>
      <c r="Q937" s="211"/>
      <c r="R937" s="211"/>
      <c r="S937" s="211"/>
      <c r="T937" s="212"/>
      <c r="AT937" s="209" t="s">
        <v>140</v>
      </c>
      <c r="AU937" s="209" t="s">
        <v>138</v>
      </c>
      <c r="AV937" s="114" t="s">
        <v>22</v>
      </c>
      <c r="AW937" s="114" t="s">
        <v>34</v>
      </c>
      <c r="AX937" s="114" t="s">
        <v>70</v>
      </c>
      <c r="AY937" s="209" t="s">
        <v>130</v>
      </c>
    </row>
    <row r="938" spans="2:65" s="115" customFormat="1" x14ac:dyDescent="0.3">
      <c r="B938" s="213"/>
      <c r="D938" s="206" t="s">
        <v>140</v>
      </c>
      <c r="E938" s="214" t="s">
        <v>3</v>
      </c>
      <c r="F938" s="215" t="s">
        <v>847</v>
      </c>
      <c r="H938" s="216">
        <v>5.94</v>
      </c>
      <c r="I938" s="69"/>
      <c r="L938" s="213"/>
      <c r="M938" s="217"/>
      <c r="N938" s="218"/>
      <c r="O938" s="218"/>
      <c r="P938" s="218"/>
      <c r="Q938" s="218"/>
      <c r="R938" s="218"/>
      <c r="S938" s="218"/>
      <c r="T938" s="219"/>
      <c r="AT938" s="214" t="s">
        <v>140</v>
      </c>
      <c r="AU938" s="214" t="s">
        <v>138</v>
      </c>
      <c r="AV938" s="115" t="s">
        <v>138</v>
      </c>
      <c r="AW938" s="115" t="s">
        <v>34</v>
      </c>
      <c r="AX938" s="115" t="s">
        <v>70</v>
      </c>
      <c r="AY938" s="214" t="s">
        <v>130</v>
      </c>
    </row>
    <row r="939" spans="2:65" s="116" customFormat="1" x14ac:dyDescent="0.3">
      <c r="B939" s="220"/>
      <c r="D939" s="221" t="s">
        <v>140</v>
      </c>
      <c r="E939" s="222" t="s">
        <v>3</v>
      </c>
      <c r="F939" s="223" t="s">
        <v>143</v>
      </c>
      <c r="H939" s="224">
        <v>5.94</v>
      </c>
      <c r="I939" s="70"/>
      <c r="L939" s="220"/>
      <c r="M939" s="225"/>
      <c r="N939" s="226"/>
      <c r="O939" s="226"/>
      <c r="P939" s="226"/>
      <c r="Q939" s="226"/>
      <c r="R939" s="226"/>
      <c r="S939" s="226"/>
      <c r="T939" s="227"/>
      <c r="AT939" s="228" t="s">
        <v>140</v>
      </c>
      <c r="AU939" s="228" t="s">
        <v>138</v>
      </c>
      <c r="AV939" s="116" t="s">
        <v>137</v>
      </c>
      <c r="AW939" s="116" t="s">
        <v>34</v>
      </c>
      <c r="AX939" s="116" t="s">
        <v>22</v>
      </c>
      <c r="AY939" s="228" t="s">
        <v>130</v>
      </c>
    </row>
    <row r="940" spans="2:65" s="95" customFormat="1" ht="22.5" customHeight="1" x14ac:dyDescent="0.3">
      <c r="B940" s="127"/>
      <c r="C940" s="194" t="s">
        <v>848</v>
      </c>
      <c r="D940" s="194" t="s">
        <v>132</v>
      </c>
      <c r="E940" s="195" t="s">
        <v>849</v>
      </c>
      <c r="F940" s="196" t="s">
        <v>850</v>
      </c>
      <c r="G940" s="197" t="s">
        <v>135</v>
      </c>
      <c r="H940" s="198">
        <v>5.94</v>
      </c>
      <c r="I940" s="67"/>
      <c r="J940" s="199">
        <f>ROUND(I940*H940,2)</f>
        <v>0</v>
      </c>
      <c r="K940" s="196" t="s">
        <v>1289</v>
      </c>
      <c r="L940" s="127"/>
      <c r="M940" s="200" t="s">
        <v>3</v>
      </c>
      <c r="N940" s="201" t="s">
        <v>42</v>
      </c>
      <c r="O940" s="99"/>
      <c r="P940" s="202">
        <f>O940*H940</f>
        <v>0</v>
      </c>
      <c r="Q940" s="202">
        <v>0</v>
      </c>
      <c r="R940" s="202">
        <f>Q940*H940</f>
        <v>0</v>
      </c>
      <c r="S940" s="202">
        <v>0</v>
      </c>
      <c r="T940" s="203">
        <f>S940*H940</f>
        <v>0</v>
      </c>
      <c r="AR940" s="120" t="s">
        <v>221</v>
      </c>
      <c r="AT940" s="120" t="s">
        <v>132</v>
      </c>
      <c r="AU940" s="120" t="s">
        <v>138</v>
      </c>
      <c r="AY940" s="120" t="s">
        <v>130</v>
      </c>
      <c r="BE940" s="204">
        <f>IF(N940="základní",J940,0)</f>
        <v>0</v>
      </c>
      <c r="BF940" s="204">
        <f>IF(N940="snížená",J940,0)</f>
        <v>0</v>
      </c>
      <c r="BG940" s="204">
        <f>IF(N940="zákl. přenesená",J940,0)</f>
        <v>0</v>
      </c>
      <c r="BH940" s="204">
        <f>IF(N940="sníž. přenesená",J940,0)</f>
        <v>0</v>
      </c>
      <c r="BI940" s="204">
        <f>IF(N940="nulová",J940,0)</f>
        <v>0</v>
      </c>
      <c r="BJ940" s="120" t="s">
        <v>138</v>
      </c>
      <c r="BK940" s="204">
        <f>ROUND(I940*H940,2)</f>
        <v>0</v>
      </c>
      <c r="BL940" s="120" t="s">
        <v>221</v>
      </c>
      <c r="BM940" s="120" t="s">
        <v>851</v>
      </c>
    </row>
    <row r="941" spans="2:65" s="114" customFormat="1" x14ac:dyDescent="0.3">
      <c r="B941" s="205"/>
      <c r="D941" s="206" t="s">
        <v>140</v>
      </c>
      <c r="E941" s="207" t="s">
        <v>3</v>
      </c>
      <c r="F941" s="208" t="s">
        <v>281</v>
      </c>
      <c r="H941" s="209" t="s">
        <v>3</v>
      </c>
      <c r="I941" s="68"/>
      <c r="L941" s="205"/>
      <c r="M941" s="210"/>
      <c r="N941" s="211"/>
      <c r="O941" s="211"/>
      <c r="P941" s="211"/>
      <c r="Q941" s="211"/>
      <c r="R941" s="211"/>
      <c r="S941" s="211"/>
      <c r="T941" s="212"/>
      <c r="AT941" s="209" t="s">
        <v>140</v>
      </c>
      <c r="AU941" s="209" t="s">
        <v>138</v>
      </c>
      <c r="AV941" s="114" t="s">
        <v>22</v>
      </c>
      <c r="AW941" s="114" t="s">
        <v>34</v>
      </c>
      <c r="AX941" s="114" t="s">
        <v>70</v>
      </c>
      <c r="AY941" s="209" t="s">
        <v>130</v>
      </c>
    </row>
    <row r="942" spans="2:65" s="115" customFormat="1" x14ac:dyDescent="0.3">
      <c r="B942" s="213"/>
      <c r="D942" s="206" t="s">
        <v>140</v>
      </c>
      <c r="E942" s="214" t="s">
        <v>3</v>
      </c>
      <c r="F942" s="215" t="s">
        <v>847</v>
      </c>
      <c r="H942" s="216">
        <v>5.94</v>
      </c>
      <c r="I942" s="69"/>
      <c r="L942" s="213"/>
      <c r="M942" s="217"/>
      <c r="N942" s="218"/>
      <c r="O942" s="218"/>
      <c r="P942" s="218"/>
      <c r="Q942" s="218"/>
      <c r="R942" s="218"/>
      <c r="S942" s="218"/>
      <c r="T942" s="219"/>
      <c r="AT942" s="214" t="s">
        <v>140</v>
      </c>
      <c r="AU942" s="214" t="s">
        <v>138</v>
      </c>
      <c r="AV942" s="115" t="s">
        <v>138</v>
      </c>
      <c r="AW942" s="115" t="s">
        <v>34</v>
      </c>
      <c r="AX942" s="115" t="s">
        <v>70</v>
      </c>
      <c r="AY942" s="214" t="s">
        <v>130</v>
      </c>
    </row>
    <row r="943" spans="2:65" s="116" customFormat="1" x14ac:dyDescent="0.3">
      <c r="B943" s="220"/>
      <c r="D943" s="221" t="s">
        <v>140</v>
      </c>
      <c r="E943" s="222" t="s">
        <v>3</v>
      </c>
      <c r="F943" s="223" t="s">
        <v>143</v>
      </c>
      <c r="H943" s="224">
        <v>5.94</v>
      </c>
      <c r="I943" s="70"/>
      <c r="L943" s="220"/>
      <c r="M943" s="225"/>
      <c r="N943" s="226"/>
      <c r="O943" s="226"/>
      <c r="P943" s="226"/>
      <c r="Q943" s="226"/>
      <c r="R943" s="226"/>
      <c r="S943" s="226"/>
      <c r="T943" s="227"/>
      <c r="AT943" s="228" t="s">
        <v>140</v>
      </c>
      <c r="AU943" s="228" t="s">
        <v>138</v>
      </c>
      <c r="AV943" s="116" t="s">
        <v>137</v>
      </c>
      <c r="AW943" s="116" t="s">
        <v>34</v>
      </c>
      <c r="AX943" s="116" t="s">
        <v>22</v>
      </c>
      <c r="AY943" s="228" t="s">
        <v>130</v>
      </c>
    </row>
    <row r="944" spans="2:65" s="95" customFormat="1" ht="31.5" customHeight="1" x14ac:dyDescent="0.3">
      <c r="B944" s="127"/>
      <c r="C944" s="194" t="s">
        <v>852</v>
      </c>
      <c r="D944" s="194" t="s">
        <v>132</v>
      </c>
      <c r="E944" s="195" t="s">
        <v>853</v>
      </c>
      <c r="F944" s="196" t="s">
        <v>854</v>
      </c>
      <c r="G944" s="197" t="s">
        <v>855</v>
      </c>
      <c r="H944" s="198">
        <v>1008.45</v>
      </c>
      <c r="I944" s="67"/>
      <c r="J944" s="199">
        <f>ROUND(I944*H944,2)</f>
        <v>0</v>
      </c>
      <c r="K944" s="196" t="s">
        <v>1289</v>
      </c>
      <c r="L944" s="127"/>
      <c r="M944" s="200" t="s">
        <v>3</v>
      </c>
      <c r="N944" s="201" t="s">
        <v>42</v>
      </c>
      <c r="O944" s="99"/>
      <c r="P944" s="202">
        <f>O944*H944</f>
        <v>0</v>
      </c>
      <c r="Q944" s="202">
        <v>0</v>
      </c>
      <c r="R944" s="202">
        <f>Q944*H944</f>
        <v>0</v>
      </c>
      <c r="S944" s="202">
        <v>0</v>
      </c>
      <c r="T944" s="203">
        <f>S944*H944</f>
        <v>0</v>
      </c>
      <c r="AR944" s="120" t="s">
        <v>221</v>
      </c>
      <c r="AT944" s="120" t="s">
        <v>132</v>
      </c>
      <c r="AU944" s="120" t="s">
        <v>138</v>
      </c>
      <c r="AY944" s="120" t="s">
        <v>130</v>
      </c>
      <c r="BE944" s="204">
        <f>IF(N944="základní",J944,0)</f>
        <v>0</v>
      </c>
      <c r="BF944" s="204">
        <f>IF(N944="snížená",J944,0)</f>
        <v>0</v>
      </c>
      <c r="BG944" s="204">
        <f>IF(N944="zákl. přenesená",J944,0)</f>
        <v>0</v>
      </c>
      <c r="BH944" s="204">
        <f>IF(N944="sníž. přenesená",J944,0)</f>
        <v>0</v>
      </c>
      <c r="BI944" s="204">
        <f>IF(N944="nulová",J944,0)</f>
        <v>0</v>
      </c>
      <c r="BJ944" s="120" t="s">
        <v>138</v>
      </c>
      <c r="BK944" s="204">
        <f>ROUND(I944*H944,2)</f>
        <v>0</v>
      </c>
      <c r="BL944" s="120" t="s">
        <v>221</v>
      </c>
      <c r="BM944" s="120" t="s">
        <v>856</v>
      </c>
    </row>
    <row r="945" spans="2:65" s="114" customFormat="1" x14ac:dyDescent="0.3">
      <c r="B945" s="205"/>
      <c r="D945" s="206" t="s">
        <v>140</v>
      </c>
      <c r="E945" s="207" t="s">
        <v>3</v>
      </c>
      <c r="F945" s="208" t="s">
        <v>857</v>
      </c>
      <c r="H945" s="209" t="s">
        <v>3</v>
      </c>
      <c r="I945" s="68"/>
      <c r="L945" s="205"/>
      <c r="M945" s="210"/>
      <c r="N945" s="211"/>
      <c r="O945" s="211"/>
      <c r="P945" s="211"/>
      <c r="Q945" s="211"/>
      <c r="R945" s="211"/>
      <c r="S945" s="211"/>
      <c r="T945" s="212"/>
      <c r="AT945" s="209" t="s">
        <v>140</v>
      </c>
      <c r="AU945" s="209" t="s">
        <v>138</v>
      </c>
      <c r="AV945" s="114" t="s">
        <v>22</v>
      </c>
      <c r="AW945" s="114" t="s">
        <v>34</v>
      </c>
      <c r="AX945" s="114" t="s">
        <v>70</v>
      </c>
      <c r="AY945" s="209" t="s">
        <v>130</v>
      </c>
    </row>
    <row r="946" spans="2:65" s="114" customFormat="1" x14ac:dyDescent="0.3">
      <c r="B946" s="205"/>
      <c r="D946" s="206" t="s">
        <v>140</v>
      </c>
      <c r="E946" s="207" t="s">
        <v>3</v>
      </c>
      <c r="F946" s="208" t="s">
        <v>858</v>
      </c>
      <c r="H946" s="209" t="s">
        <v>3</v>
      </c>
      <c r="I946" s="68"/>
      <c r="L946" s="205"/>
      <c r="M946" s="210"/>
      <c r="N946" s="211"/>
      <c r="O946" s="211"/>
      <c r="P946" s="211"/>
      <c r="Q946" s="211"/>
      <c r="R946" s="211"/>
      <c r="S946" s="211"/>
      <c r="T946" s="212"/>
      <c r="AT946" s="209" t="s">
        <v>140</v>
      </c>
      <c r="AU946" s="209" t="s">
        <v>138</v>
      </c>
      <c r="AV946" s="114" t="s">
        <v>22</v>
      </c>
      <c r="AW946" s="114" t="s">
        <v>34</v>
      </c>
      <c r="AX946" s="114" t="s">
        <v>70</v>
      </c>
      <c r="AY946" s="209" t="s">
        <v>130</v>
      </c>
    </row>
    <row r="947" spans="2:65" s="114" customFormat="1" x14ac:dyDescent="0.3">
      <c r="B947" s="205"/>
      <c r="D947" s="206" t="s">
        <v>140</v>
      </c>
      <c r="E947" s="207" t="s">
        <v>3</v>
      </c>
      <c r="F947" s="208" t="s">
        <v>227</v>
      </c>
      <c r="H947" s="209" t="s">
        <v>3</v>
      </c>
      <c r="I947" s="68"/>
      <c r="L947" s="205"/>
      <c r="M947" s="210"/>
      <c r="N947" s="211"/>
      <c r="O947" s="211"/>
      <c r="P947" s="211"/>
      <c r="Q947" s="211"/>
      <c r="R947" s="211"/>
      <c r="S947" s="211"/>
      <c r="T947" s="212"/>
      <c r="AT947" s="209" t="s">
        <v>140</v>
      </c>
      <c r="AU947" s="209" t="s">
        <v>138</v>
      </c>
      <c r="AV947" s="114" t="s">
        <v>22</v>
      </c>
      <c r="AW947" s="114" t="s">
        <v>34</v>
      </c>
      <c r="AX947" s="114" t="s">
        <v>70</v>
      </c>
      <c r="AY947" s="209" t="s">
        <v>130</v>
      </c>
    </row>
    <row r="948" spans="2:65" s="115" customFormat="1" x14ac:dyDescent="0.3">
      <c r="B948" s="213"/>
      <c r="D948" s="206" t="s">
        <v>140</v>
      </c>
      <c r="E948" s="214" t="s">
        <v>3</v>
      </c>
      <c r="F948" s="215" t="s">
        <v>859</v>
      </c>
      <c r="H948" s="216">
        <v>585</v>
      </c>
      <c r="I948" s="69"/>
      <c r="L948" s="213"/>
      <c r="M948" s="217"/>
      <c r="N948" s="218"/>
      <c r="O948" s="218"/>
      <c r="P948" s="218"/>
      <c r="Q948" s="218"/>
      <c r="R948" s="218"/>
      <c r="S948" s="218"/>
      <c r="T948" s="219"/>
      <c r="AT948" s="214" t="s">
        <v>140</v>
      </c>
      <c r="AU948" s="214" t="s">
        <v>138</v>
      </c>
      <c r="AV948" s="115" t="s">
        <v>138</v>
      </c>
      <c r="AW948" s="115" t="s">
        <v>34</v>
      </c>
      <c r="AX948" s="115" t="s">
        <v>70</v>
      </c>
      <c r="AY948" s="214" t="s">
        <v>130</v>
      </c>
    </row>
    <row r="949" spans="2:65" s="114" customFormat="1" x14ac:dyDescent="0.3">
      <c r="B949" s="205"/>
      <c r="D949" s="206" t="s">
        <v>140</v>
      </c>
      <c r="E949" s="207" t="s">
        <v>3</v>
      </c>
      <c r="F949" s="208" t="s">
        <v>238</v>
      </c>
      <c r="H949" s="209" t="s">
        <v>3</v>
      </c>
      <c r="I949" s="68"/>
      <c r="L949" s="205"/>
      <c r="M949" s="210"/>
      <c r="N949" s="211"/>
      <c r="O949" s="211"/>
      <c r="P949" s="211"/>
      <c r="Q949" s="211"/>
      <c r="R949" s="211"/>
      <c r="S949" s="211"/>
      <c r="T949" s="212"/>
      <c r="AT949" s="209" t="s">
        <v>140</v>
      </c>
      <c r="AU949" s="209" t="s">
        <v>138</v>
      </c>
      <c r="AV949" s="114" t="s">
        <v>22</v>
      </c>
      <c r="AW949" s="114" t="s">
        <v>34</v>
      </c>
      <c r="AX949" s="114" t="s">
        <v>70</v>
      </c>
      <c r="AY949" s="209" t="s">
        <v>130</v>
      </c>
    </row>
    <row r="950" spans="2:65" s="115" customFormat="1" x14ac:dyDescent="0.3">
      <c r="B950" s="213"/>
      <c r="D950" s="206" t="s">
        <v>140</v>
      </c>
      <c r="E950" s="214" t="s">
        <v>3</v>
      </c>
      <c r="F950" s="215" t="s">
        <v>860</v>
      </c>
      <c r="H950" s="216">
        <v>162</v>
      </c>
      <c r="I950" s="69"/>
      <c r="L950" s="213"/>
      <c r="M950" s="217"/>
      <c r="N950" s="218"/>
      <c r="O950" s="218"/>
      <c r="P950" s="218"/>
      <c r="Q950" s="218"/>
      <c r="R950" s="218"/>
      <c r="S950" s="218"/>
      <c r="T950" s="219"/>
      <c r="AT950" s="214" t="s">
        <v>140</v>
      </c>
      <c r="AU950" s="214" t="s">
        <v>138</v>
      </c>
      <c r="AV950" s="115" t="s">
        <v>138</v>
      </c>
      <c r="AW950" s="115" t="s">
        <v>34</v>
      </c>
      <c r="AX950" s="115" t="s">
        <v>70</v>
      </c>
      <c r="AY950" s="214" t="s">
        <v>130</v>
      </c>
    </row>
    <row r="951" spans="2:65" s="114" customFormat="1" x14ac:dyDescent="0.3">
      <c r="B951" s="205"/>
      <c r="D951" s="206" t="s">
        <v>140</v>
      </c>
      <c r="E951" s="207" t="s">
        <v>3</v>
      </c>
      <c r="F951" s="208" t="s">
        <v>235</v>
      </c>
      <c r="H951" s="209" t="s">
        <v>3</v>
      </c>
      <c r="I951" s="68"/>
      <c r="L951" s="205"/>
      <c r="M951" s="210"/>
      <c r="N951" s="211"/>
      <c r="O951" s="211"/>
      <c r="P951" s="211"/>
      <c r="Q951" s="211"/>
      <c r="R951" s="211"/>
      <c r="S951" s="211"/>
      <c r="T951" s="212"/>
      <c r="AT951" s="209" t="s">
        <v>140</v>
      </c>
      <c r="AU951" s="209" t="s">
        <v>138</v>
      </c>
      <c r="AV951" s="114" t="s">
        <v>22</v>
      </c>
      <c r="AW951" s="114" t="s">
        <v>34</v>
      </c>
      <c r="AX951" s="114" t="s">
        <v>70</v>
      </c>
      <c r="AY951" s="209" t="s">
        <v>130</v>
      </c>
    </row>
    <row r="952" spans="2:65" s="115" customFormat="1" x14ac:dyDescent="0.3">
      <c r="B952" s="213"/>
      <c r="D952" s="206" t="s">
        <v>140</v>
      </c>
      <c r="E952" s="214" t="s">
        <v>3</v>
      </c>
      <c r="F952" s="215" t="s">
        <v>861</v>
      </c>
      <c r="H952" s="216">
        <v>162</v>
      </c>
      <c r="I952" s="69"/>
      <c r="L952" s="213"/>
      <c r="M952" s="217"/>
      <c r="N952" s="218"/>
      <c r="O952" s="218"/>
      <c r="P952" s="218"/>
      <c r="Q952" s="218"/>
      <c r="R952" s="218"/>
      <c r="S952" s="218"/>
      <c r="T952" s="219"/>
      <c r="AT952" s="214" t="s">
        <v>140</v>
      </c>
      <c r="AU952" s="214" t="s">
        <v>138</v>
      </c>
      <c r="AV952" s="115" t="s">
        <v>138</v>
      </c>
      <c r="AW952" s="115" t="s">
        <v>34</v>
      </c>
      <c r="AX952" s="115" t="s">
        <v>70</v>
      </c>
      <c r="AY952" s="214" t="s">
        <v>130</v>
      </c>
    </row>
    <row r="953" spans="2:65" s="114" customFormat="1" x14ac:dyDescent="0.3">
      <c r="B953" s="205"/>
      <c r="D953" s="206" t="s">
        <v>140</v>
      </c>
      <c r="E953" s="207" t="s">
        <v>3</v>
      </c>
      <c r="F953" s="208" t="s">
        <v>227</v>
      </c>
      <c r="H953" s="209" t="s">
        <v>3</v>
      </c>
      <c r="I953" s="68"/>
      <c r="L953" s="205"/>
      <c r="M953" s="210"/>
      <c r="N953" s="211"/>
      <c r="O953" s="211"/>
      <c r="P953" s="211"/>
      <c r="Q953" s="211"/>
      <c r="R953" s="211"/>
      <c r="S953" s="211"/>
      <c r="T953" s="212"/>
      <c r="AT953" s="209" t="s">
        <v>140</v>
      </c>
      <c r="AU953" s="209" t="s">
        <v>138</v>
      </c>
      <c r="AV953" s="114" t="s">
        <v>22</v>
      </c>
      <c r="AW953" s="114" t="s">
        <v>34</v>
      </c>
      <c r="AX953" s="114" t="s">
        <v>70</v>
      </c>
      <c r="AY953" s="209" t="s">
        <v>130</v>
      </c>
    </row>
    <row r="954" spans="2:65" s="114" customFormat="1" x14ac:dyDescent="0.3">
      <c r="B954" s="205"/>
      <c r="D954" s="206" t="s">
        <v>140</v>
      </c>
      <c r="E954" s="207" t="s">
        <v>3</v>
      </c>
      <c r="F954" s="208" t="s">
        <v>862</v>
      </c>
      <c r="H954" s="209" t="s">
        <v>3</v>
      </c>
      <c r="I954" s="68"/>
      <c r="L954" s="205"/>
      <c r="M954" s="210"/>
      <c r="N954" s="211"/>
      <c r="O954" s="211"/>
      <c r="P954" s="211"/>
      <c r="Q954" s="211"/>
      <c r="R954" s="211"/>
      <c r="S954" s="211"/>
      <c r="T954" s="212"/>
      <c r="AT954" s="209" t="s">
        <v>140</v>
      </c>
      <c r="AU954" s="209" t="s">
        <v>138</v>
      </c>
      <c r="AV954" s="114" t="s">
        <v>22</v>
      </c>
      <c r="AW954" s="114" t="s">
        <v>34</v>
      </c>
      <c r="AX954" s="114" t="s">
        <v>70</v>
      </c>
      <c r="AY954" s="209" t="s">
        <v>130</v>
      </c>
    </row>
    <row r="955" spans="2:65" s="115" customFormat="1" x14ac:dyDescent="0.3">
      <c r="B955" s="213"/>
      <c r="D955" s="206" t="s">
        <v>140</v>
      </c>
      <c r="E955" s="214" t="s">
        <v>3</v>
      </c>
      <c r="F955" s="215" t="s">
        <v>863</v>
      </c>
      <c r="H955" s="216">
        <v>99.45</v>
      </c>
      <c r="I955" s="69"/>
      <c r="L955" s="213"/>
      <c r="M955" s="217"/>
      <c r="N955" s="218"/>
      <c r="O955" s="218"/>
      <c r="P955" s="218"/>
      <c r="Q955" s="218"/>
      <c r="R955" s="218"/>
      <c r="S955" s="218"/>
      <c r="T955" s="219"/>
      <c r="AT955" s="214" t="s">
        <v>140</v>
      </c>
      <c r="AU955" s="214" t="s">
        <v>138</v>
      </c>
      <c r="AV955" s="115" t="s">
        <v>138</v>
      </c>
      <c r="AW955" s="115" t="s">
        <v>34</v>
      </c>
      <c r="AX955" s="115" t="s">
        <v>70</v>
      </c>
      <c r="AY955" s="214" t="s">
        <v>130</v>
      </c>
    </row>
    <row r="956" spans="2:65" s="116" customFormat="1" x14ac:dyDescent="0.3">
      <c r="B956" s="220"/>
      <c r="D956" s="221" t="s">
        <v>140</v>
      </c>
      <c r="E956" s="222" t="s">
        <v>3</v>
      </c>
      <c r="F956" s="223" t="s">
        <v>143</v>
      </c>
      <c r="H956" s="224">
        <v>1008.45</v>
      </c>
      <c r="I956" s="70"/>
      <c r="L956" s="220"/>
      <c r="M956" s="225"/>
      <c r="N956" s="226"/>
      <c r="O956" s="226"/>
      <c r="P956" s="226"/>
      <c r="Q956" s="226"/>
      <c r="R956" s="226"/>
      <c r="S956" s="226"/>
      <c r="T956" s="227"/>
      <c r="AT956" s="228" t="s">
        <v>140</v>
      </c>
      <c r="AU956" s="228" t="s">
        <v>138</v>
      </c>
      <c r="AV956" s="116" t="s">
        <v>137</v>
      </c>
      <c r="AW956" s="116" t="s">
        <v>34</v>
      </c>
      <c r="AX956" s="116" t="s">
        <v>22</v>
      </c>
      <c r="AY956" s="228" t="s">
        <v>130</v>
      </c>
    </row>
    <row r="957" spans="2:65" s="95" customFormat="1" ht="22.5" customHeight="1" x14ac:dyDescent="0.3">
      <c r="B957" s="127"/>
      <c r="C957" s="194" t="s">
        <v>864</v>
      </c>
      <c r="D957" s="194" t="s">
        <v>132</v>
      </c>
      <c r="E957" s="195" t="s">
        <v>865</v>
      </c>
      <c r="F957" s="196" t="s">
        <v>866</v>
      </c>
      <c r="G957" s="197" t="s">
        <v>867</v>
      </c>
      <c r="H957" s="198">
        <v>6</v>
      </c>
      <c r="I957" s="67"/>
      <c r="J957" s="199">
        <f>ROUND(I957*H957,2)</f>
        <v>0</v>
      </c>
      <c r="K957" s="196" t="s">
        <v>1289</v>
      </c>
      <c r="L957" s="127"/>
      <c r="M957" s="200" t="s">
        <v>3</v>
      </c>
      <c r="N957" s="201" t="s">
        <v>42</v>
      </c>
      <c r="O957" s="99"/>
      <c r="P957" s="202">
        <f>O957*H957</f>
        <v>0</v>
      </c>
      <c r="Q957" s="202">
        <v>0</v>
      </c>
      <c r="R957" s="202">
        <f>Q957*H957</f>
        <v>0</v>
      </c>
      <c r="S957" s="202">
        <v>0</v>
      </c>
      <c r="T957" s="203">
        <f>S957*H957</f>
        <v>0</v>
      </c>
      <c r="AR957" s="120" t="s">
        <v>221</v>
      </c>
      <c r="AT957" s="120" t="s">
        <v>132</v>
      </c>
      <c r="AU957" s="120" t="s">
        <v>138</v>
      </c>
      <c r="AY957" s="120" t="s">
        <v>130</v>
      </c>
      <c r="BE957" s="204">
        <f>IF(N957="základní",J957,0)</f>
        <v>0</v>
      </c>
      <c r="BF957" s="204">
        <f>IF(N957="snížená",J957,0)</f>
        <v>0</v>
      </c>
      <c r="BG957" s="204">
        <f>IF(N957="zákl. přenesená",J957,0)</f>
        <v>0</v>
      </c>
      <c r="BH957" s="204">
        <f>IF(N957="sníž. přenesená",J957,0)</f>
        <v>0</v>
      </c>
      <c r="BI957" s="204">
        <f>IF(N957="nulová",J957,0)</f>
        <v>0</v>
      </c>
      <c r="BJ957" s="120" t="s">
        <v>138</v>
      </c>
      <c r="BK957" s="204">
        <f>ROUND(I957*H957,2)</f>
        <v>0</v>
      </c>
      <c r="BL957" s="120" t="s">
        <v>221</v>
      </c>
      <c r="BM957" s="120" t="s">
        <v>868</v>
      </c>
    </row>
    <row r="958" spans="2:65" s="114" customFormat="1" x14ac:dyDescent="0.3">
      <c r="B958" s="205"/>
      <c r="D958" s="206" t="s">
        <v>140</v>
      </c>
      <c r="E958" s="207" t="s">
        <v>3</v>
      </c>
      <c r="F958" s="208" t="s">
        <v>857</v>
      </c>
      <c r="H958" s="209" t="s">
        <v>3</v>
      </c>
      <c r="I958" s="68"/>
      <c r="L958" s="205"/>
      <c r="M958" s="210"/>
      <c r="N958" s="211"/>
      <c r="O958" s="211"/>
      <c r="P958" s="211"/>
      <c r="Q958" s="211"/>
      <c r="R958" s="211"/>
      <c r="S958" s="211"/>
      <c r="T958" s="212"/>
      <c r="AT958" s="209" t="s">
        <v>140</v>
      </c>
      <c r="AU958" s="209" t="s">
        <v>138</v>
      </c>
      <c r="AV958" s="114" t="s">
        <v>22</v>
      </c>
      <c r="AW958" s="114" t="s">
        <v>34</v>
      </c>
      <c r="AX958" s="114" t="s">
        <v>70</v>
      </c>
      <c r="AY958" s="209" t="s">
        <v>130</v>
      </c>
    </row>
    <row r="959" spans="2:65" s="114" customFormat="1" ht="27" x14ac:dyDescent="0.3">
      <c r="B959" s="205"/>
      <c r="D959" s="206" t="s">
        <v>140</v>
      </c>
      <c r="E959" s="207" t="s">
        <v>3</v>
      </c>
      <c r="F959" s="208" t="s">
        <v>869</v>
      </c>
      <c r="H959" s="209" t="s">
        <v>3</v>
      </c>
      <c r="I959" s="68"/>
      <c r="L959" s="205"/>
      <c r="M959" s="210"/>
      <c r="N959" s="211"/>
      <c r="O959" s="211"/>
      <c r="P959" s="211"/>
      <c r="Q959" s="211"/>
      <c r="R959" s="211"/>
      <c r="S959" s="211"/>
      <c r="T959" s="212"/>
      <c r="AT959" s="209" t="s">
        <v>140</v>
      </c>
      <c r="AU959" s="209" t="s">
        <v>138</v>
      </c>
      <c r="AV959" s="114" t="s">
        <v>22</v>
      </c>
      <c r="AW959" s="114" t="s">
        <v>34</v>
      </c>
      <c r="AX959" s="114" t="s">
        <v>70</v>
      </c>
      <c r="AY959" s="209" t="s">
        <v>130</v>
      </c>
    </row>
    <row r="960" spans="2:65" s="114" customFormat="1" ht="27" x14ac:dyDescent="0.3">
      <c r="B960" s="205"/>
      <c r="D960" s="206" t="s">
        <v>140</v>
      </c>
      <c r="E960" s="207" t="s">
        <v>3</v>
      </c>
      <c r="F960" s="208" t="s">
        <v>870</v>
      </c>
      <c r="H960" s="209" t="s">
        <v>3</v>
      </c>
      <c r="I960" s="68"/>
      <c r="L960" s="205"/>
      <c r="M960" s="210"/>
      <c r="N960" s="211"/>
      <c r="O960" s="211"/>
      <c r="P960" s="211"/>
      <c r="Q960" s="211"/>
      <c r="R960" s="211"/>
      <c r="S960" s="211"/>
      <c r="T960" s="212"/>
      <c r="AT960" s="209" t="s">
        <v>140</v>
      </c>
      <c r="AU960" s="209" t="s">
        <v>138</v>
      </c>
      <c r="AV960" s="114" t="s">
        <v>22</v>
      </c>
      <c r="AW960" s="114" t="s">
        <v>34</v>
      </c>
      <c r="AX960" s="114" t="s">
        <v>70</v>
      </c>
      <c r="AY960" s="209" t="s">
        <v>130</v>
      </c>
    </row>
    <row r="961" spans="2:65" s="114" customFormat="1" x14ac:dyDescent="0.3">
      <c r="B961" s="205"/>
      <c r="D961" s="206" t="s">
        <v>140</v>
      </c>
      <c r="E961" s="207" t="s">
        <v>3</v>
      </c>
      <c r="F961" s="208" t="s">
        <v>238</v>
      </c>
      <c r="H961" s="209" t="s">
        <v>3</v>
      </c>
      <c r="I961" s="68"/>
      <c r="L961" s="205"/>
      <c r="M961" s="210"/>
      <c r="N961" s="211"/>
      <c r="O961" s="211"/>
      <c r="P961" s="211"/>
      <c r="Q961" s="211"/>
      <c r="R961" s="211"/>
      <c r="S961" s="211"/>
      <c r="T961" s="212"/>
      <c r="AT961" s="209" t="s">
        <v>140</v>
      </c>
      <c r="AU961" s="209" t="s">
        <v>138</v>
      </c>
      <c r="AV961" s="114" t="s">
        <v>22</v>
      </c>
      <c r="AW961" s="114" t="s">
        <v>34</v>
      </c>
      <c r="AX961" s="114" t="s">
        <v>70</v>
      </c>
      <c r="AY961" s="209" t="s">
        <v>130</v>
      </c>
    </row>
    <row r="962" spans="2:65" s="115" customFormat="1" x14ac:dyDescent="0.3">
      <c r="B962" s="213"/>
      <c r="D962" s="206" t="s">
        <v>140</v>
      </c>
      <c r="E962" s="214" t="s">
        <v>3</v>
      </c>
      <c r="F962" s="215" t="s">
        <v>871</v>
      </c>
      <c r="H962" s="216">
        <v>3</v>
      </c>
      <c r="I962" s="69"/>
      <c r="L962" s="213"/>
      <c r="M962" s="217"/>
      <c r="N962" s="218"/>
      <c r="O962" s="218"/>
      <c r="P962" s="218"/>
      <c r="Q962" s="218"/>
      <c r="R962" s="218"/>
      <c r="S962" s="218"/>
      <c r="T962" s="219"/>
      <c r="AT962" s="214" t="s">
        <v>140</v>
      </c>
      <c r="AU962" s="214" t="s">
        <v>138</v>
      </c>
      <c r="AV962" s="115" t="s">
        <v>138</v>
      </c>
      <c r="AW962" s="115" t="s">
        <v>34</v>
      </c>
      <c r="AX962" s="115" t="s">
        <v>70</v>
      </c>
      <c r="AY962" s="214" t="s">
        <v>130</v>
      </c>
    </row>
    <row r="963" spans="2:65" s="114" customFormat="1" x14ac:dyDescent="0.3">
      <c r="B963" s="205"/>
      <c r="D963" s="206" t="s">
        <v>140</v>
      </c>
      <c r="E963" s="207" t="s">
        <v>3</v>
      </c>
      <c r="F963" s="208" t="s">
        <v>235</v>
      </c>
      <c r="H963" s="209" t="s">
        <v>3</v>
      </c>
      <c r="I963" s="68"/>
      <c r="L963" s="205"/>
      <c r="M963" s="210"/>
      <c r="N963" s="211"/>
      <c r="O963" s="211"/>
      <c r="P963" s="211"/>
      <c r="Q963" s="211"/>
      <c r="R963" s="211"/>
      <c r="S963" s="211"/>
      <c r="T963" s="212"/>
      <c r="AT963" s="209" t="s">
        <v>140</v>
      </c>
      <c r="AU963" s="209" t="s">
        <v>138</v>
      </c>
      <c r="AV963" s="114" t="s">
        <v>22</v>
      </c>
      <c r="AW963" s="114" t="s">
        <v>34</v>
      </c>
      <c r="AX963" s="114" t="s">
        <v>70</v>
      </c>
      <c r="AY963" s="209" t="s">
        <v>130</v>
      </c>
    </row>
    <row r="964" spans="2:65" s="115" customFormat="1" x14ac:dyDescent="0.3">
      <c r="B964" s="213"/>
      <c r="D964" s="206" t="s">
        <v>140</v>
      </c>
      <c r="E964" s="214" t="s">
        <v>3</v>
      </c>
      <c r="F964" s="215" t="s">
        <v>871</v>
      </c>
      <c r="H964" s="216">
        <v>3</v>
      </c>
      <c r="I964" s="69"/>
      <c r="L964" s="213"/>
      <c r="M964" s="217"/>
      <c r="N964" s="218"/>
      <c r="O964" s="218"/>
      <c r="P964" s="218"/>
      <c r="Q964" s="218"/>
      <c r="R964" s="218"/>
      <c r="S964" s="218"/>
      <c r="T964" s="219"/>
      <c r="AT964" s="214" t="s">
        <v>140</v>
      </c>
      <c r="AU964" s="214" t="s">
        <v>138</v>
      </c>
      <c r="AV964" s="115" t="s">
        <v>138</v>
      </c>
      <c r="AW964" s="115" t="s">
        <v>34</v>
      </c>
      <c r="AX964" s="115" t="s">
        <v>70</v>
      </c>
      <c r="AY964" s="214" t="s">
        <v>130</v>
      </c>
    </row>
    <row r="965" spans="2:65" s="116" customFormat="1" x14ac:dyDescent="0.3">
      <c r="B965" s="220"/>
      <c r="D965" s="221" t="s">
        <v>140</v>
      </c>
      <c r="E965" s="222" t="s">
        <v>3</v>
      </c>
      <c r="F965" s="223" t="s">
        <v>143</v>
      </c>
      <c r="H965" s="224">
        <v>6</v>
      </c>
      <c r="I965" s="70"/>
      <c r="L965" s="220"/>
      <c r="M965" s="225"/>
      <c r="N965" s="226"/>
      <c r="O965" s="226"/>
      <c r="P965" s="226"/>
      <c r="Q965" s="226"/>
      <c r="R965" s="226"/>
      <c r="S965" s="226"/>
      <c r="T965" s="227"/>
      <c r="AT965" s="228" t="s">
        <v>140</v>
      </c>
      <c r="AU965" s="228" t="s">
        <v>138</v>
      </c>
      <c r="AV965" s="116" t="s">
        <v>137</v>
      </c>
      <c r="AW965" s="116" t="s">
        <v>34</v>
      </c>
      <c r="AX965" s="116" t="s">
        <v>22</v>
      </c>
      <c r="AY965" s="228" t="s">
        <v>130</v>
      </c>
    </row>
    <row r="966" spans="2:65" s="95" customFormat="1" ht="31.5" customHeight="1" x14ac:dyDescent="0.3">
      <c r="B966" s="127"/>
      <c r="C966" s="194" t="s">
        <v>872</v>
      </c>
      <c r="D966" s="194" t="s">
        <v>132</v>
      </c>
      <c r="E966" s="195" t="s">
        <v>873</v>
      </c>
      <c r="F966" s="196" t="s">
        <v>874</v>
      </c>
      <c r="G966" s="197" t="s">
        <v>855</v>
      </c>
      <c r="H966" s="198">
        <v>1509.75</v>
      </c>
      <c r="I966" s="67"/>
      <c r="J966" s="199">
        <f>ROUND(I966*H966,2)</f>
        <v>0</v>
      </c>
      <c r="K966" s="196" t="s">
        <v>136</v>
      </c>
      <c r="L966" s="127"/>
      <c r="M966" s="200" t="s">
        <v>3</v>
      </c>
      <c r="N966" s="201" t="s">
        <v>42</v>
      </c>
      <c r="O966" s="99"/>
      <c r="P966" s="202">
        <f>O966*H966</f>
        <v>0</v>
      </c>
      <c r="Q966" s="202">
        <v>0</v>
      </c>
      <c r="R966" s="202">
        <f>Q966*H966</f>
        <v>0</v>
      </c>
      <c r="S966" s="202">
        <v>0</v>
      </c>
      <c r="T966" s="203">
        <f>S966*H966</f>
        <v>0</v>
      </c>
      <c r="AR966" s="120" t="s">
        <v>221</v>
      </c>
      <c r="AT966" s="120" t="s">
        <v>132</v>
      </c>
      <c r="AU966" s="120" t="s">
        <v>138</v>
      </c>
      <c r="AY966" s="120" t="s">
        <v>130</v>
      </c>
      <c r="BE966" s="204">
        <f>IF(N966="základní",J966,0)</f>
        <v>0</v>
      </c>
      <c r="BF966" s="204">
        <f>IF(N966="snížená",J966,0)</f>
        <v>0</v>
      </c>
      <c r="BG966" s="204">
        <f>IF(N966="zákl. přenesená",J966,0)</f>
        <v>0</v>
      </c>
      <c r="BH966" s="204">
        <f>IF(N966="sníž. přenesená",J966,0)</f>
        <v>0</v>
      </c>
      <c r="BI966" s="204">
        <f>IF(N966="nulová",J966,0)</f>
        <v>0</v>
      </c>
      <c r="BJ966" s="120" t="s">
        <v>138</v>
      </c>
      <c r="BK966" s="204">
        <f>ROUND(I966*H966,2)</f>
        <v>0</v>
      </c>
      <c r="BL966" s="120" t="s">
        <v>221</v>
      </c>
      <c r="BM966" s="120" t="s">
        <v>875</v>
      </c>
    </row>
    <row r="967" spans="2:65" s="114" customFormat="1" x14ac:dyDescent="0.3">
      <c r="B967" s="205"/>
      <c r="D967" s="206" t="s">
        <v>140</v>
      </c>
      <c r="E967" s="207" t="s">
        <v>3</v>
      </c>
      <c r="F967" s="208" t="s">
        <v>857</v>
      </c>
      <c r="H967" s="209" t="s">
        <v>3</v>
      </c>
      <c r="I967" s="68"/>
      <c r="L967" s="205"/>
      <c r="M967" s="210"/>
      <c r="N967" s="211"/>
      <c r="O967" s="211"/>
      <c r="P967" s="211"/>
      <c r="Q967" s="211"/>
      <c r="R967" s="211"/>
      <c r="S967" s="211"/>
      <c r="T967" s="212"/>
      <c r="AT967" s="209" t="s">
        <v>140</v>
      </c>
      <c r="AU967" s="209" t="s">
        <v>138</v>
      </c>
      <c r="AV967" s="114" t="s">
        <v>22</v>
      </c>
      <c r="AW967" s="114" t="s">
        <v>34</v>
      </c>
      <c r="AX967" s="114" t="s">
        <v>70</v>
      </c>
      <c r="AY967" s="209" t="s">
        <v>130</v>
      </c>
    </row>
    <row r="968" spans="2:65" s="114" customFormat="1" x14ac:dyDescent="0.3">
      <c r="B968" s="205"/>
      <c r="D968" s="206" t="s">
        <v>140</v>
      </c>
      <c r="E968" s="207" t="s">
        <v>3</v>
      </c>
      <c r="F968" s="208" t="s">
        <v>858</v>
      </c>
      <c r="H968" s="209" t="s">
        <v>3</v>
      </c>
      <c r="I968" s="68"/>
      <c r="L968" s="205"/>
      <c r="M968" s="210"/>
      <c r="N968" s="211"/>
      <c r="O968" s="211"/>
      <c r="P968" s="211"/>
      <c r="Q968" s="211"/>
      <c r="R968" s="211"/>
      <c r="S968" s="211"/>
      <c r="T968" s="212"/>
      <c r="AT968" s="209" t="s">
        <v>140</v>
      </c>
      <c r="AU968" s="209" t="s">
        <v>138</v>
      </c>
      <c r="AV968" s="114" t="s">
        <v>22</v>
      </c>
      <c r="AW968" s="114" t="s">
        <v>34</v>
      </c>
      <c r="AX968" s="114" t="s">
        <v>70</v>
      </c>
      <c r="AY968" s="209" t="s">
        <v>130</v>
      </c>
    </row>
    <row r="969" spans="2:65" s="114" customFormat="1" x14ac:dyDescent="0.3">
      <c r="B969" s="205"/>
      <c r="D969" s="206" t="s">
        <v>140</v>
      </c>
      <c r="E969" s="207" t="s">
        <v>3</v>
      </c>
      <c r="F969" s="208" t="s">
        <v>227</v>
      </c>
      <c r="H969" s="209" t="s">
        <v>3</v>
      </c>
      <c r="I969" s="68"/>
      <c r="L969" s="205"/>
      <c r="M969" s="210"/>
      <c r="N969" s="211"/>
      <c r="O969" s="211"/>
      <c r="P969" s="211"/>
      <c r="Q969" s="211"/>
      <c r="R969" s="211"/>
      <c r="S969" s="211"/>
      <c r="T969" s="212"/>
      <c r="AT969" s="209" t="s">
        <v>140</v>
      </c>
      <c r="AU969" s="209" t="s">
        <v>138</v>
      </c>
      <c r="AV969" s="114" t="s">
        <v>22</v>
      </c>
      <c r="AW969" s="114" t="s">
        <v>34</v>
      </c>
      <c r="AX969" s="114" t="s">
        <v>70</v>
      </c>
      <c r="AY969" s="209" t="s">
        <v>130</v>
      </c>
    </row>
    <row r="970" spans="2:65" s="115" customFormat="1" x14ac:dyDescent="0.3">
      <c r="B970" s="213"/>
      <c r="D970" s="206" t="s">
        <v>140</v>
      </c>
      <c r="E970" s="214" t="s">
        <v>3</v>
      </c>
      <c r="F970" s="215" t="s">
        <v>876</v>
      </c>
      <c r="H970" s="216">
        <v>877.5</v>
      </c>
      <c r="I970" s="69"/>
      <c r="L970" s="213"/>
      <c r="M970" s="217"/>
      <c r="N970" s="218"/>
      <c r="O970" s="218"/>
      <c r="P970" s="218"/>
      <c r="Q970" s="218"/>
      <c r="R970" s="218"/>
      <c r="S970" s="218"/>
      <c r="T970" s="219"/>
      <c r="AT970" s="214" t="s">
        <v>140</v>
      </c>
      <c r="AU970" s="214" t="s">
        <v>138</v>
      </c>
      <c r="AV970" s="115" t="s">
        <v>138</v>
      </c>
      <c r="AW970" s="115" t="s">
        <v>34</v>
      </c>
      <c r="AX970" s="115" t="s">
        <v>70</v>
      </c>
      <c r="AY970" s="214" t="s">
        <v>130</v>
      </c>
    </row>
    <row r="971" spans="2:65" s="114" customFormat="1" x14ac:dyDescent="0.3">
      <c r="B971" s="205"/>
      <c r="D971" s="206" t="s">
        <v>140</v>
      </c>
      <c r="E971" s="207" t="s">
        <v>3</v>
      </c>
      <c r="F971" s="208" t="s">
        <v>238</v>
      </c>
      <c r="H971" s="209" t="s">
        <v>3</v>
      </c>
      <c r="I971" s="68"/>
      <c r="L971" s="205"/>
      <c r="M971" s="210"/>
      <c r="N971" s="211"/>
      <c r="O971" s="211"/>
      <c r="P971" s="211"/>
      <c r="Q971" s="211"/>
      <c r="R971" s="211"/>
      <c r="S971" s="211"/>
      <c r="T971" s="212"/>
      <c r="AT971" s="209" t="s">
        <v>140</v>
      </c>
      <c r="AU971" s="209" t="s">
        <v>138</v>
      </c>
      <c r="AV971" s="114" t="s">
        <v>22</v>
      </c>
      <c r="AW971" s="114" t="s">
        <v>34</v>
      </c>
      <c r="AX971" s="114" t="s">
        <v>70</v>
      </c>
      <c r="AY971" s="209" t="s">
        <v>130</v>
      </c>
    </row>
    <row r="972" spans="2:65" s="115" customFormat="1" x14ac:dyDescent="0.3">
      <c r="B972" s="213"/>
      <c r="D972" s="206" t="s">
        <v>140</v>
      </c>
      <c r="E972" s="214" t="s">
        <v>3</v>
      </c>
      <c r="F972" s="215" t="s">
        <v>877</v>
      </c>
      <c r="H972" s="216">
        <v>243</v>
      </c>
      <c r="I972" s="69"/>
      <c r="L972" s="213"/>
      <c r="M972" s="217"/>
      <c r="N972" s="218"/>
      <c r="O972" s="218"/>
      <c r="P972" s="218"/>
      <c r="Q972" s="218"/>
      <c r="R972" s="218"/>
      <c r="S972" s="218"/>
      <c r="T972" s="219"/>
      <c r="AT972" s="214" t="s">
        <v>140</v>
      </c>
      <c r="AU972" s="214" t="s">
        <v>138</v>
      </c>
      <c r="AV972" s="115" t="s">
        <v>138</v>
      </c>
      <c r="AW972" s="115" t="s">
        <v>34</v>
      </c>
      <c r="AX972" s="115" t="s">
        <v>70</v>
      </c>
      <c r="AY972" s="214" t="s">
        <v>130</v>
      </c>
    </row>
    <row r="973" spans="2:65" s="114" customFormat="1" x14ac:dyDescent="0.3">
      <c r="B973" s="205"/>
      <c r="D973" s="206" t="s">
        <v>140</v>
      </c>
      <c r="E973" s="207" t="s">
        <v>3</v>
      </c>
      <c r="F973" s="208" t="s">
        <v>235</v>
      </c>
      <c r="H973" s="209" t="s">
        <v>3</v>
      </c>
      <c r="I973" s="68"/>
      <c r="L973" s="205"/>
      <c r="M973" s="210"/>
      <c r="N973" s="211"/>
      <c r="O973" s="211"/>
      <c r="P973" s="211"/>
      <c r="Q973" s="211"/>
      <c r="R973" s="211"/>
      <c r="S973" s="211"/>
      <c r="T973" s="212"/>
      <c r="AT973" s="209" t="s">
        <v>140</v>
      </c>
      <c r="AU973" s="209" t="s">
        <v>138</v>
      </c>
      <c r="AV973" s="114" t="s">
        <v>22</v>
      </c>
      <c r="AW973" s="114" t="s">
        <v>34</v>
      </c>
      <c r="AX973" s="114" t="s">
        <v>70</v>
      </c>
      <c r="AY973" s="209" t="s">
        <v>130</v>
      </c>
    </row>
    <row r="974" spans="2:65" s="115" customFormat="1" x14ac:dyDescent="0.3">
      <c r="B974" s="213"/>
      <c r="D974" s="206" t="s">
        <v>140</v>
      </c>
      <c r="E974" s="214" t="s">
        <v>3</v>
      </c>
      <c r="F974" s="215" t="s">
        <v>878</v>
      </c>
      <c r="H974" s="216">
        <v>243</v>
      </c>
      <c r="I974" s="69"/>
      <c r="L974" s="213"/>
      <c r="M974" s="217"/>
      <c r="N974" s="218"/>
      <c r="O974" s="218"/>
      <c r="P974" s="218"/>
      <c r="Q974" s="218"/>
      <c r="R974" s="218"/>
      <c r="S974" s="218"/>
      <c r="T974" s="219"/>
      <c r="AT974" s="214" t="s">
        <v>140</v>
      </c>
      <c r="AU974" s="214" t="s">
        <v>138</v>
      </c>
      <c r="AV974" s="115" t="s">
        <v>138</v>
      </c>
      <c r="AW974" s="115" t="s">
        <v>34</v>
      </c>
      <c r="AX974" s="115" t="s">
        <v>70</v>
      </c>
      <c r="AY974" s="214" t="s">
        <v>130</v>
      </c>
    </row>
    <row r="975" spans="2:65" s="114" customFormat="1" x14ac:dyDescent="0.3">
      <c r="B975" s="205"/>
      <c r="D975" s="206" t="s">
        <v>140</v>
      </c>
      <c r="E975" s="207" t="s">
        <v>3</v>
      </c>
      <c r="F975" s="208" t="s">
        <v>227</v>
      </c>
      <c r="H975" s="209" t="s">
        <v>3</v>
      </c>
      <c r="I975" s="68"/>
      <c r="L975" s="205"/>
      <c r="M975" s="210"/>
      <c r="N975" s="211"/>
      <c r="O975" s="211"/>
      <c r="P975" s="211"/>
      <c r="Q975" s="211"/>
      <c r="R975" s="211"/>
      <c r="S975" s="211"/>
      <c r="T975" s="212"/>
      <c r="AT975" s="209" t="s">
        <v>140</v>
      </c>
      <c r="AU975" s="209" t="s">
        <v>138</v>
      </c>
      <c r="AV975" s="114" t="s">
        <v>22</v>
      </c>
      <c r="AW975" s="114" t="s">
        <v>34</v>
      </c>
      <c r="AX975" s="114" t="s">
        <v>70</v>
      </c>
      <c r="AY975" s="209" t="s">
        <v>130</v>
      </c>
    </row>
    <row r="976" spans="2:65" s="114" customFormat="1" x14ac:dyDescent="0.3">
      <c r="B976" s="205"/>
      <c r="D976" s="206" t="s">
        <v>140</v>
      </c>
      <c r="E976" s="207" t="s">
        <v>3</v>
      </c>
      <c r="F976" s="208" t="s">
        <v>862</v>
      </c>
      <c r="H976" s="209" t="s">
        <v>3</v>
      </c>
      <c r="I976" s="68"/>
      <c r="L976" s="205"/>
      <c r="M976" s="210"/>
      <c r="N976" s="211"/>
      <c r="O976" s="211"/>
      <c r="P976" s="211"/>
      <c r="Q976" s="211"/>
      <c r="R976" s="211"/>
      <c r="S976" s="211"/>
      <c r="T976" s="212"/>
      <c r="AT976" s="209" t="s">
        <v>140</v>
      </c>
      <c r="AU976" s="209" t="s">
        <v>138</v>
      </c>
      <c r="AV976" s="114" t="s">
        <v>22</v>
      </c>
      <c r="AW976" s="114" t="s">
        <v>34</v>
      </c>
      <c r="AX976" s="114" t="s">
        <v>70</v>
      </c>
      <c r="AY976" s="209" t="s">
        <v>130</v>
      </c>
    </row>
    <row r="977" spans="2:65" s="115" customFormat="1" x14ac:dyDescent="0.3">
      <c r="B977" s="213"/>
      <c r="D977" s="206" t="s">
        <v>140</v>
      </c>
      <c r="E977" s="214" t="s">
        <v>3</v>
      </c>
      <c r="F977" s="215" t="s">
        <v>879</v>
      </c>
      <c r="H977" s="216">
        <v>146.25</v>
      </c>
      <c r="I977" s="69"/>
      <c r="L977" s="213"/>
      <c r="M977" s="217"/>
      <c r="N977" s="218"/>
      <c r="O977" s="218"/>
      <c r="P977" s="218"/>
      <c r="Q977" s="218"/>
      <c r="R977" s="218"/>
      <c r="S977" s="218"/>
      <c r="T977" s="219"/>
      <c r="AT977" s="214" t="s">
        <v>140</v>
      </c>
      <c r="AU977" s="214" t="s">
        <v>138</v>
      </c>
      <c r="AV977" s="115" t="s">
        <v>138</v>
      </c>
      <c r="AW977" s="115" t="s">
        <v>34</v>
      </c>
      <c r="AX977" s="115" t="s">
        <v>70</v>
      </c>
      <c r="AY977" s="214" t="s">
        <v>130</v>
      </c>
    </row>
    <row r="978" spans="2:65" s="116" customFormat="1" x14ac:dyDescent="0.3">
      <c r="B978" s="220"/>
      <c r="D978" s="206" t="s">
        <v>140</v>
      </c>
      <c r="E978" s="229" t="s">
        <v>3</v>
      </c>
      <c r="F978" s="230" t="s">
        <v>143</v>
      </c>
      <c r="H978" s="231">
        <v>1509.75</v>
      </c>
      <c r="I978" s="70"/>
      <c r="L978" s="220"/>
      <c r="M978" s="225"/>
      <c r="N978" s="226"/>
      <c r="O978" s="226"/>
      <c r="P978" s="226"/>
      <c r="Q978" s="226"/>
      <c r="R978" s="226"/>
      <c r="S978" s="226"/>
      <c r="T978" s="227"/>
      <c r="AT978" s="228" t="s">
        <v>140</v>
      </c>
      <c r="AU978" s="228" t="s">
        <v>138</v>
      </c>
      <c r="AV978" s="116" t="s">
        <v>137</v>
      </c>
      <c r="AW978" s="116" t="s">
        <v>34</v>
      </c>
      <c r="AX978" s="116" t="s">
        <v>22</v>
      </c>
      <c r="AY978" s="228" t="s">
        <v>130</v>
      </c>
    </row>
    <row r="979" spans="2:65" s="113" customFormat="1" ht="29.85" customHeight="1" x14ac:dyDescent="0.3">
      <c r="B979" s="181"/>
      <c r="D979" s="191" t="s">
        <v>69</v>
      </c>
      <c r="E979" s="192" t="s">
        <v>880</v>
      </c>
      <c r="F979" s="192" t="s">
        <v>881</v>
      </c>
      <c r="I979" s="66"/>
      <c r="J979" s="193">
        <f>BK979</f>
        <v>0</v>
      </c>
      <c r="L979" s="181"/>
      <c r="M979" s="185"/>
      <c r="N979" s="186"/>
      <c r="O979" s="186"/>
      <c r="P979" s="187">
        <f>SUM(P980:P1003)</f>
        <v>0</v>
      </c>
      <c r="Q979" s="186"/>
      <c r="R979" s="187">
        <f>SUM(R980:R1003)</f>
        <v>2.5295999999999999E-2</v>
      </c>
      <c r="S979" s="186"/>
      <c r="T979" s="188">
        <f>SUM(T980:T1003)</f>
        <v>0</v>
      </c>
      <c r="AR979" s="182" t="s">
        <v>138</v>
      </c>
      <c r="AT979" s="189" t="s">
        <v>69</v>
      </c>
      <c r="AU979" s="189" t="s">
        <v>22</v>
      </c>
      <c r="AY979" s="182" t="s">
        <v>130</v>
      </c>
      <c r="BK979" s="190">
        <f>SUM(BK980:BK1003)</f>
        <v>0</v>
      </c>
    </row>
    <row r="980" spans="2:65" s="95" customFormat="1" ht="22.5" customHeight="1" x14ac:dyDescent="0.3">
      <c r="B980" s="127"/>
      <c r="C980" s="194" t="s">
        <v>882</v>
      </c>
      <c r="D980" s="194" t="s">
        <v>132</v>
      </c>
      <c r="E980" s="195" t="s">
        <v>883</v>
      </c>
      <c r="F980" s="196" t="s">
        <v>884</v>
      </c>
      <c r="G980" s="197" t="s">
        <v>195</v>
      </c>
      <c r="H980" s="198">
        <v>40.799999999999997</v>
      </c>
      <c r="I980" s="67"/>
      <c r="J980" s="199">
        <f>ROUND(I980*H980,2)</f>
        <v>0</v>
      </c>
      <c r="K980" s="196" t="s">
        <v>136</v>
      </c>
      <c r="L980" s="127"/>
      <c r="M980" s="200" t="s">
        <v>3</v>
      </c>
      <c r="N980" s="201" t="s">
        <v>42</v>
      </c>
      <c r="O980" s="99"/>
      <c r="P980" s="202">
        <f>O980*H980</f>
        <v>0</v>
      </c>
      <c r="Q980" s="202">
        <v>6.2E-4</v>
      </c>
      <c r="R980" s="202">
        <f>Q980*H980</f>
        <v>2.5295999999999999E-2</v>
      </c>
      <c r="S980" s="202">
        <v>0</v>
      </c>
      <c r="T980" s="203">
        <f>S980*H980</f>
        <v>0</v>
      </c>
      <c r="AR980" s="120" t="s">
        <v>221</v>
      </c>
      <c r="AT980" s="120" t="s">
        <v>132</v>
      </c>
      <c r="AU980" s="120" t="s">
        <v>138</v>
      </c>
      <c r="AY980" s="120" t="s">
        <v>130</v>
      </c>
      <c r="BE980" s="204">
        <f>IF(N980="základní",J980,0)</f>
        <v>0</v>
      </c>
      <c r="BF980" s="204">
        <f>IF(N980="snížená",J980,0)</f>
        <v>0</v>
      </c>
      <c r="BG980" s="204">
        <f>IF(N980="zákl. přenesená",J980,0)</f>
        <v>0</v>
      </c>
      <c r="BH980" s="204">
        <f>IF(N980="sníž. přenesená",J980,0)</f>
        <v>0</v>
      </c>
      <c r="BI980" s="204">
        <f>IF(N980="nulová",J980,0)</f>
        <v>0</v>
      </c>
      <c r="BJ980" s="120" t="s">
        <v>138</v>
      </c>
      <c r="BK980" s="204">
        <f>ROUND(I980*H980,2)</f>
        <v>0</v>
      </c>
      <c r="BL980" s="120" t="s">
        <v>221</v>
      </c>
      <c r="BM980" s="120" t="s">
        <v>885</v>
      </c>
    </row>
    <row r="981" spans="2:65" s="114" customFormat="1" x14ac:dyDescent="0.3">
      <c r="B981" s="205"/>
      <c r="D981" s="206" t="s">
        <v>140</v>
      </c>
      <c r="E981" s="207" t="s">
        <v>3</v>
      </c>
      <c r="F981" s="208" t="s">
        <v>886</v>
      </c>
      <c r="H981" s="209" t="s">
        <v>3</v>
      </c>
      <c r="I981" s="68"/>
      <c r="L981" s="205"/>
      <c r="M981" s="210"/>
      <c r="N981" s="211"/>
      <c r="O981" s="211"/>
      <c r="P981" s="211"/>
      <c r="Q981" s="211"/>
      <c r="R981" s="211"/>
      <c r="S981" s="211"/>
      <c r="T981" s="212"/>
      <c r="AT981" s="209" t="s">
        <v>140</v>
      </c>
      <c r="AU981" s="209" t="s">
        <v>138</v>
      </c>
      <c r="AV981" s="114" t="s">
        <v>22</v>
      </c>
      <c r="AW981" s="114" t="s">
        <v>34</v>
      </c>
      <c r="AX981" s="114" t="s">
        <v>70</v>
      </c>
      <c r="AY981" s="209" t="s">
        <v>130</v>
      </c>
    </row>
    <row r="982" spans="2:65" s="114" customFormat="1" x14ac:dyDescent="0.3">
      <c r="B982" s="205"/>
      <c r="D982" s="206" t="s">
        <v>140</v>
      </c>
      <c r="E982" s="207" t="s">
        <v>3</v>
      </c>
      <c r="F982" s="208" t="s">
        <v>553</v>
      </c>
      <c r="H982" s="209" t="s">
        <v>3</v>
      </c>
      <c r="I982" s="68"/>
      <c r="L982" s="205"/>
      <c r="M982" s="210"/>
      <c r="N982" s="211"/>
      <c r="O982" s="211"/>
      <c r="P982" s="211"/>
      <c r="Q982" s="211"/>
      <c r="R982" s="211"/>
      <c r="S982" s="211"/>
      <c r="T982" s="212"/>
      <c r="AT982" s="209" t="s">
        <v>140</v>
      </c>
      <c r="AU982" s="209" t="s">
        <v>138</v>
      </c>
      <c r="AV982" s="114" t="s">
        <v>22</v>
      </c>
      <c r="AW982" s="114" t="s">
        <v>34</v>
      </c>
      <c r="AX982" s="114" t="s">
        <v>70</v>
      </c>
      <c r="AY982" s="209" t="s">
        <v>130</v>
      </c>
    </row>
    <row r="983" spans="2:65" s="115" customFormat="1" x14ac:dyDescent="0.3">
      <c r="B983" s="213"/>
      <c r="D983" s="206" t="s">
        <v>140</v>
      </c>
      <c r="E983" s="214" t="s">
        <v>3</v>
      </c>
      <c r="F983" s="215" t="s">
        <v>887</v>
      </c>
      <c r="H983" s="216">
        <v>28.8</v>
      </c>
      <c r="I983" s="69"/>
      <c r="L983" s="213"/>
      <c r="M983" s="217"/>
      <c r="N983" s="218"/>
      <c r="O983" s="218"/>
      <c r="P983" s="218"/>
      <c r="Q983" s="218"/>
      <c r="R983" s="218"/>
      <c r="S983" s="218"/>
      <c r="T983" s="219"/>
      <c r="AT983" s="214" t="s">
        <v>140</v>
      </c>
      <c r="AU983" s="214" t="s">
        <v>138</v>
      </c>
      <c r="AV983" s="115" t="s">
        <v>138</v>
      </c>
      <c r="AW983" s="115" t="s">
        <v>34</v>
      </c>
      <c r="AX983" s="115" t="s">
        <v>70</v>
      </c>
      <c r="AY983" s="214" t="s">
        <v>130</v>
      </c>
    </row>
    <row r="984" spans="2:65" s="115" customFormat="1" x14ac:dyDescent="0.3">
      <c r="B984" s="213"/>
      <c r="D984" s="206" t="s">
        <v>140</v>
      </c>
      <c r="E984" s="214" t="s">
        <v>3</v>
      </c>
      <c r="F984" s="215" t="s">
        <v>888</v>
      </c>
      <c r="H984" s="216">
        <v>6</v>
      </c>
      <c r="I984" s="69"/>
      <c r="L984" s="213"/>
      <c r="M984" s="217"/>
      <c r="N984" s="218"/>
      <c r="O984" s="218"/>
      <c r="P984" s="218"/>
      <c r="Q984" s="218"/>
      <c r="R984" s="218"/>
      <c r="S984" s="218"/>
      <c r="T984" s="219"/>
      <c r="AT984" s="214" t="s">
        <v>140</v>
      </c>
      <c r="AU984" s="214" t="s">
        <v>138</v>
      </c>
      <c r="AV984" s="115" t="s">
        <v>138</v>
      </c>
      <c r="AW984" s="115" t="s">
        <v>34</v>
      </c>
      <c r="AX984" s="115" t="s">
        <v>70</v>
      </c>
      <c r="AY984" s="214" t="s">
        <v>130</v>
      </c>
    </row>
    <row r="985" spans="2:65" s="115" customFormat="1" x14ac:dyDescent="0.3">
      <c r="B985" s="213"/>
      <c r="D985" s="206" t="s">
        <v>140</v>
      </c>
      <c r="E985" s="214" t="s">
        <v>3</v>
      </c>
      <c r="F985" s="215" t="s">
        <v>888</v>
      </c>
      <c r="H985" s="216">
        <v>6</v>
      </c>
      <c r="I985" s="69"/>
      <c r="L985" s="213"/>
      <c r="M985" s="217"/>
      <c r="N985" s="218"/>
      <c r="O985" s="218"/>
      <c r="P985" s="218"/>
      <c r="Q985" s="218"/>
      <c r="R985" s="218"/>
      <c r="S985" s="218"/>
      <c r="T985" s="219"/>
      <c r="AT985" s="214" t="s">
        <v>140</v>
      </c>
      <c r="AU985" s="214" t="s">
        <v>138</v>
      </c>
      <c r="AV985" s="115" t="s">
        <v>138</v>
      </c>
      <c r="AW985" s="115" t="s">
        <v>34</v>
      </c>
      <c r="AX985" s="115" t="s">
        <v>70</v>
      </c>
      <c r="AY985" s="214" t="s">
        <v>130</v>
      </c>
    </row>
    <row r="986" spans="2:65" s="116" customFormat="1" x14ac:dyDescent="0.3">
      <c r="B986" s="220"/>
      <c r="D986" s="221" t="s">
        <v>140</v>
      </c>
      <c r="E986" s="222" t="s">
        <v>3</v>
      </c>
      <c r="F986" s="223" t="s">
        <v>143</v>
      </c>
      <c r="H986" s="224">
        <v>40.799999999999997</v>
      </c>
      <c r="I986" s="70"/>
      <c r="L986" s="220"/>
      <c r="M986" s="225"/>
      <c r="N986" s="226"/>
      <c r="O986" s="226"/>
      <c r="P986" s="226"/>
      <c r="Q986" s="226"/>
      <c r="R986" s="226"/>
      <c r="S986" s="226"/>
      <c r="T986" s="227"/>
      <c r="AT986" s="228" t="s">
        <v>140</v>
      </c>
      <c r="AU986" s="228" t="s">
        <v>138</v>
      </c>
      <c r="AV986" s="116" t="s">
        <v>137</v>
      </c>
      <c r="AW986" s="116" t="s">
        <v>34</v>
      </c>
      <c r="AX986" s="116" t="s">
        <v>22</v>
      </c>
      <c r="AY986" s="228" t="s">
        <v>130</v>
      </c>
    </row>
    <row r="987" spans="2:65" s="95" customFormat="1" ht="22.5" customHeight="1" x14ac:dyDescent="0.3">
      <c r="B987" s="127"/>
      <c r="C987" s="194" t="s">
        <v>889</v>
      </c>
      <c r="D987" s="194" t="s">
        <v>132</v>
      </c>
      <c r="E987" s="195" t="s">
        <v>890</v>
      </c>
      <c r="F987" s="196" t="s">
        <v>891</v>
      </c>
      <c r="G987" s="197" t="s">
        <v>135</v>
      </c>
      <c r="H987" s="198">
        <v>34.56</v>
      </c>
      <c r="I987" s="67"/>
      <c r="J987" s="199">
        <f>ROUND(I987*H987,2)</f>
        <v>0</v>
      </c>
      <c r="K987" s="196" t="s">
        <v>136</v>
      </c>
      <c r="L987" s="127"/>
      <c r="M987" s="200" t="s">
        <v>3</v>
      </c>
      <c r="N987" s="201" t="s">
        <v>42</v>
      </c>
      <c r="O987" s="99"/>
      <c r="P987" s="202">
        <f>O987*H987</f>
        <v>0</v>
      </c>
      <c r="Q987" s="202">
        <v>0</v>
      </c>
      <c r="R987" s="202">
        <f>Q987*H987</f>
        <v>0</v>
      </c>
      <c r="S987" s="202">
        <v>0</v>
      </c>
      <c r="T987" s="203">
        <f>S987*H987</f>
        <v>0</v>
      </c>
      <c r="AR987" s="120" t="s">
        <v>221</v>
      </c>
      <c r="AT987" s="120" t="s">
        <v>132</v>
      </c>
      <c r="AU987" s="120" t="s">
        <v>138</v>
      </c>
      <c r="AY987" s="120" t="s">
        <v>130</v>
      </c>
      <c r="BE987" s="204">
        <f>IF(N987="základní",J987,0)</f>
        <v>0</v>
      </c>
      <c r="BF987" s="204">
        <f>IF(N987="snížená",J987,0)</f>
        <v>0</v>
      </c>
      <c r="BG987" s="204">
        <f>IF(N987="zákl. přenesená",J987,0)</f>
        <v>0</v>
      </c>
      <c r="BH987" s="204">
        <f>IF(N987="sníž. přenesená",J987,0)</f>
        <v>0</v>
      </c>
      <c r="BI987" s="204">
        <f>IF(N987="nulová",J987,0)</f>
        <v>0</v>
      </c>
      <c r="BJ987" s="120" t="s">
        <v>138</v>
      </c>
      <c r="BK987" s="204">
        <f>ROUND(I987*H987,2)</f>
        <v>0</v>
      </c>
      <c r="BL987" s="120" t="s">
        <v>221</v>
      </c>
      <c r="BM987" s="120" t="s">
        <v>892</v>
      </c>
    </row>
    <row r="988" spans="2:65" s="114" customFormat="1" x14ac:dyDescent="0.3">
      <c r="B988" s="205"/>
      <c r="D988" s="206" t="s">
        <v>140</v>
      </c>
      <c r="E988" s="207" t="s">
        <v>3</v>
      </c>
      <c r="F988" s="208" t="s">
        <v>886</v>
      </c>
      <c r="H988" s="209" t="s">
        <v>3</v>
      </c>
      <c r="I988" s="68"/>
      <c r="L988" s="205"/>
      <c r="M988" s="210"/>
      <c r="N988" s="211"/>
      <c r="O988" s="211"/>
      <c r="P988" s="211"/>
      <c r="Q988" s="211"/>
      <c r="R988" s="211"/>
      <c r="S988" s="211"/>
      <c r="T988" s="212"/>
      <c r="AT988" s="209" t="s">
        <v>140</v>
      </c>
      <c r="AU988" s="209" t="s">
        <v>138</v>
      </c>
      <c r="AV988" s="114" t="s">
        <v>22</v>
      </c>
      <c r="AW988" s="114" t="s">
        <v>34</v>
      </c>
      <c r="AX988" s="114" t="s">
        <v>70</v>
      </c>
      <c r="AY988" s="209" t="s">
        <v>130</v>
      </c>
    </row>
    <row r="989" spans="2:65" s="114" customFormat="1" x14ac:dyDescent="0.3">
      <c r="B989" s="205"/>
      <c r="D989" s="206" t="s">
        <v>140</v>
      </c>
      <c r="E989" s="207" t="s">
        <v>3</v>
      </c>
      <c r="F989" s="208" t="s">
        <v>288</v>
      </c>
      <c r="H989" s="209" t="s">
        <v>3</v>
      </c>
      <c r="I989" s="68"/>
      <c r="L989" s="205"/>
      <c r="M989" s="210"/>
      <c r="N989" s="211"/>
      <c r="O989" s="211"/>
      <c r="P989" s="211"/>
      <c r="Q989" s="211"/>
      <c r="R989" s="211"/>
      <c r="S989" s="211"/>
      <c r="T989" s="212"/>
      <c r="AT989" s="209" t="s">
        <v>140</v>
      </c>
      <c r="AU989" s="209" t="s">
        <v>138</v>
      </c>
      <c r="AV989" s="114" t="s">
        <v>22</v>
      </c>
      <c r="AW989" s="114" t="s">
        <v>34</v>
      </c>
      <c r="AX989" s="114" t="s">
        <v>70</v>
      </c>
      <c r="AY989" s="209" t="s">
        <v>130</v>
      </c>
    </row>
    <row r="990" spans="2:65" s="114" customFormat="1" x14ac:dyDescent="0.3">
      <c r="B990" s="205"/>
      <c r="D990" s="206" t="s">
        <v>140</v>
      </c>
      <c r="E990" s="207" t="s">
        <v>3</v>
      </c>
      <c r="F990" s="208" t="s">
        <v>227</v>
      </c>
      <c r="H990" s="209" t="s">
        <v>3</v>
      </c>
      <c r="I990" s="68"/>
      <c r="L990" s="205"/>
      <c r="M990" s="210"/>
      <c r="N990" s="211"/>
      <c r="O990" s="211"/>
      <c r="P990" s="211"/>
      <c r="Q990" s="211"/>
      <c r="R990" s="211"/>
      <c r="S990" s="211"/>
      <c r="T990" s="212"/>
      <c r="AT990" s="209" t="s">
        <v>140</v>
      </c>
      <c r="AU990" s="209" t="s">
        <v>138</v>
      </c>
      <c r="AV990" s="114" t="s">
        <v>22</v>
      </c>
      <c r="AW990" s="114" t="s">
        <v>34</v>
      </c>
      <c r="AX990" s="114" t="s">
        <v>70</v>
      </c>
      <c r="AY990" s="209" t="s">
        <v>130</v>
      </c>
    </row>
    <row r="991" spans="2:65" s="115" customFormat="1" x14ac:dyDescent="0.3">
      <c r="B991" s="213"/>
      <c r="D991" s="206" t="s">
        <v>140</v>
      </c>
      <c r="E991" s="214" t="s">
        <v>3</v>
      </c>
      <c r="F991" s="215" t="s">
        <v>485</v>
      </c>
      <c r="H991" s="216">
        <v>23.76</v>
      </c>
      <c r="I991" s="69"/>
      <c r="L991" s="213"/>
      <c r="M991" s="217"/>
      <c r="N991" s="218"/>
      <c r="O991" s="218"/>
      <c r="P991" s="218"/>
      <c r="Q991" s="218"/>
      <c r="R991" s="218"/>
      <c r="S991" s="218"/>
      <c r="T991" s="219"/>
      <c r="AT991" s="214" t="s">
        <v>140</v>
      </c>
      <c r="AU991" s="214" t="s">
        <v>138</v>
      </c>
      <c r="AV991" s="115" t="s">
        <v>138</v>
      </c>
      <c r="AW991" s="115" t="s">
        <v>34</v>
      </c>
      <c r="AX991" s="115" t="s">
        <v>70</v>
      </c>
      <c r="AY991" s="214" t="s">
        <v>130</v>
      </c>
    </row>
    <row r="992" spans="2:65" s="114" customFormat="1" x14ac:dyDescent="0.3">
      <c r="B992" s="205"/>
      <c r="D992" s="206" t="s">
        <v>140</v>
      </c>
      <c r="E992" s="207" t="s">
        <v>3</v>
      </c>
      <c r="F992" s="208" t="s">
        <v>235</v>
      </c>
      <c r="H992" s="209" t="s">
        <v>3</v>
      </c>
      <c r="I992" s="68"/>
      <c r="L992" s="205"/>
      <c r="M992" s="210"/>
      <c r="N992" s="211"/>
      <c r="O992" s="211"/>
      <c r="P992" s="211"/>
      <c r="Q992" s="211"/>
      <c r="R992" s="211"/>
      <c r="S992" s="211"/>
      <c r="T992" s="212"/>
      <c r="AT992" s="209" t="s">
        <v>140</v>
      </c>
      <c r="AU992" s="209" t="s">
        <v>138</v>
      </c>
      <c r="AV992" s="114" t="s">
        <v>22</v>
      </c>
      <c r="AW992" s="114" t="s">
        <v>34</v>
      </c>
      <c r="AX992" s="114" t="s">
        <v>70</v>
      </c>
      <c r="AY992" s="209" t="s">
        <v>130</v>
      </c>
    </row>
    <row r="993" spans="2:65" s="115" customFormat="1" x14ac:dyDescent="0.3">
      <c r="B993" s="213"/>
      <c r="D993" s="206" t="s">
        <v>140</v>
      </c>
      <c r="E993" s="214" t="s">
        <v>3</v>
      </c>
      <c r="F993" s="215" t="s">
        <v>253</v>
      </c>
      <c r="H993" s="216">
        <v>5.4</v>
      </c>
      <c r="I993" s="69"/>
      <c r="L993" s="213"/>
      <c r="M993" s="217"/>
      <c r="N993" s="218"/>
      <c r="O993" s="218"/>
      <c r="P993" s="218"/>
      <c r="Q993" s="218"/>
      <c r="R993" s="218"/>
      <c r="S993" s="218"/>
      <c r="T993" s="219"/>
      <c r="AT993" s="214" t="s">
        <v>140</v>
      </c>
      <c r="AU993" s="214" t="s">
        <v>138</v>
      </c>
      <c r="AV993" s="115" t="s">
        <v>138</v>
      </c>
      <c r="AW993" s="115" t="s">
        <v>34</v>
      </c>
      <c r="AX993" s="115" t="s">
        <v>70</v>
      </c>
      <c r="AY993" s="214" t="s">
        <v>130</v>
      </c>
    </row>
    <row r="994" spans="2:65" s="114" customFormat="1" x14ac:dyDescent="0.3">
      <c r="B994" s="205"/>
      <c r="D994" s="206" t="s">
        <v>140</v>
      </c>
      <c r="E994" s="207" t="s">
        <v>3</v>
      </c>
      <c r="F994" s="208" t="s">
        <v>238</v>
      </c>
      <c r="H994" s="209" t="s">
        <v>3</v>
      </c>
      <c r="I994" s="68"/>
      <c r="L994" s="205"/>
      <c r="M994" s="210"/>
      <c r="N994" s="211"/>
      <c r="O994" s="211"/>
      <c r="P994" s="211"/>
      <c r="Q994" s="211"/>
      <c r="R994" s="211"/>
      <c r="S994" s="211"/>
      <c r="T994" s="212"/>
      <c r="AT994" s="209" t="s">
        <v>140</v>
      </c>
      <c r="AU994" s="209" t="s">
        <v>138</v>
      </c>
      <c r="AV994" s="114" t="s">
        <v>22</v>
      </c>
      <c r="AW994" s="114" t="s">
        <v>34</v>
      </c>
      <c r="AX994" s="114" t="s">
        <v>70</v>
      </c>
      <c r="AY994" s="209" t="s">
        <v>130</v>
      </c>
    </row>
    <row r="995" spans="2:65" s="115" customFormat="1" x14ac:dyDescent="0.3">
      <c r="B995" s="213"/>
      <c r="D995" s="206" t="s">
        <v>140</v>
      </c>
      <c r="E995" s="214" t="s">
        <v>3</v>
      </c>
      <c r="F995" s="215" t="s">
        <v>253</v>
      </c>
      <c r="H995" s="216">
        <v>5.4</v>
      </c>
      <c r="I995" s="69"/>
      <c r="L995" s="213"/>
      <c r="M995" s="217"/>
      <c r="N995" s="218"/>
      <c r="O995" s="218"/>
      <c r="P995" s="218"/>
      <c r="Q995" s="218"/>
      <c r="R995" s="218"/>
      <c r="S995" s="218"/>
      <c r="T995" s="219"/>
      <c r="AT995" s="214" t="s">
        <v>140</v>
      </c>
      <c r="AU995" s="214" t="s">
        <v>138</v>
      </c>
      <c r="AV995" s="115" t="s">
        <v>138</v>
      </c>
      <c r="AW995" s="115" t="s">
        <v>34</v>
      </c>
      <c r="AX995" s="115" t="s">
        <v>70</v>
      </c>
      <c r="AY995" s="214" t="s">
        <v>130</v>
      </c>
    </row>
    <row r="996" spans="2:65" s="116" customFormat="1" x14ac:dyDescent="0.3">
      <c r="B996" s="220"/>
      <c r="D996" s="221" t="s">
        <v>140</v>
      </c>
      <c r="E996" s="222" t="s">
        <v>3</v>
      </c>
      <c r="F996" s="223" t="s">
        <v>143</v>
      </c>
      <c r="H996" s="224">
        <v>34.56</v>
      </c>
      <c r="I996" s="70"/>
      <c r="L996" s="220"/>
      <c r="M996" s="225"/>
      <c r="N996" s="226"/>
      <c r="O996" s="226"/>
      <c r="P996" s="226"/>
      <c r="Q996" s="226"/>
      <c r="R996" s="226"/>
      <c r="S996" s="226"/>
      <c r="T996" s="227"/>
      <c r="AT996" s="228" t="s">
        <v>140</v>
      </c>
      <c r="AU996" s="228" t="s">
        <v>138</v>
      </c>
      <c r="AV996" s="116" t="s">
        <v>137</v>
      </c>
      <c r="AW996" s="116" t="s">
        <v>34</v>
      </c>
      <c r="AX996" s="116" t="s">
        <v>22</v>
      </c>
      <c r="AY996" s="228" t="s">
        <v>130</v>
      </c>
    </row>
    <row r="997" spans="2:65" s="95" customFormat="1" ht="22.5" customHeight="1" x14ac:dyDescent="0.3">
      <c r="B997" s="127"/>
      <c r="C997" s="232" t="s">
        <v>893</v>
      </c>
      <c r="D997" s="232" t="s">
        <v>255</v>
      </c>
      <c r="E997" s="233" t="s">
        <v>894</v>
      </c>
      <c r="F997" s="234" t="s">
        <v>895</v>
      </c>
      <c r="G997" s="235" t="s">
        <v>135</v>
      </c>
      <c r="H997" s="236">
        <v>44.844000000000001</v>
      </c>
      <c r="I997" s="71"/>
      <c r="J997" s="237">
        <f>ROUND(I997*H997,2)</f>
        <v>0</v>
      </c>
      <c r="K997" s="196" t="s">
        <v>1289</v>
      </c>
      <c r="L997" s="238"/>
      <c r="M997" s="239" t="s">
        <v>3</v>
      </c>
      <c r="N997" s="240" t="s">
        <v>42</v>
      </c>
      <c r="O997" s="99"/>
      <c r="P997" s="202">
        <f>O997*H997</f>
        <v>0</v>
      </c>
      <c r="Q997" s="202">
        <v>0</v>
      </c>
      <c r="R997" s="202">
        <f>Q997*H997</f>
        <v>0</v>
      </c>
      <c r="S997" s="202">
        <v>0</v>
      </c>
      <c r="T997" s="203">
        <f>S997*H997</f>
        <v>0</v>
      </c>
      <c r="AR997" s="120" t="s">
        <v>354</v>
      </c>
      <c r="AT997" s="120" t="s">
        <v>255</v>
      </c>
      <c r="AU997" s="120" t="s">
        <v>138</v>
      </c>
      <c r="AY997" s="120" t="s">
        <v>130</v>
      </c>
      <c r="BE997" s="204">
        <f>IF(N997="základní",J997,0)</f>
        <v>0</v>
      </c>
      <c r="BF997" s="204">
        <f>IF(N997="snížená",J997,0)</f>
        <v>0</v>
      </c>
      <c r="BG997" s="204">
        <f>IF(N997="zákl. přenesená",J997,0)</f>
        <v>0</v>
      </c>
      <c r="BH997" s="204">
        <f>IF(N997="sníž. přenesená",J997,0)</f>
        <v>0</v>
      </c>
      <c r="BI997" s="204">
        <f>IF(N997="nulová",J997,0)</f>
        <v>0</v>
      </c>
      <c r="BJ997" s="120" t="s">
        <v>138</v>
      </c>
      <c r="BK997" s="204">
        <f>ROUND(I997*H997,2)</f>
        <v>0</v>
      </c>
      <c r="BL997" s="120" t="s">
        <v>221</v>
      </c>
      <c r="BM997" s="120" t="s">
        <v>896</v>
      </c>
    </row>
    <row r="998" spans="2:65" s="114" customFormat="1" x14ac:dyDescent="0.3">
      <c r="B998" s="205"/>
      <c r="D998" s="206" t="s">
        <v>140</v>
      </c>
      <c r="E998" s="207" t="s">
        <v>3</v>
      </c>
      <c r="F998" s="208" t="s">
        <v>886</v>
      </c>
      <c r="H998" s="209" t="s">
        <v>3</v>
      </c>
      <c r="I998" s="68"/>
      <c r="L998" s="205"/>
      <c r="M998" s="210"/>
      <c r="N998" s="211"/>
      <c r="O998" s="211"/>
      <c r="P998" s="211"/>
      <c r="Q998" s="211"/>
      <c r="R998" s="211"/>
      <c r="S998" s="211"/>
      <c r="T998" s="212"/>
      <c r="AT998" s="209" t="s">
        <v>140</v>
      </c>
      <c r="AU998" s="209" t="s">
        <v>138</v>
      </c>
      <c r="AV998" s="114" t="s">
        <v>22</v>
      </c>
      <c r="AW998" s="114" t="s">
        <v>34</v>
      </c>
      <c r="AX998" s="114" t="s">
        <v>70</v>
      </c>
      <c r="AY998" s="209" t="s">
        <v>130</v>
      </c>
    </row>
    <row r="999" spans="2:65" s="114" customFormat="1" x14ac:dyDescent="0.3">
      <c r="B999" s="205"/>
      <c r="D999" s="206" t="s">
        <v>140</v>
      </c>
      <c r="E999" s="207" t="s">
        <v>3</v>
      </c>
      <c r="F999" s="208" t="s">
        <v>897</v>
      </c>
      <c r="H999" s="209" t="s">
        <v>3</v>
      </c>
      <c r="I999" s="68"/>
      <c r="L999" s="205"/>
      <c r="M999" s="210"/>
      <c r="N999" s="211"/>
      <c r="O999" s="211"/>
      <c r="P999" s="211"/>
      <c r="Q999" s="211"/>
      <c r="R999" s="211"/>
      <c r="S999" s="211"/>
      <c r="T999" s="212"/>
      <c r="AT999" s="209" t="s">
        <v>140</v>
      </c>
      <c r="AU999" s="209" t="s">
        <v>138</v>
      </c>
      <c r="AV999" s="114" t="s">
        <v>22</v>
      </c>
      <c r="AW999" s="114" t="s">
        <v>34</v>
      </c>
      <c r="AX999" s="114" t="s">
        <v>70</v>
      </c>
      <c r="AY999" s="209" t="s">
        <v>130</v>
      </c>
    </row>
    <row r="1000" spans="2:65" s="115" customFormat="1" x14ac:dyDescent="0.3">
      <c r="B1000" s="213"/>
      <c r="D1000" s="206" t="s">
        <v>140</v>
      </c>
      <c r="E1000" s="214" t="s">
        <v>3</v>
      </c>
      <c r="F1000" s="215" t="s">
        <v>898</v>
      </c>
      <c r="H1000" s="216">
        <v>39.744</v>
      </c>
      <c r="I1000" s="69"/>
      <c r="L1000" s="213"/>
      <c r="M1000" s="217"/>
      <c r="N1000" s="218"/>
      <c r="O1000" s="218"/>
      <c r="P1000" s="218"/>
      <c r="Q1000" s="218"/>
      <c r="R1000" s="218"/>
      <c r="S1000" s="218"/>
      <c r="T1000" s="219"/>
      <c r="AT1000" s="214" t="s">
        <v>140</v>
      </c>
      <c r="AU1000" s="214" t="s">
        <v>138</v>
      </c>
      <c r="AV1000" s="115" t="s">
        <v>138</v>
      </c>
      <c r="AW1000" s="115" t="s">
        <v>34</v>
      </c>
      <c r="AX1000" s="115" t="s">
        <v>70</v>
      </c>
      <c r="AY1000" s="214" t="s">
        <v>130</v>
      </c>
    </row>
    <row r="1001" spans="2:65" s="115" customFormat="1" x14ac:dyDescent="0.3">
      <c r="B1001" s="213"/>
      <c r="D1001" s="206" t="s">
        <v>140</v>
      </c>
      <c r="E1001" s="214" t="s">
        <v>3</v>
      </c>
      <c r="F1001" s="215" t="s">
        <v>899</v>
      </c>
      <c r="H1001" s="216">
        <v>5.0999999999999996</v>
      </c>
      <c r="I1001" s="69"/>
      <c r="L1001" s="213"/>
      <c r="M1001" s="217"/>
      <c r="N1001" s="218"/>
      <c r="O1001" s="218"/>
      <c r="P1001" s="218"/>
      <c r="Q1001" s="218"/>
      <c r="R1001" s="218"/>
      <c r="S1001" s="218"/>
      <c r="T1001" s="219"/>
      <c r="AT1001" s="214" t="s">
        <v>140</v>
      </c>
      <c r="AU1001" s="214" t="s">
        <v>138</v>
      </c>
      <c r="AV1001" s="115" t="s">
        <v>138</v>
      </c>
      <c r="AW1001" s="115" t="s">
        <v>34</v>
      </c>
      <c r="AX1001" s="115" t="s">
        <v>70</v>
      </c>
      <c r="AY1001" s="214" t="s">
        <v>130</v>
      </c>
    </row>
    <row r="1002" spans="2:65" s="116" customFormat="1" x14ac:dyDescent="0.3">
      <c r="B1002" s="220"/>
      <c r="D1002" s="221" t="s">
        <v>140</v>
      </c>
      <c r="E1002" s="222" t="s">
        <v>3</v>
      </c>
      <c r="F1002" s="223" t="s">
        <v>143</v>
      </c>
      <c r="H1002" s="224">
        <v>44.844000000000001</v>
      </c>
      <c r="I1002" s="70"/>
      <c r="L1002" s="220"/>
      <c r="M1002" s="225"/>
      <c r="N1002" s="226"/>
      <c r="O1002" s="226"/>
      <c r="P1002" s="226"/>
      <c r="Q1002" s="226"/>
      <c r="R1002" s="226"/>
      <c r="S1002" s="226"/>
      <c r="T1002" s="227"/>
      <c r="AT1002" s="228" t="s">
        <v>140</v>
      </c>
      <c r="AU1002" s="228" t="s">
        <v>138</v>
      </c>
      <c r="AV1002" s="116" t="s">
        <v>137</v>
      </c>
      <c r="AW1002" s="116" t="s">
        <v>34</v>
      </c>
      <c r="AX1002" s="116" t="s">
        <v>22</v>
      </c>
      <c r="AY1002" s="228" t="s">
        <v>130</v>
      </c>
    </row>
    <row r="1003" spans="2:65" s="95" customFormat="1" ht="22.5" customHeight="1" x14ac:dyDescent="0.3">
      <c r="B1003" s="127"/>
      <c r="C1003" s="194" t="s">
        <v>900</v>
      </c>
      <c r="D1003" s="194" t="s">
        <v>132</v>
      </c>
      <c r="E1003" s="195" t="s">
        <v>901</v>
      </c>
      <c r="F1003" s="196" t="s">
        <v>902</v>
      </c>
      <c r="G1003" s="197" t="s">
        <v>171</v>
      </c>
      <c r="H1003" s="198">
        <v>1.0109999999999999</v>
      </c>
      <c r="I1003" s="67"/>
      <c r="J1003" s="199">
        <f>ROUND(I1003*H1003,2)</f>
        <v>0</v>
      </c>
      <c r="K1003" s="196" t="s">
        <v>136</v>
      </c>
      <c r="L1003" s="127"/>
      <c r="M1003" s="200" t="s">
        <v>3</v>
      </c>
      <c r="N1003" s="201" t="s">
        <v>42</v>
      </c>
      <c r="O1003" s="99"/>
      <c r="P1003" s="202">
        <f>O1003*H1003</f>
        <v>0</v>
      </c>
      <c r="Q1003" s="202">
        <v>0</v>
      </c>
      <c r="R1003" s="202">
        <f>Q1003*H1003</f>
        <v>0</v>
      </c>
      <c r="S1003" s="202">
        <v>0</v>
      </c>
      <c r="T1003" s="203">
        <f>S1003*H1003</f>
        <v>0</v>
      </c>
      <c r="AR1003" s="120" t="s">
        <v>221</v>
      </c>
      <c r="AT1003" s="120" t="s">
        <v>132</v>
      </c>
      <c r="AU1003" s="120" t="s">
        <v>138</v>
      </c>
      <c r="AY1003" s="120" t="s">
        <v>130</v>
      </c>
      <c r="BE1003" s="204">
        <f>IF(N1003="základní",J1003,0)</f>
        <v>0</v>
      </c>
      <c r="BF1003" s="204">
        <f>IF(N1003="snížená",J1003,0)</f>
        <v>0</v>
      </c>
      <c r="BG1003" s="204">
        <f>IF(N1003="zákl. přenesená",J1003,0)</f>
        <v>0</v>
      </c>
      <c r="BH1003" s="204">
        <f>IF(N1003="sníž. přenesená",J1003,0)</f>
        <v>0</v>
      </c>
      <c r="BI1003" s="204">
        <f>IF(N1003="nulová",J1003,0)</f>
        <v>0</v>
      </c>
      <c r="BJ1003" s="120" t="s">
        <v>138</v>
      </c>
      <c r="BK1003" s="204">
        <f>ROUND(I1003*H1003,2)</f>
        <v>0</v>
      </c>
      <c r="BL1003" s="120" t="s">
        <v>221</v>
      </c>
      <c r="BM1003" s="120" t="s">
        <v>903</v>
      </c>
    </row>
    <row r="1004" spans="2:65" s="113" customFormat="1" ht="29.85" customHeight="1" x14ac:dyDescent="0.3">
      <c r="B1004" s="181"/>
      <c r="D1004" s="191" t="s">
        <v>69</v>
      </c>
      <c r="E1004" s="192" t="s">
        <v>904</v>
      </c>
      <c r="F1004" s="192" t="s">
        <v>905</v>
      </c>
      <c r="I1004" s="66"/>
      <c r="J1004" s="193">
        <f>BK1004</f>
        <v>0</v>
      </c>
      <c r="L1004" s="181"/>
      <c r="M1004" s="185"/>
      <c r="N1004" s="186"/>
      <c r="O1004" s="186"/>
      <c r="P1004" s="187">
        <f>SUM(P1005:P1023)</f>
        <v>0</v>
      </c>
      <c r="Q1004" s="186"/>
      <c r="R1004" s="187">
        <f>SUM(R1005:R1023)</f>
        <v>0</v>
      </c>
      <c r="S1004" s="186"/>
      <c r="T1004" s="188">
        <f>SUM(T1005:T1023)</f>
        <v>0</v>
      </c>
      <c r="AR1004" s="182" t="s">
        <v>138</v>
      </c>
      <c r="AT1004" s="189" t="s">
        <v>69</v>
      </c>
      <c r="AU1004" s="189" t="s">
        <v>22</v>
      </c>
      <c r="AY1004" s="182" t="s">
        <v>130</v>
      </c>
      <c r="BK1004" s="190">
        <f>SUM(BK1005:BK1023)</f>
        <v>0</v>
      </c>
    </row>
    <row r="1005" spans="2:65" s="95" customFormat="1" ht="22.5" customHeight="1" x14ac:dyDescent="0.3">
      <c r="B1005" s="127"/>
      <c r="C1005" s="194" t="s">
        <v>906</v>
      </c>
      <c r="D1005" s="194" t="s">
        <v>132</v>
      </c>
      <c r="E1005" s="195" t="s">
        <v>907</v>
      </c>
      <c r="F1005" s="196" t="s">
        <v>908</v>
      </c>
      <c r="G1005" s="197" t="s">
        <v>135</v>
      </c>
      <c r="H1005" s="198">
        <v>52.32</v>
      </c>
      <c r="I1005" s="67"/>
      <c r="J1005" s="199">
        <f>ROUND(I1005*H1005,2)</f>
        <v>0</v>
      </c>
      <c r="K1005" s="196" t="s">
        <v>136</v>
      </c>
      <c r="L1005" s="127"/>
      <c r="M1005" s="200" t="s">
        <v>3</v>
      </c>
      <c r="N1005" s="201" t="s">
        <v>42</v>
      </c>
      <c r="O1005" s="99"/>
      <c r="P1005" s="202">
        <f>O1005*H1005</f>
        <v>0</v>
      </c>
      <c r="Q1005" s="202">
        <v>0</v>
      </c>
      <c r="R1005" s="202">
        <f>Q1005*H1005</f>
        <v>0</v>
      </c>
      <c r="S1005" s="202">
        <v>0</v>
      </c>
      <c r="T1005" s="203">
        <f>S1005*H1005</f>
        <v>0</v>
      </c>
      <c r="AR1005" s="120" t="s">
        <v>221</v>
      </c>
      <c r="AT1005" s="120" t="s">
        <v>132</v>
      </c>
      <c r="AU1005" s="120" t="s">
        <v>138</v>
      </c>
      <c r="AY1005" s="120" t="s">
        <v>130</v>
      </c>
      <c r="BE1005" s="204">
        <f>IF(N1005="základní",J1005,0)</f>
        <v>0</v>
      </c>
      <c r="BF1005" s="204">
        <f>IF(N1005="snížená",J1005,0)</f>
        <v>0</v>
      </c>
      <c r="BG1005" s="204">
        <f>IF(N1005="zákl. přenesená",J1005,0)</f>
        <v>0</v>
      </c>
      <c r="BH1005" s="204">
        <f>IF(N1005="sníž. přenesená",J1005,0)</f>
        <v>0</v>
      </c>
      <c r="BI1005" s="204">
        <f>IF(N1005="nulová",J1005,0)</f>
        <v>0</v>
      </c>
      <c r="BJ1005" s="120" t="s">
        <v>138</v>
      </c>
      <c r="BK1005" s="204">
        <f>ROUND(I1005*H1005,2)</f>
        <v>0</v>
      </c>
      <c r="BL1005" s="120" t="s">
        <v>221</v>
      </c>
      <c r="BM1005" s="120" t="s">
        <v>909</v>
      </c>
    </row>
    <row r="1006" spans="2:65" s="114" customFormat="1" x14ac:dyDescent="0.3">
      <c r="B1006" s="205"/>
      <c r="D1006" s="206" t="s">
        <v>140</v>
      </c>
      <c r="E1006" s="207" t="s">
        <v>3</v>
      </c>
      <c r="F1006" s="208" t="s">
        <v>886</v>
      </c>
      <c r="H1006" s="209" t="s">
        <v>3</v>
      </c>
      <c r="I1006" s="68"/>
      <c r="L1006" s="205"/>
      <c r="M1006" s="210"/>
      <c r="N1006" s="211"/>
      <c r="O1006" s="211"/>
      <c r="P1006" s="211"/>
      <c r="Q1006" s="211"/>
      <c r="R1006" s="211"/>
      <c r="S1006" s="211"/>
      <c r="T1006" s="212"/>
      <c r="AT1006" s="209" t="s">
        <v>140</v>
      </c>
      <c r="AU1006" s="209" t="s">
        <v>138</v>
      </c>
      <c r="AV1006" s="114" t="s">
        <v>22</v>
      </c>
      <c r="AW1006" s="114" t="s">
        <v>34</v>
      </c>
      <c r="AX1006" s="114" t="s">
        <v>70</v>
      </c>
      <c r="AY1006" s="209" t="s">
        <v>130</v>
      </c>
    </row>
    <row r="1007" spans="2:65" s="114" customFormat="1" x14ac:dyDescent="0.3">
      <c r="B1007" s="205"/>
      <c r="D1007" s="206" t="s">
        <v>140</v>
      </c>
      <c r="E1007" s="207" t="s">
        <v>3</v>
      </c>
      <c r="F1007" s="208" t="s">
        <v>910</v>
      </c>
      <c r="H1007" s="209" t="s">
        <v>3</v>
      </c>
      <c r="I1007" s="68"/>
      <c r="L1007" s="205"/>
      <c r="M1007" s="210"/>
      <c r="N1007" s="211"/>
      <c r="O1007" s="211"/>
      <c r="P1007" s="211"/>
      <c r="Q1007" s="211"/>
      <c r="R1007" s="211"/>
      <c r="S1007" s="211"/>
      <c r="T1007" s="212"/>
      <c r="AT1007" s="209" t="s">
        <v>140</v>
      </c>
      <c r="AU1007" s="209" t="s">
        <v>138</v>
      </c>
      <c r="AV1007" s="114" t="s">
        <v>22</v>
      </c>
      <c r="AW1007" s="114" t="s">
        <v>34</v>
      </c>
      <c r="AX1007" s="114" t="s">
        <v>70</v>
      </c>
      <c r="AY1007" s="209" t="s">
        <v>130</v>
      </c>
    </row>
    <row r="1008" spans="2:65" s="114" customFormat="1" x14ac:dyDescent="0.3">
      <c r="B1008" s="205"/>
      <c r="D1008" s="206" t="s">
        <v>140</v>
      </c>
      <c r="E1008" s="207" t="s">
        <v>3</v>
      </c>
      <c r="F1008" s="208" t="s">
        <v>484</v>
      </c>
      <c r="H1008" s="209" t="s">
        <v>3</v>
      </c>
      <c r="I1008" s="68"/>
      <c r="L1008" s="205"/>
      <c r="M1008" s="210"/>
      <c r="N1008" s="211"/>
      <c r="O1008" s="211"/>
      <c r="P1008" s="211"/>
      <c r="Q1008" s="211"/>
      <c r="R1008" s="211"/>
      <c r="S1008" s="211"/>
      <c r="T1008" s="212"/>
      <c r="AT1008" s="209" t="s">
        <v>140</v>
      </c>
      <c r="AU1008" s="209" t="s">
        <v>138</v>
      </c>
      <c r="AV1008" s="114" t="s">
        <v>22</v>
      </c>
      <c r="AW1008" s="114" t="s">
        <v>34</v>
      </c>
      <c r="AX1008" s="114" t="s">
        <v>70</v>
      </c>
      <c r="AY1008" s="209" t="s">
        <v>130</v>
      </c>
    </row>
    <row r="1009" spans="2:65" s="114" customFormat="1" x14ac:dyDescent="0.3">
      <c r="B1009" s="205"/>
      <c r="D1009" s="206" t="s">
        <v>140</v>
      </c>
      <c r="E1009" s="207" t="s">
        <v>3</v>
      </c>
      <c r="F1009" s="208" t="s">
        <v>227</v>
      </c>
      <c r="H1009" s="209" t="s">
        <v>3</v>
      </c>
      <c r="I1009" s="68"/>
      <c r="L1009" s="205"/>
      <c r="M1009" s="210"/>
      <c r="N1009" s="211"/>
      <c r="O1009" s="211"/>
      <c r="P1009" s="211"/>
      <c r="Q1009" s="211"/>
      <c r="R1009" s="211"/>
      <c r="S1009" s="211"/>
      <c r="T1009" s="212"/>
      <c r="AT1009" s="209" t="s">
        <v>140</v>
      </c>
      <c r="AU1009" s="209" t="s">
        <v>138</v>
      </c>
      <c r="AV1009" s="114" t="s">
        <v>22</v>
      </c>
      <c r="AW1009" s="114" t="s">
        <v>34</v>
      </c>
      <c r="AX1009" s="114" t="s">
        <v>70</v>
      </c>
      <c r="AY1009" s="209" t="s">
        <v>130</v>
      </c>
    </row>
    <row r="1010" spans="2:65" s="115" customFormat="1" x14ac:dyDescent="0.3">
      <c r="B1010" s="213"/>
      <c r="D1010" s="206" t="s">
        <v>140</v>
      </c>
      <c r="E1010" s="214" t="s">
        <v>3</v>
      </c>
      <c r="F1010" s="215" t="s">
        <v>485</v>
      </c>
      <c r="H1010" s="216">
        <v>23.76</v>
      </c>
      <c r="I1010" s="69"/>
      <c r="L1010" s="213"/>
      <c r="M1010" s="217"/>
      <c r="N1010" s="218"/>
      <c r="O1010" s="218"/>
      <c r="P1010" s="218"/>
      <c r="Q1010" s="218"/>
      <c r="R1010" s="218"/>
      <c r="S1010" s="218"/>
      <c r="T1010" s="219"/>
      <c r="AT1010" s="214" t="s">
        <v>140</v>
      </c>
      <c r="AU1010" s="214" t="s">
        <v>138</v>
      </c>
      <c r="AV1010" s="115" t="s">
        <v>138</v>
      </c>
      <c r="AW1010" s="115" t="s">
        <v>34</v>
      </c>
      <c r="AX1010" s="115" t="s">
        <v>70</v>
      </c>
      <c r="AY1010" s="214" t="s">
        <v>130</v>
      </c>
    </row>
    <row r="1011" spans="2:65" s="114" customFormat="1" x14ac:dyDescent="0.3">
      <c r="B1011" s="205"/>
      <c r="D1011" s="206" t="s">
        <v>140</v>
      </c>
      <c r="E1011" s="207" t="s">
        <v>3</v>
      </c>
      <c r="F1011" s="208" t="s">
        <v>235</v>
      </c>
      <c r="H1011" s="209" t="s">
        <v>3</v>
      </c>
      <c r="I1011" s="68"/>
      <c r="L1011" s="205"/>
      <c r="M1011" s="210"/>
      <c r="N1011" s="211"/>
      <c r="O1011" s="211"/>
      <c r="P1011" s="211"/>
      <c r="Q1011" s="211"/>
      <c r="R1011" s="211"/>
      <c r="S1011" s="211"/>
      <c r="T1011" s="212"/>
      <c r="AT1011" s="209" t="s">
        <v>140</v>
      </c>
      <c r="AU1011" s="209" t="s">
        <v>138</v>
      </c>
      <c r="AV1011" s="114" t="s">
        <v>22</v>
      </c>
      <c r="AW1011" s="114" t="s">
        <v>34</v>
      </c>
      <c r="AX1011" s="114" t="s">
        <v>70</v>
      </c>
      <c r="AY1011" s="209" t="s">
        <v>130</v>
      </c>
    </row>
    <row r="1012" spans="2:65" s="115" customFormat="1" x14ac:dyDescent="0.3">
      <c r="B1012" s="213"/>
      <c r="D1012" s="206" t="s">
        <v>140</v>
      </c>
      <c r="E1012" s="214" t="s">
        <v>3</v>
      </c>
      <c r="F1012" s="215" t="s">
        <v>253</v>
      </c>
      <c r="H1012" s="216">
        <v>5.4</v>
      </c>
      <c r="I1012" s="69"/>
      <c r="L1012" s="213"/>
      <c r="M1012" s="217"/>
      <c r="N1012" s="218"/>
      <c r="O1012" s="218"/>
      <c r="P1012" s="218"/>
      <c r="Q1012" s="218"/>
      <c r="R1012" s="218"/>
      <c r="S1012" s="218"/>
      <c r="T1012" s="219"/>
      <c r="AT1012" s="214" t="s">
        <v>140</v>
      </c>
      <c r="AU1012" s="214" t="s">
        <v>138</v>
      </c>
      <c r="AV1012" s="115" t="s">
        <v>138</v>
      </c>
      <c r="AW1012" s="115" t="s">
        <v>34</v>
      </c>
      <c r="AX1012" s="115" t="s">
        <v>70</v>
      </c>
      <c r="AY1012" s="214" t="s">
        <v>130</v>
      </c>
    </row>
    <row r="1013" spans="2:65" s="114" customFormat="1" x14ac:dyDescent="0.3">
      <c r="B1013" s="205"/>
      <c r="D1013" s="206" t="s">
        <v>140</v>
      </c>
      <c r="E1013" s="207" t="s">
        <v>3</v>
      </c>
      <c r="F1013" s="208" t="s">
        <v>238</v>
      </c>
      <c r="H1013" s="209" t="s">
        <v>3</v>
      </c>
      <c r="I1013" s="68"/>
      <c r="L1013" s="205"/>
      <c r="M1013" s="210"/>
      <c r="N1013" s="211"/>
      <c r="O1013" s="211"/>
      <c r="P1013" s="211"/>
      <c r="Q1013" s="211"/>
      <c r="R1013" s="211"/>
      <c r="S1013" s="211"/>
      <c r="T1013" s="212"/>
      <c r="AT1013" s="209" t="s">
        <v>140</v>
      </c>
      <c r="AU1013" s="209" t="s">
        <v>138</v>
      </c>
      <c r="AV1013" s="114" t="s">
        <v>22</v>
      </c>
      <c r="AW1013" s="114" t="s">
        <v>34</v>
      </c>
      <c r="AX1013" s="114" t="s">
        <v>70</v>
      </c>
      <c r="AY1013" s="209" t="s">
        <v>130</v>
      </c>
    </row>
    <row r="1014" spans="2:65" s="115" customFormat="1" x14ac:dyDescent="0.3">
      <c r="B1014" s="213"/>
      <c r="D1014" s="206" t="s">
        <v>140</v>
      </c>
      <c r="E1014" s="214" t="s">
        <v>3</v>
      </c>
      <c r="F1014" s="215" t="s">
        <v>253</v>
      </c>
      <c r="H1014" s="216">
        <v>5.4</v>
      </c>
      <c r="I1014" s="69"/>
      <c r="L1014" s="213"/>
      <c r="M1014" s="217"/>
      <c r="N1014" s="218"/>
      <c r="O1014" s="218"/>
      <c r="P1014" s="218"/>
      <c r="Q1014" s="218"/>
      <c r="R1014" s="218"/>
      <c r="S1014" s="218"/>
      <c r="T1014" s="219"/>
      <c r="AT1014" s="214" t="s">
        <v>140</v>
      </c>
      <c r="AU1014" s="214" t="s">
        <v>138</v>
      </c>
      <c r="AV1014" s="115" t="s">
        <v>138</v>
      </c>
      <c r="AW1014" s="115" t="s">
        <v>34</v>
      </c>
      <c r="AX1014" s="115" t="s">
        <v>70</v>
      </c>
      <c r="AY1014" s="214" t="s">
        <v>130</v>
      </c>
    </row>
    <row r="1015" spans="2:65" s="114" customFormat="1" x14ac:dyDescent="0.3">
      <c r="B1015" s="205"/>
      <c r="D1015" s="206" t="s">
        <v>140</v>
      </c>
      <c r="E1015" s="207" t="s">
        <v>3</v>
      </c>
      <c r="F1015" s="208" t="s">
        <v>486</v>
      </c>
      <c r="H1015" s="209" t="s">
        <v>3</v>
      </c>
      <c r="I1015" s="68"/>
      <c r="L1015" s="205"/>
      <c r="M1015" s="210"/>
      <c r="N1015" s="211"/>
      <c r="O1015" s="211"/>
      <c r="P1015" s="211"/>
      <c r="Q1015" s="211"/>
      <c r="R1015" s="211"/>
      <c r="S1015" s="211"/>
      <c r="T1015" s="212"/>
      <c r="AT1015" s="209" t="s">
        <v>140</v>
      </c>
      <c r="AU1015" s="209" t="s">
        <v>138</v>
      </c>
      <c r="AV1015" s="114" t="s">
        <v>22</v>
      </c>
      <c r="AW1015" s="114" t="s">
        <v>34</v>
      </c>
      <c r="AX1015" s="114" t="s">
        <v>70</v>
      </c>
      <c r="AY1015" s="209" t="s">
        <v>130</v>
      </c>
    </row>
    <row r="1016" spans="2:65" s="115" customFormat="1" x14ac:dyDescent="0.3">
      <c r="B1016" s="213"/>
      <c r="D1016" s="206" t="s">
        <v>140</v>
      </c>
      <c r="E1016" s="214" t="s">
        <v>3</v>
      </c>
      <c r="F1016" s="215" t="s">
        <v>487</v>
      </c>
      <c r="H1016" s="216">
        <v>6.12</v>
      </c>
      <c r="I1016" s="69"/>
      <c r="L1016" s="213"/>
      <c r="M1016" s="217"/>
      <c r="N1016" s="218"/>
      <c r="O1016" s="218"/>
      <c r="P1016" s="218"/>
      <c r="Q1016" s="218"/>
      <c r="R1016" s="218"/>
      <c r="S1016" s="218"/>
      <c r="T1016" s="219"/>
      <c r="AT1016" s="214" t="s">
        <v>140</v>
      </c>
      <c r="AU1016" s="214" t="s">
        <v>138</v>
      </c>
      <c r="AV1016" s="115" t="s">
        <v>138</v>
      </c>
      <c r="AW1016" s="115" t="s">
        <v>34</v>
      </c>
      <c r="AX1016" s="115" t="s">
        <v>70</v>
      </c>
      <c r="AY1016" s="214" t="s">
        <v>130</v>
      </c>
    </row>
    <row r="1017" spans="2:65" s="115" customFormat="1" x14ac:dyDescent="0.3">
      <c r="B1017" s="213"/>
      <c r="D1017" s="206" t="s">
        <v>140</v>
      </c>
      <c r="E1017" s="214" t="s">
        <v>3</v>
      </c>
      <c r="F1017" s="215" t="s">
        <v>488</v>
      </c>
      <c r="H1017" s="216">
        <v>1.2</v>
      </c>
      <c r="I1017" s="69"/>
      <c r="L1017" s="213"/>
      <c r="M1017" s="217"/>
      <c r="N1017" s="218"/>
      <c r="O1017" s="218"/>
      <c r="P1017" s="218"/>
      <c r="Q1017" s="218"/>
      <c r="R1017" s="218"/>
      <c r="S1017" s="218"/>
      <c r="T1017" s="219"/>
      <c r="AT1017" s="214" t="s">
        <v>140</v>
      </c>
      <c r="AU1017" s="214" t="s">
        <v>138</v>
      </c>
      <c r="AV1017" s="115" t="s">
        <v>138</v>
      </c>
      <c r="AW1017" s="115" t="s">
        <v>34</v>
      </c>
      <c r="AX1017" s="115" t="s">
        <v>70</v>
      </c>
      <c r="AY1017" s="214" t="s">
        <v>130</v>
      </c>
    </row>
    <row r="1018" spans="2:65" s="115" customFormat="1" x14ac:dyDescent="0.3">
      <c r="B1018" s="213"/>
      <c r="D1018" s="206" t="s">
        <v>140</v>
      </c>
      <c r="E1018" s="214" t="s">
        <v>3</v>
      </c>
      <c r="F1018" s="215" t="s">
        <v>488</v>
      </c>
      <c r="H1018" s="216">
        <v>1.2</v>
      </c>
      <c r="I1018" s="69"/>
      <c r="L1018" s="213"/>
      <c r="M1018" s="217"/>
      <c r="N1018" s="218"/>
      <c r="O1018" s="218"/>
      <c r="P1018" s="218"/>
      <c r="Q1018" s="218"/>
      <c r="R1018" s="218"/>
      <c r="S1018" s="218"/>
      <c r="T1018" s="219"/>
      <c r="AT1018" s="214" t="s">
        <v>140</v>
      </c>
      <c r="AU1018" s="214" t="s">
        <v>138</v>
      </c>
      <c r="AV1018" s="115" t="s">
        <v>138</v>
      </c>
      <c r="AW1018" s="115" t="s">
        <v>34</v>
      </c>
      <c r="AX1018" s="115" t="s">
        <v>70</v>
      </c>
      <c r="AY1018" s="214" t="s">
        <v>130</v>
      </c>
    </row>
    <row r="1019" spans="2:65" s="114" customFormat="1" x14ac:dyDescent="0.3">
      <c r="B1019" s="205"/>
      <c r="D1019" s="206" t="s">
        <v>140</v>
      </c>
      <c r="E1019" s="207" t="s">
        <v>3</v>
      </c>
      <c r="F1019" s="208" t="s">
        <v>911</v>
      </c>
      <c r="H1019" s="209" t="s">
        <v>3</v>
      </c>
      <c r="I1019" s="68"/>
      <c r="L1019" s="205"/>
      <c r="M1019" s="210"/>
      <c r="N1019" s="211"/>
      <c r="O1019" s="211"/>
      <c r="P1019" s="211"/>
      <c r="Q1019" s="211"/>
      <c r="R1019" s="211"/>
      <c r="S1019" s="211"/>
      <c r="T1019" s="212"/>
      <c r="AT1019" s="209" t="s">
        <v>140</v>
      </c>
      <c r="AU1019" s="209" t="s">
        <v>138</v>
      </c>
      <c r="AV1019" s="114" t="s">
        <v>22</v>
      </c>
      <c r="AW1019" s="114" t="s">
        <v>34</v>
      </c>
      <c r="AX1019" s="114" t="s">
        <v>70</v>
      </c>
      <c r="AY1019" s="209" t="s">
        <v>130</v>
      </c>
    </row>
    <row r="1020" spans="2:65" s="115" customFormat="1" x14ac:dyDescent="0.3">
      <c r="B1020" s="213"/>
      <c r="D1020" s="206" t="s">
        <v>140</v>
      </c>
      <c r="E1020" s="214" t="s">
        <v>3</v>
      </c>
      <c r="F1020" s="215" t="s">
        <v>912</v>
      </c>
      <c r="H1020" s="216">
        <v>6.93</v>
      </c>
      <c r="I1020" s="69"/>
      <c r="L1020" s="213"/>
      <c r="M1020" s="217"/>
      <c r="N1020" s="218"/>
      <c r="O1020" s="218"/>
      <c r="P1020" s="218"/>
      <c r="Q1020" s="218"/>
      <c r="R1020" s="218"/>
      <c r="S1020" s="218"/>
      <c r="T1020" s="219"/>
      <c r="AT1020" s="214" t="s">
        <v>140</v>
      </c>
      <c r="AU1020" s="214" t="s">
        <v>138</v>
      </c>
      <c r="AV1020" s="115" t="s">
        <v>138</v>
      </c>
      <c r="AW1020" s="115" t="s">
        <v>34</v>
      </c>
      <c r="AX1020" s="115" t="s">
        <v>70</v>
      </c>
      <c r="AY1020" s="214" t="s">
        <v>130</v>
      </c>
    </row>
    <row r="1021" spans="2:65" s="115" customFormat="1" x14ac:dyDescent="0.3">
      <c r="B1021" s="213"/>
      <c r="D1021" s="206" t="s">
        <v>140</v>
      </c>
      <c r="E1021" s="214" t="s">
        <v>3</v>
      </c>
      <c r="F1021" s="215" t="s">
        <v>913</v>
      </c>
      <c r="H1021" s="216">
        <v>2.31</v>
      </c>
      <c r="I1021" s="69"/>
      <c r="L1021" s="213"/>
      <c r="M1021" s="217"/>
      <c r="N1021" s="218"/>
      <c r="O1021" s="218"/>
      <c r="P1021" s="218"/>
      <c r="Q1021" s="218"/>
      <c r="R1021" s="218"/>
      <c r="S1021" s="218"/>
      <c r="T1021" s="219"/>
      <c r="AT1021" s="214" t="s">
        <v>140</v>
      </c>
      <c r="AU1021" s="214" t="s">
        <v>138</v>
      </c>
      <c r="AV1021" s="115" t="s">
        <v>138</v>
      </c>
      <c r="AW1021" s="115" t="s">
        <v>34</v>
      </c>
      <c r="AX1021" s="115" t="s">
        <v>70</v>
      </c>
      <c r="AY1021" s="214" t="s">
        <v>130</v>
      </c>
    </row>
    <row r="1022" spans="2:65" s="116" customFormat="1" x14ac:dyDescent="0.3">
      <c r="B1022" s="220"/>
      <c r="D1022" s="221" t="s">
        <v>140</v>
      </c>
      <c r="E1022" s="222" t="s">
        <v>3</v>
      </c>
      <c r="F1022" s="223" t="s">
        <v>143</v>
      </c>
      <c r="H1022" s="224">
        <v>52.32</v>
      </c>
      <c r="I1022" s="70"/>
      <c r="L1022" s="220"/>
      <c r="M1022" s="225"/>
      <c r="N1022" s="226"/>
      <c r="O1022" s="226"/>
      <c r="P1022" s="226"/>
      <c r="Q1022" s="226"/>
      <c r="R1022" s="226"/>
      <c r="S1022" s="226"/>
      <c r="T1022" s="227"/>
      <c r="AT1022" s="228" t="s">
        <v>140</v>
      </c>
      <c r="AU1022" s="228" t="s">
        <v>138</v>
      </c>
      <c r="AV1022" s="116" t="s">
        <v>137</v>
      </c>
      <c r="AW1022" s="116" t="s">
        <v>34</v>
      </c>
      <c r="AX1022" s="116" t="s">
        <v>22</v>
      </c>
      <c r="AY1022" s="228" t="s">
        <v>130</v>
      </c>
    </row>
    <row r="1023" spans="2:65" s="95" customFormat="1" ht="22.5" customHeight="1" x14ac:dyDescent="0.3">
      <c r="B1023" s="127"/>
      <c r="C1023" s="194" t="s">
        <v>914</v>
      </c>
      <c r="D1023" s="194" t="s">
        <v>132</v>
      </c>
      <c r="E1023" s="195" t="s">
        <v>915</v>
      </c>
      <c r="F1023" s="196" t="s">
        <v>916</v>
      </c>
      <c r="G1023" s="197" t="s">
        <v>171</v>
      </c>
      <c r="H1023" s="198">
        <v>1.0049999999999999</v>
      </c>
      <c r="I1023" s="67"/>
      <c r="J1023" s="199">
        <f>ROUND(I1023*H1023,2)</f>
        <v>0</v>
      </c>
      <c r="K1023" s="196" t="s">
        <v>136</v>
      </c>
      <c r="L1023" s="127"/>
      <c r="M1023" s="200" t="s">
        <v>3</v>
      </c>
      <c r="N1023" s="201" t="s">
        <v>42</v>
      </c>
      <c r="O1023" s="99"/>
      <c r="P1023" s="202">
        <f>O1023*H1023</f>
        <v>0</v>
      </c>
      <c r="Q1023" s="202">
        <v>0</v>
      </c>
      <c r="R1023" s="202">
        <f>Q1023*H1023</f>
        <v>0</v>
      </c>
      <c r="S1023" s="202">
        <v>0</v>
      </c>
      <c r="T1023" s="203">
        <f>S1023*H1023</f>
        <v>0</v>
      </c>
      <c r="AR1023" s="120" t="s">
        <v>221</v>
      </c>
      <c r="AT1023" s="120" t="s">
        <v>132</v>
      </c>
      <c r="AU1023" s="120" t="s">
        <v>138</v>
      </c>
      <c r="AY1023" s="120" t="s">
        <v>130</v>
      </c>
      <c r="BE1023" s="204">
        <f>IF(N1023="základní",J1023,0)</f>
        <v>0</v>
      </c>
      <c r="BF1023" s="204">
        <f>IF(N1023="snížená",J1023,0)</f>
        <v>0</v>
      </c>
      <c r="BG1023" s="204">
        <f>IF(N1023="zákl. přenesená",J1023,0)</f>
        <v>0</v>
      </c>
      <c r="BH1023" s="204">
        <f>IF(N1023="sníž. přenesená",J1023,0)</f>
        <v>0</v>
      </c>
      <c r="BI1023" s="204">
        <f>IF(N1023="nulová",J1023,0)</f>
        <v>0</v>
      </c>
      <c r="BJ1023" s="120" t="s">
        <v>138</v>
      </c>
      <c r="BK1023" s="204">
        <f>ROUND(I1023*H1023,2)</f>
        <v>0</v>
      </c>
      <c r="BL1023" s="120" t="s">
        <v>221</v>
      </c>
      <c r="BM1023" s="120" t="s">
        <v>917</v>
      </c>
    </row>
    <row r="1024" spans="2:65" s="113" customFormat="1" ht="29.85" customHeight="1" x14ac:dyDescent="0.3">
      <c r="B1024" s="181"/>
      <c r="D1024" s="191" t="s">
        <v>69</v>
      </c>
      <c r="E1024" s="192" t="s">
        <v>918</v>
      </c>
      <c r="F1024" s="192" t="s">
        <v>919</v>
      </c>
      <c r="I1024" s="66"/>
      <c r="J1024" s="193">
        <f>BK1024</f>
        <v>0</v>
      </c>
      <c r="L1024" s="181"/>
      <c r="M1024" s="185"/>
      <c r="N1024" s="186"/>
      <c r="O1024" s="186"/>
      <c r="P1024" s="187">
        <f>SUM(P1025:P1043)</f>
        <v>0</v>
      </c>
      <c r="Q1024" s="186"/>
      <c r="R1024" s="187">
        <f>SUM(R1025:R1043)</f>
        <v>0</v>
      </c>
      <c r="S1024" s="186"/>
      <c r="T1024" s="188">
        <f>SUM(T1025:T1043)</f>
        <v>0</v>
      </c>
      <c r="AR1024" s="182" t="s">
        <v>138</v>
      </c>
      <c r="AT1024" s="189" t="s">
        <v>69</v>
      </c>
      <c r="AU1024" s="189" t="s">
        <v>22</v>
      </c>
      <c r="AY1024" s="182" t="s">
        <v>130</v>
      </c>
      <c r="BK1024" s="190">
        <f>SUM(BK1025:BK1043)</f>
        <v>0</v>
      </c>
    </row>
    <row r="1025" spans="2:65" s="95" customFormat="1" ht="22.5" customHeight="1" x14ac:dyDescent="0.3">
      <c r="B1025" s="127"/>
      <c r="C1025" s="194" t="s">
        <v>920</v>
      </c>
      <c r="D1025" s="194" t="s">
        <v>132</v>
      </c>
      <c r="E1025" s="195" t="s">
        <v>921</v>
      </c>
      <c r="F1025" s="196" t="s">
        <v>922</v>
      </c>
      <c r="G1025" s="197" t="s">
        <v>135</v>
      </c>
      <c r="H1025" s="198">
        <v>16.552</v>
      </c>
      <c r="I1025" s="67"/>
      <c r="J1025" s="199">
        <f>ROUND(I1025*H1025,2)</f>
        <v>0</v>
      </c>
      <c r="K1025" s="196" t="s">
        <v>136</v>
      </c>
      <c r="L1025" s="127"/>
      <c r="M1025" s="200" t="s">
        <v>3</v>
      </c>
      <c r="N1025" s="201" t="s">
        <v>42</v>
      </c>
      <c r="O1025" s="99"/>
      <c r="P1025" s="202">
        <f>O1025*H1025</f>
        <v>0</v>
      </c>
      <c r="Q1025" s="202">
        <v>0</v>
      </c>
      <c r="R1025" s="202">
        <f>Q1025*H1025</f>
        <v>0</v>
      </c>
      <c r="S1025" s="202">
        <v>0</v>
      </c>
      <c r="T1025" s="203">
        <f>S1025*H1025</f>
        <v>0</v>
      </c>
      <c r="AR1025" s="120" t="s">
        <v>221</v>
      </c>
      <c r="AT1025" s="120" t="s">
        <v>132</v>
      </c>
      <c r="AU1025" s="120" t="s">
        <v>138</v>
      </c>
      <c r="AY1025" s="120" t="s">
        <v>130</v>
      </c>
      <c r="BE1025" s="204">
        <f>IF(N1025="základní",J1025,0)</f>
        <v>0</v>
      </c>
      <c r="BF1025" s="204">
        <f>IF(N1025="snížená",J1025,0)</f>
        <v>0</v>
      </c>
      <c r="BG1025" s="204">
        <f>IF(N1025="zákl. přenesená",J1025,0)</f>
        <v>0</v>
      </c>
      <c r="BH1025" s="204">
        <f>IF(N1025="sníž. přenesená",J1025,0)</f>
        <v>0</v>
      </c>
      <c r="BI1025" s="204">
        <f>IF(N1025="nulová",J1025,0)</f>
        <v>0</v>
      </c>
      <c r="BJ1025" s="120" t="s">
        <v>138</v>
      </c>
      <c r="BK1025" s="204">
        <f>ROUND(I1025*H1025,2)</f>
        <v>0</v>
      </c>
      <c r="BL1025" s="120" t="s">
        <v>221</v>
      </c>
      <c r="BM1025" s="120" t="s">
        <v>923</v>
      </c>
    </row>
    <row r="1026" spans="2:65" s="95" customFormat="1" ht="22.5" customHeight="1" x14ac:dyDescent="0.3">
      <c r="B1026" s="127"/>
      <c r="C1026" s="194" t="s">
        <v>924</v>
      </c>
      <c r="D1026" s="194" t="s">
        <v>132</v>
      </c>
      <c r="E1026" s="195" t="s">
        <v>925</v>
      </c>
      <c r="F1026" s="196" t="s">
        <v>926</v>
      </c>
      <c r="G1026" s="197" t="s">
        <v>135</v>
      </c>
      <c r="H1026" s="198">
        <v>16.552</v>
      </c>
      <c r="I1026" s="67"/>
      <c r="J1026" s="199">
        <f>ROUND(I1026*H1026,2)</f>
        <v>0</v>
      </c>
      <c r="K1026" s="196" t="s">
        <v>136</v>
      </c>
      <c r="L1026" s="127"/>
      <c r="M1026" s="200" t="s">
        <v>3</v>
      </c>
      <c r="N1026" s="201" t="s">
        <v>42</v>
      </c>
      <c r="O1026" s="99"/>
      <c r="P1026" s="202">
        <f>O1026*H1026</f>
        <v>0</v>
      </c>
      <c r="Q1026" s="202">
        <v>0</v>
      </c>
      <c r="R1026" s="202">
        <f>Q1026*H1026</f>
        <v>0</v>
      </c>
      <c r="S1026" s="202">
        <v>0</v>
      </c>
      <c r="T1026" s="203">
        <f>S1026*H1026</f>
        <v>0</v>
      </c>
      <c r="AR1026" s="120" t="s">
        <v>221</v>
      </c>
      <c r="AT1026" s="120" t="s">
        <v>132</v>
      </c>
      <c r="AU1026" s="120" t="s">
        <v>138</v>
      </c>
      <c r="AY1026" s="120" t="s">
        <v>130</v>
      </c>
      <c r="BE1026" s="204">
        <f>IF(N1026="základní",J1026,0)</f>
        <v>0</v>
      </c>
      <c r="BF1026" s="204">
        <f>IF(N1026="snížená",J1026,0)</f>
        <v>0</v>
      </c>
      <c r="BG1026" s="204">
        <f>IF(N1026="zákl. přenesená",J1026,0)</f>
        <v>0</v>
      </c>
      <c r="BH1026" s="204">
        <f>IF(N1026="sníž. přenesená",J1026,0)</f>
        <v>0</v>
      </c>
      <c r="BI1026" s="204">
        <f>IF(N1026="nulová",J1026,0)</f>
        <v>0</v>
      </c>
      <c r="BJ1026" s="120" t="s">
        <v>138</v>
      </c>
      <c r="BK1026" s="204">
        <f>ROUND(I1026*H1026,2)</f>
        <v>0</v>
      </c>
      <c r="BL1026" s="120" t="s">
        <v>221</v>
      </c>
      <c r="BM1026" s="120" t="s">
        <v>927</v>
      </c>
    </row>
    <row r="1027" spans="2:65" s="95" customFormat="1" ht="22.5" customHeight="1" x14ac:dyDescent="0.3">
      <c r="B1027" s="127"/>
      <c r="C1027" s="194" t="s">
        <v>928</v>
      </c>
      <c r="D1027" s="194" t="s">
        <v>132</v>
      </c>
      <c r="E1027" s="195" t="s">
        <v>929</v>
      </c>
      <c r="F1027" s="196" t="s">
        <v>930</v>
      </c>
      <c r="G1027" s="197" t="s">
        <v>135</v>
      </c>
      <c r="H1027" s="198">
        <v>16.552</v>
      </c>
      <c r="I1027" s="67"/>
      <c r="J1027" s="199">
        <f>ROUND(I1027*H1027,2)</f>
        <v>0</v>
      </c>
      <c r="K1027" s="196" t="s">
        <v>136</v>
      </c>
      <c r="L1027" s="127"/>
      <c r="M1027" s="200" t="s">
        <v>3</v>
      </c>
      <c r="N1027" s="201" t="s">
        <v>42</v>
      </c>
      <c r="O1027" s="99"/>
      <c r="P1027" s="202">
        <f>O1027*H1027</f>
        <v>0</v>
      </c>
      <c r="Q1027" s="202">
        <v>0</v>
      </c>
      <c r="R1027" s="202">
        <f>Q1027*H1027</f>
        <v>0</v>
      </c>
      <c r="S1027" s="202">
        <v>0</v>
      </c>
      <c r="T1027" s="203">
        <f>S1027*H1027</f>
        <v>0</v>
      </c>
      <c r="AR1027" s="120" t="s">
        <v>221</v>
      </c>
      <c r="AT1027" s="120" t="s">
        <v>132</v>
      </c>
      <c r="AU1027" s="120" t="s">
        <v>138</v>
      </c>
      <c r="AY1027" s="120" t="s">
        <v>130</v>
      </c>
      <c r="BE1027" s="204">
        <f>IF(N1027="základní",J1027,0)</f>
        <v>0</v>
      </c>
      <c r="BF1027" s="204">
        <f>IF(N1027="snížená",J1027,0)</f>
        <v>0</v>
      </c>
      <c r="BG1027" s="204">
        <f>IF(N1027="zákl. přenesená",J1027,0)</f>
        <v>0</v>
      </c>
      <c r="BH1027" s="204">
        <f>IF(N1027="sníž. přenesená",J1027,0)</f>
        <v>0</v>
      </c>
      <c r="BI1027" s="204">
        <f>IF(N1027="nulová",J1027,0)</f>
        <v>0</v>
      </c>
      <c r="BJ1027" s="120" t="s">
        <v>138</v>
      </c>
      <c r="BK1027" s="204">
        <f>ROUND(I1027*H1027,2)</f>
        <v>0</v>
      </c>
      <c r="BL1027" s="120" t="s">
        <v>221</v>
      </c>
      <c r="BM1027" s="120" t="s">
        <v>931</v>
      </c>
    </row>
    <row r="1028" spans="2:65" s="114" customFormat="1" x14ac:dyDescent="0.3">
      <c r="B1028" s="205"/>
      <c r="D1028" s="206" t="s">
        <v>140</v>
      </c>
      <c r="E1028" s="207" t="s">
        <v>3</v>
      </c>
      <c r="F1028" s="208" t="s">
        <v>281</v>
      </c>
      <c r="H1028" s="209" t="s">
        <v>3</v>
      </c>
      <c r="I1028" s="68"/>
      <c r="L1028" s="205"/>
      <c r="M1028" s="210"/>
      <c r="N1028" s="211"/>
      <c r="O1028" s="211"/>
      <c r="P1028" s="211"/>
      <c r="Q1028" s="211"/>
      <c r="R1028" s="211"/>
      <c r="S1028" s="211"/>
      <c r="T1028" s="212"/>
      <c r="AT1028" s="209" t="s">
        <v>140</v>
      </c>
      <c r="AU1028" s="209" t="s">
        <v>138</v>
      </c>
      <c r="AV1028" s="114" t="s">
        <v>22</v>
      </c>
      <c r="AW1028" s="114" t="s">
        <v>34</v>
      </c>
      <c r="AX1028" s="114" t="s">
        <v>70</v>
      </c>
      <c r="AY1028" s="209" t="s">
        <v>130</v>
      </c>
    </row>
    <row r="1029" spans="2:65" s="114" customFormat="1" x14ac:dyDescent="0.3">
      <c r="B1029" s="205"/>
      <c r="D1029" s="206" t="s">
        <v>140</v>
      </c>
      <c r="E1029" s="207" t="s">
        <v>3</v>
      </c>
      <c r="F1029" s="208" t="s">
        <v>932</v>
      </c>
      <c r="H1029" s="209" t="s">
        <v>3</v>
      </c>
      <c r="I1029" s="68"/>
      <c r="L1029" s="205"/>
      <c r="M1029" s="210"/>
      <c r="N1029" s="211"/>
      <c r="O1029" s="211"/>
      <c r="P1029" s="211"/>
      <c r="Q1029" s="211"/>
      <c r="R1029" s="211"/>
      <c r="S1029" s="211"/>
      <c r="T1029" s="212"/>
      <c r="AT1029" s="209" t="s">
        <v>140</v>
      </c>
      <c r="AU1029" s="209" t="s">
        <v>138</v>
      </c>
      <c r="AV1029" s="114" t="s">
        <v>22</v>
      </c>
      <c r="AW1029" s="114" t="s">
        <v>34</v>
      </c>
      <c r="AX1029" s="114" t="s">
        <v>70</v>
      </c>
      <c r="AY1029" s="209" t="s">
        <v>130</v>
      </c>
    </row>
    <row r="1030" spans="2:65" s="115" customFormat="1" x14ac:dyDescent="0.3">
      <c r="B1030" s="213"/>
      <c r="D1030" s="206" t="s">
        <v>140</v>
      </c>
      <c r="E1030" s="214" t="s">
        <v>3</v>
      </c>
      <c r="F1030" s="215" t="s">
        <v>933</v>
      </c>
      <c r="H1030" s="216">
        <v>15.4</v>
      </c>
      <c r="I1030" s="69"/>
      <c r="L1030" s="213"/>
      <c r="M1030" s="217"/>
      <c r="N1030" s="218"/>
      <c r="O1030" s="218"/>
      <c r="P1030" s="218"/>
      <c r="Q1030" s="218"/>
      <c r="R1030" s="218"/>
      <c r="S1030" s="218"/>
      <c r="T1030" s="219"/>
      <c r="AT1030" s="214" t="s">
        <v>140</v>
      </c>
      <c r="AU1030" s="214" t="s">
        <v>138</v>
      </c>
      <c r="AV1030" s="115" t="s">
        <v>138</v>
      </c>
      <c r="AW1030" s="115" t="s">
        <v>34</v>
      </c>
      <c r="AX1030" s="115" t="s">
        <v>70</v>
      </c>
      <c r="AY1030" s="214" t="s">
        <v>130</v>
      </c>
    </row>
    <row r="1031" spans="2:65" s="114" customFormat="1" x14ac:dyDescent="0.3">
      <c r="B1031" s="205"/>
      <c r="D1031" s="206" t="s">
        <v>140</v>
      </c>
      <c r="E1031" s="207" t="s">
        <v>3</v>
      </c>
      <c r="F1031" s="208" t="s">
        <v>934</v>
      </c>
      <c r="H1031" s="209" t="s">
        <v>3</v>
      </c>
      <c r="I1031" s="68"/>
      <c r="L1031" s="205"/>
      <c r="M1031" s="210"/>
      <c r="N1031" s="211"/>
      <c r="O1031" s="211"/>
      <c r="P1031" s="211"/>
      <c r="Q1031" s="211"/>
      <c r="R1031" s="211"/>
      <c r="S1031" s="211"/>
      <c r="T1031" s="212"/>
      <c r="AT1031" s="209" t="s">
        <v>140</v>
      </c>
      <c r="AU1031" s="209" t="s">
        <v>138</v>
      </c>
      <c r="AV1031" s="114" t="s">
        <v>22</v>
      </c>
      <c r="AW1031" s="114" t="s">
        <v>34</v>
      </c>
      <c r="AX1031" s="114" t="s">
        <v>70</v>
      </c>
      <c r="AY1031" s="209" t="s">
        <v>130</v>
      </c>
    </row>
    <row r="1032" spans="2:65" s="115" customFormat="1" x14ac:dyDescent="0.3">
      <c r="B1032" s="213"/>
      <c r="D1032" s="206" t="s">
        <v>140</v>
      </c>
      <c r="E1032" s="214" t="s">
        <v>3</v>
      </c>
      <c r="F1032" s="215" t="s">
        <v>935</v>
      </c>
      <c r="H1032" s="216">
        <v>1.1519999999999999</v>
      </c>
      <c r="I1032" s="69"/>
      <c r="L1032" s="213"/>
      <c r="M1032" s="217"/>
      <c r="N1032" s="218"/>
      <c r="O1032" s="218"/>
      <c r="P1032" s="218"/>
      <c r="Q1032" s="218"/>
      <c r="R1032" s="218"/>
      <c r="S1032" s="218"/>
      <c r="T1032" s="219"/>
      <c r="AT1032" s="214" t="s">
        <v>140</v>
      </c>
      <c r="AU1032" s="214" t="s">
        <v>138</v>
      </c>
      <c r="AV1032" s="115" t="s">
        <v>138</v>
      </c>
      <c r="AW1032" s="115" t="s">
        <v>34</v>
      </c>
      <c r="AX1032" s="115" t="s">
        <v>70</v>
      </c>
      <c r="AY1032" s="214" t="s">
        <v>130</v>
      </c>
    </row>
    <row r="1033" spans="2:65" s="116" customFormat="1" x14ac:dyDescent="0.3">
      <c r="B1033" s="220"/>
      <c r="D1033" s="221" t="s">
        <v>140</v>
      </c>
      <c r="E1033" s="222" t="s">
        <v>3</v>
      </c>
      <c r="F1033" s="223" t="s">
        <v>143</v>
      </c>
      <c r="H1033" s="224">
        <v>16.552</v>
      </c>
      <c r="I1033" s="70"/>
      <c r="L1033" s="220"/>
      <c r="M1033" s="225"/>
      <c r="N1033" s="226"/>
      <c r="O1033" s="226"/>
      <c r="P1033" s="226"/>
      <c r="Q1033" s="226"/>
      <c r="R1033" s="226"/>
      <c r="S1033" s="226"/>
      <c r="T1033" s="227"/>
      <c r="AT1033" s="228" t="s">
        <v>140</v>
      </c>
      <c r="AU1033" s="228" t="s">
        <v>138</v>
      </c>
      <c r="AV1033" s="116" t="s">
        <v>137</v>
      </c>
      <c r="AW1033" s="116" t="s">
        <v>34</v>
      </c>
      <c r="AX1033" s="116" t="s">
        <v>22</v>
      </c>
      <c r="AY1033" s="228" t="s">
        <v>130</v>
      </c>
    </row>
    <row r="1034" spans="2:65" s="95" customFormat="1" ht="22.5" customHeight="1" x14ac:dyDescent="0.3">
      <c r="B1034" s="127"/>
      <c r="C1034" s="194" t="s">
        <v>936</v>
      </c>
      <c r="D1034" s="194" t="s">
        <v>132</v>
      </c>
      <c r="E1034" s="195" t="s">
        <v>937</v>
      </c>
      <c r="F1034" s="196" t="s">
        <v>938</v>
      </c>
      <c r="G1034" s="197" t="s">
        <v>135</v>
      </c>
      <c r="H1034" s="198">
        <v>33.103999999999999</v>
      </c>
      <c r="I1034" s="67"/>
      <c r="J1034" s="199">
        <f>ROUND(I1034*H1034,2)</f>
        <v>0</v>
      </c>
      <c r="K1034" s="196" t="s">
        <v>136</v>
      </c>
      <c r="L1034" s="127"/>
      <c r="M1034" s="200" t="s">
        <v>3</v>
      </c>
      <c r="N1034" s="201" t="s">
        <v>42</v>
      </c>
      <c r="O1034" s="99"/>
      <c r="P1034" s="202">
        <f>O1034*H1034</f>
        <v>0</v>
      </c>
      <c r="Q1034" s="202">
        <v>0</v>
      </c>
      <c r="R1034" s="202">
        <f>Q1034*H1034</f>
        <v>0</v>
      </c>
      <c r="S1034" s="202">
        <v>0</v>
      </c>
      <c r="T1034" s="203">
        <f>S1034*H1034</f>
        <v>0</v>
      </c>
      <c r="AR1034" s="120" t="s">
        <v>221</v>
      </c>
      <c r="AT1034" s="120" t="s">
        <v>132</v>
      </c>
      <c r="AU1034" s="120" t="s">
        <v>138</v>
      </c>
      <c r="AY1034" s="120" t="s">
        <v>130</v>
      </c>
      <c r="BE1034" s="204">
        <f>IF(N1034="základní",J1034,0)</f>
        <v>0</v>
      </c>
      <c r="BF1034" s="204">
        <f>IF(N1034="snížená",J1034,0)</f>
        <v>0</v>
      </c>
      <c r="BG1034" s="204">
        <f>IF(N1034="zákl. přenesená",J1034,0)</f>
        <v>0</v>
      </c>
      <c r="BH1034" s="204">
        <f>IF(N1034="sníž. přenesená",J1034,0)</f>
        <v>0</v>
      </c>
      <c r="BI1034" s="204">
        <f>IF(N1034="nulová",J1034,0)</f>
        <v>0</v>
      </c>
      <c r="BJ1034" s="120" t="s">
        <v>138</v>
      </c>
      <c r="BK1034" s="204">
        <f>ROUND(I1034*H1034,2)</f>
        <v>0</v>
      </c>
      <c r="BL1034" s="120" t="s">
        <v>221</v>
      </c>
      <c r="BM1034" s="120" t="s">
        <v>939</v>
      </c>
    </row>
    <row r="1035" spans="2:65" s="95" customFormat="1" ht="22.5" customHeight="1" x14ac:dyDescent="0.3">
      <c r="B1035" s="127"/>
      <c r="C1035" s="194" t="s">
        <v>940</v>
      </c>
      <c r="D1035" s="194" t="s">
        <v>132</v>
      </c>
      <c r="E1035" s="195" t="s">
        <v>941</v>
      </c>
      <c r="F1035" s="196" t="s">
        <v>942</v>
      </c>
      <c r="G1035" s="197" t="s">
        <v>135</v>
      </c>
      <c r="H1035" s="198">
        <v>194.82</v>
      </c>
      <c r="I1035" s="67"/>
      <c r="J1035" s="199">
        <f>ROUND(I1035*H1035,2)</f>
        <v>0</v>
      </c>
      <c r="K1035" s="196" t="s">
        <v>136</v>
      </c>
      <c r="L1035" s="127"/>
      <c r="M1035" s="200" t="s">
        <v>3</v>
      </c>
      <c r="N1035" s="201" t="s">
        <v>42</v>
      </c>
      <c r="O1035" s="99"/>
      <c r="P1035" s="202">
        <f>O1035*H1035</f>
        <v>0</v>
      </c>
      <c r="Q1035" s="202">
        <v>0</v>
      </c>
      <c r="R1035" s="202">
        <f>Q1035*H1035</f>
        <v>0</v>
      </c>
      <c r="S1035" s="202">
        <v>0</v>
      </c>
      <c r="T1035" s="203">
        <f>S1035*H1035</f>
        <v>0</v>
      </c>
      <c r="AR1035" s="120" t="s">
        <v>221</v>
      </c>
      <c r="AT1035" s="120" t="s">
        <v>132</v>
      </c>
      <c r="AU1035" s="120" t="s">
        <v>138</v>
      </c>
      <c r="AY1035" s="120" t="s">
        <v>130</v>
      </c>
      <c r="BE1035" s="204">
        <f>IF(N1035="základní",J1035,0)</f>
        <v>0</v>
      </c>
      <c r="BF1035" s="204">
        <f>IF(N1035="snížená",J1035,0)</f>
        <v>0</v>
      </c>
      <c r="BG1035" s="204">
        <f>IF(N1035="zákl. přenesená",J1035,0)</f>
        <v>0</v>
      </c>
      <c r="BH1035" s="204">
        <f>IF(N1035="sníž. přenesená",J1035,0)</f>
        <v>0</v>
      </c>
      <c r="BI1035" s="204">
        <f>IF(N1035="nulová",J1035,0)</f>
        <v>0</v>
      </c>
      <c r="BJ1035" s="120" t="s">
        <v>138</v>
      </c>
      <c r="BK1035" s="204">
        <f>ROUND(I1035*H1035,2)</f>
        <v>0</v>
      </c>
      <c r="BL1035" s="120" t="s">
        <v>221</v>
      </c>
      <c r="BM1035" s="120" t="s">
        <v>943</v>
      </c>
    </row>
    <row r="1036" spans="2:65" s="114" customFormat="1" x14ac:dyDescent="0.3">
      <c r="B1036" s="205"/>
      <c r="D1036" s="206" t="s">
        <v>140</v>
      </c>
      <c r="E1036" s="207" t="s">
        <v>3</v>
      </c>
      <c r="F1036" s="208" t="s">
        <v>566</v>
      </c>
      <c r="H1036" s="209" t="s">
        <v>3</v>
      </c>
      <c r="I1036" s="68"/>
      <c r="L1036" s="205"/>
      <c r="M1036" s="210"/>
      <c r="N1036" s="211"/>
      <c r="O1036" s="211"/>
      <c r="P1036" s="211"/>
      <c r="Q1036" s="211"/>
      <c r="R1036" s="211"/>
      <c r="S1036" s="211"/>
      <c r="T1036" s="212"/>
      <c r="AT1036" s="209" t="s">
        <v>140</v>
      </c>
      <c r="AU1036" s="209" t="s">
        <v>138</v>
      </c>
      <c r="AV1036" s="114" t="s">
        <v>22</v>
      </c>
      <c r="AW1036" s="114" t="s">
        <v>34</v>
      </c>
      <c r="AX1036" s="114" t="s">
        <v>70</v>
      </c>
      <c r="AY1036" s="209" t="s">
        <v>130</v>
      </c>
    </row>
    <row r="1037" spans="2:65" s="115" customFormat="1" x14ac:dyDescent="0.3">
      <c r="B1037" s="213"/>
      <c r="D1037" s="206" t="s">
        <v>140</v>
      </c>
      <c r="E1037" s="214" t="s">
        <v>3</v>
      </c>
      <c r="F1037" s="215" t="s">
        <v>944</v>
      </c>
      <c r="H1037" s="216">
        <v>53.136000000000003</v>
      </c>
      <c r="I1037" s="69"/>
      <c r="L1037" s="213"/>
      <c r="M1037" s="217"/>
      <c r="N1037" s="218"/>
      <c r="O1037" s="218"/>
      <c r="P1037" s="218"/>
      <c r="Q1037" s="218"/>
      <c r="R1037" s="218"/>
      <c r="S1037" s="218"/>
      <c r="T1037" s="219"/>
      <c r="AT1037" s="214" t="s">
        <v>140</v>
      </c>
      <c r="AU1037" s="214" t="s">
        <v>138</v>
      </c>
      <c r="AV1037" s="115" t="s">
        <v>138</v>
      </c>
      <c r="AW1037" s="115" t="s">
        <v>34</v>
      </c>
      <c r="AX1037" s="115" t="s">
        <v>70</v>
      </c>
      <c r="AY1037" s="214" t="s">
        <v>130</v>
      </c>
    </row>
    <row r="1038" spans="2:65" s="115" customFormat="1" x14ac:dyDescent="0.3">
      <c r="B1038" s="213"/>
      <c r="D1038" s="206" t="s">
        <v>140</v>
      </c>
      <c r="E1038" s="214" t="s">
        <v>3</v>
      </c>
      <c r="F1038" s="215" t="s">
        <v>945</v>
      </c>
      <c r="H1038" s="216">
        <v>47.7</v>
      </c>
      <c r="I1038" s="69"/>
      <c r="L1038" s="213"/>
      <c r="M1038" s="217"/>
      <c r="N1038" s="218"/>
      <c r="O1038" s="218"/>
      <c r="P1038" s="218"/>
      <c r="Q1038" s="218"/>
      <c r="R1038" s="218"/>
      <c r="S1038" s="218"/>
      <c r="T1038" s="219"/>
      <c r="AT1038" s="214" t="s">
        <v>140</v>
      </c>
      <c r="AU1038" s="214" t="s">
        <v>138</v>
      </c>
      <c r="AV1038" s="115" t="s">
        <v>138</v>
      </c>
      <c r="AW1038" s="115" t="s">
        <v>34</v>
      </c>
      <c r="AX1038" s="115" t="s">
        <v>70</v>
      </c>
      <c r="AY1038" s="214" t="s">
        <v>130</v>
      </c>
    </row>
    <row r="1039" spans="2:65" s="115" customFormat="1" x14ac:dyDescent="0.3">
      <c r="B1039" s="213"/>
      <c r="D1039" s="206" t="s">
        <v>140</v>
      </c>
      <c r="E1039" s="214" t="s">
        <v>3</v>
      </c>
      <c r="F1039" s="215" t="s">
        <v>946</v>
      </c>
      <c r="H1039" s="216">
        <v>85.073999999999998</v>
      </c>
      <c r="I1039" s="69"/>
      <c r="L1039" s="213"/>
      <c r="M1039" s="217"/>
      <c r="N1039" s="218"/>
      <c r="O1039" s="218"/>
      <c r="P1039" s="218"/>
      <c r="Q1039" s="218"/>
      <c r="R1039" s="218"/>
      <c r="S1039" s="218"/>
      <c r="T1039" s="219"/>
      <c r="AT1039" s="214" t="s">
        <v>140</v>
      </c>
      <c r="AU1039" s="214" t="s">
        <v>138</v>
      </c>
      <c r="AV1039" s="115" t="s">
        <v>138</v>
      </c>
      <c r="AW1039" s="115" t="s">
        <v>34</v>
      </c>
      <c r="AX1039" s="115" t="s">
        <v>70</v>
      </c>
      <c r="AY1039" s="214" t="s">
        <v>130</v>
      </c>
    </row>
    <row r="1040" spans="2:65" s="115" customFormat="1" x14ac:dyDescent="0.3">
      <c r="B1040" s="213"/>
      <c r="D1040" s="206" t="s">
        <v>140</v>
      </c>
      <c r="E1040" s="214" t="s">
        <v>3</v>
      </c>
      <c r="F1040" s="215" t="s">
        <v>947</v>
      </c>
      <c r="H1040" s="216">
        <v>8.91</v>
      </c>
      <c r="I1040" s="69"/>
      <c r="L1040" s="213"/>
      <c r="M1040" s="217"/>
      <c r="N1040" s="218"/>
      <c r="O1040" s="218"/>
      <c r="P1040" s="218"/>
      <c r="Q1040" s="218"/>
      <c r="R1040" s="218"/>
      <c r="S1040" s="218"/>
      <c r="T1040" s="219"/>
      <c r="AT1040" s="214" t="s">
        <v>140</v>
      </c>
      <c r="AU1040" s="214" t="s">
        <v>138</v>
      </c>
      <c r="AV1040" s="115" t="s">
        <v>138</v>
      </c>
      <c r="AW1040" s="115" t="s">
        <v>34</v>
      </c>
      <c r="AX1040" s="115" t="s">
        <v>70</v>
      </c>
      <c r="AY1040" s="214" t="s">
        <v>130</v>
      </c>
    </row>
    <row r="1041" spans="2:65" s="116" customFormat="1" x14ac:dyDescent="0.3">
      <c r="B1041" s="220"/>
      <c r="D1041" s="221" t="s">
        <v>140</v>
      </c>
      <c r="E1041" s="222" t="s">
        <v>3</v>
      </c>
      <c r="F1041" s="223" t="s">
        <v>143</v>
      </c>
      <c r="H1041" s="224">
        <v>194.82</v>
      </c>
      <c r="I1041" s="70"/>
      <c r="L1041" s="220"/>
      <c r="M1041" s="225"/>
      <c r="N1041" s="226"/>
      <c r="O1041" s="226"/>
      <c r="P1041" s="226"/>
      <c r="Q1041" s="226"/>
      <c r="R1041" s="226"/>
      <c r="S1041" s="226"/>
      <c r="T1041" s="227"/>
      <c r="AT1041" s="228" t="s">
        <v>140</v>
      </c>
      <c r="AU1041" s="228" t="s">
        <v>138</v>
      </c>
      <c r="AV1041" s="116" t="s">
        <v>137</v>
      </c>
      <c r="AW1041" s="116" t="s">
        <v>34</v>
      </c>
      <c r="AX1041" s="116" t="s">
        <v>22</v>
      </c>
      <c r="AY1041" s="228" t="s">
        <v>130</v>
      </c>
    </row>
    <row r="1042" spans="2:65" s="95" customFormat="1" ht="22.5" customHeight="1" x14ac:dyDescent="0.3">
      <c r="B1042" s="127"/>
      <c r="C1042" s="194" t="s">
        <v>948</v>
      </c>
      <c r="D1042" s="194" t="s">
        <v>132</v>
      </c>
      <c r="E1042" s="195" t="s">
        <v>949</v>
      </c>
      <c r="F1042" s="196" t="s">
        <v>950</v>
      </c>
      <c r="G1042" s="197" t="s">
        <v>135</v>
      </c>
      <c r="H1042" s="198">
        <v>194.82</v>
      </c>
      <c r="I1042" s="67"/>
      <c r="J1042" s="199">
        <f>ROUND(I1042*H1042,2)</f>
        <v>0</v>
      </c>
      <c r="K1042" s="196" t="s">
        <v>136</v>
      </c>
      <c r="L1042" s="127"/>
      <c r="M1042" s="200" t="s">
        <v>3</v>
      </c>
      <c r="N1042" s="201" t="s">
        <v>42</v>
      </c>
      <c r="O1042" s="99"/>
      <c r="P1042" s="202">
        <f>O1042*H1042</f>
        <v>0</v>
      </c>
      <c r="Q1042" s="202">
        <v>0</v>
      </c>
      <c r="R1042" s="202">
        <f>Q1042*H1042</f>
        <v>0</v>
      </c>
      <c r="S1042" s="202">
        <v>0</v>
      </c>
      <c r="T1042" s="203">
        <f>S1042*H1042</f>
        <v>0</v>
      </c>
      <c r="AR1042" s="120" t="s">
        <v>221</v>
      </c>
      <c r="AT1042" s="120" t="s">
        <v>132</v>
      </c>
      <c r="AU1042" s="120" t="s">
        <v>138</v>
      </c>
      <c r="AY1042" s="120" t="s">
        <v>130</v>
      </c>
      <c r="BE1042" s="204">
        <f>IF(N1042="základní",J1042,0)</f>
        <v>0</v>
      </c>
      <c r="BF1042" s="204">
        <f>IF(N1042="snížená",J1042,0)</f>
        <v>0</v>
      </c>
      <c r="BG1042" s="204">
        <f>IF(N1042="zákl. přenesená",J1042,0)</f>
        <v>0</v>
      </c>
      <c r="BH1042" s="204">
        <f>IF(N1042="sníž. přenesená",J1042,0)</f>
        <v>0</v>
      </c>
      <c r="BI1042" s="204">
        <f>IF(N1042="nulová",J1042,0)</f>
        <v>0</v>
      </c>
      <c r="BJ1042" s="120" t="s">
        <v>138</v>
      </c>
      <c r="BK1042" s="204">
        <f>ROUND(I1042*H1042,2)</f>
        <v>0</v>
      </c>
      <c r="BL1042" s="120" t="s">
        <v>221</v>
      </c>
      <c r="BM1042" s="120" t="s">
        <v>951</v>
      </c>
    </row>
    <row r="1043" spans="2:65" s="95" customFormat="1" ht="22.5" customHeight="1" x14ac:dyDescent="0.3">
      <c r="B1043" s="127"/>
      <c r="C1043" s="194" t="s">
        <v>952</v>
      </c>
      <c r="D1043" s="194" t="s">
        <v>132</v>
      </c>
      <c r="E1043" s="195" t="s">
        <v>953</v>
      </c>
      <c r="F1043" s="196" t="s">
        <v>954</v>
      </c>
      <c r="G1043" s="197" t="s">
        <v>135</v>
      </c>
      <c r="H1043" s="198">
        <v>194.82</v>
      </c>
      <c r="I1043" s="67"/>
      <c r="J1043" s="199">
        <f>ROUND(I1043*H1043,2)</f>
        <v>0</v>
      </c>
      <c r="K1043" s="196" t="s">
        <v>136</v>
      </c>
      <c r="L1043" s="127"/>
      <c r="M1043" s="200" t="s">
        <v>3</v>
      </c>
      <c r="N1043" s="201" t="s">
        <v>42</v>
      </c>
      <c r="O1043" s="99"/>
      <c r="P1043" s="202">
        <f>O1043*H1043</f>
        <v>0</v>
      </c>
      <c r="Q1043" s="202">
        <v>0</v>
      </c>
      <c r="R1043" s="202">
        <f>Q1043*H1043</f>
        <v>0</v>
      </c>
      <c r="S1043" s="202">
        <v>0</v>
      </c>
      <c r="T1043" s="203">
        <f>S1043*H1043</f>
        <v>0</v>
      </c>
      <c r="AR1043" s="120" t="s">
        <v>221</v>
      </c>
      <c r="AT1043" s="120" t="s">
        <v>132</v>
      </c>
      <c r="AU1043" s="120" t="s">
        <v>138</v>
      </c>
      <c r="AY1043" s="120" t="s">
        <v>130</v>
      </c>
      <c r="BE1043" s="204">
        <f>IF(N1043="základní",J1043,0)</f>
        <v>0</v>
      </c>
      <c r="BF1043" s="204">
        <f>IF(N1043="snížená",J1043,0)</f>
        <v>0</v>
      </c>
      <c r="BG1043" s="204">
        <f>IF(N1043="zákl. přenesená",J1043,0)</f>
        <v>0</v>
      </c>
      <c r="BH1043" s="204">
        <f>IF(N1043="sníž. přenesená",J1043,0)</f>
        <v>0</v>
      </c>
      <c r="BI1043" s="204">
        <f>IF(N1043="nulová",J1043,0)</f>
        <v>0</v>
      </c>
      <c r="BJ1043" s="120" t="s">
        <v>138</v>
      </c>
      <c r="BK1043" s="204">
        <f>ROUND(I1043*H1043,2)</f>
        <v>0</v>
      </c>
      <c r="BL1043" s="120" t="s">
        <v>221</v>
      </c>
      <c r="BM1043" s="120" t="s">
        <v>955</v>
      </c>
    </row>
    <row r="1044" spans="2:65" s="113" customFormat="1" ht="29.85" customHeight="1" x14ac:dyDescent="0.3">
      <c r="B1044" s="181"/>
      <c r="D1044" s="191" t="s">
        <v>69</v>
      </c>
      <c r="E1044" s="192" t="s">
        <v>956</v>
      </c>
      <c r="F1044" s="192" t="s">
        <v>957</v>
      </c>
      <c r="I1044" s="66"/>
      <c r="J1044" s="193">
        <f>BK1044</f>
        <v>0</v>
      </c>
      <c r="L1044" s="181"/>
      <c r="M1044" s="185"/>
      <c r="N1044" s="186"/>
      <c r="O1044" s="186"/>
      <c r="P1044" s="187">
        <f>SUM(P1045:P1048)</f>
        <v>0</v>
      </c>
      <c r="Q1044" s="186"/>
      <c r="R1044" s="187">
        <f>SUM(R1045:R1048)</f>
        <v>0</v>
      </c>
      <c r="S1044" s="186"/>
      <c r="T1044" s="188">
        <f>SUM(T1045:T1048)</f>
        <v>0</v>
      </c>
      <c r="AR1044" s="182" t="s">
        <v>138</v>
      </c>
      <c r="AT1044" s="189" t="s">
        <v>69</v>
      </c>
      <c r="AU1044" s="189" t="s">
        <v>22</v>
      </c>
      <c r="AY1044" s="182" t="s">
        <v>130</v>
      </c>
      <c r="BK1044" s="190">
        <f>SUM(BK1045:BK1048)</f>
        <v>0</v>
      </c>
    </row>
    <row r="1045" spans="2:65" s="95" customFormat="1" ht="22.5" customHeight="1" x14ac:dyDescent="0.3">
      <c r="B1045" s="127"/>
      <c r="C1045" s="194" t="s">
        <v>958</v>
      </c>
      <c r="D1045" s="194" t="s">
        <v>132</v>
      </c>
      <c r="E1045" s="195" t="s">
        <v>959</v>
      </c>
      <c r="F1045" s="196" t="s">
        <v>960</v>
      </c>
      <c r="G1045" s="197" t="s">
        <v>135</v>
      </c>
      <c r="H1045" s="198">
        <v>96.768000000000001</v>
      </c>
      <c r="I1045" s="67"/>
      <c r="J1045" s="199">
        <f>ROUND(I1045*H1045,2)</f>
        <v>0</v>
      </c>
      <c r="K1045" s="196" t="s">
        <v>136</v>
      </c>
      <c r="L1045" s="127"/>
      <c r="M1045" s="200" t="s">
        <v>3</v>
      </c>
      <c r="N1045" s="201" t="s">
        <v>42</v>
      </c>
      <c r="O1045" s="99"/>
      <c r="P1045" s="202">
        <f>O1045*H1045</f>
        <v>0</v>
      </c>
      <c r="Q1045" s="202">
        <v>0</v>
      </c>
      <c r="R1045" s="202">
        <f>Q1045*H1045</f>
        <v>0</v>
      </c>
      <c r="S1045" s="202">
        <v>0</v>
      </c>
      <c r="T1045" s="203">
        <f>S1045*H1045</f>
        <v>0</v>
      </c>
      <c r="AR1045" s="120" t="s">
        <v>221</v>
      </c>
      <c r="AT1045" s="120" t="s">
        <v>132</v>
      </c>
      <c r="AU1045" s="120" t="s">
        <v>138</v>
      </c>
      <c r="AY1045" s="120" t="s">
        <v>130</v>
      </c>
      <c r="BE1045" s="204">
        <f>IF(N1045="základní",J1045,0)</f>
        <v>0</v>
      </c>
      <c r="BF1045" s="204">
        <f>IF(N1045="snížená",J1045,0)</f>
        <v>0</v>
      </c>
      <c r="BG1045" s="204">
        <f>IF(N1045="zákl. přenesená",J1045,0)</f>
        <v>0</v>
      </c>
      <c r="BH1045" s="204">
        <f>IF(N1045="sníž. přenesená",J1045,0)</f>
        <v>0</v>
      </c>
      <c r="BI1045" s="204">
        <f>IF(N1045="nulová",J1045,0)</f>
        <v>0</v>
      </c>
      <c r="BJ1045" s="120" t="s">
        <v>138</v>
      </c>
      <c r="BK1045" s="204">
        <f>ROUND(I1045*H1045,2)</f>
        <v>0</v>
      </c>
      <c r="BL1045" s="120" t="s">
        <v>221</v>
      </c>
      <c r="BM1045" s="120" t="s">
        <v>961</v>
      </c>
    </row>
    <row r="1046" spans="2:65" s="95" customFormat="1" ht="31.5" customHeight="1" x14ac:dyDescent="0.3">
      <c r="B1046" s="127"/>
      <c r="C1046" s="194" t="s">
        <v>962</v>
      </c>
      <c r="D1046" s="194" t="s">
        <v>132</v>
      </c>
      <c r="E1046" s="195" t="s">
        <v>963</v>
      </c>
      <c r="F1046" s="196" t="s">
        <v>964</v>
      </c>
      <c r="G1046" s="197" t="s">
        <v>135</v>
      </c>
      <c r="H1046" s="198">
        <v>96.768000000000001</v>
      </c>
      <c r="I1046" s="67"/>
      <c r="J1046" s="199">
        <f>ROUND(I1046*H1046,2)</f>
        <v>0</v>
      </c>
      <c r="K1046" s="196" t="s">
        <v>136</v>
      </c>
      <c r="L1046" s="127"/>
      <c r="M1046" s="200" t="s">
        <v>3</v>
      </c>
      <c r="N1046" s="201" t="s">
        <v>42</v>
      </c>
      <c r="O1046" s="99"/>
      <c r="P1046" s="202">
        <f>O1046*H1046</f>
        <v>0</v>
      </c>
      <c r="Q1046" s="202">
        <v>0</v>
      </c>
      <c r="R1046" s="202">
        <f>Q1046*H1046</f>
        <v>0</v>
      </c>
      <c r="S1046" s="202">
        <v>0</v>
      </c>
      <c r="T1046" s="203">
        <f>S1046*H1046</f>
        <v>0</v>
      </c>
      <c r="AR1046" s="120" t="s">
        <v>221</v>
      </c>
      <c r="AT1046" s="120" t="s">
        <v>132</v>
      </c>
      <c r="AU1046" s="120" t="s">
        <v>138</v>
      </c>
      <c r="AY1046" s="120" t="s">
        <v>130</v>
      </c>
      <c r="BE1046" s="204">
        <f>IF(N1046="základní",J1046,0)</f>
        <v>0</v>
      </c>
      <c r="BF1046" s="204">
        <f>IF(N1046="snížená",J1046,0)</f>
        <v>0</v>
      </c>
      <c r="BG1046" s="204">
        <f>IF(N1046="zákl. přenesená",J1046,0)</f>
        <v>0</v>
      </c>
      <c r="BH1046" s="204">
        <f>IF(N1046="sníž. přenesená",J1046,0)</f>
        <v>0</v>
      </c>
      <c r="BI1046" s="204">
        <f>IF(N1046="nulová",J1046,0)</f>
        <v>0</v>
      </c>
      <c r="BJ1046" s="120" t="s">
        <v>138</v>
      </c>
      <c r="BK1046" s="204">
        <f>ROUND(I1046*H1046,2)</f>
        <v>0</v>
      </c>
      <c r="BL1046" s="120" t="s">
        <v>221</v>
      </c>
      <c r="BM1046" s="120" t="s">
        <v>965</v>
      </c>
    </row>
    <row r="1047" spans="2:65" s="115" customFormat="1" x14ac:dyDescent="0.3">
      <c r="B1047" s="213"/>
      <c r="D1047" s="206" t="s">
        <v>140</v>
      </c>
      <c r="E1047" s="214" t="s">
        <v>3</v>
      </c>
      <c r="F1047" s="215" t="s">
        <v>966</v>
      </c>
      <c r="H1047" s="216">
        <v>96.768000000000001</v>
      </c>
      <c r="I1047" s="69"/>
      <c r="L1047" s="213"/>
      <c r="M1047" s="217"/>
      <c r="N1047" s="218"/>
      <c r="O1047" s="218"/>
      <c r="P1047" s="218"/>
      <c r="Q1047" s="218"/>
      <c r="R1047" s="218"/>
      <c r="S1047" s="218"/>
      <c r="T1047" s="219"/>
      <c r="AT1047" s="214" t="s">
        <v>140</v>
      </c>
      <c r="AU1047" s="214" t="s">
        <v>138</v>
      </c>
      <c r="AV1047" s="115" t="s">
        <v>138</v>
      </c>
      <c r="AW1047" s="115" t="s">
        <v>34</v>
      </c>
      <c r="AX1047" s="115" t="s">
        <v>70</v>
      </c>
      <c r="AY1047" s="214" t="s">
        <v>130</v>
      </c>
    </row>
    <row r="1048" spans="2:65" s="116" customFormat="1" x14ac:dyDescent="0.3">
      <c r="B1048" s="220"/>
      <c r="D1048" s="206" t="s">
        <v>140</v>
      </c>
      <c r="E1048" s="229" t="s">
        <v>3</v>
      </c>
      <c r="F1048" s="230" t="s">
        <v>143</v>
      </c>
      <c r="H1048" s="231">
        <v>96.768000000000001</v>
      </c>
      <c r="I1048" s="70"/>
      <c r="L1048" s="220"/>
      <c r="M1048" s="225"/>
      <c r="N1048" s="226"/>
      <c r="O1048" s="226"/>
      <c r="P1048" s="226"/>
      <c r="Q1048" s="226"/>
      <c r="R1048" s="226"/>
      <c r="S1048" s="226"/>
      <c r="T1048" s="227"/>
      <c r="AT1048" s="228" t="s">
        <v>140</v>
      </c>
      <c r="AU1048" s="228" t="s">
        <v>138</v>
      </c>
      <c r="AV1048" s="116" t="s">
        <v>137</v>
      </c>
      <c r="AW1048" s="116" t="s">
        <v>34</v>
      </c>
      <c r="AX1048" s="116" t="s">
        <v>22</v>
      </c>
      <c r="AY1048" s="228" t="s">
        <v>130</v>
      </c>
    </row>
    <row r="1049" spans="2:65" s="113" customFormat="1" ht="29.85" customHeight="1" x14ac:dyDescent="0.3">
      <c r="B1049" s="181"/>
      <c r="D1049" s="191" t="s">
        <v>69</v>
      </c>
      <c r="E1049" s="192" t="s">
        <v>967</v>
      </c>
      <c r="F1049" s="192" t="s">
        <v>968</v>
      </c>
      <c r="I1049" s="66"/>
      <c r="J1049" s="193">
        <f>BK1049</f>
        <v>0</v>
      </c>
      <c r="L1049" s="181"/>
      <c r="M1049" s="185"/>
      <c r="N1049" s="186"/>
      <c r="O1049" s="186"/>
      <c r="P1049" s="187">
        <f>SUM(P1050:P1056)</f>
        <v>0</v>
      </c>
      <c r="Q1049" s="186"/>
      <c r="R1049" s="187">
        <f>SUM(R1050:R1056)</f>
        <v>0</v>
      </c>
      <c r="S1049" s="186"/>
      <c r="T1049" s="188">
        <f>SUM(T1050:T1056)</f>
        <v>0</v>
      </c>
      <c r="AR1049" s="182" t="s">
        <v>138</v>
      </c>
      <c r="AT1049" s="189" t="s">
        <v>69</v>
      </c>
      <c r="AU1049" s="189" t="s">
        <v>22</v>
      </c>
      <c r="AY1049" s="182" t="s">
        <v>130</v>
      </c>
      <c r="BK1049" s="190">
        <f>SUM(BK1050:BK1056)</f>
        <v>0</v>
      </c>
    </row>
    <row r="1050" spans="2:65" s="95" customFormat="1" ht="31.5" customHeight="1" x14ac:dyDescent="0.3">
      <c r="B1050" s="127"/>
      <c r="C1050" s="194" t="s">
        <v>969</v>
      </c>
      <c r="D1050" s="194" t="s">
        <v>132</v>
      </c>
      <c r="E1050" s="195" t="s">
        <v>970</v>
      </c>
      <c r="F1050" s="196" t="s">
        <v>971</v>
      </c>
      <c r="G1050" s="197" t="s">
        <v>135</v>
      </c>
      <c r="H1050" s="198">
        <v>409.15199999999999</v>
      </c>
      <c r="I1050" s="67"/>
      <c r="J1050" s="199">
        <f>ROUND(I1050*H1050,2)</f>
        <v>0</v>
      </c>
      <c r="K1050" s="196" t="s">
        <v>1289</v>
      </c>
      <c r="L1050" s="127"/>
      <c r="M1050" s="200" t="s">
        <v>3</v>
      </c>
      <c r="N1050" s="201" t="s">
        <v>42</v>
      </c>
      <c r="O1050" s="99"/>
      <c r="P1050" s="202">
        <f>O1050*H1050</f>
        <v>0</v>
      </c>
      <c r="Q1050" s="202">
        <v>0</v>
      </c>
      <c r="R1050" s="202">
        <f>Q1050*H1050</f>
        <v>0</v>
      </c>
      <c r="S1050" s="202">
        <v>0</v>
      </c>
      <c r="T1050" s="203">
        <f>S1050*H1050</f>
        <v>0</v>
      </c>
      <c r="AR1050" s="120" t="s">
        <v>221</v>
      </c>
      <c r="AT1050" s="120" t="s">
        <v>132</v>
      </c>
      <c r="AU1050" s="120" t="s">
        <v>138</v>
      </c>
      <c r="AY1050" s="120" t="s">
        <v>130</v>
      </c>
      <c r="BE1050" s="204">
        <f>IF(N1050="základní",J1050,0)</f>
        <v>0</v>
      </c>
      <c r="BF1050" s="204">
        <f>IF(N1050="snížená",J1050,0)</f>
        <v>0</v>
      </c>
      <c r="BG1050" s="204">
        <f>IF(N1050="zákl. přenesená",J1050,0)</f>
        <v>0</v>
      </c>
      <c r="BH1050" s="204">
        <f>IF(N1050="sníž. přenesená",J1050,0)</f>
        <v>0</v>
      </c>
      <c r="BI1050" s="204">
        <f>IF(N1050="nulová",J1050,0)</f>
        <v>0</v>
      </c>
      <c r="BJ1050" s="120" t="s">
        <v>138</v>
      </c>
      <c r="BK1050" s="204">
        <f>ROUND(I1050*H1050,2)</f>
        <v>0</v>
      </c>
      <c r="BL1050" s="120" t="s">
        <v>221</v>
      </c>
      <c r="BM1050" s="120" t="s">
        <v>972</v>
      </c>
    </row>
    <row r="1051" spans="2:65" s="114" customFormat="1" x14ac:dyDescent="0.3">
      <c r="B1051" s="205"/>
      <c r="D1051" s="206" t="s">
        <v>140</v>
      </c>
      <c r="E1051" s="207" t="s">
        <v>3</v>
      </c>
      <c r="F1051" s="208" t="s">
        <v>763</v>
      </c>
      <c r="H1051" s="209" t="s">
        <v>3</v>
      </c>
      <c r="I1051" s="68"/>
      <c r="L1051" s="205"/>
      <c r="M1051" s="210"/>
      <c r="N1051" s="211"/>
      <c r="O1051" s="211"/>
      <c r="P1051" s="211"/>
      <c r="Q1051" s="211"/>
      <c r="R1051" s="211"/>
      <c r="S1051" s="211"/>
      <c r="T1051" s="212"/>
      <c r="AT1051" s="209" t="s">
        <v>140</v>
      </c>
      <c r="AU1051" s="209" t="s">
        <v>138</v>
      </c>
      <c r="AV1051" s="114" t="s">
        <v>22</v>
      </c>
      <c r="AW1051" s="114" t="s">
        <v>34</v>
      </c>
      <c r="AX1051" s="114" t="s">
        <v>70</v>
      </c>
      <c r="AY1051" s="209" t="s">
        <v>130</v>
      </c>
    </row>
    <row r="1052" spans="2:65" s="115" customFormat="1" x14ac:dyDescent="0.3">
      <c r="B1052" s="213"/>
      <c r="D1052" s="206" t="s">
        <v>140</v>
      </c>
      <c r="E1052" s="214" t="s">
        <v>3</v>
      </c>
      <c r="F1052" s="215" t="s">
        <v>973</v>
      </c>
      <c r="H1052" s="216">
        <v>1.8</v>
      </c>
      <c r="I1052" s="69"/>
      <c r="L1052" s="213"/>
      <c r="M1052" s="217"/>
      <c r="N1052" s="218"/>
      <c r="O1052" s="218"/>
      <c r="P1052" s="218"/>
      <c r="Q1052" s="218"/>
      <c r="R1052" s="218"/>
      <c r="S1052" s="218"/>
      <c r="T1052" s="219"/>
      <c r="AT1052" s="214" t="s">
        <v>140</v>
      </c>
      <c r="AU1052" s="214" t="s">
        <v>138</v>
      </c>
      <c r="AV1052" s="115" t="s">
        <v>138</v>
      </c>
      <c r="AW1052" s="115" t="s">
        <v>34</v>
      </c>
      <c r="AX1052" s="115" t="s">
        <v>70</v>
      </c>
      <c r="AY1052" s="214" t="s">
        <v>130</v>
      </c>
    </row>
    <row r="1053" spans="2:65" s="115" customFormat="1" x14ac:dyDescent="0.3">
      <c r="B1053" s="213"/>
      <c r="D1053" s="206" t="s">
        <v>140</v>
      </c>
      <c r="E1053" s="214" t="s">
        <v>3</v>
      </c>
      <c r="F1053" s="215" t="s">
        <v>974</v>
      </c>
      <c r="H1053" s="216">
        <v>4.32</v>
      </c>
      <c r="I1053" s="69"/>
      <c r="L1053" s="213"/>
      <c r="M1053" s="217"/>
      <c r="N1053" s="218"/>
      <c r="O1053" s="218"/>
      <c r="P1053" s="218"/>
      <c r="Q1053" s="218"/>
      <c r="R1053" s="218"/>
      <c r="S1053" s="218"/>
      <c r="T1053" s="219"/>
      <c r="AT1053" s="214" t="s">
        <v>140</v>
      </c>
      <c r="AU1053" s="214" t="s">
        <v>138</v>
      </c>
      <c r="AV1053" s="115" t="s">
        <v>138</v>
      </c>
      <c r="AW1053" s="115" t="s">
        <v>34</v>
      </c>
      <c r="AX1053" s="115" t="s">
        <v>70</v>
      </c>
      <c r="AY1053" s="214" t="s">
        <v>130</v>
      </c>
    </row>
    <row r="1054" spans="2:65" s="115" customFormat="1" x14ac:dyDescent="0.3">
      <c r="B1054" s="213"/>
      <c r="D1054" s="206" t="s">
        <v>140</v>
      </c>
      <c r="E1054" s="214" t="s">
        <v>3</v>
      </c>
      <c r="F1054" s="215" t="s">
        <v>975</v>
      </c>
      <c r="H1054" s="216">
        <v>379.2</v>
      </c>
      <c r="I1054" s="69"/>
      <c r="L1054" s="213"/>
      <c r="M1054" s="217"/>
      <c r="N1054" s="218"/>
      <c r="O1054" s="218"/>
      <c r="P1054" s="218"/>
      <c r="Q1054" s="218"/>
      <c r="R1054" s="218"/>
      <c r="S1054" s="218"/>
      <c r="T1054" s="219"/>
      <c r="AT1054" s="214" t="s">
        <v>140</v>
      </c>
      <c r="AU1054" s="214" t="s">
        <v>138</v>
      </c>
      <c r="AV1054" s="115" t="s">
        <v>138</v>
      </c>
      <c r="AW1054" s="115" t="s">
        <v>34</v>
      </c>
      <c r="AX1054" s="115" t="s">
        <v>70</v>
      </c>
      <c r="AY1054" s="214" t="s">
        <v>130</v>
      </c>
    </row>
    <row r="1055" spans="2:65" s="115" customFormat="1" x14ac:dyDescent="0.3">
      <c r="B1055" s="213"/>
      <c r="D1055" s="206" t="s">
        <v>140</v>
      </c>
      <c r="E1055" s="214" t="s">
        <v>3</v>
      </c>
      <c r="F1055" s="215" t="s">
        <v>976</v>
      </c>
      <c r="H1055" s="216">
        <v>23.832000000000001</v>
      </c>
      <c r="I1055" s="69"/>
      <c r="L1055" s="213"/>
      <c r="M1055" s="217"/>
      <c r="N1055" s="218"/>
      <c r="O1055" s="218"/>
      <c r="P1055" s="218"/>
      <c r="Q1055" s="218"/>
      <c r="R1055" s="218"/>
      <c r="S1055" s="218"/>
      <c r="T1055" s="219"/>
      <c r="AT1055" s="214" t="s">
        <v>140</v>
      </c>
      <c r="AU1055" s="214" t="s">
        <v>138</v>
      </c>
      <c r="AV1055" s="115" t="s">
        <v>138</v>
      </c>
      <c r="AW1055" s="115" t="s">
        <v>34</v>
      </c>
      <c r="AX1055" s="115" t="s">
        <v>70</v>
      </c>
      <c r="AY1055" s="214" t="s">
        <v>130</v>
      </c>
    </row>
    <row r="1056" spans="2:65" s="116" customFormat="1" x14ac:dyDescent="0.3">
      <c r="B1056" s="220"/>
      <c r="D1056" s="206" t="s">
        <v>140</v>
      </c>
      <c r="E1056" s="229" t="s">
        <v>3</v>
      </c>
      <c r="F1056" s="230" t="s">
        <v>143</v>
      </c>
      <c r="H1056" s="231">
        <v>409.15199999999999</v>
      </c>
      <c r="I1056" s="70"/>
      <c r="L1056" s="220"/>
      <c r="M1056" s="225"/>
      <c r="N1056" s="226"/>
      <c r="O1056" s="226"/>
      <c r="P1056" s="226"/>
      <c r="Q1056" s="226"/>
      <c r="R1056" s="226"/>
      <c r="S1056" s="226"/>
      <c r="T1056" s="227"/>
      <c r="AT1056" s="228" t="s">
        <v>140</v>
      </c>
      <c r="AU1056" s="228" t="s">
        <v>138</v>
      </c>
      <c r="AV1056" s="116" t="s">
        <v>137</v>
      </c>
      <c r="AW1056" s="116" t="s">
        <v>34</v>
      </c>
      <c r="AX1056" s="116" t="s">
        <v>22</v>
      </c>
      <c r="AY1056" s="228" t="s">
        <v>130</v>
      </c>
    </row>
    <row r="1057" spans="2:65" s="113" customFormat="1" ht="29.85" customHeight="1" x14ac:dyDescent="0.3">
      <c r="B1057" s="181"/>
      <c r="D1057" s="191" t="s">
        <v>69</v>
      </c>
      <c r="E1057" s="192" t="s">
        <v>977</v>
      </c>
      <c r="F1057" s="192" t="s">
        <v>978</v>
      </c>
      <c r="I1057" s="66"/>
      <c r="J1057" s="193">
        <f>BK1057</f>
        <v>0</v>
      </c>
      <c r="L1057" s="181"/>
      <c r="M1057" s="185"/>
      <c r="N1057" s="186"/>
      <c r="O1057" s="186"/>
      <c r="P1057" s="187">
        <f>SUM(P1058:P1067)</f>
        <v>0</v>
      </c>
      <c r="Q1057" s="186"/>
      <c r="R1057" s="187">
        <f>SUM(R1058:R1067)</f>
        <v>0</v>
      </c>
      <c r="S1057" s="186"/>
      <c r="T1057" s="188">
        <f>SUM(T1058:T1067)</f>
        <v>0</v>
      </c>
      <c r="AR1057" s="182" t="s">
        <v>138</v>
      </c>
      <c r="AT1057" s="189" t="s">
        <v>69</v>
      </c>
      <c r="AU1057" s="189" t="s">
        <v>22</v>
      </c>
      <c r="AY1057" s="182" t="s">
        <v>130</v>
      </c>
      <c r="BK1057" s="190">
        <f>SUM(BK1058:BK1067)</f>
        <v>0</v>
      </c>
    </row>
    <row r="1058" spans="2:65" s="95" customFormat="1" ht="22.5" customHeight="1" x14ac:dyDescent="0.3">
      <c r="B1058" s="127"/>
      <c r="C1058" s="194" t="s">
        <v>979</v>
      </c>
      <c r="D1058" s="194" t="s">
        <v>132</v>
      </c>
      <c r="E1058" s="195" t="s">
        <v>980</v>
      </c>
      <c r="F1058" s="196" t="s">
        <v>981</v>
      </c>
      <c r="G1058" s="197" t="s">
        <v>135</v>
      </c>
      <c r="H1058" s="198">
        <v>80.64</v>
      </c>
      <c r="I1058" s="67"/>
      <c r="J1058" s="199">
        <f>ROUND(I1058*H1058,2)</f>
        <v>0</v>
      </c>
      <c r="K1058" s="196" t="s">
        <v>136</v>
      </c>
      <c r="L1058" s="127"/>
      <c r="M1058" s="200" t="s">
        <v>3</v>
      </c>
      <c r="N1058" s="201" t="s">
        <v>42</v>
      </c>
      <c r="O1058" s="99"/>
      <c r="P1058" s="202">
        <f>O1058*H1058</f>
        <v>0</v>
      </c>
      <c r="Q1058" s="202">
        <v>0</v>
      </c>
      <c r="R1058" s="202">
        <f>Q1058*H1058</f>
        <v>0</v>
      </c>
      <c r="S1058" s="202">
        <v>0</v>
      </c>
      <c r="T1058" s="203">
        <f>S1058*H1058</f>
        <v>0</v>
      </c>
      <c r="AR1058" s="120" t="s">
        <v>221</v>
      </c>
      <c r="AT1058" s="120" t="s">
        <v>132</v>
      </c>
      <c r="AU1058" s="120" t="s">
        <v>138</v>
      </c>
      <c r="AY1058" s="120" t="s">
        <v>130</v>
      </c>
      <c r="BE1058" s="204">
        <f>IF(N1058="základní",J1058,0)</f>
        <v>0</v>
      </c>
      <c r="BF1058" s="204">
        <f>IF(N1058="snížená",J1058,0)</f>
        <v>0</v>
      </c>
      <c r="BG1058" s="204">
        <f>IF(N1058="zákl. přenesená",J1058,0)</f>
        <v>0</v>
      </c>
      <c r="BH1058" s="204">
        <f>IF(N1058="sníž. přenesená",J1058,0)</f>
        <v>0</v>
      </c>
      <c r="BI1058" s="204">
        <f>IF(N1058="nulová",J1058,0)</f>
        <v>0</v>
      </c>
      <c r="BJ1058" s="120" t="s">
        <v>138</v>
      </c>
      <c r="BK1058" s="204">
        <f>ROUND(I1058*H1058,2)</f>
        <v>0</v>
      </c>
      <c r="BL1058" s="120" t="s">
        <v>221</v>
      </c>
      <c r="BM1058" s="120" t="s">
        <v>982</v>
      </c>
    </row>
    <row r="1059" spans="2:65" s="114" customFormat="1" x14ac:dyDescent="0.3">
      <c r="B1059" s="205"/>
      <c r="D1059" s="206" t="s">
        <v>140</v>
      </c>
      <c r="E1059" s="207" t="s">
        <v>3</v>
      </c>
      <c r="F1059" s="208" t="s">
        <v>281</v>
      </c>
      <c r="H1059" s="209" t="s">
        <v>3</v>
      </c>
      <c r="I1059" s="68"/>
      <c r="L1059" s="205"/>
      <c r="M1059" s="210"/>
      <c r="N1059" s="211"/>
      <c r="O1059" s="211"/>
      <c r="P1059" s="211"/>
      <c r="Q1059" s="211"/>
      <c r="R1059" s="211"/>
      <c r="S1059" s="211"/>
      <c r="T1059" s="212"/>
      <c r="AT1059" s="209" t="s">
        <v>140</v>
      </c>
      <c r="AU1059" s="209" t="s">
        <v>138</v>
      </c>
      <c r="AV1059" s="114" t="s">
        <v>22</v>
      </c>
      <c r="AW1059" s="114" t="s">
        <v>34</v>
      </c>
      <c r="AX1059" s="114" t="s">
        <v>70</v>
      </c>
      <c r="AY1059" s="209" t="s">
        <v>130</v>
      </c>
    </row>
    <row r="1060" spans="2:65" s="114" customFormat="1" x14ac:dyDescent="0.3">
      <c r="B1060" s="205"/>
      <c r="D1060" s="206" t="s">
        <v>140</v>
      </c>
      <c r="E1060" s="207" t="s">
        <v>3</v>
      </c>
      <c r="F1060" s="208" t="s">
        <v>185</v>
      </c>
      <c r="H1060" s="209" t="s">
        <v>3</v>
      </c>
      <c r="I1060" s="68"/>
      <c r="L1060" s="205"/>
      <c r="M1060" s="210"/>
      <c r="N1060" s="211"/>
      <c r="O1060" s="211"/>
      <c r="P1060" s="211"/>
      <c r="Q1060" s="211"/>
      <c r="R1060" s="211"/>
      <c r="S1060" s="211"/>
      <c r="T1060" s="212"/>
      <c r="AT1060" s="209" t="s">
        <v>140</v>
      </c>
      <c r="AU1060" s="209" t="s">
        <v>138</v>
      </c>
      <c r="AV1060" s="114" t="s">
        <v>22</v>
      </c>
      <c r="AW1060" s="114" t="s">
        <v>34</v>
      </c>
      <c r="AX1060" s="114" t="s">
        <v>70</v>
      </c>
      <c r="AY1060" s="209" t="s">
        <v>130</v>
      </c>
    </row>
    <row r="1061" spans="2:65" s="115" customFormat="1" x14ac:dyDescent="0.3">
      <c r="B1061" s="213"/>
      <c r="D1061" s="206" t="s">
        <v>140</v>
      </c>
      <c r="E1061" s="214" t="s">
        <v>3</v>
      </c>
      <c r="F1061" s="215" t="s">
        <v>311</v>
      </c>
      <c r="H1061" s="216">
        <v>4.8</v>
      </c>
      <c r="I1061" s="69"/>
      <c r="L1061" s="213"/>
      <c r="M1061" s="217"/>
      <c r="N1061" s="218"/>
      <c r="O1061" s="218"/>
      <c r="P1061" s="218"/>
      <c r="Q1061" s="218"/>
      <c r="R1061" s="218"/>
      <c r="S1061" s="218"/>
      <c r="T1061" s="219"/>
      <c r="AT1061" s="214" t="s">
        <v>140</v>
      </c>
      <c r="AU1061" s="214" t="s">
        <v>138</v>
      </c>
      <c r="AV1061" s="115" t="s">
        <v>138</v>
      </c>
      <c r="AW1061" s="115" t="s">
        <v>34</v>
      </c>
      <c r="AX1061" s="115" t="s">
        <v>70</v>
      </c>
      <c r="AY1061" s="214" t="s">
        <v>130</v>
      </c>
    </row>
    <row r="1062" spans="2:65" s="115" customFormat="1" x14ac:dyDescent="0.3">
      <c r="B1062" s="213"/>
      <c r="D1062" s="206" t="s">
        <v>140</v>
      </c>
      <c r="E1062" s="214" t="s">
        <v>3</v>
      </c>
      <c r="F1062" s="215" t="s">
        <v>312</v>
      </c>
      <c r="H1062" s="216">
        <v>5.76</v>
      </c>
      <c r="I1062" s="69"/>
      <c r="L1062" s="213"/>
      <c r="M1062" s="217"/>
      <c r="N1062" s="218"/>
      <c r="O1062" s="218"/>
      <c r="P1062" s="218"/>
      <c r="Q1062" s="218"/>
      <c r="R1062" s="218"/>
      <c r="S1062" s="218"/>
      <c r="T1062" s="219"/>
      <c r="AT1062" s="214" t="s">
        <v>140</v>
      </c>
      <c r="AU1062" s="214" t="s">
        <v>138</v>
      </c>
      <c r="AV1062" s="115" t="s">
        <v>138</v>
      </c>
      <c r="AW1062" s="115" t="s">
        <v>34</v>
      </c>
      <c r="AX1062" s="115" t="s">
        <v>70</v>
      </c>
      <c r="AY1062" s="214" t="s">
        <v>130</v>
      </c>
    </row>
    <row r="1063" spans="2:65" s="115" customFormat="1" x14ac:dyDescent="0.3">
      <c r="B1063" s="213"/>
      <c r="D1063" s="206" t="s">
        <v>140</v>
      </c>
      <c r="E1063" s="214" t="s">
        <v>3</v>
      </c>
      <c r="F1063" s="215" t="s">
        <v>313</v>
      </c>
      <c r="H1063" s="216">
        <v>26.88</v>
      </c>
      <c r="I1063" s="69"/>
      <c r="L1063" s="213"/>
      <c r="M1063" s="217"/>
      <c r="N1063" s="218"/>
      <c r="O1063" s="218"/>
      <c r="P1063" s="218"/>
      <c r="Q1063" s="218"/>
      <c r="R1063" s="218"/>
      <c r="S1063" s="218"/>
      <c r="T1063" s="219"/>
      <c r="AT1063" s="214" t="s">
        <v>140</v>
      </c>
      <c r="AU1063" s="214" t="s">
        <v>138</v>
      </c>
      <c r="AV1063" s="115" t="s">
        <v>138</v>
      </c>
      <c r="AW1063" s="115" t="s">
        <v>34</v>
      </c>
      <c r="AX1063" s="115" t="s">
        <v>70</v>
      </c>
      <c r="AY1063" s="214" t="s">
        <v>130</v>
      </c>
    </row>
    <row r="1064" spans="2:65" s="114" customFormat="1" x14ac:dyDescent="0.3">
      <c r="B1064" s="205"/>
      <c r="D1064" s="206" t="s">
        <v>140</v>
      </c>
      <c r="E1064" s="207" t="s">
        <v>3</v>
      </c>
      <c r="F1064" s="208" t="s">
        <v>189</v>
      </c>
      <c r="H1064" s="209" t="s">
        <v>3</v>
      </c>
      <c r="I1064" s="68"/>
      <c r="L1064" s="205"/>
      <c r="M1064" s="210"/>
      <c r="N1064" s="211"/>
      <c r="O1064" s="211"/>
      <c r="P1064" s="211"/>
      <c r="Q1064" s="211"/>
      <c r="R1064" s="211"/>
      <c r="S1064" s="211"/>
      <c r="T1064" s="212"/>
      <c r="AT1064" s="209" t="s">
        <v>140</v>
      </c>
      <c r="AU1064" s="209" t="s">
        <v>138</v>
      </c>
      <c r="AV1064" s="114" t="s">
        <v>22</v>
      </c>
      <c r="AW1064" s="114" t="s">
        <v>34</v>
      </c>
      <c r="AX1064" s="114" t="s">
        <v>70</v>
      </c>
      <c r="AY1064" s="209" t="s">
        <v>130</v>
      </c>
    </row>
    <row r="1065" spans="2:65" s="115" customFormat="1" x14ac:dyDescent="0.3">
      <c r="B1065" s="213"/>
      <c r="D1065" s="206" t="s">
        <v>140</v>
      </c>
      <c r="E1065" s="214" t="s">
        <v>3</v>
      </c>
      <c r="F1065" s="215" t="s">
        <v>311</v>
      </c>
      <c r="H1065" s="216">
        <v>4.8</v>
      </c>
      <c r="I1065" s="69"/>
      <c r="L1065" s="213"/>
      <c r="M1065" s="217"/>
      <c r="N1065" s="218"/>
      <c r="O1065" s="218"/>
      <c r="P1065" s="218"/>
      <c r="Q1065" s="218"/>
      <c r="R1065" s="218"/>
      <c r="S1065" s="218"/>
      <c r="T1065" s="219"/>
      <c r="AT1065" s="214" t="s">
        <v>140</v>
      </c>
      <c r="AU1065" s="214" t="s">
        <v>138</v>
      </c>
      <c r="AV1065" s="115" t="s">
        <v>138</v>
      </c>
      <c r="AW1065" s="115" t="s">
        <v>34</v>
      </c>
      <c r="AX1065" s="115" t="s">
        <v>70</v>
      </c>
      <c r="AY1065" s="214" t="s">
        <v>130</v>
      </c>
    </row>
    <row r="1066" spans="2:65" s="115" customFormat="1" x14ac:dyDescent="0.3">
      <c r="B1066" s="213"/>
      <c r="D1066" s="206" t="s">
        <v>140</v>
      </c>
      <c r="E1066" s="214" t="s">
        <v>3</v>
      </c>
      <c r="F1066" s="215" t="s">
        <v>314</v>
      </c>
      <c r="H1066" s="216">
        <v>38.4</v>
      </c>
      <c r="I1066" s="69"/>
      <c r="L1066" s="213"/>
      <c r="M1066" s="217"/>
      <c r="N1066" s="218"/>
      <c r="O1066" s="218"/>
      <c r="P1066" s="218"/>
      <c r="Q1066" s="218"/>
      <c r="R1066" s="218"/>
      <c r="S1066" s="218"/>
      <c r="T1066" s="219"/>
      <c r="AT1066" s="214" t="s">
        <v>140</v>
      </c>
      <c r="AU1066" s="214" t="s">
        <v>138</v>
      </c>
      <c r="AV1066" s="115" t="s">
        <v>138</v>
      </c>
      <c r="AW1066" s="115" t="s">
        <v>34</v>
      </c>
      <c r="AX1066" s="115" t="s">
        <v>70</v>
      </c>
      <c r="AY1066" s="214" t="s">
        <v>130</v>
      </c>
    </row>
    <row r="1067" spans="2:65" s="116" customFormat="1" x14ac:dyDescent="0.3">
      <c r="B1067" s="220"/>
      <c r="D1067" s="206" t="s">
        <v>140</v>
      </c>
      <c r="E1067" s="229" t="s">
        <v>3</v>
      </c>
      <c r="F1067" s="230" t="s">
        <v>143</v>
      </c>
      <c r="H1067" s="231">
        <v>80.64</v>
      </c>
      <c r="I1067" s="70"/>
      <c r="L1067" s="220"/>
      <c r="M1067" s="225"/>
      <c r="N1067" s="226"/>
      <c r="O1067" s="226"/>
      <c r="P1067" s="226"/>
      <c r="Q1067" s="226"/>
      <c r="R1067" s="226"/>
      <c r="S1067" s="226"/>
      <c r="T1067" s="227"/>
      <c r="AT1067" s="228" t="s">
        <v>140</v>
      </c>
      <c r="AU1067" s="228" t="s">
        <v>138</v>
      </c>
      <c r="AV1067" s="116" t="s">
        <v>137</v>
      </c>
      <c r="AW1067" s="116" t="s">
        <v>34</v>
      </c>
      <c r="AX1067" s="116" t="s">
        <v>22</v>
      </c>
      <c r="AY1067" s="228" t="s">
        <v>130</v>
      </c>
    </row>
    <row r="1068" spans="2:65" s="113" customFormat="1" ht="37.35" customHeight="1" x14ac:dyDescent="0.35">
      <c r="B1068" s="181"/>
      <c r="D1068" s="182" t="s">
        <v>69</v>
      </c>
      <c r="E1068" s="183" t="s">
        <v>983</v>
      </c>
      <c r="F1068" s="183" t="s">
        <v>984</v>
      </c>
      <c r="I1068" s="66"/>
      <c r="J1068" s="184">
        <f>BK1068</f>
        <v>0</v>
      </c>
      <c r="L1068" s="181"/>
      <c r="M1068" s="185"/>
      <c r="N1068" s="186"/>
      <c r="O1068" s="186"/>
      <c r="P1068" s="187">
        <f>P1069</f>
        <v>0</v>
      </c>
      <c r="Q1068" s="186"/>
      <c r="R1068" s="187">
        <f>R1069</f>
        <v>0</v>
      </c>
      <c r="S1068" s="186"/>
      <c r="T1068" s="188">
        <f>T1069</f>
        <v>0</v>
      </c>
      <c r="AR1068" s="182" t="s">
        <v>156</v>
      </c>
      <c r="AT1068" s="189" t="s">
        <v>69</v>
      </c>
      <c r="AU1068" s="189" t="s">
        <v>70</v>
      </c>
      <c r="AY1068" s="182" t="s">
        <v>130</v>
      </c>
      <c r="BK1068" s="190">
        <f>BK1069</f>
        <v>0</v>
      </c>
    </row>
    <row r="1069" spans="2:65" s="113" customFormat="1" ht="19.899999999999999" customHeight="1" x14ac:dyDescent="0.3">
      <c r="B1069" s="181"/>
      <c r="D1069" s="191" t="s">
        <v>69</v>
      </c>
      <c r="E1069" s="192" t="s">
        <v>985</v>
      </c>
      <c r="F1069" s="192" t="s">
        <v>986</v>
      </c>
      <c r="I1069" s="66"/>
      <c r="J1069" s="193">
        <f>BK1069</f>
        <v>0</v>
      </c>
      <c r="L1069" s="181"/>
      <c r="M1069" s="185"/>
      <c r="N1069" s="186"/>
      <c r="O1069" s="186"/>
      <c r="P1069" s="187">
        <f>SUM(P1070:P1081)</f>
        <v>0</v>
      </c>
      <c r="Q1069" s="186"/>
      <c r="R1069" s="187">
        <f>SUM(R1070:R1081)</f>
        <v>0</v>
      </c>
      <c r="S1069" s="186"/>
      <c r="T1069" s="188">
        <f>SUM(T1070:T1081)</f>
        <v>0</v>
      </c>
      <c r="AR1069" s="182" t="s">
        <v>156</v>
      </c>
      <c r="AT1069" s="189" t="s">
        <v>69</v>
      </c>
      <c r="AU1069" s="189" t="s">
        <v>22</v>
      </c>
      <c r="AY1069" s="182" t="s">
        <v>130</v>
      </c>
      <c r="BK1069" s="190">
        <f>SUM(BK1070:BK1081)</f>
        <v>0</v>
      </c>
    </row>
    <row r="1070" spans="2:65" s="95" customFormat="1" ht="22.5" customHeight="1" x14ac:dyDescent="0.3">
      <c r="B1070" s="127"/>
      <c r="C1070" s="194" t="s">
        <v>987</v>
      </c>
      <c r="D1070" s="194" t="s">
        <v>132</v>
      </c>
      <c r="E1070" s="195" t="s">
        <v>988</v>
      </c>
      <c r="F1070" s="196" t="s">
        <v>989</v>
      </c>
      <c r="G1070" s="197" t="s">
        <v>839</v>
      </c>
      <c r="H1070" s="198">
        <v>1</v>
      </c>
      <c r="I1070" s="67"/>
      <c r="J1070" s="199">
        <f>ROUND(I1070*H1070,2)</f>
        <v>0</v>
      </c>
      <c r="K1070" s="196" t="s">
        <v>136</v>
      </c>
      <c r="L1070" s="127"/>
      <c r="M1070" s="200" t="s">
        <v>3</v>
      </c>
      <c r="N1070" s="201" t="s">
        <v>42</v>
      </c>
      <c r="O1070" s="99"/>
      <c r="P1070" s="202">
        <f>O1070*H1070</f>
        <v>0</v>
      </c>
      <c r="Q1070" s="202">
        <v>0</v>
      </c>
      <c r="R1070" s="202">
        <f>Q1070*H1070</f>
        <v>0</v>
      </c>
      <c r="S1070" s="202">
        <v>0</v>
      </c>
      <c r="T1070" s="203">
        <f>S1070*H1070</f>
        <v>0</v>
      </c>
      <c r="AR1070" s="120" t="s">
        <v>990</v>
      </c>
      <c r="AT1070" s="120" t="s">
        <v>132</v>
      </c>
      <c r="AU1070" s="120" t="s">
        <v>138</v>
      </c>
      <c r="AY1070" s="120" t="s">
        <v>130</v>
      </c>
      <c r="BE1070" s="204">
        <f>IF(N1070="základní",J1070,0)</f>
        <v>0</v>
      </c>
      <c r="BF1070" s="204">
        <f>IF(N1070="snížená",J1070,0)</f>
        <v>0</v>
      </c>
      <c r="BG1070" s="204">
        <f>IF(N1070="zákl. přenesená",J1070,0)</f>
        <v>0</v>
      </c>
      <c r="BH1070" s="204">
        <f>IF(N1070="sníž. přenesená",J1070,0)</f>
        <v>0</v>
      </c>
      <c r="BI1070" s="204">
        <f>IF(N1070="nulová",J1070,0)</f>
        <v>0</v>
      </c>
      <c r="BJ1070" s="120" t="s">
        <v>138</v>
      </c>
      <c r="BK1070" s="204">
        <f>ROUND(I1070*H1070,2)</f>
        <v>0</v>
      </c>
      <c r="BL1070" s="120" t="s">
        <v>990</v>
      </c>
      <c r="BM1070" s="120" t="s">
        <v>991</v>
      </c>
    </row>
    <row r="1071" spans="2:65" s="95" customFormat="1" ht="22.5" customHeight="1" x14ac:dyDescent="0.3">
      <c r="B1071" s="127"/>
      <c r="C1071" s="194" t="s">
        <v>992</v>
      </c>
      <c r="D1071" s="194" t="s">
        <v>132</v>
      </c>
      <c r="E1071" s="195" t="s">
        <v>993</v>
      </c>
      <c r="F1071" s="196" t="s">
        <v>986</v>
      </c>
      <c r="G1071" s="197" t="s">
        <v>867</v>
      </c>
      <c r="H1071" s="198">
        <v>1</v>
      </c>
      <c r="I1071" s="67"/>
      <c r="J1071" s="199">
        <f>ROUND(I1071*H1071,2)</f>
        <v>0</v>
      </c>
      <c r="K1071" s="196" t="s">
        <v>994</v>
      </c>
      <c r="L1071" s="127"/>
      <c r="M1071" s="200" t="s">
        <v>3</v>
      </c>
      <c r="N1071" s="201" t="s">
        <v>42</v>
      </c>
      <c r="O1071" s="99"/>
      <c r="P1071" s="202">
        <f>O1071*H1071</f>
        <v>0</v>
      </c>
      <c r="Q1071" s="202">
        <v>0</v>
      </c>
      <c r="R1071" s="202">
        <f>Q1071*H1071</f>
        <v>0</v>
      </c>
      <c r="S1071" s="202">
        <v>0</v>
      </c>
      <c r="T1071" s="203">
        <f>S1071*H1071</f>
        <v>0</v>
      </c>
      <c r="AR1071" s="120" t="s">
        <v>137</v>
      </c>
      <c r="AT1071" s="120" t="s">
        <v>132</v>
      </c>
      <c r="AU1071" s="120" t="s">
        <v>138</v>
      </c>
      <c r="AY1071" s="120" t="s">
        <v>130</v>
      </c>
      <c r="BE1071" s="204">
        <f>IF(N1071="základní",J1071,0)</f>
        <v>0</v>
      </c>
      <c r="BF1071" s="204">
        <f>IF(N1071="snížená",J1071,0)</f>
        <v>0</v>
      </c>
      <c r="BG1071" s="204">
        <f>IF(N1071="zákl. přenesená",J1071,0)</f>
        <v>0</v>
      </c>
      <c r="BH1071" s="204">
        <f>IF(N1071="sníž. přenesená",J1071,0)</f>
        <v>0</v>
      </c>
      <c r="BI1071" s="204">
        <f>IF(N1071="nulová",J1071,0)</f>
        <v>0</v>
      </c>
      <c r="BJ1071" s="120" t="s">
        <v>138</v>
      </c>
      <c r="BK1071" s="204">
        <f>ROUND(I1071*H1071,2)</f>
        <v>0</v>
      </c>
      <c r="BL1071" s="120" t="s">
        <v>137</v>
      </c>
      <c r="BM1071" s="120" t="s">
        <v>995</v>
      </c>
    </row>
    <row r="1072" spans="2:65" s="95" customFormat="1" ht="22.5" customHeight="1" x14ac:dyDescent="0.3">
      <c r="B1072" s="127"/>
      <c r="C1072" s="194" t="s">
        <v>996</v>
      </c>
      <c r="D1072" s="194" t="s">
        <v>132</v>
      </c>
      <c r="E1072" s="195" t="s">
        <v>997</v>
      </c>
      <c r="F1072" s="196" t="s">
        <v>998</v>
      </c>
      <c r="G1072" s="197" t="s">
        <v>999</v>
      </c>
      <c r="H1072" s="73"/>
      <c r="I1072" s="67"/>
      <c r="J1072" s="199">
        <f>ROUND(I1072*H1072,2)</f>
        <v>0</v>
      </c>
      <c r="K1072" s="196" t="s">
        <v>1289</v>
      </c>
      <c r="L1072" s="127"/>
      <c r="M1072" s="200" t="s">
        <v>3</v>
      </c>
      <c r="N1072" s="201" t="s">
        <v>42</v>
      </c>
      <c r="O1072" s="99"/>
      <c r="P1072" s="202">
        <f>O1072*H1072</f>
        <v>0</v>
      </c>
      <c r="Q1072" s="202">
        <v>0</v>
      </c>
      <c r="R1072" s="202">
        <f>Q1072*H1072</f>
        <v>0</v>
      </c>
      <c r="S1072" s="202">
        <v>0</v>
      </c>
      <c r="T1072" s="203">
        <f>S1072*H1072</f>
        <v>0</v>
      </c>
      <c r="AR1072" s="120" t="s">
        <v>137</v>
      </c>
      <c r="AT1072" s="120" t="s">
        <v>132</v>
      </c>
      <c r="AU1072" s="120" t="s">
        <v>138</v>
      </c>
      <c r="AY1072" s="120" t="s">
        <v>130</v>
      </c>
      <c r="BE1072" s="204">
        <f>IF(N1072="základní",J1072,0)</f>
        <v>0</v>
      </c>
      <c r="BF1072" s="204">
        <f>IF(N1072="snížená",J1072,0)</f>
        <v>0</v>
      </c>
      <c r="BG1072" s="204">
        <f>IF(N1072="zákl. přenesená",J1072,0)</f>
        <v>0</v>
      </c>
      <c r="BH1072" s="204">
        <f>IF(N1072="sníž. přenesená",J1072,0)</f>
        <v>0</v>
      </c>
      <c r="BI1072" s="204">
        <f>IF(N1072="nulová",J1072,0)</f>
        <v>0</v>
      </c>
      <c r="BJ1072" s="120" t="s">
        <v>138</v>
      </c>
      <c r="BK1072" s="204">
        <f>ROUND(I1072*H1072,2)</f>
        <v>0</v>
      </c>
      <c r="BL1072" s="120" t="s">
        <v>137</v>
      </c>
      <c r="BM1072" s="120" t="s">
        <v>1000</v>
      </c>
    </row>
    <row r="1073" spans="2:65" s="95" customFormat="1" ht="22.5" customHeight="1" x14ac:dyDescent="0.3">
      <c r="B1073" s="127"/>
      <c r="C1073" s="194" t="s">
        <v>1001</v>
      </c>
      <c r="D1073" s="194" t="s">
        <v>132</v>
      </c>
      <c r="E1073" s="195" t="s">
        <v>1002</v>
      </c>
      <c r="F1073" s="196" t="s">
        <v>1003</v>
      </c>
      <c r="G1073" s="197" t="s">
        <v>999</v>
      </c>
      <c r="H1073" s="73"/>
      <c r="I1073" s="67"/>
      <c r="J1073" s="199">
        <f>ROUND(I1073*H1073,2)</f>
        <v>0</v>
      </c>
      <c r="K1073" s="196" t="s">
        <v>1289</v>
      </c>
      <c r="L1073" s="127"/>
      <c r="M1073" s="200" t="s">
        <v>3</v>
      </c>
      <c r="N1073" s="201" t="s">
        <v>42</v>
      </c>
      <c r="O1073" s="99"/>
      <c r="P1073" s="202">
        <f>O1073*H1073</f>
        <v>0</v>
      </c>
      <c r="Q1073" s="202">
        <v>0</v>
      </c>
      <c r="R1073" s="202">
        <f>Q1073*H1073</f>
        <v>0</v>
      </c>
      <c r="S1073" s="202">
        <v>0</v>
      </c>
      <c r="T1073" s="203">
        <f>S1073*H1073</f>
        <v>0</v>
      </c>
      <c r="AR1073" s="120" t="s">
        <v>137</v>
      </c>
      <c r="AT1073" s="120" t="s">
        <v>132</v>
      </c>
      <c r="AU1073" s="120" t="s">
        <v>138</v>
      </c>
      <c r="AY1073" s="120" t="s">
        <v>130</v>
      </c>
      <c r="BE1073" s="204">
        <f>IF(N1073="základní",J1073,0)</f>
        <v>0</v>
      </c>
      <c r="BF1073" s="204">
        <f>IF(N1073="snížená",J1073,0)</f>
        <v>0</v>
      </c>
      <c r="BG1073" s="204">
        <f>IF(N1073="zákl. přenesená",J1073,0)</f>
        <v>0</v>
      </c>
      <c r="BH1073" s="204">
        <f>IF(N1073="sníž. přenesená",J1073,0)</f>
        <v>0</v>
      </c>
      <c r="BI1073" s="204">
        <f>IF(N1073="nulová",J1073,0)</f>
        <v>0</v>
      </c>
      <c r="BJ1073" s="120" t="s">
        <v>138</v>
      </c>
      <c r="BK1073" s="204">
        <f>ROUND(I1073*H1073,2)</f>
        <v>0</v>
      </c>
      <c r="BL1073" s="120" t="s">
        <v>137</v>
      </c>
      <c r="BM1073" s="120" t="s">
        <v>1004</v>
      </c>
    </row>
    <row r="1074" spans="2:65" s="95" customFormat="1" ht="22.5" customHeight="1" x14ac:dyDescent="0.3">
      <c r="B1074" s="127"/>
      <c r="C1074" s="194" t="s">
        <v>1005</v>
      </c>
      <c r="D1074" s="194" t="s">
        <v>132</v>
      </c>
      <c r="E1074" s="195" t="s">
        <v>1006</v>
      </c>
      <c r="F1074" s="196" t="s">
        <v>1007</v>
      </c>
      <c r="G1074" s="197" t="s">
        <v>839</v>
      </c>
      <c r="H1074" s="198">
        <v>1</v>
      </c>
      <c r="I1074" s="67"/>
      <c r="J1074" s="199">
        <f>ROUND(I1074*H1074,2)</f>
        <v>0</v>
      </c>
      <c r="K1074" s="196" t="s">
        <v>136</v>
      </c>
      <c r="L1074" s="127"/>
      <c r="M1074" s="200" t="s">
        <v>3</v>
      </c>
      <c r="N1074" s="201" t="s">
        <v>42</v>
      </c>
      <c r="O1074" s="99"/>
      <c r="P1074" s="202">
        <f>O1074*H1074</f>
        <v>0</v>
      </c>
      <c r="Q1074" s="202">
        <v>0</v>
      </c>
      <c r="R1074" s="202">
        <f>Q1074*H1074</f>
        <v>0</v>
      </c>
      <c r="S1074" s="202">
        <v>0</v>
      </c>
      <c r="T1074" s="203">
        <f>S1074*H1074</f>
        <v>0</v>
      </c>
      <c r="AR1074" s="120" t="s">
        <v>990</v>
      </c>
      <c r="AT1074" s="120" t="s">
        <v>132</v>
      </c>
      <c r="AU1074" s="120" t="s">
        <v>138</v>
      </c>
      <c r="AY1074" s="120" t="s">
        <v>130</v>
      </c>
      <c r="BE1074" s="204">
        <f>IF(N1074="základní",J1074,0)</f>
        <v>0</v>
      </c>
      <c r="BF1074" s="204">
        <f>IF(N1074="snížená",J1074,0)</f>
        <v>0</v>
      </c>
      <c r="BG1074" s="204">
        <f>IF(N1074="zákl. přenesená",J1074,0)</f>
        <v>0</v>
      </c>
      <c r="BH1074" s="204">
        <f>IF(N1074="sníž. přenesená",J1074,0)</f>
        <v>0</v>
      </c>
      <c r="BI1074" s="204">
        <f>IF(N1074="nulová",J1074,0)</f>
        <v>0</v>
      </c>
      <c r="BJ1074" s="120" t="s">
        <v>138</v>
      </c>
      <c r="BK1074" s="204">
        <f>ROUND(I1074*H1074,2)</f>
        <v>0</v>
      </c>
      <c r="BL1074" s="120" t="s">
        <v>990</v>
      </c>
      <c r="BM1074" s="120" t="s">
        <v>1008</v>
      </c>
    </row>
    <row r="1075" spans="2:65" s="114" customFormat="1" x14ac:dyDescent="0.3">
      <c r="B1075" s="205"/>
      <c r="D1075" s="206" t="s">
        <v>140</v>
      </c>
      <c r="E1075" s="207" t="s">
        <v>3</v>
      </c>
      <c r="F1075" s="208" t="s">
        <v>1009</v>
      </c>
      <c r="H1075" s="209" t="s">
        <v>3</v>
      </c>
      <c r="I1075" s="68"/>
      <c r="L1075" s="205"/>
      <c r="M1075" s="210"/>
      <c r="N1075" s="211"/>
      <c r="O1075" s="211"/>
      <c r="P1075" s="211"/>
      <c r="Q1075" s="211"/>
      <c r="R1075" s="211"/>
      <c r="S1075" s="211"/>
      <c r="T1075" s="212"/>
      <c r="AT1075" s="209" t="s">
        <v>140</v>
      </c>
      <c r="AU1075" s="209" t="s">
        <v>138</v>
      </c>
      <c r="AV1075" s="114" t="s">
        <v>22</v>
      </c>
      <c r="AW1075" s="114" t="s">
        <v>34</v>
      </c>
      <c r="AX1075" s="114" t="s">
        <v>70</v>
      </c>
      <c r="AY1075" s="209" t="s">
        <v>130</v>
      </c>
    </row>
    <row r="1076" spans="2:65" s="115" customFormat="1" x14ac:dyDescent="0.3">
      <c r="B1076" s="213"/>
      <c r="D1076" s="206" t="s">
        <v>140</v>
      </c>
      <c r="E1076" s="214" t="s">
        <v>3</v>
      </c>
      <c r="F1076" s="215" t="s">
        <v>22</v>
      </c>
      <c r="H1076" s="216">
        <v>1</v>
      </c>
      <c r="I1076" s="69"/>
      <c r="L1076" s="213"/>
      <c r="M1076" s="217"/>
      <c r="N1076" s="218"/>
      <c r="O1076" s="218"/>
      <c r="P1076" s="218"/>
      <c r="Q1076" s="218"/>
      <c r="R1076" s="218"/>
      <c r="S1076" s="218"/>
      <c r="T1076" s="219"/>
      <c r="AT1076" s="214" t="s">
        <v>140</v>
      </c>
      <c r="AU1076" s="214" t="s">
        <v>138</v>
      </c>
      <c r="AV1076" s="115" t="s">
        <v>138</v>
      </c>
      <c r="AW1076" s="115" t="s">
        <v>34</v>
      </c>
      <c r="AX1076" s="115" t="s">
        <v>70</v>
      </c>
      <c r="AY1076" s="214" t="s">
        <v>130</v>
      </c>
    </row>
    <row r="1077" spans="2:65" s="116" customFormat="1" x14ac:dyDescent="0.3">
      <c r="B1077" s="220"/>
      <c r="D1077" s="221" t="s">
        <v>140</v>
      </c>
      <c r="E1077" s="222" t="s">
        <v>3</v>
      </c>
      <c r="F1077" s="223" t="s">
        <v>143</v>
      </c>
      <c r="H1077" s="224">
        <v>1</v>
      </c>
      <c r="I1077" s="70"/>
      <c r="L1077" s="220"/>
      <c r="M1077" s="225"/>
      <c r="N1077" s="226"/>
      <c r="O1077" s="226"/>
      <c r="P1077" s="226"/>
      <c r="Q1077" s="226"/>
      <c r="R1077" s="226"/>
      <c r="S1077" s="226"/>
      <c r="T1077" s="227"/>
      <c r="AT1077" s="228" t="s">
        <v>140</v>
      </c>
      <c r="AU1077" s="228" t="s">
        <v>138</v>
      </c>
      <c r="AV1077" s="116" t="s">
        <v>137</v>
      </c>
      <c r="AW1077" s="116" t="s">
        <v>34</v>
      </c>
      <c r="AX1077" s="116" t="s">
        <v>22</v>
      </c>
      <c r="AY1077" s="228" t="s">
        <v>130</v>
      </c>
    </row>
    <row r="1078" spans="2:65" s="95" customFormat="1" ht="22.5" customHeight="1" x14ac:dyDescent="0.3">
      <c r="B1078" s="127"/>
      <c r="C1078" s="194" t="s">
        <v>1010</v>
      </c>
      <c r="D1078" s="194" t="s">
        <v>132</v>
      </c>
      <c r="E1078" s="195" t="s">
        <v>1011</v>
      </c>
      <c r="F1078" s="196" t="s">
        <v>1012</v>
      </c>
      <c r="G1078" s="197" t="s">
        <v>839</v>
      </c>
      <c r="H1078" s="198">
        <v>1</v>
      </c>
      <c r="I1078" s="67"/>
      <c r="J1078" s="199">
        <f>ROUND(I1078*H1078,2)</f>
        <v>0</v>
      </c>
      <c r="K1078" s="196" t="s">
        <v>136</v>
      </c>
      <c r="L1078" s="127"/>
      <c r="M1078" s="200" t="s">
        <v>3</v>
      </c>
      <c r="N1078" s="201" t="s">
        <v>42</v>
      </c>
      <c r="O1078" s="99"/>
      <c r="P1078" s="202">
        <f>O1078*H1078</f>
        <v>0</v>
      </c>
      <c r="Q1078" s="202">
        <v>0</v>
      </c>
      <c r="R1078" s="202">
        <f>Q1078*H1078</f>
        <v>0</v>
      </c>
      <c r="S1078" s="202">
        <v>0</v>
      </c>
      <c r="T1078" s="203">
        <f>S1078*H1078</f>
        <v>0</v>
      </c>
      <c r="AR1078" s="120" t="s">
        <v>990</v>
      </c>
      <c r="AT1078" s="120" t="s">
        <v>132</v>
      </c>
      <c r="AU1078" s="120" t="s">
        <v>138</v>
      </c>
      <c r="AY1078" s="120" t="s">
        <v>130</v>
      </c>
      <c r="BE1078" s="204">
        <f>IF(N1078="základní",J1078,0)</f>
        <v>0</v>
      </c>
      <c r="BF1078" s="204">
        <f>IF(N1078="snížená",J1078,0)</f>
        <v>0</v>
      </c>
      <c r="BG1078" s="204">
        <f>IF(N1078="zákl. přenesená",J1078,0)</f>
        <v>0</v>
      </c>
      <c r="BH1078" s="204">
        <f>IF(N1078="sníž. přenesená",J1078,0)</f>
        <v>0</v>
      </c>
      <c r="BI1078" s="204">
        <f>IF(N1078="nulová",J1078,0)</f>
        <v>0</v>
      </c>
      <c r="BJ1078" s="120" t="s">
        <v>138</v>
      </c>
      <c r="BK1078" s="204">
        <f>ROUND(I1078*H1078,2)</f>
        <v>0</v>
      </c>
      <c r="BL1078" s="120" t="s">
        <v>990</v>
      </c>
      <c r="BM1078" s="120" t="s">
        <v>1013</v>
      </c>
    </row>
    <row r="1079" spans="2:65" s="114" customFormat="1" x14ac:dyDescent="0.3">
      <c r="B1079" s="205"/>
      <c r="D1079" s="206" t="s">
        <v>140</v>
      </c>
      <c r="E1079" s="207" t="s">
        <v>3</v>
      </c>
      <c r="F1079" s="208" t="s">
        <v>1014</v>
      </c>
      <c r="H1079" s="209" t="s">
        <v>3</v>
      </c>
      <c r="I1079" s="68"/>
      <c r="L1079" s="205"/>
      <c r="M1079" s="210"/>
      <c r="N1079" s="211"/>
      <c r="O1079" s="211"/>
      <c r="P1079" s="211"/>
      <c r="Q1079" s="211"/>
      <c r="R1079" s="211"/>
      <c r="S1079" s="211"/>
      <c r="T1079" s="212"/>
      <c r="AT1079" s="209" t="s">
        <v>140</v>
      </c>
      <c r="AU1079" s="209" t="s">
        <v>138</v>
      </c>
      <c r="AV1079" s="114" t="s">
        <v>22</v>
      </c>
      <c r="AW1079" s="114" t="s">
        <v>34</v>
      </c>
      <c r="AX1079" s="114" t="s">
        <v>70</v>
      </c>
      <c r="AY1079" s="209" t="s">
        <v>130</v>
      </c>
    </row>
    <row r="1080" spans="2:65" s="115" customFormat="1" x14ac:dyDescent="0.3">
      <c r="B1080" s="213"/>
      <c r="D1080" s="206" t="s">
        <v>140</v>
      </c>
      <c r="E1080" s="214" t="s">
        <v>3</v>
      </c>
      <c r="F1080" s="215" t="s">
        <v>22</v>
      </c>
      <c r="H1080" s="216">
        <v>1</v>
      </c>
      <c r="I1080" s="69"/>
      <c r="L1080" s="213"/>
      <c r="M1080" s="217"/>
      <c r="N1080" s="218"/>
      <c r="O1080" s="218"/>
      <c r="P1080" s="218"/>
      <c r="Q1080" s="218"/>
      <c r="R1080" s="218"/>
      <c r="S1080" s="218"/>
      <c r="T1080" s="219"/>
      <c r="AT1080" s="214" t="s">
        <v>140</v>
      </c>
      <c r="AU1080" s="214" t="s">
        <v>138</v>
      </c>
      <c r="AV1080" s="115" t="s">
        <v>138</v>
      </c>
      <c r="AW1080" s="115" t="s">
        <v>34</v>
      </c>
      <c r="AX1080" s="115" t="s">
        <v>70</v>
      </c>
      <c r="AY1080" s="214" t="s">
        <v>130</v>
      </c>
    </row>
    <row r="1081" spans="2:65" s="116" customFormat="1" x14ac:dyDescent="0.3">
      <c r="B1081" s="220"/>
      <c r="D1081" s="206" t="s">
        <v>140</v>
      </c>
      <c r="E1081" s="229" t="s">
        <v>3</v>
      </c>
      <c r="F1081" s="230" t="s">
        <v>143</v>
      </c>
      <c r="H1081" s="231">
        <v>1</v>
      </c>
      <c r="I1081" s="70"/>
      <c r="L1081" s="220"/>
      <c r="M1081" s="248"/>
      <c r="N1081" s="249"/>
      <c r="O1081" s="249"/>
      <c r="P1081" s="249"/>
      <c r="Q1081" s="249"/>
      <c r="R1081" s="249"/>
      <c r="S1081" s="249"/>
      <c r="T1081" s="250"/>
      <c r="AT1081" s="228" t="s">
        <v>140</v>
      </c>
      <c r="AU1081" s="228" t="s">
        <v>138</v>
      </c>
      <c r="AV1081" s="116" t="s">
        <v>137</v>
      </c>
      <c r="AW1081" s="116" t="s">
        <v>34</v>
      </c>
      <c r="AX1081" s="116" t="s">
        <v>22</v>
      </c>
      <c r="AY1081" s="228" t="s">
        <v>130</v>
      </c>
    </row>
    <row r="1082" spans="2:65" s="95" customFormat="1" ht="6.95" customHeight="1" x14ac:dyDescent="0.3">
      <c r="B1082" s="144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27"/>
    </row>
  </sheetData>
  <sheetProtection password="CA7F" sheet="1" objects="1" scenarios="1"/>
  <autoFilter ref="C99:K99"/>
  <mergeCells count="9">
    <mergeCell ref="E90:H90"/>
    <mergeCell ref="E92:H9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99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7"/>
  <sheetViews>
    <sheetView showGridLines="0" workbookViewId="0">
      <pane ySplit="1" topLeftCell="A83" activePane="bottomLeft" state="frozen"/>
      <selection pane="bottomLeft" activeCell="G102" sqref="G102"/>
    </sheetView>
  </sheetViews>
  <sheetFormatPr defaultRowHeight="13.5" x14ac:dyDescent="0.3"/>
  <cols>
    <col min="1" max="1" width="8.33203125" style="96" customWidth="1"/>
    <col min="2" max="2" width="1.6640625" style="96" customWidth="1"/>
    <col min="3" max="3" width="4.1640625" style="96" customWidth="1"/>
    <col min="4" max="4" width="4.33203125" style="96" customWidth="1"/>
    <col min="5" max="5" width="17.1640625" style="96" customWidth="1"/>
    <col min="6" max="6" width="75" style="96" customWidth="1"/>
    <col min="7" max="7" width="8.6640625" style="96" customWidth="1"/>
    <col min="8" max="8" width="11.1640625" style="96" customWidth="1"/>
    <col min="9" max="9" width="12.6640625" style="96" customWidth="1"/>
    <col min="10" max="10" width="23.5" style="96" customWidth="1"/>
    <col min="11" max="11" width="15.5" style="96" customWidth="1"/>
    <col min="12" max="12" width="9.33203125" style="96"/>
    <col min="13" max="18" width="9.33203125" style="96" hidden="1"/>
    <col min="19" max="19" width="8.1640625" style="96" hidden="1" customWidth="1"/>
    <col min="20" max="20" width="29.6640625" style="96" hidden="1" customWidth="1"/>
    <col min="21" max="21" width="16.33203125" style="96" hidden="1" customWidth="1"/>
    <col min="22" max="22" width="12.33203125" style="96" customWidth="1"/>
    <col min="23" max="23" width="16.33203125" style="96" customWidth="1"/>
    <col min="24" max="24" width="12.33203125" style="96" customWidth="1"/>
    <col min="25" max="25" width="15" style="96" customWidth="1"/>
    <col min="26" max="26" width="11" style="96" customWidth="1"/>
    <col min="27" max="27" width="15" style="96" customWidth="1"/>
    <col min="28" max="28" width="16.33203125" style="96" customWidth="1"/>
    <col min="29" max="29" width="11" style="96" customWidth="1"/>
    <col min="30" max="30" width="15" style="96" customWidth="1"/>
    <col min="31" max="31" width="16.33203125" style="96" customWidth="1"/>
    <col min="32" max="43" width="9.33203125" style="96"/>
    <col min="44" max="65" width="9.33203125" style="96" hidden="1"/>
    <col min="66" max="16384" width="9.33203125" style="96"/>
  </cols>
  <sheetData>
    <row r="1" spans="1:70" ht="21.75" customHeight="1" x14ac:dyDescent="0.3">
      <c r="A1" s="118"/>
      <c r="B1" s="77"/>
      <c r="C1" s="77"/>
      <c r="D1" s="78" t="s">
        <v>1</v>
      </c>
      <c r="E1" s="77"/>
      <c r="F1" s="79" t="s">
        <v>1102</v>
      </c>
      <c r="G1" s="377" t="s">
        <v>1103</v>
      </c>
      <c r="H1" s="377"/>
      <c r="I1" s="77"/>
      <c r="J1" s="79" t="s">
        <v>1104</v>
      </c>
      <c r="K1" s="78" t="s">
        <v>81</v>
      </c>
      <c r="L1" s="79" t="s">
        <v>1105</v>
      </c>
      <c r="M1" s="79"/>
      <c r="N1" s="79"/>
      <c r="O1" s="79"/>
      <c r="P1" s="79"/>
      <c r="Q1" s="79"/>
      <c r="R1" s="79"/>
      <c r="S1" s="79"/>
      <c r="T1" s="79"/>
      <c r="U1" s="119"/>
      <c r="V1" s="119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</row>
    <row r="2" spans="1:70" ht="36.950000000000003" customHeight="1" x14ac:dyDescent="0.3">
      <c r="L2" s="378" t="s">
        <v>6</v>
      </c>
      <c r="M2" s="379"/>
      <c r="N2" s="379"/>
      <c r="O2" s="379"/>
      <c r="P2" s="379"/>
      <c r="Q2" s="379"/>
      <c r="R2" s="379"/>
      <c r="S2" s="379"/>
      <c r="T2" s="379"/>
      <c r="U2" s="379"/>
      <c r="V2" s="379"/>
      <c r="AT2" s="120" t="s">
        <v>80</v>
      </c>
    </row>
    <row r="3" spans="1:70" ht="6.95" customHeight="1" x14ac:dyDescent="0.3">
      <c r="B3" s="121"/>
      <c r="C3" s="97"/>
      <c r="D3" s="97"/>
      <c r="E3" s="97"/>
      <c r="F3" s="97"/>
      <c r="G3" s="97"/>
      <c r="H3" s="97"/>
      <c r="I3" s="97"/>
      <c r="J3" s="97"/>
      <c r="K3" s="122"/>
      <c r="AT3" s="120" t="s">
        <v>22</v>
      </c>
    </row>
    <row r="4" spans="1:70" ht="36.950000000000003" customHeight="1" x14ac:dyDescent="0.3">
      <c r="B4" s="123"/>
      <c r="C4" s="98"/>
      <c r="D4" s="124" t="s">
        <v>82</v>
      </c>
      <c r="E4" s="98"/>
      <c r="F4" s="98"/>
      <c r="G4" s="98"/>
      <c r="H4" s="98"/>
      <c r="I4" s="98"/>
      <c r="J4" s="98"/>
      <c r="K4" s="125"/>
      <c r="M4" s="126" t="s">
        <v>11</v>
      </c>
      <c r="AT4" s="120" t="s">
        <v>4</v>
      </c>
    </row>
    <row r="5" spans="1:70" ht="6.95" customHeight="1" x14ac:dyDescent="0.3">
      <c r="B5" s="123"/>
      <c r="C5" s="98"/>
      <c r="D5" s="98"/>
      <c r="E5" s="98"/>
      <c r="F5" s="98"/>
      <c r="G5" s="98"/>
      <c r="H5" s="98"/>
      <c r="I5" s="98"/>
      <c r="J5" s="98"/>
      <c r="K5" s="125"/>
    </row>
    <row r="6" spans="1:70" ht="15" x14ac:dyDescent="0.3">
      <c r="B6" s="123"/>
      <c r="C6" s="98"/>
      <c r="D6" s="100" t="s">
        <v>17</v>
      </c>
      <c r="E6" s="98"/>
      <c r="F6" s="98"/>
      <c r="G6" s="98"/>
      <c r="H6" s="98"/>
      <c r="I6" s="98"/>
      <c r="J6" s="98"/>
      <c r="K6" s="125"/>
    </row>
    <row r="7" spans="1:70" ht="22.5" customHeight="1" x14ac:dyDescent="0.3">
      <c r="B7" s="123"/>
      <c r="C7" s="98"/>
      <c r="D7" s="98"/>
      <c r="E7" s="380" t="str">
        <f>'Rekapitulace stavby'!K6</f>
        <v>Zlepšení energet.vlastností obálky budovy vojenského ubytovacího zařízení Tábor</v>
      </c>
      <c r="F7" s="381"/>
      <c r="G7" s="381"/>
      <c r="H7" s="381"/>
      <c r="I7" s="98"/>
      <c r="J7" s="98"/>
      <c r="K7" s="125"/>
    </row>
    <row r="8" spans="1:70" s="95" customFormat="1" ht="15" x14ac:dyDescent="0.3">
      <c r="B8" s="127"/>
      <c r="C8" s="99"/>
      <c r="D8" s="100" t="s">
        <v>83</v>
      </c>
      <c r="E8" s="99"/>
      <c r="F8" s="99"/>
      <c r="G8" s="99"/>
      <c r="H8" s="99"/>
      <c r="I8" s="99"/>
      <c r="J8" s="99"/>
      <c r="K8" s="128"/>
    </row>
    <row r="9" spans="1:70" s="95" customFormat="1" ht="36.950000000000003" customHeight="1" x14ac:dyDescent="0.3">
      <c r="B9" s="127"/>
      <c r="C9" s="99"/>
      <c r="D9" s="99"/>
      <c r="E9" s="382" t="s">
        <v>1015</v>
      </c>
      <c r="F9" s="383"/>
      <c r="G9" s="383"/>
      <c r="H9" s="383"/>
      <c r="I9" s="99"/>
      <c r="J9" s="99"/>
      <c r="K9" s="128"/>
    </row>
    <row r="10" spans="1:70" s="95" customFormat="1" x14ac:dyDescent="0.3">
      <c r="B10" s="127"/>
      <c r="C10" s="99"/>
      <c r="D10" s="99"/>
      <c r="E10" s="99"/>
      <c r="F10" s="99"/>
      <c r="G10" s="99"/>
      <c r="H10" s="99"/>
      <c r="I10" s="99"/>
      <c r="J10" s="99"/>
      <c r="K10" s="128"/>
    </row>
    <row r="11" spans="1:70" s="95" customFormat="1" ht="14.45" customHeight="1" x14ac:dyDescent="0.3">
      <c r="B11" s="127"/>
      <c r="C11" s="99"/>
      <c r="D11" s="100" t="s">
        <v>20</v>
      </c>
      <c r="E11" s="99"/>
      <c r="F11" s="129" t="s">
        <v>3</v>
      </c>
      <c r="G11" s="99"/>
      <c r="H11" s="99"/>
      <c r="I11" s="100" t="s">
        <v>21</v>
      </c>
      <c r="J11" s="129" t="s">
        <v>3</v>
      </c>
      <c r="K11" s="128"/>
    </row>
    <row r="12" spans="1:70" s="95" customFormat="1" ht="14.45" customHeight="1" x14ac:dyDescent="0.3">
      <c r="B12" s="127"/>
      <c r="C12" s="99"/>
      <c r="D12" s="100" t="s">
        <v>23</v>
      </c>
      <c r="E12" s="99"/>
      <c r="F12" s="129" t="s">
        <v>24</v>
      </c>
      <c r="G12" s="99"/>
      <c r="H12" s="99"/>
      <c r="I12" s="100" t="s">
        <v>25</v>
      </c>
      <c r="J12" s="130">
        <f>'Rekapitulace stavby'!AN8</f>
        <v>42650</v>
      </c>
      <c r="K12" s="128"/>
    </row>
    <row r="13" spans="1:70" s="95" customFormat="1" ht="10.9" customHeight="1" x14ac:dyDescent="0.3">
      <c r="B13" s="127"/>
      <c r="C13" s="99"/>
      <c r="D13" s="99"/>
      <c r="E13" s="99"/>
      <c r="F13" s="99"/>
      <c r="G13" s="99"/>
      <c r="H13" s="99"/>
      <c r="I13" s="99"/>
      <c r="J13" s="99"/>
      <c r="K13" s="128"/>
    </row>
    <row r="14" spans="1:70" s="95" customFormat="1" ht="14.45" customHeight="1" x14ac:dyDescent="0.3">
      <c r="B14" s="127"/>
      <c r="C14" s="99"/>
      <c r="D14" s="100" t="s">
        <v>28</v>
      </c>
      <c r="E14" s="99"/>
      <c r="F14" s="99"/>
      <c r="G14" s="99"/>
      <c r="H14" s="99"/>
      <c r="I14" s="100" t="s">
        <v>29</v>
      </c>
      <c r="J14" s="129" t="str">
        <f>IF('Rekapitulace stavby'!AN10="","",'Rekapitulace stavby'!AN10)</f>
        <v/>
      </c>
      <c r="K14" s="128"/>
    </row>
    <row r="15" spans="1:70" s="95" customFormat="1" ht="18" customHeight="1" x14ac:dyDescent="0.3">
      <c r="B15" s="127"/>
      <c r="C15" s="99"/>
      <c r="D15" s="99"/>
      <c r="E15" s="129" t="str">
        <f>IF('Rekapitulace stavby'!E11="","",'Rekapitulace stavby'!E11)</f>
        <v xml:space="preserve"> </v>
      </c>
      <c r="F15" s="99"/>
      <c r="G15" s="99"/>
      <c r="H15" s="99"/>
      <c r="I15" s="100" t="s">
        <v>30</v>
      </c>
      <c r="J15" s="129" t="str">
        <f>IF('Rekapitulace stavby'!AN11="","",'Rekapitulace stavby'!AN11)</f>
        <v/>
      </c>
      <c r="K15" s="128"/>
    </row>
    <row r="16" spans="1:70" s="95" customFormat="1" ht="6.95" customHeight="1" x14ac:dyDescent="0.3">
      <c r="B16" s="127"/>
      <c r="C16" s="99"/>
      <c r="D16" s="99"/>
      <c r="E16" s="99"/>
      <c r="F16" s="99"/>
      <c r="G16" s="99"/>
      <c r="H16" s="99"/>
      <c r="I16" s="99"/>
      <c r="J16" s="99"/>
      <c r="K16" s="128"/>
    </row>
    <row r="17" spans="2:11" s="95" customFormat="1" ht="14.45" customHeight="1" x14ac:dyDescent="0.3">
      <c r="B17" s="127"/>
      <c r="C17" s="99"/>
      <c r="D17" s="100" t="s">
        <v>31</v>
      </c>
      <c r="E17" s="99"/>
      <c r="F17" s="99"/>
      <c r="G17" s="99"/>
      <c r="H17" s="99"/>
      <c r="I17" s="100" t="s">
        <v>29</v>
      </c>
      <c r="J17" s="129" t="str">
        <f>IF('Rekapitulace stavby'!AN13="Vyplň údaj","",IF('Rekapitulace stavby'!AN13="","",'Rekapitulace stavby'!AN13))</f>
        <v/>
      </c>
      <c r="K17" s="128"/>
    </row>
    <row r="18" spans="2:11" s="95" customFormat="1" ht="18" customHeight="1" x14ac:dyDescent="0.3">
      <c r="B18" s="127"/>
      <c r="C18" s="99"/>
      <c r="D18" s="99"/>
      <c r="E18" s="129" t="str">
        <f>IF('Rekapitulace stavby'!E14="Vyplň údaj","",IF('Rekapitulace stavby'!E14="","",'Rekapitulace stavby'!E14))</f>
        <v/>
      </c>
      <c r="F18" s="99"/>
      <c r="G18" s="99"/>
      <c r="H18" s="99"/>
      <c r="I18" s="100" t="s">
        <v>30</v>
      </c>
      <c r="J18" s="129" t="str">
        <f>IF('Rekapitulace stavby'!AN14="Vyplň údaj","",IF('Rekapitulace stavby'!AN14="","",'Rekapitulace stavby'!AN14))</f>
        <v/>
      </c>
      <c r="K18" s="128"/>
    </row>
    <row r="19" spans="2:11" s="95" customFormat="1" ht="6.95" customHeight="1" x14ac:dyDescent="0.3">
      <c r="B19" s="127"/>
      <c r="C19" s="99"/>
      <c r="D19" s="99"/>
      <c r="E19" s="99"/>
      <c r="F19" s="99"/>
      <c r="G19" s="99"/>
      <c r="H19" s="99"/>
      <c r="I19" s="99"/>
      <c r="J19" s="99"/>
      <c r="K19" s="128"/>
    </row>
    <row r="20" spans="2:11" s="95" customFormat="1" ht="14.45" customHeight="1" x14ac:dyDescent="0.3">
      <c r="B20" s="127"/>
      <c r="C20" s="99"/>
      <c r="D20" s="100" t="s">
        <v>33</v>
      </c>
      <c r="E20" s="99"/>
      <c r="F20" s="99"/>
      <c r="G20" s="99"/>
      <c r="H20" s="99"/>
      <c r="I20" s="100" t="s">
        <v>29</v>
      </c>
      <c r="J20" s="129" t="str">
        <f>IF('Rekapitulace stavby'!AN16="","",'Rekapitulace stavby'!AN16)</f>
        <v/>
      </c>
      <c r="K20" s="128"/>
    </row>
    <row r="21" spans="2:11" s="95" customFormat="1" ht="18" customHeight="1" x14ac:dyDescent="0.3">
      <c r="B21" s="127"/>
      <c r="C21" s="99"/>
      <c r="D21" s="99"/>
      <c r="E21" s="129" t="str">
        <f>IF('Rekapitulace stavby'!E17="","",'Rekapitulace stavby'!E17)</f>
        <v xml:space="preserve"> </v>
      </c>
      <c r="F21" s="99"/>
      <c r="G21" s="99"/>
      <c r="H21" s="99"/>
      <c r="I21" s="100" t="s">
        <v>30</v>
      </c>
      <c r="J21" s="129" t="str">
        <f>IF('Rekapitulace stavby'!AN17="","",'Rekapitulace stavby'!AN17)</f>
        <v/>
      </c>
      <c r="K21" s="128"/>
    </row>
    <row r="22" spans="2:11" s="95" customFormat="1" ht="6.95" customHeight="1" x14ac:dyDescent="0.3">
      <c r="B22" s="127"/>
      <c r="C22" s="99"/>
      <c r="D22" s="99"/>
      <c r="E22" s="99"/>
      <c r="F22" s="99"/>
      <c r="G22" s="99"/>
      <c r="H22" s="99"/>
      <c r="I22" s="99"/>
      <c r="J22" s="99"/>
      <c r="K22" s="128"/>
    </row>
    <row r="23" spans="2:11" s="95" customFormat="1" ht="14.45" customHeight="1" x14ac:dyDescent="0.3">
      <c r="B23" s="127"/>
      <c r="C23" s="99"/>
      <c r="D23" s="100" t="s">
        <v>35</v>
      </c>
      <c r="E23" s="99"/>
      <c r="F23" s="99"/>
      <c r="G23" s="99"/>
      <c r="H23" s="99"/>
      <c r="I23" s="99"/>
      <c r="J23" s="99"/>
      <c r="K23" s="128"/>
    </row>
    <row r="24" spans="2:11" s="133" customFormat="1" ht="22.5" customHeight="1" x14ac:dyDescent="0.3">
      <c r="B24" s="131"/>
      <c r="C24" s="101"/>
      <c r="D24" s="101"/>
      <c r="E24" s="384" t="s">
        <v>3</v>
      </c>
      <c r="F24" s="385"/>
      <c r="G24" s="385"/>
      <c r="H24" s="385"/>
      <c r="I24" s="101"/>
      <c r="J24" s="101"/>
      <c r="K24" s="132"/>
    </row>
    <row r="25" spans="2:11" s="95" customFormat="1" ht="6.95" customHeight="1" x14ac:dyDescent="0.3">
      <c r="B25" s="127"/>
      <c r="C25" s="99"/>
      <c r="D25" s="99"/>
      <c r="E25" s="99"/>
      <c r="F25" s="99"/>
      <c r="G25" s="99"/>
      <c r="H25" s="99"/>
      <c r="I25" s="99"/>
      <c r="J25" s="99"/>
      <c r="K25" s="128"/>
    </row>
    <row r="26" spans="2:11" s="95" customFormat="1" ht="6.95" customHeight="1" x14ac:dyDescent="0.3">
      <c r="B26" s="127"/>
      <c r="C26" s="99"/>
      <c r="D26" s="102"/>
      <c r="E26" s="102"/>
      <c r="F26" s="102"/>
      <c r="G26" s="102"/>
      <c r="H26" s="102"/>
      <c r="I26" s="102"/>
      <c r="J26" s="102"/>
      <c r="K26" s="134"/>
    </row>
    <row r="27" spans="2:11" s="95" customFormat="1" ht="25.35" customHeight="1" x14ac:dyDescent="0.3">
      <c r="B27" s="127"/>
      <c r="C27" s="99"/>
      <c r="D27" s="135" t="s">
        <v>36</v>
      </c>
      <c r="E27" s="99"/>
      <c r="F27" s="99"/>
      <c r="G27" s="99"/>
      <c r="H27" s="99"/>
      <c r="I27" s="99"/>
      <c r="J27" s="136">
        <f>ROUND(J78,2)</f>
        <v>0</v>
      </c>
      <c r="K27" s="128"/>
    </row>
    <row r="28" spans="2:11" s="95" customFormat="1" ht="6.95" customHeight="1" x14ac:dyDescent="0.3">
      <c r="B28" s="127"/>
      <c r="C28" s="99"/>
      <c r="D28" s="102"/>
      <c r="E28" s="102"/>
      <c r="F28" s="102"/>
      <c r="G28" s="102"/>
      <c r="H28" s="102"/>
      <c r="I28" s="102"/>
      <c r="J28" s="102"/>
      <c r="K28" s="134"/>
    </row>
    <row r="29" spans="2:11" s="95" customFormat="1" ht="14.45" customHeight="1" x14ac:dyDescent="0.3">
      <c r="B29" s="127"/>
      <c r="C29" s="99"/>
      <c r="D29" s="99"/>
      <c r="E29" s="99"/>
      <c r="F29" s="103" t="s">
        <v>38</v>
      </c>
      <c r="G29" s="99"/>
      <c r="H29" s="99"/>
      <c r="I29" s="103" t="s">
        <v>37</v>
      </c>
      <c r="J29" s="103" t="s">
        <v>39</v>
      </c>
      <c r="K29" s="128"/>
    </row>
    <row r="30" spans="2:11" s="95" customFormat="1" ht="14.45" customHeight="1" x14ac:dyDescent="0.3">
      <c r="B30" s="127"/>
      <c r="C30" s="99"/>
      <c r="D30" s="137" t="s">
        <v>40</v>
      </c>
      <c r="E30" s="137" t="s">
        <v>41</v>
      </c>
      <c r="F30" s="138">
        <f>ROUND(SUM(BE78:BE106), 2)</f>
        <v>0</v>
      </c>
      <c r="G30" s="99"/>
      <c r="H30" s="99"/>
      <c r="I30" s="104">
        <v>0.21</v>
      </c>
      <c r="J30" s="138">
        <f>ROUND(ROUND((SUM(BE78:BE106)), 2)*I30, 2)</f>
        <v>0</v>
      </c>
      <c r="K30" s="128"/>
    </row>
    <row r="31" spans="2:11" s="95" customFormat="1" ht="14.45" customHeight="1" x14ac:dyDescent="0.3">
      <c r="B31" s="127"/>
      <c r="C31" s="99"/>
      <c r="D31" s="99"/>
      <c r="E31" s="137" t="s">
        <v>42</v>
      </c>
      <c r="F31" s="138">
        <f>ROUND(SUM(BF78:BF106), 2)</f>
        <v>0</v>
      </c>
      <c r="G31" s="99"/>
      <c r="H31" s="99"/>
      <c r="I31" s="104">
        <v>0.15</v>
      </c>
      <c r="J31" s="138">
        <f>ROUND(ROUND((SUM(BF78:BF106)), 2)*I31, 2)</f>
        <v>0</v>
      </c>
      <c r="K31" s="128"/>
    </row>
    <row r="32" spans="2:11" s="95" customFormat="1" ht="14.45" hidden="1" customHeight="1" x14ac:dyDescent="0.3">
      <c r="B32" s="127"/>
      <c r="C32" s="99"/>
      <c r="D32" s="99"/>
      <c r="E32" s="137" t="s">
        <v>43</v>
      </c>
      <c r="F32" s="138">
        <f>ROUND(SUM(BG78:BG106), 2)</f>
        <v>0</v>
      </c>
      <c r="G32" s="99"/>
      <c r="H32" s="99"/>
      <c r="I32" s="104">
        <v>0.21</v>
      </c>
      <c r="J32" s="138">
        <v>0</v>
      </c>
      <c r="K32" s="128"/>
    </row>
    <row r="33" spans="2:11" s="95" customFormat="1" ht="14.45" hidden="1" customHeight="1" x14ac:dyDescent="0.3">
      <c r="B33" s="127"/>
      <c r="C33" s="99"/>
      <c r="D33" s="99"/>
      <c r="E33" s="137" t="s">
        <v>44</v>
      </c>
      <c r="F33" s="138">
        <f>ROUND(SUM(BH78:BH106), 2)</f>
        <v>0</v>
      </c>
      <c r="G33" s="99"/>
      <c r="H33" s="99"/>
      <c r="I33" s="104">
        <v>0.15</v>
      </c>
      <c r="J33" s="138">
        <v>0</v>
      </c>
      <c r="K33" s="128"/>
    </row>
    <row r="34" spans="2:11" s="95" customFormat="1" ht="14.45" hidden="1" customHeight="1" x14ac:dyDescent="0.3">
      <c r="B34" s="127"/>
      <c r="C34" s="99"/>
      <c r="D34" s="99"/>
      <c r="E34" s="137" t="s">
        <v>45</v>
      </c>
      <c r="F34" s="138">
        <f>ROUND(SUM(BI78:BI106), 2)</f>
        <v>0</v>
      </c>
      <c r="G34" s="99"/>
      <c r="H34" s="99"/>
      <c r="I34" s="104">
        <v>0</v>
      </c>
      <c r="J34" s="138">
        <v>0</v>
      </c>
      <c r="K34" s="128"/>
    </row>
    <row r="35" spans="2:11" s="95" customFormat="1" ht="6.95" customHeight="1" x14ac:dyDescent="0.3">
      <c r="B35" s="127"/>
      <c r="C35" s="99"/>
      <c r="D35" s="99"/>
      <c r="E35" s="99"/>
      <c r="F35" s="99"/>
      <c r="G35" s="99"/>
      <c r="H35" s="99"/>
      <c r="I35" s="99"/>
      <c r="J35" s="99"/>
      <c r="K35" s="128"/>
    </row>
    <row r="36" spans="2:11" s="95" customFormat="1" ht="25.35" customHeight="1" x14ac:dyDescent="0.3">
      <c r="B36" s="127"/>
      <c r="C36" s="108"/>
      <c r="D36" s="139" t="s">
        <v>46</v>
      </c>
      <c r="E36" s="105"/>
      <c r="F36" s="105"/>
      <c r="G36" s="140" t="s">
        <v>47</v>
      </c>
      <c r="H36" s="141" t="s">
        <v>48</v>
      </c>
      <c r="I36" s="105"/>
      <c r="J36" s="142">
        <f>SUM(J27:J34)</f>
        <v>0</v>
      </c>
      <c r="K36" s="143"/>
    </row>
    <row r="37" spans="2:11" s="95" customFormat="1" ht="14.45" customHeight="1" x14ac:dyDescent="0.3">
      <c r="B37" s="144"/>
      <c r="C37" s="106"/>
      <c r="D37" s="106"/>
      <c r="E37" s="106"/>
      <c r="F37" s="106"/>
      <c r="G37" s="106"/>
      <c r="H37" s="106"/>
      <c r="I37" s="106"/>
      <c r="J37" s="106"/>
      <c r="K37" s="145"/>
    </row>
    <row r="41" spans="2:11" s="95" customFormat="1" ht="6.95" customHeight="1" x14ac:dyDescent="0.3">
      <c r="B41" s="146"/>
      <c r="C41" s="107"/>
      <c r="D41" s="107"/>
      <c r="E41" s="107"/>
      <c r="F41" s="107"/>
      <c r="G41" s="107"/>
      <c r="H41" s="107"/>
      <c r="I41" s="107"/>
      <c r="J41" s="107"/>
      <c r="K41" s="147"/>
    </row>
    <row r="42" spans="2:11" s="95" customFormat="1" ht="36.950000000000003" customHeight="1" x14ac:dyDescent="0.3">
      <c r="B42" s="127"/>
      <c r="C42" s="124" t="s">
        <v>85</v>
      </c>
      <c r="D42" s="99"/>
      <c r="E42" s="99"/>
      <c r="F42" s="99"/>
      <c r="G42" s="99"/>
      <c r="H42" s="99"/>
      <c r="I42" s="99"/>
      <c r="J42" s="99"/>
      <c r="K42" s="128"/>
    </row>
    <row r="43" spans="2:11" s="95" customFormat="1" ht="6.95" customHeight="1" x14ac:dyDescent="0.3">
      <c r="B43" s="127"/>
      <c r="C43" s="99"/>
      <c r="D43" s="99"/>
      <c r="E43" s="99"/>
      <c r="F43" s="99"/>
      <c r="G43" s="99"/>
      <c r="H43" s="99"/>
      <c r="I43" s="99"/>
      <c r="J43" s="99"/>
      <c r="K43" s="128"/>
    </row>
    <row r="44" spans="2:11" s="95" customFormat="1" ht="14.45" customHeight="1" x14ac:dyDescent="0.3">
      <c r="B44" s="127"/>
      <c r="C44" s="100" t="s">
        <v>17</v>
      </c>
      <c r="D44" s="99"/>
      <c r="E44" s="99"/>
      <c r="F44" s="99"/>
      <c r="G44" s="99"/>
      <c r="H44" s="99"/>
      <c r="I44" s="99"/>
      <c r="J44" s="99"/>
      <c r="K44" s="128"/>
    </row>
    <row r="45" spans="2:11" s="95" customFormat="1" ht="22.5" customHeight="1" x14ac:dyDescent="0.3">
      <c r="B45" s="127"/>
      <c r="C45" s="99"/>
      <c r="D45" s="99"/>
      <c r="E45" s="380" t="str">
        <f>E7</f>
        <v>Zlepšení energet.vlastností obálky budovy vojenského ubytovacího zařízení Tábor</v>
      </c>
      <c r="F45" s="383"/>
      <c r="G45" s="383"/>
      <c r="H45" s="383"/>
      <c r="I45" s="99"/>
      <c r="J45" s="99"/>
      <c r="K45" s="128"/>
    </row>
    <row r="46" spans="2:11" s="95" customFormat="1" ht="14.45" customHeight="1" x14ac:dyDescent="0.3">
      <c r="B46" s="127"/>
      <c r="C46" s="100" t="s">
        <v>83</v>
      </c>
      <c r="D46" s="99"/>
      <c r="E46" s="99"/>
      <c r="F46" s="99"/>
      <c r="G46" s="99"/>
      <c r="H46" s="99"/>
      <c r="I46" s="99"/>
      <c r="J46" s="99"/>
      <c r="K46" s="128"/>
    </row>
    <row r="47" spans="2:11" s="95" customFormat="1" ht="23.25" customHeight="1" x14ac:dyDescent="0.3">
      <c r="B47" s="127"/>
      <c r="C47" s="99"/>
      <c r="D47" s="99"/>
      <c r="E47" s="382" t="str">
        <f>E9</f>
        <v>A02 - Hromosvod</v>
      </c>
      <c r="F47" s="383"/>
      <c r="G47" s="383"/>
      <c r="H47" s="383"/>
      <c r="I47" s="99"/>
      <c r="J47" s="99"/>
      <c r="K47" s="128"/>
    </row>
    <row r="48" spans="2:11" s="95" customFormat="1" ht="6.95" customHeight="1" x14ac:dyDescent="0.3">
      <c r="B48" s="127"/>
      <c r="C48" s="99"/>
      <c r="D48" s="99"/>
      <c r="E48" s="99"/>
      <c r="F48" s="99"/>
      <c r="G48" s="99"/>
      <c r="H48" s="99"/>
      <c r="I48" s="99"/>
      <c r="J48" s="99"/>
      <c r="K48" s="128"/>
    </row>
    <row r="49" spans="2:47" s="95" customFormat="1" ht="18" customHeight="1" x14ac:dyDescent="0.3">
      <c r="B49" s="127"/>
      <c r="C49" s="100" t="s">
        <v>23</v>
      </c>
      <c r="D49" s="99"/>
      <c r="E49" s="99"/>
      <c r="F49" s="129" t="str">
        <f>F12</f>
        <v xml:space="preserve"> </v>
      </c>
      <c r="G49" s="99"/>
      <c r="H49" s="99"/>
      <c r="I49" s="100" t="s">
        <v>25</v>
      </c>
      <c r="J49" s="130">
        <f>IF(J12="","",J12)</f>
        <v>42650</v>
      </c>
      <c r="K49" s="128"/>
    </row>
    <row r="50" spans="2:47" s="95" customFormat="1" ht="6.95" customHeight="1" x14ac:dyDescent="0.3">
      <c r="B50" s="127"/>
      <c r="C50" s="99"/>
      <c r="D50" s="99"/>
      <c r="E50" s="99"/>
      <c r="F50" s="99"/>
      <c r="G50" s="99"/>
      <c r="H50" s="99"/>
      <c r="I50" s="99"/>
      <c r="J50" s="99"/>
      <c r="K50" s="128"/>
    </row>
    <row r="51" spans="2:47" s="95" customFormat="1" ht="15" x14ac:dyDescent="0.3">
      <c r="B51" s="127"/>
      <c r="C51" s="100" t="s">
        <v>28</v>
      </c>
      <c r="D51" s="99"/>
      <c r="E51" s="99"/>
      <c r="F51" s="129" t="str">
        <f>E15</f>
        <v xml:space="preserve"> </v>
      </c>
      <c r="G51" s="99"/>
      <c r="H51" s="99"/>
      <c r="I51" s="100" t="s">
        <v>33</v>
      </c>
      <c r="J51" s="129" t="str">
        <f>E21</f>
        <v xml:space="preserve"> </v>
      </c>
      <c r="K51" s="128"/>
    </row>
    <row r="52" spans="2:47" s="95" customFormat="1" ht="14.45" customHeight="1" x14ac:dyDescent="0.3">
      <c r="B52" s="127"/>
      <c r="C52" s="100" t="s">
        <v>31</v>
      </c>
      <c r="D52" s="99"/>
      <c r="E52" s="99"/>
      <c r="F52" s="129" t="str">
        <f>IF(E18="","",E18)</f>
        <v/>
      </c>
      <c r="G52" s="99"/>
      <c r="H52" s="99"/>
      <c r="I52" s="99"/>
      <c r="J52" s="99"/>
      <c r="K52" s="128"/>
    </row>
    <row r="53" spans="2:47" s="95" customFormat="1" ht="10.35" customHeight="1" x14ac:dyDescent="0.3">
      <c r="B53" s="127"/>
      <c r="C53" s="99"/>
      <c r="D53" s="99"/>
      <c r="E53" s="99"/>
      <c r="F53" s="99"/>
      <c r="G53" s="99"/>
      <c r="H53" s="99"/>
      <c r="I53" s="99"/>
      <c r="J53" s="99"/>
      <c r="K53" s="128"/>
    </row>
    <row r="54" spans="2:47" s="95" customFormat="1" ht="29.25" customHeight="1" x14ac:dyDescent="0.3">
      <c r="B54" s="127"/>
      <c r="C54" s="148" t="s">
        <v>86</v>
      </c>
      <c r="D54" s="108"/>
      <c r="E54" s="108"/>
      <c r="F54" s="108"/>
      <c r="G54" s="108"/>
      <c r="H54" s="108"/>
      <c r="I54" s="108"/>
      <c r="J54" s="149" t="s">
        <v>87</v>
      </c>
      <c r="K54" s="150"/>
    </row>
    <row r="55" spans="2:47" s="95" customFormat="1" ht="10.35" customHeight="1" x14ac:dyDescent="0.3">
      <c r="B55" s="127"/>
      <c r="C55" s="99"/>
      <c r="D55" s="99"/>
      <c r="E55" s="99"/>
      <c r="F55" s="99"/>
      <c r="G55" s="99"/>
      <c r="H55" s="99"/>
      <c r="I55" s="99"/>
      <c r="J55" s="99"/>
      <c r="K55" s="128"/>
    </row>
    <row r="56" spans="2:47" s="95" customFormat="1" ht="29.25" customHeight="1" x14ac:dyDescent="0.3">
      <c r="B56" s="127"/>
      <c r="C56" s="151" t="s">
        <v>88</v>
      </c>
      <c r="D56" s="99"/>
      <c r="E56" s="99"/>
      <c r="F56" s="99"/>
      <c r="G56" s="99"/>
      <c r="H56" s="99"/>
      <c r="I56" s="99"/>
      <c r="J56" s="136">
        <f>J78</f>
        <v>0</v>
      </c>
      <c r="K56" s="128"/>
      <c r="AU56" s="120" t="s">
        <v>89</v>
      </c>
    </row>
    <row r="57" spans="2:47" s="157" customFormat="1" ht="24.95" customHeight="1" x14ac:dyDescent="0.3">
      <c r="B57" s="152"/>
      <c r="C57" s="153"/>
      <c r="D57" s="154" t="s">
        <v>99</v>
      </c>
      <c r="E57" s="109"/>
      <c r="F57" s="109"/>
      <c r="G57" s="109"/>
      <c r="H57" s="109"/>
      <c r="I57" s="109"/>
      <c r="J57" s="155">
        <f>J79</f>
        <v>0</v>
      </c>
      <c r="K57" s="156"/>
    </row>
    <row r="58" spans="2:47" s="163" customFormat="1" ht="19.899999999999999" customHeight="1" x14ac:dyDescent="0.3">
      <c r="B58" s="158"/>
      <c r="C58" s="159"/>
      <c r="D58" s="160" t="s">
        <v>1016</v>
      </c>
      <c r="E58" s="110"/>
      <c r="F58" s="110"/>
      <c r="G58" s="110"/>
      <c r="H58" s="110"/>
      <c r="I58" s="110"/>
      <c r="J58" s="161">
        <f>J80</f>
        <v>0</v>
      </c>
      <c r="K58" s="162"/>
    </row>
    <row r="59" spans="2:47" s="95" customFormat="1" ht="21.75" customHeight="1" x14ac:dyDescent="0.3">
      <c r="B59" s="127"/>
      <c r="C59" s="99"/>
      <c r="D59" s="99"/>
      <c r="E59" s="99"/>
      <c r="F59" s="99"/>
      <c r="G59" s="99"/>
      <c r="H59" s="99"/>
      <c r="I59" s="99"/>
      <c r="J59" s="99"/>
      <c r="K59" s="128"/>
    </row>
    <row r="60" spans="2:47" s="95" customFormat="1" ht="6.95" customHeight="1" x14ac:dyDescent="0.3">
      <c r="B60" s="144"/>
      <c r="C60" s="106"/>
      <c r="D60" s="106"/>
      <c r="E60" s="106"/>
      <c r="F60" s="106"/>
      <c r="G60" s="106"/>
      <c r="H60" s="106"/>
      <c r="I60" s="106"/>
      <c r="J60" s="106"/>
      <c r="K60" s="145"/>
    </row>
    <row r="64" spans="2:47" s="95" customFormat="1" ht="6.95" customHeight="1" x14ac:dyDescent="0.3">
      <c r="B64" s="146"/>
      <c r="C64" s="107"/>
      <c r="D64" s="107"/>
      <c r="E64" s="107"/>
      <c r="F64" s="107"/>
      <c r="G64" s="107"/>
      <c r="H64" s="107"/>
      <c r="I64" s="107"/>
      <c r="J64" s="107"/>
      <c r="K64" s="107"/>
      <c r="L64" s="127"/>
    </row>
    <row r="65" spans="2:63" s="95" customFormat="1" ht="36.950000000000003" customHeight="1" x14ac:dyDescent="0.3">
      <c r="B65" s="127"/>
      <c r="C65" s="164" t="s">
        <v>114</v>
      </c>
      <c r="L65" s="127"/>
    </row>
    <row r="66" spans="2:63" s="95" customFormat="1" ht="6.95" customHeight="1" x14ac:dyDescent="0.3">
      <c r="B66" s="127"/>
      <c r="L66" s="127"/>
    </row>
    <row r="67" spans="2:63" s="95" customFormat="1" ht="14.45" customHeight="1" x14ac:dyDescent="0.3">
      <c r="B67" s="127"/>
      <c r="C67" s="111" t="s">
        <v>17</v>
      </c>
      <c r="L67" s="127"/>
    </row>
    <row r="68" spans="2:63" s="95" customFormat="1" ht="22.5" customHeight="1" x14ac:dyDescent="0.3">
      <c r="B68" s="127"/>
      <c r="E68" s="374" t="str">
        <f>E7</f>
        <v>Zlepšení energet.vlastností obálky budovy vojenského ubytovacího zařízení Tábor</v>
      </c>
      <c r="F68" s="375"/>
      <c r="G68" s="375"/>
      <c r="H68" s="375"/>
      <c r="L68" s="127"/>
    </row>
    <row r="69" spans="2:63" s="95" customFormat="1" ht="14.45" customHeight="1" x14ac:dyDescent="0.3">
      <c r="B69" s="127"/>
      <c r="C69" s="111" t="s">
        <v>83</v>
      </c>
      <c r="L69" s="127"/>
    </row>
    <row r="70" spans="2:63" s="95" customFormat="1" ht="23.25" customHeight="1" x14ac:dyDescent="0.3">
      <c r="B70" s="127"/>
      <c r="E70" s="376" t="str">
        <f>E9</f>
        <v>A02 - Hromosvod</v>
      </c>
      <c r="F70" s="375"/>
      <c r="G70" s="375"/>
      <c r="H70" s="375"/>
      <c r="L70" s="127"/>
    </row>
    <row r="71" spans="2:63" s="95" customFormat="1" ht="6.95" customHeight="1" x14ac:dyDescent="0.3">
      <c r="B71" s="127"/>
      <c r="L71" s="127"/>
    </row>
    <row r="72" spans="2:63" s="95" customFormat="1" ht="18" customHeight="1" x14ac:dyDescent="0.3">
      <c r="B72" s="127"/>
      <c r="C72" s="111" t="s">
        <v>23</v>
      </c>
      <c r="F72" s="165" t="str">
        <f>F12</f>
        <v xml:space="preserve"> </v>
      </c>
      <c r="I72" s="111" t="s">
        <v>25</v>
      </c>
      <c r="J72" s="166">
        <f>IF(J12="","",J12)</f>
        <v>42650</v>
      </c>
      <c r="L72" s="127"/>
    </row>
    <row r="73" spans="2:63" s="95" customFormat="1" ht="6.95" customHeight="1" x14ac:dyDescent="0.3">
      <c r="B73" s="127"/>
      <c r="L73" s="127"/>
    </row>
    <row r="74" spans="2:63" s="95" customFormat="1" ht="15" x14ac:dyDescent="0.3">
      <c r="B74" s="127"/>
      <c r="C74" s="111" t="s">
        <v>28</v>
      </c>
      <c r="F74" s="165" t="str">
        <f>E15</f>
        <v xml:space="preserve"> </v>
      </c>
      <c r="I74" s="111" t="s">
        <v>33</v>
      </c>
      <c r="J74" s="165" t="str">
        <f>E21</f>
        <v xml:space="preserve"> </v>
      </c>
      <c r="L74" s="127"/>
    </row>
    <row r="75" spans="2:63" s="95" customFormat="1" ht="14.45" customHeight="1" x14ac:dyDescent="0.3">
      <c r="B75" s="127"/>
      <c r="C75" s="111" t="s">
        <v>31</v>
      </c>
      <c r="F75" s="165" t="str">
        <f>IF(E18="","",E18)</f>
        <v/>
      </c>
      <c r="L75" s="127"/>
    </row>
    <row r="76" spans="2:63" s="95" customFormat="1" ht="10.35" customHeight="1" x14ac:dyDescent="0.3">
      <c r="B76" s="127"/>
      <c r="L76" s="127"/>
    </row>
    <row r="77" spans="2:63" s="174" customFormat="1" ht="29.25" customHeight="1" x14ac:dyDescent="0.3">
      <c r="B77" s="167"/>
      <c r="C77" s="168" t="s">
        <v>115</v>
      </c>
      <c r="D77" s="169" t="s">
        <v>55</v>
      </c>
      <c r="E77" s="169" t="s">
        <v>51</v>
      </c>
      <c r="F77" s="169" t="s">
        <v>116</v>
      </c>
      <c r="G77" s="169" t="s">
        <v>117</v>
      </c>
      <c r="H77" s="169" t="s">
        <v>118</v>
      </c>
      <c r="I77" s="112" t="s">
        <v>119</v>
      </c>
      <c r="J77" s="169" t="s">
        <v>87</v>
      </c>
      <c r="K77" s="170" t="s">
        <v>120</v>
      </c>
      <c r="L77" s="167"/>
      <c r="M77" s="171" t="s">
        <v>121</v>
      </c>
      <c r="N77" s="172" t="s">
        <v>40</v>
      </c>
      <c r="O77" s="172" t="s">
        <v>122</v>
      </c>
      <c r="P77" s="172" t="s">
        <v>123</v>
      </c>
      <c r="Q77" s="172" t="s">
        <v>124</v>
      </c>
      <c r="R77" s="172" t="s">
        <v>125</v>
      </c>
      <c r="S77" s="172" t="s">
        <v>126</v>
      </c>
      <c r="T77" s="173" t="s">
        <v>127</v>
      </c>
    </row>
    <row r="78" spans="2:63" s="95" customFormat="1" ht="29.25" customHeight="1" x14ac:dyDescent="0.35">
      <c r="B78" s="127"/>
      <c r="C78" s="175" t="s">
        <v>88</v>
      </c>
      <c r="J78" s="176">
        <f>BK78</f>
        <v>0</v>
      </c>
      <c r="L78" s="127"/>
      <c r="M78" s="177"/>
      <c r="N78" s="102"/>
      <c r="O78" s="102"/>
      <c r="P78" s="178">
        <f>P79</f>
        <v>0</v>
      </c>
      <c r="Q78" s="102"/>
      <c r="R78" s="178">
        <f>R79</f>
        <v>0</v>
      </c>
      <c r="S78" s="102"/>
      <c r="T78" s="179">
        <f>T79</f>
        <v>0</v>
      </c>
      <c r="AT78" s="120" t="s">
        <v>69</v>
      </c>
      <c r="AU78" s="120" t="s">
        <v>89</v>
      </c>
      <c r="BK78" s="180">
        <f>BK79</f>
        <v>0</v>
      </c>
    </row>
    <row r="79" spans="2:63" s="113" customFormat="1" ht="37.35" customHeight="1" x14ac:dyDescent="0.35">
      <c r="B79" s="181"/>
      <c r="D79" s="182" t="s">
        <v>69</v>
      </c>
      <c r="E79" s="183" t="s">
        <v>614</v>
      </c>
      <c r="F79" s="183" t="s">
        <v>615</v>
      </c>
      <c r="J79" s="184">
        <f>BK79</f>
        <v>0</v>
      </c>
      <c r="L79" s="181"/>
      <c r="M79" s="185"/>
      <c r="N79" s="186"/>
      <c r="O79" s="186"/>
      <c r="P79" s="187">
        <f>P80</f>
        <v>0</v>
      </c>
      <c r="Q79" s="186"/>
      <c r="R79" s="187">
        <f>R80</f>
        <v>0</v>
      </c>
      <c r="S79" s="186"/>
      <c r="T79" s="188">
        <f>T80</f>
        <v>0</v>
      </c>
      <c r="AR79" s="182" t="s">
        <v>138</v>
      </c>
      <c r="AT79" s="189" t="s">
        <v>69</v>
      </c>
      <c r="AU79" s="189" t="s">
        <v>70</v>
      </c>
      <c r="AY79" s="182" t="s">
        <v>130</v>
      </c>
      <c r="BK79" s="190">
        <f>BK80</f>
        <v>0</v>
      </c>
    </row>
    <row r="80" spans="2:63" s="113" customFormat="1" ht="19.899999999999999" customHeight="1" x14ac:dyDescent="0.3">
      <c r="B80" s="181"/>
      <c r="D80" s="191" t="s">
        <v>69</v>
      </c>
      <c r="E80" s="192" t="s">
        <v>1017</v>
      </c>
      <c r="F80" s="192" t="s">
        <v>1018</v>
      </c>
      <c r="J80" s="193">
        <f>BK80</f>
        <v>0</v>
      </c>
      <c r="L80" s="181"/>
      <c r="M80" s="185"/>
      <c r="N80" s="186"/>
      <c r="O80" s="186"/>
      <c r="P80" s="187">
        <f>SUM(P81:P106)</f>
        <v>0</v>
      </c>
      <c r="Q80" s="186"/>
      <c r="R80" s="187">
        <f>SUM(R81:R106)</f>
        <v>0</v>
      </c>
      <c r="S80" s="186"/>
      <c r="T80" s="188">
        <f>SUM(T81:T106)</f>
        <v>0</v>
      </c>
      <c r="AR80" s="182" t="s">
        <v>138</v>
      </c>
      <c r="AT80" s="189" t="s">
        <v>69</v>
      </c>
      <c r="AU80" s="189" t="s">
        <v>22</v>
      </c>
      <c r="AY80" s="182" t="s">
        <v>130</v>
      </c>
      <c r="BK80" s="190">
        <f>SUM(BK81:BK106)</f>
        <v>0</v>
      </c>
    </row>
    <row r="81" spans="2:65" s="95" customFormat="1" ht="22.5" customHeight="1" x14ac:dyDescent="0.3">
      <c r="B81" s="127"/>
      <c r="C81" s="194" t="s">
        <v>284</v>
      </c>
      <c r="D81" s="194" t="s">
        <v>132</v>
      </c>
      <c r="E81" s="195" t="s">
        <v>1019</v>
      </c>
      <c r="F81" s="196" t="s">
        <v>1020</v>
      </c>
      <c r="G81" s="197" t="s">
        <v>195</v>
      </c>
      <c r="H81" s="198">
        <v>160</v>
      </c>
      <c r="I81" s="67"/>
      <c r="J81" s="199">
        <f t="shared" ref="J81:J106" si="0">ROUND(I81*H81,2)</f>
        <v>0</v>
      </c>
      <c r="K81" s="196" t="s">
        <v>1289</v>
      </c>
      <c r="L81" s="127"/>
      <c r="M81" s="200" t="s">
        <v>3</v>
      </c>
      <c r="N81" s="201" t="s">
        <v>42</v>
      </c>
      <c r="O81" s="99"/>
      <c r="P81" s="202">
        <f t="shared" ref="P81:P106" si="1">O81*H81</f>
        <v>0</v>
      </c>
      <c r="Q81" s="202">
        <v>0</v>
      </c>
      <c r="R81" s="202">
        <f t="shared" ref="R81:R106" si="2">Q81*H81</f>
        <v>0</v>
      </c>
      <c r="S81" s="202">
        <v>0</v>
      </c>
      <c r="T81" s="203">
        <f t="shared" ref="T81:T106" si="3">S81*H81</f>
        <v>0</v>
      </c>
      <c r="AR81" s="120" t="s">
        <v>137</v>
      </c>
      <c r="AT81" s="120" t="s">
        <v>132</v>
      </c>
      <c r="AU81" s="120" t="s">
        <v>138</v>
      </c>
      <c r="AY81" s="120" t="s">
        <v>130</v>
      </c>
      <c r="BE81" s="204">
        <f t="shared" ref="BE81:BE106" si="4">IF(N81="základní",J81,0)</f>
        <v>0</v>
      </c>
      <c r="BF81" s="204">
        <f t="shared" ref="BF81:BF106" si="5">IF(N81="snížená",J81,0)</f>
        <v>0</v>
      </c>
      <c r="BG81" s="204">
        <f t="shared" ref="BG81:BG106" si="6">IF(N81="zákl. přenesená",J81,0)</f>
        <v>0</v>
      </c>
      <c r="BH81" s="204">
        <f t="shared" ref="BH81:BH106" si="7">IF(N81="sníž. přenesená",J81,0)</f>
        <v>0</v>
      </c>
      <c r="BI81" s="204">
        <f t="shared" ref="BI81:BI106" si="8">IF(N81="nulová",J81,0)</f>
        <v>0</v>
      </c>
      <c r="BJ81" s="120" t="s">
        <v>138</v>
      </c>
      <c r="BK81" s="204">
        <f t="shared" ref="BK81:BK106" si="9">ROUND(I81*H81,2)</f>
        <v>0</v>
      </c>
      <c r="BL81" s="120" t="s">
        <v>137</v>
      </c>
      <c r="BM81" s="120" t="s">
        <v>1021</v>
      </c>
    </row>
    <row r="82" spans="2:65" s="95" customFormat="1" ht="22.5" customHeight="1" x14ac:dyDescent="0.3">
      <c r="B82" s="127"/>
      <c r="C82" s="194" t="s">
        <v>22</v>
      </c>
      <c r="D82" s="194" t="s">
        <v>132</v>
      </c>
      <c r="E82" s="195" t="s">
        <v>1022</v>
      </c>
      <c r="F82" s="196" t="s">
        <v>1023</v>
      </c>
      <c r="G82" s="197" t="s">
        <v>1024</v>
      </c>
      <c r="H82" s="198">
        <v>290</v>
      </c>
      <c r="I82" s="67"/>
      <c r="J82" s="199">
        <f t="shared" si="0"/>
        <v>0</v>
      </c>
      <c r="K82" s="196" t="s">
        <v>1289</v>
      </c>
      <c r="L82" s="127"/>
      <c r="M82" s="200" t="s">
        <v>3</v>
      </c>
      <c r="N82" s="201" t="s">
        <v>42</v>
      </c>
      <c r="O82" s="99"/>
      <c r="P82" s="202">
        <f t="shared" si="1"/>
        <v>0</v>
      </c>
      <c r="Q82" s="202">
        <v>0</v>
      </c>
      <c r="R82" s="202">
        <f t="shared" si="2"/>
        <v>0</v>
      </c>
      <c r="S82" s="202">
        <v>0</v>
      </c>
      <c r="T82" s="203">
        <f t="shared" si="3"/>
        <v>0</v>
      </c>
      <c r="AR82" s="120" t="s">
        <v>137</v>
      </c>
      <c r="AT82" s="120" t="s">
        <v>132</v>
      </c>
      <c r="AU82" s="120" t="s">
        <v>138</v>
      </c>
      <c r="AY82" s="120" t="s">
        <v>130</v>
      </c>
      <c r="BE82" s="204">
        <f t="shared" si="4"/>
        <v>0</v>
      </c>
      <c r="BF82" s="204">
        <f t="shared" si="5"/>
        <v>0</v>
      </c>
      <c r="BG82" s="204">
        <f t="shared" si="6"/>
        <v>0</v>
      </c>
      <c r="BH82" s="204">
        <f t="shared" si="7"/>
        <v>0</v>
      </c>
      <c r="BI82" s="204">
        <f t="shared" si="8"/>
        <v>0</v>
      </c>
      <c r="BJ82" s="120" t="s">
        <v>138</v>
      </c>
      <c r="BK82" s="204">
        <f t="shared" si="9"/>
        <v>0</v>
      </c>
      <c r="BL82" s="120" t="s">
        <v>137</v>
      </c>
      <c r="BM82" s="120" t="s">
        <v>1025</v>
      </c>
    </row>
    <row r="83" spans="2:65" s="95" customFormat="1" ht="22.5" customHeight="1" x14ac:dyDescent="0.3">
      <c r="B83" s="127"/>
      <c r="C83" s="194" t="s">
        <v>138</v>
      </c>
      <c r="D83" s="194" t="s">
        <v>132</v>
      </c>
      <c r="E83" s="195" t="s">
        <v>1026</v>
      </c>
      <c r="F83" s="196" t="s">
        <v>1027</v>
      </c>
      <c r="G83" s="197" t="s">
        <v>1024</v>
      </c>
      <c r="H83" s="198">
        <v>155</v>
      </c>
      <c r="I83" s="67"/>
      <c r="J83" s="199">
        <f t="shared" si="0"/>
        <v>0</v>
      </c>
      <c r="K83" s="196" t="s">
        <v>1289</v>
      </c>
      <c r="L83" s="127"/>
      <c r="M83" s="200" t="s">
        <v>3</v>
      </c>
      <c r="N83" s="201" t="s">
        <v>42</v>
      </c>
      <c r="O83" s="99"/>
      <c r="P83" s="202">
        <f t="shared" si="1"/>
        <v>0</v>
      </c>
      <c r="Q83" s="202">
        <v>0</v>
      </c>
      <c r="R83" s="202">
        <f t="shared" si="2"/>
        <v>0</v>
      </c>
      <c r="S83" s="202">
        <v>0</v>
      </c>
      <c r="T83" s="203">
        <f t="shared" si="3"/>
        <v>0</v>
      </c>
      <c r="AR83" s="120" t="s">
        <v>137</v>
      </c>
      <c r="AT83" s="120" t="s">
        <v>132</v>
      </c>
      <c r="AU83" s="120" t="s">
        <v>138</v>
      </c>
      <c r="AY83" s="120" t="s">
        <v>130</v>
      </c>
      <c r="BE83" s="204">
        <f t="shared" si="4"/>
        <v>0</v>
      </c>
      <c r="BF83" s="204">
        <f t="shared" si="5"/>
        <v>0</v>
      </c>
      <c r="BG83" s="204">
        <f t="shared" si="6"/>
        <v>0</v>
      </c>
      <c r="BH83" s="204">
        <f t="shared" si="7"/>
        <v>0</v>
      </c>
      <c r="BI83" s="204">
        <f t="shared" si="8"/>
        <v>0</v>
      </c>
      <c r="BJ83" s="120" t="s">
        <v>138</v>
      </c>
      <c r="BK83" s="204">
        <f t="shared" si="9"/>
        <v>0</v>
      </c>
      <c r="BL83" s="120" t="s">
        <v>137</v>
      </c>
      <c r="BM83" s="120" t="s">
        <v>1028</v>
      </c>
    </row>
    <row r="84" spans="2:65" s="95" customFormat="1" ht="22.5" customHeight="1" x14ac:dyDescent="0.3">
      <c r="B84" s="127"/>
      <c r="C84" s="194" t="s">
        <v>147</v>
      </c>
      <c r="D84" s="194" t="s">
        <v>132</v>
      </c>
      <c r="E84" s="195" t="s">
        <v>1029</v>
      </c>
      <c r="F84" s="196" t="s">
        <v>1030</v>
      </c>
      <c r="G84" s="197" t="s">
        <v>1024</v>
      </c>
      <c r="H84" s="198">
        <v>8</v>
      </c>
      <c r="I84" s="67"/>
      <c r="J84" s="199">
        <f t="shared" si="0"/>
        <v>0</v>
      </c>
      <c r="K84" s="196" t="s">
        <v>1289</v>
      </c>
      <c r="L84" s="127"/>
      <c r="M84" s="200" t="s">
        <v>3</v>
      </c>
      <c r="N84" s="201" t="s">
        <v>42</v>
      </c>
      <c r="O84" s="99"/>
      <c r="P84" s="202">
        <f t="shared" si="1"/>
        <v>0</v>
      </c>
      <c r="Q84" s="202">
        <v>0</v>
      </c>
      <c r="R84" s="202">
        <f t="shared" si="2"/>
        <v>0</v>
      </c>
      <c r="S84" s="202">
        <v>0</v>
      </c>
      <c r="T84" s="203">
        <f t="shared" si="3"/>
        <v>0</v>
      </c>
      <c r="AR84" s="120" t="s">
        <v>137</v>
      </c>
      <c r="AT84" s="120" t="s">
        <v>132</v>
      </c>
      <c r="AU84" s="120" t="s">
        <v>138</v>
      </c>
      <c r="AY84" s="120" t="s">
        <v>130</v>
      </c>
      <c r="BE84" s="204">
        <f t="shared" si="4"/>
        <v>0</v>
      </c>
      <c r="BF84" s="204">
        <f t="shared" si="5"/>
        <v>0</v>
      </c>
      <c r="BG84" s="204">
        <f t="shared" si="6"/>
        <v>0</v>
      </c>
      <c r="BH84" s="204">
        <f t="shared" si="7"/>
        <v>0</v>
      </c>
      <c r="BI84" s="204">
        <f t="shared" si="8"/>
        <v>0</v>
      </c>
      <c r="BJ84" s="120" t="s">
        <v>138</v>
      </c>
      <c r="BK84" s="204">
        <f t="shared" si="9"/>
        <v>0</v>
      </c>
      <c r="BL84" s="120" t="s">
        <v>137</v>
      </c>
      <c r="BM84" s="120" t="s">
        <v>1031</v>
      </c>
    </row>
    <row r="85" spans="2:65" s="95" customFormat="1" ht="22.5" customHeight="1" x14ac:dyDescent="0.3">
      <c r="B85" s="127"/>
      <c r="C85" s="194" t="s">
        <v>137</v>
      </c>
      <c r="D85" s="194" t="s">
        <v>132</v>
      </c>
      <c r="E85" s="195" t="s">
        <v>1032</v>
      </c>
      <c r="F85" s="196" t="s">
        <v>1033</v>
      </c>
      <c r="G85" s="197" t="s">
        <v>1024</v>
      </c>
      <c r="H85" s="198">
        <v>1</v>
      </c>
      <c r="I85" s="67"/>
      <c r="J85" s="199">
        <f t="shared" si="0"/>
        <v>0</v>
      </c>
      <c r="K85" s="196" t="s">
        <v>1289</v>
      </c>
      <c r="L85" s="127"/>
      <c r="M85" s="200" t="s">
        <v>3</v>
      </c>
      <c r="N85" s="201" t="s">
        <v>42</v>
      </c>
      <c r="O85" s="99"/>
      <c r="P85" s="202">
        <f t="shared" si="1"/>
        <v>0</v>
      </c>
      <c r="Q85" s="202">
        <v>0</v>
      </c>
      <c r="R85" s="202">
        <f t="shared" si="2"/>
        <v>0</v>
      </c>
      <c r="S85" s="202">
        <v>0</v>
      </c>
      <c r="T85" s="203">
        <f t="shared" si="3"/>
        <v>0</v>
      </c>
      <c r="AR85" s="120" t="s">
        <v>137</v>
      </c>
      <c r="AT85" s="120" t="s">
        <v>132</v>
      </c>
      <c r="AU85" s="120" t="s">
        <v>138</v>
      </c>
      <c r="AY85" s="120" t="s">
        <v>130</v>
      </c>
      <c r="BE85" s="204">
        <f t="shared" si="4"/>
        <v>0</v>
      </c>
      <c r="BF85" s="204">
        <f t="shared" si="5"/>
        <v>0</v>
      </c>
      <c r="BG85" s="204">
        <f t="shared" si="6"/>
        <v>0</v>
      </c>
      <c r="BH85" s="204">
        <f t="shared" si="7"/>
        <v>0</v>
      </c>
      <c r="BI85" s="204">
        <f t="shared" si="8"/>
        <v>0</v>
      </c>
      <c r="BJ85" s="120" t="s">
        <v>138</v>
      </c>
      <c r="BK85" s="204">
        <f t="shared" si="9"/>
        <v>0</v>
      </c>
      <c r="BL85" s="120" t="s">
        <v>137</v>
      </c>
      <c r="BM85" s="120" t="s">
        <v>1034</v>
      </c>
    </row>
    <row r="86" spans="2:65" s="95" customFormat="1" ht="22.5" customHeight="1" x14ac:dyDescent="0.3">
      <c r="B86" s="127"/>
      <c r="C86" s="194" t="s">
        <v>156</v>
      </c>
      <c r="D86" s="194" t="s">
        <v>132</v>
      </c>
      <c r="E86" s="195" t="s">
        <v>1035</v>
      </c>
      <c r="F86" s="196" t="s">
        <v>1036</v>
      </c>
      <c r="G86" s="197" t="s">
        <v>1024</v>
      </c>
      <c r="H86" s="198">
        <v>8</v>
      </c>
      <c r="I86" s="67"/>
      <c r="J86" s="199">
        <f t="shared" si="0"/>
        <v>0</v>
      </c>
      <c r="K86" s="196" t="s">
        <v>1289</v>
      </c>
      <c r="L86" s="127"/>
      <c r="M86" s="200" t="s">
        <v>3</v>
      </c>
      <c r="N86" s="201" t="s">
        <v>42</v>
      </c>
      <c r="O86" s="99"/>
      <c r="P86" s="202">
        <f t="shared" si="1"/>
        <v>0</v>
      </c>
      <c r="Q86" s="202">
        <v>0</v>
      </c>
      <c r="R86" s="202">
        <f t="shared" si="2"/>
        <v>0</v>
      </c>
      <c r="S86" s="202">
        <v>0</v>
      </c>
      <c r="T86" s="203">
        <f t="shared" si="3"/>
        <v>0</v>
      </c>
      <c r="AR86" s="120" t="s">
        <v>137</v>
      </c>
      <c r="AT86" s="120" t="s">
        <v>132</v>
      </c>
      <c r="AU86" s="120" t="s">
        <v>138</v>
      </c>
      <c r="AY86" s="120" t="s">
        <v>130</v>
      </c>
      <c r="BE86" s="204">
        <f t="shared" si="4"/>
        <v>0</v>
      </c>
      <c r="BF86" s="204">
        <f t="shared" si="5"/>
        <v>0</v>
      </c>
      <c r="BG86" s="204">
        <f t="shared" si="6"/>
        <v>0</v>
      </c>
      <c r="BH86" s="204">
        <f t="shared" si="7"/>
        <v>0</v>
      </c>
      <c r="BI86" s="204">
        <f t="shared" si="8"/>
        <v>0</v>
      </c>
      <c r="BJ86" s="120" t="s">
        <v>138</v>
      </c>
      <c r="BK86" s="204">
        <f t="shared" si="9"/>
        <v>0</v>
      </c>
      <c r="BL86" s="120" t="s">
        <v>137</v>
      </c>
      <c r="BM86" s="120" t="s">
        <v>1037</v>
      </c>
    </row>
    <row r="87" spans="2:65" s="95" customFormat="1" ht="22.5" customHeight="1" x14ac:dyDescent="0.3">
      <c r="B87" s="127"/>
      <c r="C87" s="194" t="s">
        <v>160</v>
      </c>
      <c r="D87" s="194" t="s">
        <v>132</v>
      </c>
      <c r="E87" s="195" t="s">
        <v>1038</v>
      </c>
      <c r="F87" s="196" t="s">
        <v>1039</v>
      </c>
      <c r="G87" s="197" t="s">
        <v>1024</v>
      </c>
      <c r="H87" s="198">
        <v>1</v>
      </c>
      <c r="I87" s="67"/>
      <c r="J87" s="199">
        <f t="shared" si="0"/>
        <v>0</v>
      </c>
      <c r="K87" s="196" t="s">
        <v>1289</v>
      </c>
      <c r="L87" s="127"/>
      <c r="M87" s="200" t="s">
        <v>3</v>
      </c>
      <c r="N87" s="201" t="s">
        <v>42</v>
      </c>
      <c r="O87" s="99"/>
      <c r="P87" s="202">
        <f t="shared" si="1"/>
        <v>0</v>
      </c>
      <c r="Q87" s="202">
        <v>0</v>
      </c>
      <c r="R87" s="202">
        <f t="shared" si="2"/>
        <v>0</v>
      </c>
      <c r="S87" s="202">
        <v>0</v>
      </c>
      <c r="T87" s="203">
        <f t="shared" si="3"/>
        <v>0</v>
      </c>
      <c r="AR87" s="120" t="s">
        <v>137</v>
      </c>
      <c r="AT87" s="120" t="s">
        <v>132</v>
      </c>
      <c r="AU87" s="120" t="s">
        <v>138</v>
      </c>
      <c r="AY87" s="120" t="s">
        <v>130</v>
      </c>
      <c r="BE87" s="204">
        <f t="shared" si="4"/>
        <v>0</v>
      </c>
      <c r="BF87" s="204">
        <f t="shared" si="5"/>
        <v>0</v>
      </c>
      <c r="BG87" s="204">
        <f t="shared" si="6"/>
        <v>0</v>
      </c>
      <c r="BH87" s="204">
        <f t="shared" si="7"/>
        <v>0</v>
      </c>
      <c r="BI87" s="204">
        <f t="shared" si="8"/>
        <v>0</v>
      </c>
      <c r="BJ87" s="120" t="s">
        <v>138</v>
      </c>
      <c r="BK87" s="204">
        <f t="shared" si="9"/>
        <v>0</v>
      </c>
      <c r="BL87" s="120" t="s">
        <v>137</v>
      </c>
      <c r="BM87" s="120" t="s">
        <v>1040</v>
      </c>
    </row>
    <row r="88" spans="2:65" s="95" customFormat="1" ht="22.5" customHeight="1" x14ac:dyDescent="0.3">
      <c r="B88" s="127"/>
      <c r="C88" s="194" t="s">
        <v>164</v>
      </c>
      <c r="D88" s="194" t="s">
        <v>132</v>
      </c>
      <c r="E88" s="195" t="s">
        <v>1041</v>
      </c>
      <c r="F88" s="196" t="s">
        <v>1042</v>
      </c>
      <c r="G88" s="197" t="s">
        <v>1024</v>
      </c>
      <c r="H88" s="198">
        <v>2</v>
      </c>
      <c r="I88" s="67"/>
      <c r="J88" s="199">
        <f t="shared" si="0"/>
        <v>0</v>
      </c>
      <c r="K88" s="196" t="s">
        <v>1289</v>
      </c>
      <c r="L88" s="127"/>
      <c r="M88" s="200" t="s">
        <v>3</v>
      </c>
      <c r="N88" s="201" t="s">
        <v>42</v>
      </c>
      <c r="O88" s="99"/>
      <c r="P88" s="202">
        <f t="shared" si="1"/>
        <v>0</v>
      </c>
      <c r="Q88" s="202">
        <v>0</v>
      </c>
      <c r="R88" s="202">
        <f t="shared" si="2"/>
        <v>0</v>
      </c>
      <c r="S88" s="202">
        <v>0</v>
      </c>
      <c r="T88" s="203">
        <f t="shared" si="3"/>
        <v>0</v>
      </c>
      <c r="AR88" s="120" t="s">
        <v>137</v>
      </c>
      <c r="AT88" s="120" t="s">
        <v>132</v>
      </c>
      <c r="AU88" s="120" t="s">
        <v>138</v>
      </c>
      <c r="AY88" s="120" t="s">
        <v>130</v>
      </c>
      <c r="BE88" s="204">
        <f t="shared" si="4"/>
        <v>0</v>
      </c>
      <c r="BF88" s="204">
        <f t="shared" si="5"/>
        <v>0</v>
      </c>
      <c r="BG88" s="204">
        <f t="shared" si="6"/>
        <v>0</v>
      </c>
      <c r="BH88" s="204">
        <f t="shared" si="7"/>
        <v>0</v>
      </c>
      <c r="BI88" s="204">
        <f t="shared" si="8"/>
        <v>0</v>
      </c>
      <c r="BJ88" s="120" t="s">
        <v>138</v>
      </c>
      <c r="BK88" s="204">
        <f t="shared" si="9"/>
        <v>0</v>
      </c>
      <c r="BL88" s="120" t="s">
        <v>137</v>
      </c>
      <c r="BM88" s="120" t="s">
        <v>1043</v>
      </c>
    </row>
    <row r="89" spans="2:65" s="95" customFormat="1" ht="22.5" customHeight="1" x14ac:dyDescent="0.3">
      <c r="B89" s="127"/>
      <c r="C89" s="194" t="s">
        <v>168</v>
      </c>
      <c r="D89" s="194" t="s">
        <v>132</v>
      </c>
      <c r="E89" s="195" t="s">
        <v>1044</v>
      </c>
      <c r="F89" s="196" t="s">
        <v>1045</v>
      </c>
      <c r="G89" s="197" t="s">
        <v>195</v>
      </c>
      <c r="H89" s="198">
        <v>150</v>
      </c>
      <c r="I89" s="67"/>
      <c r="J89" s="199">
        <f t="shared" si="0"/>
        <v>0</v>
      </c>
      <c r="K89" s="196" t="s">
        <v>1289</v>
      </c>
      <c r="L89" s="127"/>
      <c r="M89" s="200" t="s">
        <v>3</v>
      </c>
      <c r="N89" s="201" t="s">
        <v>42</v>
      </c>
      <c r="O89" s="99"/>
      <c r="P89" s="202">
        <f t="shared" si="1"/>
        <v>0</v>
      </c>
      <c r="Q89" s="202">
        <v>0</v>
      </c>
      <c r="R89" s="202">
        <f t="shared" si="2"/>
        <v>0</v>
      </c>
      <c r="S89" s="202">
        <v>0</v>
      </c>
      <c r="T89" s="203">
        <f t="shared" si="3"/>
        <v>0</v>
      </c>
      <c r="AR89" s="120" t="s">
        <v>137</v>
      </c>
      <c r="AT89" s="120" t="s">
        <v>132</v>
      </c>
      <c r="AU89" s="120" t="s">
        <v>138</v>
      </c>
      <c r="AY89" s="120" t="s">
        <v>130</v>
      </c>
      <c r="BE89" s="204">
        <f t="shared" si="4"/>
        <v>0</v>
      </c>
      <c r="BF89" s="204">
        <f t="shared" si="5"/>
        <v>0</v>
      </c>
      <c r="BG89" s="204">
        <f t="shared" si="6"/>
        <v>0</v>
      </c>
      <c r="BH89" s="204">
        <f t="shared" si="7"/>
        <v>0</v>
      </c>
      <c r="BI89" s="204">
        <f t="shared" si="8"/>
        <v>0</v>
      </c>
      <c r="BJ89" s="120" t="s">
        <v>138</v>
      </c>
      <c r="BK89" s="204">
        <f t="shared" si="9"/>
        <v>0</v>
      </c>
      <c r="BL89" s="120" t="s">
        <v>137</v>
      </c>
      <c r="BM89" s="120" t="s">
        <v>1046</v>
      </c>
    </row>
    <row r="90" spans="2:65" s="95" customFormat="1" ht="22.5" customHeight="1" x14ac:dyDescent="0.3">
      <c r="B90" s="127"/>
      <c r="C90" s="194" t="s">
        <v>174</v>
      </c>
      <c r="D90" s="194" t="s">
        <v>132</v>
      </c>
      <c r="E90" s="195" t="s">
        <v>1047</v>
      </c>
      <c r="F90" s="196" t="s">
        <v>1048</v>
      </c>
      <c r="G90" s="197" t="s">
        <v>195</v>
      </c>
      <c r="H90" s="198">
        <v>105</v>
      </c>
      <c r="I90" s="67"/>
      <c r="J90" s="199">
        <f t="shared" si="0"/>
        <v>0</v>
      </c>
      <c r="K90" s="196" t="s">
        <v>1289</v>
      </c>
      <c r="L90" s="127"/>
      <c r="M90" s="200" t="s">
        <v>3</v>
      </c>
      <c r="N90" s="201" t="s">
        <v>42</v>
      </c>
      <c r="O90" s="99"/>
      <c r="P90" s="202">
        <f t="shared" si="1"/>
        <v>0</v>
      </c>
      <c r="Q90" s="202">
        <v>0</v>
      </c>
      <c r="R90" s="202">
        <f t="shared" si="2"/>
        <v>0</v>
      </c>
      <c r="S90" s="202">
        <v>0</v>
      </c>
      <c r="T90" s="203">
        <f t="shared" si="3"/>
        <v>0</v>
      </c>
      <c r="AR90" s="120" t="s">
        <v>137</v>
      </c>
      <c r="AT90" s="120" t="s">
        <v>132</v>
      </c>
      <c r="AU90" s="120" t="s">
        <v>138</v>
      </c>
      <c r="AY90" s="120" t="s">
        <v>130</v>
      </c>
      <c r="BE90" s="204">
        <f t="shared" si="4"/>
        <v>0</v>
      </c>
      <c r="BF90" s="204">
        <f t="shared" si="5"/>
        <v>0</v>
      </c>
      <c r="BG90" s="204">
        <f t="shared" si="6"/>
        <v>0</v>
      </c>
      <c r="BH90" s="204">
        <f t="shared" si="7"/>
        <v>0</v>
      </c>
      <c r="BI90" s="204">
        <f t="shared" si="8"/>
        <v>0</v>
      </c>
      <c r="BJ90" s="120" t="s">
        <v>138</v>
      </c>
      <c r="BK90" s="204">
        <f t="shared" si="9"/>
        <v>0</v>
      </c>
      <c r="BL90" s="120" t="s">
        <v>137</v>
      </c>
      <c r="BM90" s="120" t="s">
        <v>1049</v>
      </c>
    </row>
    <row r="91" spans="2:65" s="95" customFormat="1" ht="22.5" customHeight="1" x14ac:dyDescent="0.3">
      <c r="B91" s="127"/>
      <c r="C91" s="194" t="s">
        <v>26</v>
      </c>
      <c r="D91" s="194" t="s">
        <v>132</v>
      </c>
      <c r="E91" s="195" t="s">
        <v>1050</v>
      </c>
      <c r="F91" s="196" t="s">
        <v>1051</v>
      </c>
      <c r="G91" s="197" t="s">
        <v>195</v>
      </c>
      <c r="H91" s="198">
        <v>20</v>
      </c>
      <c r="I91" s="67"/>
      <c r="J91" s="199">
        <f t="shared" si="0"/>
        <v>0</v>
      </c>
      <c r="K91" s="196" t="s">
        <v>1289</v>
      </c>
      <c r="L91" s="127"/>
      <c r="M91" s="200" t="s">
        <v>3</v>
      </c>
      <c r="N91" s="201" t="s">
        <v>42</v>
      </c>
      <c r="O91" s="99"/>
      <c r="P91" s="202">
        <f t="shared" si="1"/>
        <v>0</v>
      </c>
      <c r="Q91" s="202">
        <v>0</v>
      </c>
      <c r="R91" s="202">
        <f t="shared" si="2"/>
        <v>0</v>
      </c>
      <c r="S91" s="202">
        <v>0</v>
      </c>
      <c r="T91" s="203">
        <f t="shared" si="3"/>
        <v>0</v>
      </c>
      <c r="AR91" s="120" t="s">
        <v>137</v>
      </c>
      <c r="AT91" s="120" t="s">
        <v>132</v>
      </c>
      <c r="AU91" s="120" t="s">
        <v>138</v>
      </c>
      <c r="AY91" s="120" t="s">
        <v>130</v>
      </c>
      <c r="BE91" s="204">
        <f t="shared" si="4"/>
        <v>0</v>
      </c>
      <c r="BF91" s="204">
        <f t="shared" si="5"/>
        <v>0</v>
      </c>
      <c r="BG91" s="204">
        <f t="shared" si="6"/>
        <v>0</v>
      </c>
      <c r="BH91" s="204">
        <f t="shared" si="7"/>
        <v>0</v>
      </c>
      <c r="BI91" s="204">
        <f t="shared" si="8"/>
        <v>0</v>
      </c>
      <c r="BJ91" s="120" t="s">
        <v>138</v>
      </c>
      <c r="BK91" s="204">
        <f t="shared" si="9"/>
        <v>0</v>
      </c>
      <c r="BL91" s="120" t="s">
        <v>137</v>
      </c>
      <c r="BM91" s="120" t="s">
        <v>1052</v>
      </c>
    </row>
    <row r="92" spans="2:65" s="95" customFormat="1" ht="22.5" customHeight="1" x14ac:dyDescent="0.3">
      <c r="B92" s="127"/>
      <c r="C92" s="194" t="s">
        <v>192</v>
      </c>
      <c r="D92" s="194" t="s">
        <v>132</v>
      </c>
      <c r="E92" s="195" t="s">
        <v>1053</v>
      </c>
      <c r="F92" s="196" t="s">
        <v>1054</v>
      </c>
      <c r="G92" s="197" t="s">
        <v>195</v>
      </c>
      <c r="H92" s="198">
        <v>120</v>
      </c>
      <c r="I92" s="67"/>
      <c r="J92" s="199">
        <f t="shared" si="0"/>
        <v>0</v>
      </c>
      <c r="K92" s="196" t="s">
        <v>1289</v>
      </c>
      <c r="L92" s="127"/>
      <c r="M92" s="200" t="s">
        <v>3</v>
      </c>
      <c r="N92" s="201" t="s">
        <v>42</v>
      </c>
      <c r="O92" s="99"/>
      <c r="P92" s="202">
        <f t="shared" si="1"/>
        <v>0</v>
      </c>
      <c r="Q92" s="202">
        <v>0</v>
      </c>
      <c r="R92" s="202">
        <f t="shared" si="2"/>
        <v>0</v>
      </c>
      <c r="S92" s="202">
        <v>0</v>
      </c>
      <c r="T92" s="203">
        <f t="shared" si="3"/>
        <v>0</v>
      </c>
      <c r="AR92" s="120" t="s">
        <v>137</v>
      </c>
      <c r="AT92" s="120" t="s">
        <v>132</v>
      </c>
      <c r="AU92" s="120" t="s">
        <v>138</v>
      </c>
      <c r="AY92" s="120" t="s">
        <v>130</v>
      </c>
      <c r="BE92" s="204">
        <f t="shared" si="4"/>
        <v>0</v>
      </c>
      <c r="BF92" s="204">
        <f t="shared" si="5"/>
        <v>0</v>
      </c>
      <c r="BG92" s="204">
        <f t="shared" si="6"/>
        <v>0</v>
      </c>
      <c r="BH92" s="204">
        <f t="shared" si="7"/>
        <v>0</v>
      </c>
      <c r="BI92" s="204">
        <f t="shared" si="8"/>
        <v>0</v>
      </c>
      <c r="BJ92" s="120" t="s">
        <v>138</v>
      </c>
      <c r="BK92" s="204">
        <f t="shared" si="9"/>
        <v>0</v>
      </c>
      <c r="BL92" s="120" t="s">
        <v>137</v>
      </c>
      <c r="BM92" s="120" t="s">
        <v>1055</v>
      </c>
    </row>
    <row r="93" spans="2:65" s="95" customFormat="1" ht="22.5" customHeight="1" x14ac:dyDescent="0.3">
      <c r="B93" s="127"/>
      <c r="C93" s="194" t="s">
        <v>199</v>
      </c>
      <c r="D93" s="194" t="s">
        <v>132</v>
      </c>
      <c r="E93" s="195" t="s">
        <v>1056</v>
      </c>
      <c r="F93" s="196" t="s">
        <v>1057</v>
      </c>
      <c r="G93" s="197" t="s">
        <v>1024</v>
      </c>
      <c r="H93" s="198">
        <v>7</v>
      </c>
      <c r="I93" s="67"/>
      <c r="J93" s="199">
        <f t="shared" si="0"/>
        <v>0</v>
      </c>
      <c r="K93" s="196" t="s">
        <v>1289</v>
      </c>
      <c r="L93" s="127"/>
      <c r="M93" s="200" t="s">
        <v>3</v>
      </c>
      <c r="N93" s="201" t="s">
        <v>42</v>
      </c>
      <c r="O93" s="99"/>
      <c r="P93" s="202">
        <f t="shared" si="1"/>
        <v>0</v>
      </c>
      <c r="Q93" s="202">
        <v>0</v>
      </c>
      <c r="R93" s="202">
        <f t="shared" si="2"/>
        <v>0</v>
      </c>
      <c r="S93" s="202">
        <v>0</v>
      </c>
      <c r="T93" s="203">
        <f t="shared" si="3"/>
        <v>0</v>
      </c>
      <c r="AR93" s="120" t="s">
        <v>137</v>
      </c>
      <c r="AT93" s="120" t="s">
        <v>132</v>
      </c>
      <c r="AU93" s="120" t="s">
        <v>138</v>
      </c>
      <c r="AY93" s="120" t="s">
        <v>130</v>
      </c>
      <c r="BE93" s="204">
        <f t="shared" si="4"/>
        <v>0</v>
      </c>
      <c r="BF93" s="204">
        <f t="shared" si="5"/>
        <v>0</v>
      </c>
      <c r="BG93" s="204">
        <f t="shared" si="6"/>
        <v>0</v>
      </c>
      <c r="BH93" s="204">
        <f t="shared" si="7"/>
        <v>0</v>
      </c>
      <c r="BI93" s="204">
        <f t="shared" si="8"/>
        <v>0</v>
      </c>
      <c r="BJ93" s="120" t="s">
        <v>138</v>
      </c>
      <c r="BK93" s="204">
        <f t="shared" si="9"/>
        <v>0</v>
      </c>
      <c r="BL93" s="120" t="s">
        <v>137</v>
      </c>
      <c r="BM93" s="120" t="s">
        <v>1058</v>
      </c>
    </row>
    <row r="94" spans="2:65" s="95" customFormat="1" ht="22.5" customHeight="1" x14ac:dyDescent="0.3">
      <c r="B94" s="127"/>
      <c r="C94" s="194" t="s">
        <v>204</v>
      </c>
      <c r="D94" s="194" t="s">
        <v>132</v>
      </c>
      <c r="E94" s="195" t="s">
        <v>1059</v>
      </c>
      <c r="F94" s="196" t="s">
        <v>1060</v>
      </c>
      <c r="G94" s="197" t="s">
        <v>1024</v>
      </c>
      <c r="H94" s="198">
        <v>7</v>
      </c>
      <c r="I94" s="67"/>
      <c r="J94" s="199">
        <f t="shared" si="0"/>
        <v>0</v>
      </c>
      <c r="K94" s="196" t="s">
        <v>1289</v>
      </c>
      <c r="L94" s="127"/>
      <c r="M94" s="200" t="s">
        <v>3</v>
      </c>
      <c r="N94" s="201" t="s">
        <v>42</v>
      </c>
      <c r="O94" s="99"/>
      <c r="P94" s="202">
        <f t="shared" si="1"/>
        <v>0</v>
      </c>
      <c r="Q94" s="202">
        <v>0</v>
      </c>
      <c r="R94" s="202">
        <f t="shared" si="2"/>
        <v>0</v>
      </c>
      <c r="S94" s="202">
        <v>0</v>
      </c>
      <c r="T94" s="203">
        <f t="shared" si="3"/>
        <v>0</v>
      </c>
      <c r="AR94" s="120" t="s">
        <v>137</v>
      </c>
      <c r="AT94" s="120" t="s">
        <v>132</v>
      </c>
      <c r="AU94" s="120" t="s">
        <v>138</v>
      </c>
      <c r="AY94" s="120" t="s">
        <v>130</v>
      </c>
      <c r="BE94" s="204">
        <f t="shared" si="4"/>
        <v>0</v>
      </c>
      <c r="BF94" s="204">
        <f t="shared" si="5"/>
        <v>0</v>
      </c>
      <c r="BG94" s="204">
        <f t="shared" si="6"/>
        <v>0</v>
      </c>
      <c r="BH94" s="204">
        <f t="shared" si="7"/>
        <v>0</v>
      </c>
      <c r="BI94" s="204">
        <f t="shared" si="8"/>
        <v>0</v>
      </c>
      <c r="BJ94" s="120" t="s">
        <v>138</v>
      </c>
      <c r="BK94" s="204">
        <f t="shared" si="9"/>
        <v>0</v>
      </c>
      <c r="BL94" s="120" t="s">
        <v>137</v>
      </c>
      <c r="BM94" s="120" t="s">
        <v>1061</v>
      </c>
    </row>
    <row r="95" spans="2:65" s="95" customFormat="1" ht="22.5" customHeight="1" x14ac:dyDescent="0.3">
      <c r="B95" s="127"/>
      <c r="C95" s="194" t="s">
        <v>211</v>
      </c>
      <c r="D95" s="194" t="s">
        <v>132</v>
      </c>
      <c r="E95" s="195" t="s">
        <v>1062</v>
      </c>
      <c r="F95" s="196" t="s">
        <v>1063</v>
      </c>
      <c r="G95" s="197" t="s">
        <v>1024</v>
      </c>
      <c r="H95" s="198">
        <v>2</v>
      </c>
      <c r="I95" s="67"/>
      <c r="J95" s="199">
        <f t="shared" si="0"/>
        <v>0</v>
      </c>
      <c r="K95" s="196" t="s">
        <v>1289</v>
      </c>
      <c r="L95" s="127"/>
      <c r="M95" s="200" t="s">
        <v>3</v>
      </c>
      <c r="N95" s="201" t="s">
        <v>42</v>
      </c>
      <c r="O95" s="99"/>
      <c r="P95" s="202">
        <f t="shared" si="1"/>
        <v>0</v>
      </c>
      <c r="Q95" s="202">
        <v>0</v>
      </c>
      <c r="R95" s="202">
        <f t="shared" si="2"/>
        <v>0</v>
      </c>
      <c r="S95" s="202">
        <v>0</v>
      </c>
      <c r="T95" s="203">
        <f t="shared" si="3"/>
        <v>0</v>
      </c>
      <c r="AR95" s="120" t="s">
        <v>137</v>
      </c>
      <c r="AT95" s="120" t="s">
        <v>132</v>
      </c>
      <c r="AU95" s="120" t="s">
        <v>138</v>
      </c>
      <c r="AY95" s="120" t="s">
        <v>130</v>
      </c>
      <c r="BE95" s="204">
        <f t="shared" si="4"/>
        <v>0</v>
      </c>
      <c r="BF95" s="204">
        <f t="shared" si="5"/>
        <v>0</v>
      </c>
      <c r="BG95" s="204">
        <f t="shared" si="6"/>
        <v>0</v>
      </c>
      <c r="BH95" s="204">
        <f t="shared" si="7"/>
        <v>0</v>
      </c>
      <c r="BI95" s="204">
        <f t="shared" si="8"/>
        <v>0</v>
      </c>
      <c r="BJ95" s="120" t="s">
        <v>138</v>
      </c>
      <c r="BK95" s="204">
        <f t="shared" si="9"/>
        <v>0</v>
      </c>
      <c r="BL95" s="120" t="s">
        <v>137</v>
      </c>
      <c r="BM95" s="120" t="s">
        <v>1064</v>
      </c>
    </row>
    <row r="96" spans="2:65" s="95" customFormat="1" ht="22.5" customHeight="1" x14ac:dyDescent="0.3">
      <c r="B96" s="127"/>
      <c r="C96" s="194" t="s">
        <v>9</v>
      </c>
      <c r="D96" s="194" t="s">
        <v>132</v>
      </c>
      <c r="E96" s="195" t="s">
        <v>1065</v>
      </c>
      <c r="F96" s="196" t="s">
        <v>1066</v>
      </c>
      <c r="G96" s="197" t="s">
        <v>1024</v>
      </c>
      <c r="H96" s="198">
        <v>7</v>
      </c>
      <c r="I96" s="67"/>
      <c r="J96" s="199">
        <f t="shared" si="0"/>
        <v>0</v>
      </c>
      <c r="K96" s="196" t="s">
        <v>1289</v>
      </c>
      <c r="L96" s="127"/>
      <c r="M96" s="200" t="s">
        <v>3</v>
      </c>
      <c r="N96" s="201" t="s">
        <v>42</v>
      </c>
      <c r="O96" s="99"/>
      <c r="P96" s="202">
        <f t="shared" si="1"/>
        <v>0</v>
      </c>
      <c r="Q96" s="202">
        <v>0</v>
      </c>
      <c r="R96" s="202">
        <f t="shared" si="2"/>
        <v>0</v>
      </c>
      <c r="S96" s="202">
        <v>0</v>
      </c>
      <c r="T96" s="203">
        <f t="shared" si="3"/>
        <v>0</v>
      </c>
      <c r="AR96" s="120" t="s">
        <v>137</v>
      </c>
      <c r="AT96" s="120" t="s">
        <v>132</v>
      </c>
      <c r="AU96" s="120" t="s">
        <v>138</v>
      </c>
      <c r="AY96" s="120" t="s">
        <v>130</v>
      </c>
      <c r="BE96" s="204">
        <f t="shared" si="4"/>
        <v>0</v>
      </c>
      <c r="BF96" s="204">
        <f t="shared" si="5"/>
        <v>0</v>
      </c>
      <c r="BG96" s="204">
        <f t="shared" si="6"/>
        <v>0</v>
      </c>
      <c r="BH96" s="204">
        <f t="shared" si="7"/>
        <v>0</v>
      </c>
      <c r="BI96" s="204">
        <f t="shared" si="8"/>
        <v>0</v>
      </c>
      <c r="BJ96" s="120" t="s">
        <v>138</v>
      </c>
      <c r="BK96" s="204">
        <f t="shared" si="9"/>
        <v>0</v>
      </c>
      <c r="BL96" s="120" t="s">
        <v>137</v>
      </c>
      <c r="BM96" s="120" t="s">
        <v>1067</v>
      </c>
    </row>
    <row r="97" spans="2:65" s="95" customFormat="1" ht="22.5" customHeight="1" x14ac:dyDescent="0.3">
      <c r="B97" s="127"/>
      <c r="C97" s="194" t="s">
        <v>221</v>
      </c>
      <c r="D97" s="194" t="s">
        <v>132</v>
      </c>
      <c r="E97" s="195" t="s">
        <v>1068</v>
      </c>
      <c r="F97" s="196" t="s">
        <v>1069</v>
      </c>
      <c r="G97" s="197" t="s">
        <v>1024</v>
      </c>
      <c r="H97" s="198">
        <v>24</v>
      </c>
      <c r="I97" s="67"/>
      <c r="J97" s="199">
        <f t="shared" si="0"/>
        <v>0</v>
      </c>
      <c r="K97" s="196" t="s">
        <v>1289</v>
      </c>
      <c r="L97" s="127"/>
      <c r="M97" s="200" t="s">
        <v>3</v>
      </c>
      <c r="N97" s="201" t="s">
        <v>42</v>
      </c>
      <c r="O97" s="99"/>
      <c r="P97" s="202">
        <f t="shared" si="1"/>
        <v>0</v>
      </c>
      <c r="Q97" s="202">
        <v>0</v>
      </c>
      <c r="R97" s="202">
        <f t="shared" si="2"/>
        <v>0</v>
      </c>
      <c r="S97" s="202">
        <v>0</v>
      </c>
      <c r="T97" s="203">
        <f t="shared" si="3"/>
        <v>0</v>
      </c>
      <c r="AR97" s="120" t="s">
        <v>137</v>
      </c>
      <c r="AT97" s="120" t="s">
        <v>132</v>
      </c>
      <c r="AU97" s="120" t="s">
        <v>138</v>
      </c>
      <c r="AY97" s="120" t="s">
        <v>130</v>
      </c>
      <c r="BE97" s="204">
        <f t="shared" si="4"/>
        <v>0</v>
      </c>
      <c r="BF97" s="204">
        <f t="shared" si="5"/>
        <v>0</v>
      </c>
      <c r="BG97" s="204">
        <f t="shared" si="6"/>
        <v>0</v>
      </c>
      <c r="BH97" s="204">
        <f t="shared" si="7"/>
        <v>0</v>
      </c>
      <c r="BI97" s="204">
        <f t="shared" si="8"/>
        <v>0</v>
      </c>
      <c r="BJ97" s="120" t="s">
        <v>138</v>
      </c>
      <c r="BK97" s="204">
        <f t="shared" si="9"/>
        <v>0</v>
      </c>
      <c r="BL97" s="120" t="s">
        <v>137</v>
      </c>
      <c r="BM97" s="120" t="s">
        <v>1070</v>
      </c>
    </row>
    <row r="98" spans="2:65" s="95" customFormat="1" ht="22.5" customHeight="1" x14ac:dyDescent="0.3">
      <c r="B98" s="127"/>
      <c r="C98" s="194" t="s">
        <v>241</v>
      </c>
      <c r="D98" s="194" t="s">
        <v>132</v>
      </c>
      <c r="E98" s="195" t="s">
        <v>1071</v>
      </c>
      <c r="F98" s="196" t="s">
        <v>1072</v>
      </c>
      <c r="G98" s="197" t="s">
        <v>1024</v>
      </c>
      <c r="H98" s="198">
        <v>33</v>
      </c>
      <c r="I98" s="67"/>
      <c r="J98" s="199">
        <f t="shared" si="0"/>
        <v>0</v>
      </c>
      <c r="K98" s="196" t="s">
        <v>1289</v>
      </c>
      <c r="L98" s="127"/>
      <c r="M98" s="200" t="s">
        <v>3</v>
      </c>
      <c r="N98" s="201" t="s">
        <v>42</v>
      </c>
      <c r="O98" s="99"/>
      <c r="P98" s="202">
        <f t="shared" si="1"/>
        <v>0</v>
      </c>
      <c r="Q98" s="202">
        <v>0</v>
      </c>
      <c r="R98" s="202">
        <f t="shared" si="2"/>
        <v>0</v>
      </c>
      <c r="S98" s="202">
        <v>0</v>
      </c>
      <c r="T98" s="203">
        <f t="shared" si="3"/>
        <v>0</v>
      </c>
      <c r="AR98" s="120" t="s">
        <v>137</v>
      </c>
      <c r="AT98" s="120" t="s">
        <v>132</v>
      </c>
      <c r="AU98" s="120" t="s">
        <v>138</v>
      </c>
      <c r="AY98" s="120" t="s">
        <v>130</v>
      </c>
      <c r="BE98" s="204">
        <f t="shared" si="4"/>
        <v>0</v>
      </c>
      <c r="BF98" s="204">
        <f t="shared" si="5"/>
        <v>0</v>
      </c>
      <c r="BG98" s="204">
        <f t="shared" si="6"/>
        <v>0</v>
      </c>
      <c r="BH98" s="204">
        <f t="shared" si="7"/>
        <v>0</v>
      </c>
      <c r="BI98" s="204">
        <f t="shared" si="8"/>
        <v>0</v>
      </c>
      <c r="BJ98" s="120" t="s">
        <v>138</v>
      </c>
      <c r="BK98" s="204">
        <f t="shared" si="9"/>
        <v>0</v>
      </c>
      <c r="BL98" s="120" t="s">
        <v>137</v>
      </c>
      <c r="BM98" s="120" t="s">
        <v>1073</v>
      </c>
    </row>
    <row r="99" spans="2:65" s="95" customFormat="1" ht="22.5" customHeight="1" x14ac:dyDescent="0.3">
      <c r="B99" s="127"/>
      <c r="C99" s="194" t="s">
        <v>254</v>
      </c>
      <c r="D99" s="194" t="s">
        <v>132</v>
      </c>
      <c r="E99" s="195" t="s">
        <v>1074</v>
      </c>
      <c r="F99" s="196" t="s">
        <v>1075</v>
      </c>
      <c r="G99" s="197" t="s">
        <v>195</v>
      </c>
      <c r="H99" s="198">
        <v>4</v>
      </c>
      <c r="I99" s="67"/>
      <c r="J99" s="199">
        <f t="shared" si="0"/>
        <v>0</v>
      </c>
      <c r="K99" s="196" t="s">
        <v>1289</v>
      </c>
      <c r="L99" s="127"/>
      <c r="M99" s="200" t="s">
        <v>3</v>
      </c>
      <c r="N99" s="201" t="s">
        <v>42</v>
      </c>
      <c r="O99" s="99"/>
      <c r="P99" s="202">
        <f t="shared" si="1"/>
        <v>0</v>
      </c>
      <c r="Q99" s="202">
        <v>0</v>
      </c>
      <c r="R99" s="202">
        <f t="shared" si="2"/>
        <v>0</v>
      </c>
      <c r="S99" s="202">
        <v>0</v>
      </c>
      <c r="T99" s="203">
        <f t="shared" si="3"/>
        <v>0</v>
      </c>
      <c r="AR99" s="120" t="s">
        <v>137</v>
      </c>
      <c r="AT99" s="120" t="s">
        <v>132</v>
      </c>
      <c r="AU99" s="120" t="s">
        <v>138</v>
      </c>
      <c r="AY99" s="120" t="s">
        <v>130</v>
      </c>
      <c r="BE99" s="204">
        <f t="shared" si="4"/>
        <v>0</v>
      </c>
      <c r="BF99" s="204">
        <f t="shared" si="5"/>
        <v>0</v>
      </c>
      <c r="BG99" s="204">
        <f t="shared" si="6"/>
        <v>0</v>
      </c>
      <c r="BH99" s="204">
        <f t="shared" si="7"/>
        <v>0</v>
      </c>
      <c r="BI99" s="204">
        <f t="shared" si="8"/>
        <v>0</v>
      </c>
      <c r="BJ99" s="120" t="s">
        <v>138</v>
      </c>
      <c r="BK99" s="204">
        <f t="shared" si="9"/>
        <v>0</v>
      </c>
      <c r="BL99" s="120" t="s">
        <v>137</v>
      </c>
      <c r="BM99" s="120" t="s">
        <v>1076</v>
      </c>
    </row>
    <row r="100" spans="2:65" s="95" customFormat="1" ht="22.5" customHeight="1" x14ac:dyDescent="0.3">
      <c r="B100" s="127"/>
      <c r="C100" s="194" t="s">
        <v>259</v>
      </c>
      <c r="D100" s="194" t="s">
        <v>132</v>
      </c>
      <c r="E100" s="195" t="s">
        <v>1077</v>
      </c>
      <c r="F100" s="196" t="s">
        <v>1078</v>
      </c>
      <c r="G100" s="197" t="s">
        <v>1024</v>
      </c>
      <c r="H100" s="198">
        <v>7</v>
      </c>
      <c r="I100" s="67"/>
      <c r="J100" s="199">
        <f t="shared" si="0"/>
        <v>0</v>
      </c>
      <c r="K100" s="196" t="s">
        <v>1289</v>
      </c>
      <c r="L100" s="127"/>
      <c r="M100" s="200" t="s">
        <v>3</v>
      </c>
      <c r="N100" s="201" t="s">
        <v>42</v>
      </c>
      <c r="O100" s="99"/>
      <c r="P100" s="202">
        <f t="shared" si="1"/>
        <v>0</v>
      </c>
      <c r="Q100" s="202">
        <v>0</v>
      </c>
      <c r="R100" s="202">
        <f t="shared" si="2"/>
        <v>0</v>
      </c>
      <c r="S100" s="202">
        <v>0</v>
      </c>
      <c r="T100" s="203">
        <f t="shared" si="3"/>
        <v>0</v>
      </c>
      <c r="AR100" s="120" t="s">
        <v>137</v>
      </c>
      <c r="AT100" s="120" t="s">
        <v>132</v>
      </c>
      <c r="AU100" s="120" t="s">
        <v>138</v>
      </c>
      <c r="AY100" s="120" t="s">
        <v>130</v>
      </c>
      <c r="BE100" s="204">
        <f t="shared" si="4"/>
        <v>0</v>
      </c>
      <c r="BF100" s="204">
        <f t="shared" si="5"/>
        <v>0</v>
      </c>
      <c r="BG100" s="204">
        <f t="shared" si="6"/>
        <v>0</v>
      </c>
      <c r="BH100" s="204">
        <f t="shared" si="7"/>
        <v>0</v>
      </c>
      <c r="BI100" s="204">
        <f t="shared" si="8"/>
        <v>0</v>
      </c>
      <c r="BJ100" s="120" t="s">
        <v>138</v>
      </c>
      <c r="BK100" s="204">
        <f t="shared" si="9"/>
        <v>0</v>
      </c>
      <c r="BL100" s="120" t="s">
        <v>137</v>
      </c>
      <c r="BM100" s="120" t="s">
        <v>1079</v>
      </c>
    </row>
    <row r="101" spans="2:65" s="95" customFormat="1" ht="22.5" customHeight="1" x14ac:dyDescent="0.3">
      <c r="B101" s="127"/>
      <c r="C101" s="194" t="s">
        <v>307</v>
      </c>
      <c r="D101" s="194" t="s">
        <v>132</v>
      </c>
      <c r="E101" s="195" t="s">
        <v>1080</v>
      </c>
      <c r="F101" s="196" t="s">
        <v>1081</v>
      </c>
      <c r="G101" s="197" t="s">
        <v>1024</v>
      </c>
      <c r="H101" s="198">
        <v>7</v>
      </c>
      <c r="I101" s="67"/>
      <c r="J101" s="199">
        <f t="shared" si="0"/>
        <v>0</v>
      </c>
      <c r="K101" s="196" t="s">
        <v>1289</v>
      </c>
      <c r="L101" s="127"/>
      <c r="M101" s="200" t="s">
        <v>3</v>
      </c>
      <c r="N101" s="201" t="s">
        <v>42</v>
      </c>
      <c r="O101" s="99"/>
      <c r="P101" s="202">
        <f t="shared" si="1"/>
        <v>0</v>
      </c>
      <c r="Q101" s="202">
        <v>0</v>
      </c>
      <c r="R101" s="202">
        <f t="shared" si="2"/>
        <v>0</v>
      </c>
      <c r="S101" s="202">
        <v>0</v>
      </c>
      <c r="T101" s="203">
        <f t="shared" si="3"/>
        <v>0</v>
      </c>
      <c r="AR101" s="120" t="s">
        <v>137</v>
      </c>
      <c r="AT101" s="120" t="s">
        <v>132</v>
      </c>
      <c r="AU101" s="120" t="s">
        <v>138</v>
      </c>
      <c r="AY101" s="120" t="s">
        <v>130</v>
      </c>
      <c r="BE101" s="204">
        <f t="shared" si="4"/>
        <v>0</v>
      </c>
      <c r="BF101" s="204">
        <f t="shared" si="5"/>
        <v>0</v>
      </c>
      <c r="BG101" s="204">
        <f t="shared" si="6"/>
        <v>0</v>
      </c>
      <c r="BH101" s="204">
        <f t="shared" si="7"/>
        <v>0</v>
      </c>
      <c r="BI101" s="204">
        <f t="shared" si="8"/>
        <v>0</v>
      </c>
      <c r="BJ101" s="120" t="s">
        <v>138</v>
      </c>
      <c r="BK101" s="204">
        <f t="shared" si="9"/>
        <v>0</v>
      </c>
      <c r="BL101" s="120" t="s">
        <v>137</v>
      </c>
      <c r="BM101" s="120" t="s">
        <v>1082</v>
      </c>
    </row>
    <row r="102" spans="2:65" s="95" customFormat="1" ht="22.5" customHeight="1" x14ac:dyDescent="0.3">
      <c r="B102" s="127"/>
      <c r="C102" s="194" t="s">
        <v>8</v>
      </c>
      <c r="D102" s="194" t="s">
        <v>132</v>
      </c>
      <c r="E102" s="195" t="s">
        <v>1083</v>
      </c>
      <c r="F102" s="196" t="s">
        <v>1084</v>
      </c>
      <c r="G102" s="197" t="s">
        <v>1085</v>
      </c>
      <c r="H102" s="198">
        <v>145</v>
      </c>
      <c r="I102" s="67"/>
      <c r="J102" s="199">
        <f t="shared" si="0"/>
        <v>0</v>
      </c>
      <c r="K102" s="196" t="s">
        <v>1289</v>
      </c>
      <c r="L102" s="127"/>
      <c r="M102" s="200" t="s">
        <v>3</v>
      </c>
      <c r="N102" s="201" t="s">
        <v>42</v>
      </c>
      <c r="O102" s="99"/>
      <c r="P102" s="202">
        <f t="shared" si="1"/>
        <v>0</v>
      </c>
      <c r="Q102" s="202">
        <v>0</v>
      </c>
      <c r="R102" s="202">
        <f t="shared" si="2"/>
        <v>0</v>
      </c>
      <c r="S102" s="202">
        <v>0</v>
      </c>
      <c r="T102" s="203">
        <f t="shared" si="3"/>
        <v>0</v>
      </c>
      <c r="AR102" s="120" t="s">
        <v>137</v>
      </c>
      <c r="AT102" s="120" t="s">
        <v>132</v>
      </c>
      <c r="AU102" s="120" t="s">
        <v>138</v>
      </c>
      <c r="AY102" s="120" t="s">
        <v>130</v>
      </c>
      <c r="BE102" s="204">
        <f t="shared" si="4"/>
        <v>0</v>
      </c>
      <c r="BF102" s="204">
        <f t="shared" si="5"/>
        <v>0</v>
      </c>
      <c r="BG102" s="204">
        <f t="shared" si="6"/>
        <v>0</v>
      </c>
      <c r="BH102" s="204">
        <f t="shared" si="7"/>
        <v>0</v>
      </c>
      <c r="BI102" s="204">
        <f t="shared" si="8"/>
        <v>0</v>
      </c>
      <c r="BJ102" s="120" t="s">
        <v>138</v>
      </c>
      <c r="BK102" s="204">
        <f t="shared" si="9"/>
        <v>0</v>
      </c>
      <c r="BL102" s="120" t="s">
        <v>137</v>
      </c>
      <c r="BM102" s="120" t="s">
        <v>1086</v>
      </c>
    </row>
    <row r="103" spans="2:65" s="95" customFormat="1" ht="22.5" customHeight="1" x14ac:dyDescent="0.3">
      <c r="B103" s="127"/>
      <c r="C103" s="194" t="s">
        <v>343</v>
      </c>
      <c r="D103" s="194" t="s">
        <v>132</v>
      </c>
      <c r="E103" s="195" t="s">
        <v>1087</v>
      </c>
      <c r="F103" s="196" t="s">
        <v>1088</v>
      </c>
      <c r="G103" s="197" t="s">
        <v>1085</v>
      </c>
      <c r="H103" s="198">
        <v>34</v>
      </c>
      <c r="I103" s="67"/>
      <c r="J103" s="199">
        <f t="shared" si="0"/>
        <v>0</v>
      </c>
      <c r="K103" s="196" t="s">
        <v>1289</v>
      </c>
      <c r="L103" s="127"/>
      <c r="M103" s="200" t="s">
        <v>3</v>
      </c>
      <c r="N103" s="201" t="s">
        <v>42</v>
      </c>
      <c r="O103" s="99"/>
      <c r="P103" s="202">
        <f t="shared" si="1"/>
        <v>0</v>
      </c>
      <c r="Q103" s="202">
        <v>0</v>
      </c>
      <c r="R103" s="202">
        <f t="shared" si="2"/>
        <v>0</v>
      </c>
      <c r="S103" s="202">
        <v>0</v>
      </c>
      <c r="T103" s="203">
        <f t="shared" si="3"/>
        <v>0</v>
      </c>
      <c r="AR103" s="120" t="s">
        <v>137</v>
      </c>
      <c r="AT103" s="120" t="s">
        <v>132</v>
      </c>
      <c r="AU103" s="120" t="s">
        <v>138</v>
      </c>
      <c r="AY103" s="120" t="s">
        <v>130</v>
      </c>
      <c r="BE103" s="204">
        <f t="shared" si="4"/>
        <v>0</v>
      </c>
      <c r="BF103" s="204">
        <f t="shared" si="5"/>
        <v>0</v>
      </c>
      <c r="BG103" s="204">
        <f t="shared" si="6"/>
        <v>0</v>
      </c>
      <c r="BH103" s="204">
        <f t="shared" si="7"/>
        <v>0</v>
      </c>
      <c r="BI103" s="204">
        <f t="shared" si="8"/>
        <v>0</v>
      </c>
      <c r="BJ103" s="120" t="s">
        <v>138</v>
      </c>
      <c r="BK103" s="204">
        <f t="shared" si="9"/>
        <v>0</v>
      </c>
      <c r="BL103" s="120" t="s">
        <v>137</v>
      </c>
      <c r="BM103" s="120" t="s">
        <v>1089</v>
      </c>
    </row>
    <row r="104" spans="2:65" s="95" customFormat="1" ht="22.5" customHeight="1" x14ac:dyDescent="0.3">
      <c r="B104" s="127"/>
      <c r="C104" s="194" t="s">
        <v>264</v>
      </c>
      <c r="D104" s="194" t="s">
        <v>132</v>
      </c>
      <c r="E104" s="195" t="s">
        <v>1090</v>
      </c>
      <c r="F104" s="196" t="s">
        <v>1091</v>
      </c>
      <c r="G104" s="197" t="s">
        <v>1085</v>
      </c>
      <c r="H104" s="198">
        <v>5</v>
      </c>
      <c r="I104" s="67"/>
      <c r="J104" s="199">
        <f t="shared" si="0"/>
        <v>0</v>
      </c>
      <c r="K104" s="196" t="s">
        <v>1289</v>
      </c>
      <c r="L104" s="127"/>
      <c r="M104" s="200" t="s">
        <v>3</v>
      </c>
      <c r="N104" s="201" t="s">
        <v>42</v>
      </c>
      <c r="O104" s="99"/>
      <c r="P104" s="202">
        <f t="shared" si="1"/>
        <v>0</v>
      </c>
      <c r="Q104" s="202">
        <v>0</v>
      </c>
      <c r="R104" s="202">
        <f t="shared" si="2"/>
        <v>0</v>
      </c>
      <c r="S104" s="202">
        <v>0</v>
      </c>
      <c r="T104" s="203">
        <f t="shared" si="3"/>
        <v>0</v>
      </c>
      <c r="AR104" s="120" t="s">
        <v>137</v>
      </c>
      <c r="AT104" s="120" t="s">
        <v>132</v>
      </c>
      <c r="AU104" s="120" t="s">
        <v>138</v>
      </c>
      <c r="AY104" s="120" t="s">
        <v>130</v>
      </c>
      <c r="BE104" s="204">
        <f t="shared" si="4"/>
        <v>0</v>
      </c>
      <c r="BF104" s="204">
        <f t="shared" si="5"/>
        <v>0</v>
      </c>
      <c r="BG104" s="204">
        <f t="shared" si="6"/>
        <v>0</v>
      </c>
      <c r="BH104" s="204">
        <f t="shared" si="7"/>
        <v>0</v>
      </c>
      <c r="BI104" s="204">
        <f t="shared" si="8"/>
        <v>0</v>
      </c>
      <c r="BJ104" s="120" t="s">
        <v>138</v>
      </c>
      <c r="BK104" s="204">
        <f t="shared" si="9"/>
        <v>0</v>
      </c>
      <c r="BL104" s="120" t="s">
        <v>137</v>
      </c>
      <c r="BM104" s="120" t="s">
        <v>1092</v>
      </c>
    </row>
    <row r="105" spans="2:65" s="95" customFormat="1" ht="22.5" customHeight="1" x14ac:dyDescent="0.3">
      <c r="B105" s="127"/>
      <c r="C105" s="194" t="s">
        <v>273</v>
      </c>
      <c r="D105" s="194" t="s">
        <v>132</v>
      </c>
      <c r="E105" s="195" t="s">
        <v>1093</v>
      </c>
      <c r="F105" s="196" t="s">
        <v>1094</v>
      </c>
      <c r="G105" s="197" t="s">
        <v>1085</v>
      </c>
      <c r="H105" s="198">
        <v>6</v>
      </c>
      <c r="I105" s="67"/>
      <c r="J105" s="199">
        <f t="shared" si="0"/>
        <v>0</v>
      </c>
      <c r="K105" s="196" t="s">
        <v>1289</v>
      </c>
      <c r="L105" s="127"/>
      <c r="M105" s="200" t="s">
        <v>3</v>
      </c>
      <c r="N105" s="201" t="s">
        <v>42</v>
      </c>
      <c r="O105" s="99"/>
      <c r="P105" s="202">
        <f t="shared" si="1"/>
        <v>0</v>
      </c>
      <c r="Q105" s="202">
        <v>0</v>
      </c>
      <c r="R105" s="202">
        <f t="shared" si="2"/>
        <v>0</v>
      </c>
      <c r="S105" s="202">
        <v>0</v>
      </c>
      <c r="T105" s="203">
        <f t="shared" si="3"/>
        <v>0</v>
      </c>
      <c r="AR105" s="120" t="s">
        <v>137</v>
      </c>
      <c r="AT105" s="120" t="s">
        <v>132</v>
      </c>
      <c r="AU105" s="120" t="s">
        <v>138</v>
      </c>
      <c r="AY105" s="120" t="s">
        <v>130</v>
      </c>
      <c r="BE105" s="204">
        <f t="shared" si="4"/>
        <v>0</v>
      </c>
      <c r="BF105" s="204">
        <f t="shared" si="5"/>
        <v>0</v>
      </c>
      <c r="BG105" s="204">
        <f t="shared" si="6"/>
        <v>0</v>
      </c>
      <c r="BH105" s="204">
        <f t="shared" si="7"/>
        <v>0</v>
      </c>
      <c r="BI105" s="204">
        <f t="shared" si="8"/>
        <v>0</v>
      </c>
      <c r="BJ105" s="120" t="s">
        <v>138</v>
      </c>
      <c r="BK105" s="204">
        <f t="shared" si="9"/>
        <v>0</v>
      </c>
      <c r="BL105" s="120" t="s">
        <v>137</v>
      </c>
      <c r="BM105" s="120" t="s">
        <v>1095</v>
      </c>
    </row>
    <row r="106" spans="2:65" s="95" customFormat="1" ht="22.5" customHeight="1" x14ac:dyDescent="0.3">
      <c r="B106" s="127"/>
      <c r="C106" s="194" t="s">
        <v>277</v>
      </c>
      <c r="D106" s="194" t="s">
        <v>132</v>
      </c>
      <c r="E106" s="195" t="s">
        <v>1096</v>
      </c>
      <c r="F106" s="196" t="s">
        <v>1097</v>
      </c>
      <c r="G106" s="197" t="s">
        <v>195</v>
      </c>
      <c r="H106" s="198">
        <v>135</v>
      </c>
      <c r="I106" s="67"/>
      <c r="J106" s="199">
        <f t="shared" si="0"/>
        <v>0</v>
      </c>
      <c r="K106" s="196" t="s">
        <v>1289</v>
      </c>
      <c r="L106" s="127"/>
      <c r="M106" s="200" t="s">
        <v>3</v>
      </c>
      <c r="N106" s="251" t="s">
        <v>42</v>
      </c>
      <c r="O106" s="252"/>
      <c r="P106" s="253">
        <f t="shared" si="1"/>
        <v>0</v>
      </c>
      <c r="Q106" s="253">
        <v>0</v>
      </c>
      <c r="R106" s="253">
        <f t="shared" si="2"/>
        <v>0</v>
      </c>
      <c r="S106" s="253">
        <v>0</v>
      </c>
      <c r="T106" s="254">
        <f t="shared" si="3"/>
        <v>0</v>
      </c>
      <c r="AR106" s="120" t="s">
        <v>137</v>
      </c>
      <c r="AT106" s="120" t="s">
        <v>132</v>
      </c>
      <c r="AU106" s="120" t="s">
        <v>138</v>
      </c>
      <c r="AY106" s="120" t="s">
        <v>130</v>
      </c>
      <c r="BE106" s="204">
        <f t="shared" si="4"/>
        <v>0</v>
      </c>
      <c r="BF106" s="204">
        <f t="shared" si="5"/>
        <v>0</v>
      </c>
      <c r="BG106" s="204">
        <f t="shared" si="6"/>
        <v>0</v>
      </c>
      <c r="BH106" s="204">
        <f t="shared" si="7"/>
        <v>0</v>
      </c>
      <c r="BI106" s="204">
        <f t="shared" si="8"/>
        <v>0</v>
      </c>
      <c r="BJ106" s="120" t="s">
        <v>138</v>
      </c>
      <c r="BK106" s="204">
        <f t="shared" si="9"/>
        <v>0</v>
      </c>
      <c r="BL106" s="120" t="s">
        <v>137</v>
      </c>
      <c r="BM106" s="120" t="s">
        <v>1098</v>
      </c>
    </row>
    <row r="107" spans="2:65" s="95" customFormat="1" ht="6.95" customHeight="1" x14ac:dyDescent="0.3">
      <c r="B107" s="144"/>
      <c r="C107" s="106"/>
      <c r="D107" s="106"/>
      <c r="E107" s="106"/>
      <c r="F107" s="106"/>
      <c r="G107" s="106"/>
      <c r="H107" s="106"/>
      <c r="I107" s="106"/>
      <c r="J107" s="106"/>
      <c r="K107" s="106"/>
      <c r="L107" s="127"/>
    </row>
  </sheetData>
  <sheetProtection password="CA7F" sheet="1" objects="1" scenarios="1"/>
  <autoFilter ref="C77:K77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77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6"/>
  <sheetViews>
    <sheetView showGridLines="0" zoomScaleNormal="100" workbookViewId="0">
      <selection activeCell="D28" sqref="D28:J28"/>
    </sheetView>
  </sheetViews>
  <sheetFormatPr defaultRowHeight="13.5" x14ac:dyDescent="0.3"/>
  <cols>
    <col min="1" max="1" width="8.33203125" style="255" customWidth="1"/>
    <col min="2" max="2" width="1.6640625" style="255" customWidth="1"/>
    <col min="3" max="4" width="5" style="255" customWidth="1"/>
    <col min="5" max="5" width="11.6640625" style="255" customWidth="1"/>
    <col min="6" max="6" width="9.1640625" style="255" customWidth="1"/>
    <col min="7" max="7" width="5" style="255" customWidth="1"/>
    <col min="8" max="8" width="77.83203125" style="255" customWidth="1"/>
    <col min="9" max="10" width="20" style="255" customWidth="1"/>
    <col min="11" max="11" width="1.6640625" style="255" customWidth="1"/>
    <col min="12" max="256" width="9.33203125" style="255"/>
    <col min="257" max="257" width="8.33203125" style="255" customWidth="1"/>
    <col min="258" max="258" width="1.6640625" style="255" customWidth="1"/>
    <col min="259" max="260" width="5" style="255" customWidth="1"/>
    <col min="261" max="261" width="11.6640625" style="255" customWidth="1"/>
    <col min="262" max="262" width="9.1640625" style="255" customWidth="1"/>
    <col min="263" max="263" width="5" style="255" customWidth="1"/>
    <col min="264" max="264" width="77.83203125" style="255" customWidth="1"/>
    <col min="265" max="266" width="20" style="255" customWidth="1"/>
    <col min="267" max="267" width="1.6640625" style="255" customWidth="1"/>
    <col min="268" max="512" width="9.33203125" style="255"/>
    <col min="513" max="513" width="8.33203125" style="255" customWidth="1"/>
    <col min="514" max="514" width="1.6640625" style="255" customWidth="1"/>
    <col min="515" max="516" width="5" style="255" customWidth="1"/>
    <col min="517" max="517" width="11.6640625" style="255" customWidth="1"/>
    <col min="518" max="518" width="9.1640625" style="255" customWidth="1"/>
    <col min="519" max="519" width="5" style="255" customWidth="1"/>
    <col min="520" max="520" width="77.83203125" style="255" customWidth="1"/>
    <col min="521" max="522" width="20" style="255" customWidth="1"/>
    <col min="523" max="523" width="1.6640625" style="255" customWidth="1"/>
    <col min="524" max="768" width="9.33203125" style="255"/>
    <col min="769" max="769" width="8.33203125" style="255" customWidth="1"/>
    <col min="770" max="770" width="1.6640625" style="255" customWidth="1"/>
    <col min="771" max="772" width="5" style="255" customWidth="1"/>
    <col min="773" max="773" width="11.6640625" style="255" customWidth="1"/>
    <col min="774" max="774" width="9.1640625" style="255" customWidth="1"/>
    <col min="775" max="775" width="5" style="255" customWidth="1"/>
    <col min="776" max="776" width="77.83203125" style="255" customWidth="1"/>
    <col min="777" max="778" width="20" style="255" customWidth="1"/>
    <col min="779" max="779" width="1.6640625" style="255" customWidth="1"/>
    <col min="780" max="1024" width="9.33203125" style="255"/>
    <col min="1025" max="1025" width="8.33203125" style="255" customWidth="1"/>
    <col min="1026" max="1026" width="1.6640625" style="255" customWidth="1"/>
    <col min="1027" max="1028" width="5" style="255" customWidth="1"/>
    <col min="1029" max="1029" width="11.6640625" style="255" customWidth="1"/>
    <col min="1030" max="1030" width="9.1640625" style="255" customWidth="1"/>
    <col min="1031" max="1031" width="5" style="255" customWidth="1"/>
    <col min="1032" max="1032" width="77.83203125" style="255" customWidth="1"/>
    <col min="1033" max="1034" width="20" style="255" customWidth="1"/>
    <col min="1035" max="1035" width="1.6640625" style="255" customWidth="1"/>
    <col min="1036" max="1280" width="9.33203125" style="255"/>
    <col min="1281" max="1281" width="8.33203125" style="255" customWidth="1"/>
    <col min="1282" max="1282" width="1.6640625" style="255" customWidth="1"/>
    <col min="1283" max="1284" width="5" style="255" customWidth="1"/>
    <col min="1285" max="1285" width="11.6640625" style="255" customWidth="1"/>
    <col min="1286" max="1286" width="9.1640625" style="255" customWidth="1"/>
    <col min="1287" max="1287" width="5" style="255" customWidth="1"/>
    <col min="1288" max="1288" width="77.83203125" style="255" customWidth="1"/>
    <col min="1289" max="1290" width="20" style="255" customWidth="1"/>
    <col min="1291" max="1291" width="1.6640625" style="255" customWidth="1"/>
    <col min="1292" max="1536" width="9.33203125" style="255"/>
    <col min="1537" max="1537" width="8.33203125" style="255" customWidth="1"/>
    <col min="1538" max="1538" width="1.6640625" style="255" customWidth="1"/>
    <col min="1539" max="1540" width="5" style="255" customWidth="1"/>
    <col min="1541" max="1541" width="11.6640625" style="255" customWidth="1"/>
    <col min="1542" max="1542" width="9.1640625" style="255" customWidth="1"/>
    <col min="1543" max="1543" width="5" style="255" customWidth="1"/>
    <col min="1544" max="1544" width="77.83203125" style="255" customWidth="1"/>
    <col min="1545" max="1546" width="20" style="255" customWidth="1"/>
    <col min="1547" max="1547" width="1.6640625" style="255" customWidth="1"/>
    <col min="1548" max="1792" width="9.33203125" style="255"/>
    <col min="1793" max="1793" width="8.33203125" style="255" customWidth="1"/>
    <col min="1794" max="1794" width="1.6640625" style="255" customWidth="1"/>
    <col min="1795" max="1796" width="5" style="255" customWidth="1"/>
    <col min="1797" max="1797" width="11.6640625" style="255" customWidth="1"/>
    <col min="1798" max="1798" width="9.1640625" style="255" customWidth="1"/>
    <col min="1799" max="1799" width="5" style="255" customWidth="1"/>
    <col min="1800" max="1800" width="77.83203125" style="255" customWidth="1"/>
    <col min="1801" max="1802" width="20" style="255" customWidth="1"/>
    <col min="1803" max="1803" width="1.6640625" style="255" customWidth="1"/>
    <col min="1804" max="2048" width="9.33203125" style="255"/>
    <col min="2049" max="2049" width="8.33203125" style="255" customWidth="1"/>
    <col min="2050" max="2050" width="1.6640625" style="255" customWidth="1"/>
    <col min="2051" max="2052" width="5" style="255" customWidth="1"/>
    <col min="2053" max="2053" width="11.6640625" style="255" customWidth="1"/>
    <col min="2054" max="2054" width="9.1640625" style="255" customWidth="1"/>
    <col min="2055" max="2055" width="5" style="255" customWidth="1"/>
    <col min="2056" max="2056" width="77.83203125" style="255" customWidth="1"/>
    <col min="2057" max="2058" width="20" style="255" customWidth="1"/>
    <col min="2059" max="2059" width="1.6640625" style="255" customWidth="1"/>
    <col min="2060" max="2304" width="9.33203125" style="255"/>
    <col min="2305" max="2305" width="8.33203125" style="255" customWidth="1"/>
    <col min="2306" max="2306" width="1.6640625" style="255" customWidth="1"/>
    <col min="2307" max="2308" width="5" style="255" customWidth="1"/>
    <col min="2309" max="2309" width="11.6640625" style="255" customWidth="1"/>
    <col min="2310" max="2310" width="9.1640625" style="255" customWidth="1"/>
    <col min="2311" max="2311" width="5" style="255" customWidth="1"/>
    <col min="2312" max="2312" width="77.83203125" style="255" customWidth="1"/>
    <col min="2313" max="2314" width="20" style="255" customWidth="1"/>
    <col min="2315" max="2315" width="1.6640625" style="255" customWidth="1"/>
    <col min="2316" max="2560" width="9.33203125" style="255"/>
    <col min="2561" max="2561" width="8.33203125" style="255" customWidth="1"/>
    <col min="2562" max="2562" width="1.6640625" style="255" customWidth="1"/>
    <col min="2563" max="2564" width="5" style="255" customWidth="1"/>
    <col min="2565" max="2565" width="11.6640625" style="255" customWidth="1"/>
    <col min="2566" max="2566" width="9.1640625" style="255" customWidth="1"/>
    <col min="2567" max="2567" width="5" style="255" customWidth="1"/>
    <col min="2568" max="2568" width="77.83203125" style="255" customWidth="1"/>
    <col min="2569" max="2570" width="20" style="255" customWidth="1"/>
    <col min="2571" max="2571" width="1.6640625" style="255" customWidth="1"/>
    <col min="2572" max="2816" width="9.33203125" style="255"/>
    <col min="2817" max="2817" width="8.33203125" style="255" customWidth="1"/>
    <col min="2818" max="2818" width="1.6640625" style="255" customWidth="1"/>
    <col min="2819" max="2820" width="5" style="255" customWidth="1"/>
    <col min="2821" max="2821" width="11.6640625" style="255" customWidth="1"/>
    <col min="2822" max="2822" width="9.1640625" style="255" customWidth="1"/>
    <col min="2823" max="2823" width="5" style="255" customWidth="1"/>
    <col min="2824" max="2824" width="77.83203125" style="255" customWidth="1"/>
    <col min="2825" max="2826" width="20" style="255" customWidth="1"/>
    <col min="2827" max="2827" width="1.6640625" style="255" customWidth="1"/>
    <col min="2828" max="3072" width="9.33203125" style="255"/>
    <col min="3073" max="3073" width="8.33203125" style="255" customWidth="1"/>
    <col min="3074" max="3074" width="1.6640625" style="255" customWidth="1"/>
    <col min="3075" max="3076" width="5" style="255" customWidth="1"/>
    <col min="3077" max="3077" width="11.6640625" style="255" customWidth="1"/>
    <col min="3078" max="3078" width="9.1640625" style="255" customWidth="1"/>
    <col min="3079" max="3079" width="5" style="255" customWidth="1"/>
    <col min="3080" max="3080" width="77.83203125" style="255" customWidth="1"/>
    <col min="3081" max="3082" width="20" style="255" customWidth="1"/>
    <col min="3083" max="3083" width="1.6640625" style="255" customWidth="1"/>
    <col min="3084" max="3328" width="9.33203125" style="255"/>
    <col min="3329" max="3329" width="8.33203125" style="255" customWidth="1"/>
    <col min="3330" max="3330" width="1.6640625" style="255" customWidth="1"/>
    <col min="3331" max="3332" width="5" style="255" customWidth="1"/>
    <col min="3333" max="3333" width="11.6640625" style="255" customWidth="1"/>
    <col min="3334" max="3334" width="9.1640625" style="255" customWidth="1"/>
    <col min="3335" max="3335" width="5" style="255" customWidth="1"/>
    <col min="3336" max="3336" width="77.83203125" style="255" customWidth="1"/>
    <col min="3337" max="3338" width="20" style="255" customWidth="1"/>
    <col min="3339" max="3339" width="1.6640625" style="255" customWidth="1"/>
    <col min="3340" max="3584" width="9.33203125" style="255"/>
    <col min="3585" max="3585" width="8.33203125" style="255" customWidth="1"/>
    <col min="3586" max="3586" width="1.6640625" style="255" customWidth="1"/>
    <col min="3587" max="3588" width="5" style="255" customWidth="1"/>
    <col min="3589" max="3589" width="11.6640625" style="255" customWidth="1"/>
    <col min="3590" max="3590" width="9.1640625" style="255" customWidth="1"/>
    <col min="3591" max="3591" width="5" style="255" customWidth="1"/>
    <col min="3592" max="3592" width="77.83203125" style="255" customWidth="1"/>
    <col min="3593" max="3594" width="20" style="255" customWidth="1"/>
    <col min="3595" max="3595" width="1.6640625" style="255" customWidth="1"/>
    <col min="3596" max="3840" width="9.33203125" style="255"/>
    <col min="3841" max="3841" width="8.33203125" style="255" customWidth="1"/>
    <col min="3842" max="3842" width="1.6640625" style="255" customWidth="1"/>
    <col min="3843" max="3844" width="5" style="255" customWidth="1"/>
    <col min="3845" max="3845" width="11.6640625" style="255" customWidth="1"/>
    <col min="3846" max="3846" width="9.1640625" style="255" customWidth="1"/>
    <col min="3847" max="3847" width="5" style="255" customWidth="1"/>
    <col min="3848" max="3848" width="77.83203125" style="255" customWidth="1"/>
    <col min="3849" max="3850" width="20" style="255" customWidth="1"/>
    <col min="3851" max="3851" width="1.6640625" style="255" customWidth="1"/>
    <col min="3852" max="4096" width="9.33203125" style="255"/>
    <col min="4097" max="4097" width="8.33203125" style="255" customWidth="1"/>
    <col min="4098" max="4098" width="1.6640625" style="255" customWidth="1"/>
    <col min="4099" max="4100" width="5" style="255" customWidth="1"/>
    <col min="4101" max="4101" width="11.6640625" style="255" customWidth="1"/>
    <col min="4102" max="4102" width="9.1640625" style="255" customWidth="1"/>
    <col min="4103" max="4103" width="5" style="255" customWidth="1"/>
    <col min="4104" max="4104" width="77.83203125" style="255" customWidth="1"/>
    <col min="4105" max="4106" width="20" style="255" customWidth="1"/>
    <col min="4107" max="4107" width="1.6640625" style="255" customWidth="1"/>
    <col min="4108" max="4352" width="9.33203125" style="255"/>
    <col min="4353" max="4353" width="8.33203125" style="255" customWidth="1"/>
    <col min="4354" max="4354" width="1.6640625" style="255" customWidth="1"/>
    <col min="4355" max="4356" width="5" style="255" customWidth="1"/>
    <col min="4357" max="4357" width="11.6640625" style="255" customWidth="1"/>
    <col min="4358" max="4358" width="9.1640625" style="255" customWidth="1"/>
    <col min="4359" max="4359" width="5" style="255" customWidth="1"/>
    <col min="4360" max="4360" width="77.83203125" style="255" customWidth="1"/>
    <col min="4361" max="4362" width="20" style="255" customWidth="1"/>
    <col min="4363" max="4363" width="1.6640625" style="255" customWidth="1"/>
    <col min="4364" max="4608" width="9.33203125" style="255"/>
    <col min="4609" max="4609" width="8.33203125" style="255" customWidth="1"/>
    <col min="4610" max="4610" width="1.6640625" style="255" customWidth="1"/>
    <col min="4611" max="4612" width="5" style="255" customWidth="1"/>
    <col min="4613" max="4613" width="11.6640625" style="255" customWidth="1"/>
    <col min="4614" max="4614" width="9.1640625" style="255" customWidth="1"/>
    <col min="4615" max="4615" width="5" style="255" customWidth="1"/>
    <col min="4616" max="4616" width="77.83203125" style="255" customWidth="1"/>
    <col min="4617" max="4618" width="20" style="255" customWidth="1"/>
    <col min="4619" max="4619" width="1.6640625" style="255" customWidth="1"/>
    <col min="4620" max="4864" width="9.33203125" style="255"/>
    <col min="4865" max="4865" width="8.33203125" style="255" customWidth="1"/>
    <col min="4866" max="4866" width="1.6640625" style="255" customWidth="1"/>
    <col min="4867" max="4868" width="5" style="255" customWidth="1"/>
    <col min="4869" max="4869" width="11.6640625" style="255" customWidth="1"/>
    <col min="4870" max="4870" width="9.1640625" style="255" customWidth="1"/>
    <col min="4871" max="4871" width="5" style="255" customWidth="1"/>
    <col min="4872" max="4872" width="77.83203125" style="255" customWidth="1"/>
    <col min="4873" max="4874" width="20" style="255" customWidth="1"/>
    <col min="4875" max="4875" width="1.6640625" style="255" customWidth="1"/>
    <col min="4876" max="5120" width="9.33203125" style="255"/>
    <col min="5121" max="5121" width="8.33203125" style="255" customWidth="1"/>
    <col min="5122" max="5122" width="1.6640625" style="255" customWidth="1"/>
    <col min="5123" max="5124" width="5" style="255" customWidth="1"/>
    <col min="5125" max="5125" width="11.6640625" style="255" customWidth="1"/>
    <col min="5126" max="5126" width="9.1640625" style="255" customWidth="1"/>
    <col min="5127" max="5127" width="5" style="255" customWidth="1"/>
    <col min="5128" max="5128" width="77.83203125" style="255" customWidth="1"/>
    <col min="5129" max="5130" width="20" style="255" customWidth="1"/>
    <col min="5131" max="5131" width="1.6640625" style="255" customWidth="1"/>
    <col min="5132" max="5376" width="9.33203125" style="255"/>
    <col min="5377" max="5377" width="8.33203125" style="255" customWidth="1"/>
    <col min="5378" max="5378" width="1.6640625" style="255" customWidth="1"/>
    <col min="5379" max="5380" width="5" style="255" customWidth="1"/>
    <col min="5381" max="5381" width="11.6640625" style="255" customWidth="1"/>
    <col min="5382" max="5382" width="9.1640625" style="255" customWidth="1"/>
    <col min="5383" max="5383" width="5" style="255" customWidth="1"/>
    <col min="5384" max="5384" width="77.83203125" style="255" customWidth="1"/>
    <col min="5385" max="5386" width="20" style="255" customWidth="1"/>
    <col min="5387" max="5387" width="1.6640625" style="255" customWidth="1"/>
    <col min="5388" max="5632" width="9.33203125" style="255"/>
    <col min="5633" max="5633" width="8.33203125" style="255" customWidth="1"/>
    <col min="5634" max="5634" width="1.6640625" style="255" customWidth="1"/>
    <col min="5635" max="5636" width="5" style="255" customWidth="1"/>
    <col min="5637" max="5637" width="11.6640625" style="255" customWidth="1"/>
    <col min="5638" max="5638" width="9.1640625" style="255" customWidth="1"/>
    <col min="5639" max="5639" width="5" style="255" customWidth="1"/>
    <col min="5640" max="5640" width="77.83203125" style="255" customWidth="1"/>
    <col min="5641" max="5642" width="20" style="255" customWidth="1"/>
    <col min="5643" max="5643" width="1.6640625" style="255" customWidth="1"/>
    <col min="5644" max="5888" width="9.33203125" style="255"/>
    <col min="5889" max="5889" width="8.33203125" style="255" customWidth="1"/>
    <col min="5890" max="5890" width="1.6640625" style="255" customWidth="1"/>
    <col min="5891" max="5892" width="5" style="255" customWidth="1"/>
    <col min="5893" max="5893" width="11.6640625" style="255" customWidth="1"/>
    <col min="5894" max="5894" width="9.1640625" style="255" customWidth="1"/>
    <col min="5895" max="5895" width="5" style="255" customWidth="1"/>
    <col min="5896" max="5896" width="77.83203125" style="255" customWidth="1"/>
    <col min="5897" max="5898" width="20" style="255" customWidth="1"/>
    <col min="5899" max="5899" width="1.6640625" style="255" customWidth="1"/>
    <col min="5900" max="6144" width="9.33203125" style="255"/>
    <col min="6145" max="6145" width="8.33203125" style="255" customWidth="1"/>
    <col min="6146" max="6146" width="1.6640625" style="255" customWidth="1"/>
    <col min="6147" max="6148" width="5" style="255" customWidth="1"/>
    <col min="6149" max="6149" width="11.6640625" style="255" customWidth="1"/>
    <col min="6150" max="6150" width="9.1640625" style="255" customWidth="1"/>
    <col min="6151" max="6151" width="5" style="255" customWidth="1"/>
    <col min="6152" max="6152" width="77.83203125" style="255" customWidth="1"/>
    <col min="6153" max="6154" width="20" style="255" customWidth="1"/>
    <col min="6155" max="6155" width="1.6640625" style="255" customWidth="1"/>
    <col min="6156" max="6400" width="9.33203125" style="255"/>
    <col min="6401" max="6401" width="8.33203125" style="255" customWidth="1"/>
    <col min="6402" max="6402" width="1.6640625" style="255" customWidth="1"/>
    <col min="6403" max="6404" width="5" style="255" customWidth="1"/>
    <col min="6405" max="6405" width="11.6640625" style="255" customWidth="1"/>
    <col min="6406" max="6406" width="9.1640625" style="255" customWidth="1"/>
    <col min="6407" max="6407" width="5" style="255" customWidth="1"/>
    <col min="6408" max="6408" width="77.83203125" style="255" customWidth="1"/>
    <col min="6409" max="6410" width="20" style="255" customWidth="1"/>
    <col min="6411" max="6411" width="1.6640625" style="255" customWidth="1"/>
    <col min="6412" max="6656" width="9.33203125" style="255"/>
    <col min="6657" max="6657" width="8.33203125" style="255" customWidth="1"/>
    <col min="6658" max="6658" width="1.6640625" style="255" customWidth="1"/>
    <col min="6659" max="6660" width="5" style="255" customWidth="1"/>
    <col min="6661" max="6661" width="11.6640625" style="255" customWidth="1"/>
    <col min="6662" max="6662" width="9.1640625" style="255" customWidth="1"/>
    <col min="6663" max="6663" width="5" style="255" customWidth="1"/>
    <col min="6664" max="6664" width="77.83203125" style="255" customWidth="1"/>
    <col min="6665" max="6666" width="20" style="255" customWidth="1"/>
    <col min="6667" max="6667" width="1.6640625" style="255" customWidth="1"/>
    <col min="6668" max="6912" width="9.33203125" style="255"/>
    <col min="6913" max="6913" width="8.33203125" style="255" customWidth="1"/>
    <col min="6914" max="6914" width="1.6640625" style="255" customWidth="1"/>
    <col min="6915" max="6916" width="5" style="255" customWidth="1"/>
    <col min="6917" max="6917" width="11.6640625" style="255" customWidth="1"/>
    <col min="6918" max="6918" width="9.1640625" style="255" customWidth="1"/>
    <col min="6919" max="6919" width="5" style="255" customWidth="1"/>
    <col min="6920" max="6920" width="77.83203125" style="255" customWidth="1"/>
    <col min="6921" max="6922" width="20" style="255" customWidth="1"/>
    <col min="6923" max="6923" width="1.6640625" style="255" customWidth="1"/>
    <col min="6924" max="7168" width="9.33203125" style="255"/>
    <col min="7169" max="7169" width="8.33203125" style="255" customWidth="1"/>
    <col min="7170" max="7170" width="1.6640625" style="255" customWidth="1"/>
    <col min="7171" max="7172" width="5" style="255" customWidth="1"/>
    <col min="7173" max="7173" width="11.6640625" style="255" customWidth="1"/>
    <col min="7174" max="7174" width="9.1640625" style="255" customWidth="1"/>
    <col min="7175" max="7175" width="5" style="255" customWidth="1"/>
    <col min="7176" max="7176" width="77.83203125" style="255" customWidth="1"/>
    <col min="7177" max="7178" width="20" style="255" customWidth="1"/>
    <col min="7179" max="7179" width="1.6640625" style="255" customWidth="1"/>
    <col min="7180" max="7424" width="9.33203125" style="255"/>
    <col min="7425" max="7425" width="8.33203125" style="255" customWidth="1"/>
    <col min="7426" max="7426" width="1.6640625" style="255" customWidth="1"/>
    <col min="7427" max="7428" width="5" style="255" customWidth="1"/>
    <col min="7429" max="7429" width="11.6640625" style="255" customWidth="1"/>
    <col min="7430" max="7430" width="9.1640625" style="255" customWidth="1"/>
    <col min="7431" max="7431" width="5" style="255" customWidth="1"/>
    <col min="7432" max="7432" width="77.83203125" style="255" customWidth="1"/>
    <col min="7433" max="7434" width="20" style="255" customWidth="1"/>
    <col min="7435" max="7435" width="1.6640625" style="255" customWidth="1"/>
    <col min="7436" max="7680" width="9.33203125" style="255"/>
    <col min="7681" max="7681" width="8.33203125" style="255" customWidth="1"/>
    <col min="7682" max="7682" width="1.6640625" style="255" customWidth="1"/>
    <col min="7683" max="7684" width="5" style="255" customWidth="1"/>
    <col min="7685" max="7685" width="11.6640625" style="255" customWidth="1"/>
    <col min="7686" max="7686" width="9.1640625" style="255" customWidth="1"/>
    <col min="7687" max="7687" width="5" style="255" customWidth="1"/>
    <col min="7688" max="7688" width="77.83203125" style="255" customWidth="1"/>
    <col min="7689" max="7690" width="20" style="255" customWidth="1"/>
    <col min="7691" max="7691" width="1.6640625" style="255" customWidth="1"/>
    <col min="7692" max="7936" width="9.33203125" style="255"/>
    <col min="7937" max="7937" width="8.33203125" style="255" customWidth="1"/>
    <col min="7938" max="7938" width="1.6640625" style="255" customWidth="1"/>
    <col min="7939" max="7940" width="5" style="255" customWidth="1"/>
    <col min="7941" max="7941" width="11.6640625" style="255" customWidth="1"/>
    <col min="7942" max="7942" width="9.1640625" style="255" customWidth="1"/>
    <col min="7943" max="7943" width="5" style="255" customWidth="1"/>
    <col min="7944" max="7944" width="77.83203125" style="255" customWidth="1"/>
    <col min="7945" max="7946" width="20" style="255" customWidth="1"/>
    <col min="7947" max="7947" width="1.6640625" style="255" customWidth="1"/>
    <col min="7948" max="8192" width="9.33203125" style="255"/>
    <col min="8193" max="8193" width="8.33203125" style="255" customWidth="1"/>
    <col min="8194" max="8194" width="1.6640625" style="255" customWidth="1"/>
    <col min="8195" max="8196" width="5" style="255" customWidth="1"/>
    <col min="8197" max="8197" width="11.6640625" style="255" customWidth="1"/>
    <col min="8198" max="8198" width="9.1640625" style="255" customWidth="1"/>
    <col min="8199" max="8199" width="5" style="255" customWidth="1"/>
    <col min="8200" max="8200" width="77.83203125" style="255" customWidth="1"/>
    <col min="8201" max="8202" width="20" style="255" customWidth="1"/>
    <col min="8203" max="8203" width="1.6640625" style="255" customWidth="1"/>
    <col min="8204" max="8448" width="9.33203125" style="255"/>
    <col min="8449" max="8449" width="8.33203125" style="255" customWidth="1"/>
    <col min="8450" max="8450" width="1.6640625" style="255" customWidth="1"/>
    <col min="8451" max="8452" width="5" style="255" customWidth="1"/>
    <col min="8453" max="8453" width="11.6640625" style="255" customWidth="1"/>
    <col min="8454" max="8454" width="9.1640625" style="255" customWidth="1"/>
    <col min="8455" max="8455" width="5" style="255" customWidth="1"/>
    <col min="8456" max="8456" width="77.83203125" style="255" customWidth="1"/>
    <col min="8457" max="8458" width="20" style="255" customWidth="1"/>
    <col min="8459" max="8459" width="1.6640625" style="255" customWidth="1"/>
    <col min="8460" max="8704" width="9.33203125" style="255"/>
    <col min="8705" max="8705" width="8.33203125" style="255" customWidth="1"/>
    <col min="8706" max="8706" width="1.6640625" style="255" customWidth="1"/>
    <col min="8707" max="8708" width="5" style="255" customWidth="1"/>
    <col min="8709" max="8709" width="11.6640625" style="255" customWidth="1"/>
    <col min="8710" max="8710" width="9.1640625" style="255" customWidth="1"/>
    <col min="8711" max="8711" width="5" style="255" customWidth="1"/>
    <col min="8712" max="8712" width="77.83203125" style="255" customWidth="1"/>
    <col min="8713" max="8714" width="20" style="255" customWidth="1"/>
    <col min="8715" max="8715" width="1.6640625" style="255" customWidth="1"/>
    <col min="8716" max="8960" width="9.33203125" style="255"/>
    <col min="8961" max="8961" width="8.33203125" style="255" customWidth="1"/>
    <col min="8962" max="8962" width="1.6640625" style="255" customWidth="1"/>
    <col min="8963" max="8964" width="5" style="255" customWidth="1"/>
    <col min="8965" max="8965" width="11.6640625" style="255" customWidth="1"/>
    <col min="8966" max="8966" width="9.1640625" style="255" customWidth="1"/>
    <col min="8967" max="8967" width="5" style="255" customWidth="1"/>
    <col min="8968" max="8968" width="77.83203125" style="255" customWidth="1"/>
    <col min="8969" max="8970" width="20" style="255" customWidth="1"/>
    <col min="8971" max="8971" width="1.6640625" style="255" customWidth="1"/>
    <col min="8972" max="9216" width="9.33203125" style="255"/>
    <col min="9217" max="9217" width="8.33203125" style="255" customWidth="1"/>
    <col min="9218" max="9218" width="1.6640625" style="255" customWidth="1"/>
    <col min="9219" max="9220" width="5" style="255" customWidth="1"/>
    <col min="9221" max="9221" width="11.6640625" style="255" customWidth="1"/>
    <col min="9222" max="9222" width="9.1640625" style="255" customWidth="1"/>
    <col min="9223" max="9223" width="5" style="255" customWidth="1"/>
    <col min="9224" max="9224" width="77.83203125" style="255" customWidth="1"/>
    <col min="9225" max="9226" width="20" style="255" customWidth="1"/>
    <col min="9227" max="9227" width="1.6640625" style="255" customWidth="1"/>
    <col min="9228" max="9472" width="9.33203125" style="255"/>
    <col min="9473" max="9473" width="8.33203125" style="255" customWidth="1"/>
    <col min="9474" max="9474" width="1.6640625" style="255" customWidth="1"/>
    <col min="9475" max="9476" width="5" style="255" customWidth="1"/>
    <col min="9477" max="9477" width="11.6640625" style="255" customWidth="1"/>
    <col min="9478" max="9478" width="9.1640625" style="255" customWidth="1"/>
    <col min="9479" max="9479" width="5" style="255" customWidth="1"/>
    <col min="9480" max="9480" width="77.83203125" style="255" customWidth="1"/>
    <col min="9481" max="9482" width="20" style="255" customWidth="1"/>
    <col min="9483" max="9483" width="1.6640625" style="255" customWidth="1"/>
    <col min="9484" max="9728" width="9.33203125" style="255"/>
    <col min="9729" max="9729" width="8.33203125" style="255" customWidth="1"/>
    <col min="9730" max="9730" width="1.6640625" style="255" customWidth="1"/>
    <col min="9731" max="9732" width="5" style="255" customWidth="1"/>
    <col min="9733" max="9733" width="11.6640625" style="255" customWidth="1"/>
    <col min="9734" max="9734" width="9.1640625" style="255" customWidth="1"/>
    <col min="9735" max="9735" width="5" style="255" customWidth="1"/>
    <col min="9736" max="9736" width="77.83203125" style="255" customWidth="1"/>
    <col min="9737" max="9738" width="20" style="255" customWidth="1"/>
    <col min="9739" max="9739" width="1.6640625" style="255" customWidth="1"/>
    <col min="9740" max="9984" width="9.33203125" style="255"/>
    <col min="9985" max="9985" width="8.33203125" style="255" customWidth="1"/>
    <col min="9986" max="9986" width="1.6640625" style="255" customWidth="1"/>
    <col min="9987" max="9988" width="5" style="255" customWidth="1"/>
    <col min="9989" max="9989" width="11.6640625" style="255" customWidth="1"/>
    <col min="9990" max="9990" width="9.1640625" style="255" customWidth="1"/>
    <col min="9991" max="9991" width="5" style="255" customWidth="1"/>
    <col min="9992" max="9992" width="77.83203125" style="255" customWidth="1"/>
    <col min="9993" max="9994" width="20" style="255" customWidth="1"/>
    <col min="9995" max="9995" width="1.6640625" style="255" customWidth="1"/>
    <col min="9996" max="10240" width="9.33203125" style="255"/>
    <col min="10241" max="10241" width="8.33203125" style="255" customWidth="1"/>
    <col min="10242" max="10242" width="1.6640625" style="255" customWidth="1"/>
    <col min="10243" max="10244" width="5" style="255" customWidth="1"/>
    <col min="10245" max="10245" width="11.6640625" style="255" customWidth="1"/>
    <col min="10246" max="10246" width="9.1640625" style="255" customWidth="1"/>
    <col min="10247" max="10247" width="5" style="255" customWidth="1"/>
    <col min="10248" max="10248" width="77.83203125" style="255" customWidth="1"/>
    <col min="10249" max="10250" width="20" style="255" customWidth="1"/>
    <col min="10251" max="10251" width="1.6640625" style="255" customWidth="1"/>
    <col min="10252" max="10496" width="9.33203125" style="255"/>
    <col min="10497" max="10497" width="8.33203125" style="255" customWidth="1"/>
    <col min="10498" max="10498" width="1.6640625" style="255" customWidth="1"/>
    <col min="10499" max="10500" width="5" style="255" customWidth="1"/>
    <col min="10501" max="10501" width="11.6640625" style="255" customWidth="1"/>
    <col min="10502" max="10502" width="9.1640625" style="255" customWidth="1"/>
    <col min="10503" max="10503" width="5" style="255" customWidth="1"/>
    <col min="10504" max="10504" width="77.83203125" style="255" customWidth="1"/>
    <col min="10505" max="10506" width="20" style="255" customWidth="1"/>
    <col min="10507" max="10507" width="1.6640625" style="255" customWidth="1"/>
    <col min="10508" max="10752" width="9.33203125" style="255"/>
    <col min="10753" max="10753" width="8.33203125" style="255" customWidth="1"/>
    <col min="10754" max="10754" width="1.6640625" style="255" customWidth="1"/>
    <col min="10755" max="10756" width="5" style="255" customWidth="1"/>
    <col min="10757" max="10757" width="11.6640625" style="255" customWidth="1"/>
    <col min="10758" max="10758" width="9.1640625" style="255" customWidth="1"/>
    <col min="10759" max="10759" width="5" style="255" customWidth="1"/>
    <col min="10760" max="10760" width="77.83203125" style="255" customWidth="1"/>
    <col min="10761" max="10762" width="20" style="255" customWidth="1"/>
    <col min="10763" max="10763" width="1.6640625" style="255" customWidth="1"/>
    <col min="10764" max="11008" width="9.33203125" style="255"/>
    <col min="11009" max="11009" width="8.33203125" style="255" customWidth="1"/>
    <col min="11010" max="11010" width="1.6640625" style="255" customWidth="1"/>
    <col min="11011" max="11012" width="5" style="255" customWidth="1"/>
    <col min="11013" max="11013" width="11.6640625" style="255" customWidth="1"/>
    <col min="11014" max="11014" width="9.1640625" style="255" customWidth="1"/>
    <col min="11015" max="11015" width="5" style="255" customWidth="1"/>
    <col min="11016" max="11016" width="77.83203125" style="255" customWidth="1"/>
    <col min="11017" max="11018" width="20" style="255" customWidth="1"/>
    <col min="11019" max="11019" width="1.6640625" style="255" customWidth="1"/>
    <col min="11020" max="11264" width="9.33203125" style="255"/>
    <col min="11265" max="11265" width="8.33203125" style="255" customWidth="1"/>
    <col min="11266" max="11266" width="1.6640625" style="255" customWidth="1"/>
    <col min="11267" max="11268" width="5" style="255" customWidth="1"/>
    <col min="11269" max="11269" width="11.6640625" style="255" customWidth="1"/>
    <col min="11270" max="11270" width="9.1640625" style="255" customWidth="1"/>
    <col min="11271" max="11271" width="5" style="255" customWidth="1"/>
    <col min="11272" max="11272" width="77.83203125" style="255" customWidth="1"/>
    <col min="11273" max="11274" width="20" style="255" customWidth="1"/>
    <col min="11275" max="11275" width="1.6640625" style="255" customWidth="1"/>
    <col min="11276" max="11520" width="9.33203125" style="255"/>
    <col min="11521" max="11521" width="8.33203125" style="255" customWidth="1"/>
    <col min="11522" max="11522" width="1.6640625" style="255" customWidth="1"/>
    <col min="11523" max="11524" width="5" style="255" customWidth="1"/>
    <col min="11525" max="11525" width="11.6640625" style="255" customWidth="1"/>
    <col min="11526" max="11526" width="9.1640625" style="255" customWidth="1"/>
    <col min="11527" max="11527" width="5" style="255" customWidth="1"/>
    <col min="11528" max="11528" width="77.83203125" style="255" customWidth="1"/>
    <col min="11529" max="11530" width="20" style="255" customWidth="1"/>
    <col min="11531" max="11531" width="1.6640625" style="255" customWidth="1"/>
    <col min="11532" max="11776" width="9.33203125" style="255"/>
    <col min="11777" max="11777" width="8.33203125" style="255" customWidth="1"/>
    <col min="11778" max="11778" width="1.6640625" style="255" customWidth="1"/>
    <col min="11779" max="11780" width="5" style="255" customWidth="1"/>
    <col min="11781" max="11781" width="11.6640625" style="255" customWidth="1"/>
    <col min="11782" max="11782" width="9.1640625" style="255" customWidth="1"/>
    <col min="11783" max="11783" width="5" style="255" customWidth="1"/>
    <col min="11784" max="11784" width="77.83203125" style="255" customWidth="1"/>
    <col min="11785" max="11786" width="20" style="255" customWidth="1"/>
    <col min="11787" max="11787" width="1.6640625" style="255" customWidth="1"/>
    <col min="11788" max="12032" width="9.33203125" style="255"/>
    <col min="12033" max="12033" width="8.33203125" style="255" customWidth="1"/>
    <col min="12034" max="12034" width="1.6640625" style="255" customWidth="1"/>
    <col min="12035" max="12036" width="5" style="255" customWidth="1"/>
    <col min="12037" max="12037" width="11.6640625" style="255" customWidth="1"/>
    <col min="12038" max="12038" width="9.1640625" style="255" customWidth="1"/>
    <col min="12039" max="12039" width="5" style="255" customWidth="1"/>
    <col min="12040" max="12040" width="77.83203125" style="255" customWidth="1"/>
    <col min="12041" max="12042" width="20" style="255" customWidth="1"/>
    <col min="12043" max="12043" width="1.6640625" style="255" customWidth="1"/>
    <col min="12044" max="12288" width="9.33203125" style="255"/>
    <col min="12289" max="12289" width="8.33203125" style="255" customWidth="1"/>
    <col min="12290" max="12290" width="1.6640625" style="255" customWidth="1"/>
    <col min="12291" max="12292" width="5" style="255" customWidth="1"/>
    <col min="12293" max="12293" width="11.6640625" style="255" customWidth="1"/>
    <col min="12294" max="12294" width="9.1640625" style="255" customWidth="1"/>
    <col min="12295" max="12295" width="5" style="255" customWidth="1"/>
    <col min="12296" max="12296" width="77.83203125" style="255" customWidth="1"/>
    <col min="12297" max="12298" width="20" style="255" customWidth="1"/>
    <col min="12299" max="12299" width="1.6640625" style="255" customWidth="1"/>
    <col min="12300" max="12544" width="9.33203125" style="255"/>
    <col min="12545" max="12545" width="8.33203125" style="255" customWidth="1"/>
    <col min="12546" max="12546" width="1.6640625" style="255" customWidth="1"/>
    <col min="12547" max="12548" width="5" style="255" customWidth="1"/>
    <col min="12549" max="12549" width="11.6640625" style="255" customWidth="1"/>
    <col min="12550" max="12550" width="9.1640625" style="255" customWidth="1"/>
    <col min="12551" max="12551" width="5" style="255" customWidth="1"/>
    <col min="12552" max="12552" width="77.83203125" style="255" customWidth="1"/>
    <col min="12553" max="12554" width="20" style="255" customWidth="1"/>
    <col min="12555" max="12555" width="1.6640625" style="255" customWidth="1"/>
    <col min="12556" max="12800" width="9.33203125" style="255"/>
    <col min="12801" max="12801" width="8.33203125" style="255" customWidth="1"/>
    <col min="12802" max="12802" width="1.6640625" style="255" customWidth="1"/>
    <col min="12803" max="12804" width="5" style="255" customWidth="1"/>
    <col min="12805" max="12805" width="11.6640625" style="255" customWidth="1"/>
    <col min="12806" max="12806" width="9.1640625" style="255" customWidth="1"/>
    <col min="12807" max="12807" width="5" style="255" customWidth="1"/>
    <col min="12808" max="12808" width="77.83203125" style="255" customWidth="1"/>
    <col min="12809" max="12810" width="20" style="255" customWidth="1"/>
    <col min="12811" max="12811" width="1.6640625" style="255" customWidth="1"/>
    <col min="12812" max="13056" width="9.33203125" style="255"/>
    <col min="13057" max="13057" width="8.33203125" style="255" customWidth="1"/>
    <col min="13058" max="13058" width="1.6640625" style="255" customWidth="1"/>
    <col min="13059" max="13060" width="5" style="255" customWidth="1"/>
    <col min="13061" max="13061" width="11.6640625" style="255" customWidth="1"/>
    <col min="13062" max="13062" width="9.1640625" style="255" customWidth="1"/>
    <col min="13063" max="13063" width="5" style="255" customWidth="1"/>
    <col min="13064" max="13064" width="77.83203125" style="255" customWidth="1"/>
    <col min="13065" max="13066" width="20" style="255" customWidth="1"/>
    <col min="13067" max="13067" width="1.6640625" style="255" customWidth="1"/>
    <col min="13068" max="13312" width="9.33203125" style="255"/>
    <col min="13313" max="13313" width="8.33203125" style="255" customWidth="1"/>
    <col min="13314" max="13314" width="1.6640625" style="255" customWidth="1"/>
    <col min="13315" max="13316" width="5" style="255" customWidth="1"/>
    <col min="13317" max="13317" width="11.6640625" style="255" customWidth="1"/>
    <col min="13318" max="13318" width="9.1640625" style="255" customWidth="1"/>
    <col min="13319" max="13319" width="5" style="255" customWidth="1"/>
    <col min="13320" max="13320" width="77.83203125" style="255" customWidth="1"/>
    <col min="13321" max="13322" width="20" style="255" customWidth="1"/>
    <col min="13323" max="13323" width="1.6640625" style="255" customWidth="1"/>
    <col min="13324" max="13568" width="9.33203125" style="255"/>
    <col min="13569" max="13569" width="8.33203125" style="255" customWidth="1"/>
    <col min="13570" max="13570" width="1.6640625" style="255" customWidth="1"/>
    <col min="13571" max="13572" width="5" style="255" customWidth="1"/>
    <col min="13573" max="13573" width="11.6640625" style="255" customWidth="1"/>
    <col min="13574" max="13574" width="9.1640625" style="255" customWidth="1"/>
    <col min="13575" max="13575" width="5" style="255" customWidth="1"/>
    <col min="13576" max="13576" width="77.83203125" style="255" customWidth="1"/>
    <col min="13577" max="13578" width="20" style="255" customWidth="1"/>
    <col min="13579" max="13579" width="1.6640625" style="255" customWidth="1"/>
    <col min="13580" max="13824" width="9.33203125" style="255"/>
    <col min="13825" max="13825" width="8.33203125" style="255" customWidth="1"/>
    <col min="13826" max="13826" width="1.6640625" style="255" customWidth="1"/>
    <col min="13827" max="13828" width="5" style="255" customWidth="1"/>
    <col min="13829" max="13829" width="11.6640625" style="255" customWidth="1"/>
    <col min="13830" max="13830" width="9.1640625" style="255" customWidth="1"/>
    <col min="13831" max="13831" width="5" style="255" customWidth="1"/>
    <col min="13832" max="13832" width="77.83203125" style="255" customWidth="1"/>
    <col min="13833" max="13834" width="20" style="255" customWidth="1"/>
    <col min="13835" max="13835" width="1.6640625" style="255" customWidth="1"/>
    <col min="13836" max="14080" width="9.33203125" style="255"/>
    <col min="14081" max="14081" width="8.33203125" style="255" customWidth="1"/>
    <col min="14082" max="14082" width="1.6640625" style="255" customWidth="1"/>
    <col min="14083" max="14084" width="5" style="255" customWidth="1"/>
    <col min="14085" max="14085" width="11.6640625" style="255" customWidth="1"/>
    <col min="14086" max="14086" width="9.1640625" style="255" customWidth="1"/>
    <col min="14087" max="14087" width="5" style="255" customWidth="1"/>
    <col min="14088" max="14088" width="77.83203125" style="255" customWidth="1"/>
    <col min="14089" max="14090" width="20" style="255" customWidth="1"/>
    <col min="14091" max="14091" width="1.6640625" style="255" customWidth="1"/>
    <col min="14092" max="14336" width="9.33203125" style="255"/>
    <col min="14337" max="14337" width="8.33203125" style="255" customWidth="1"/>
    <col min="14338" max="14338" width="1.6640625" style="255" customWidth="1"/>
    <col min="14339" max="14340" width="5" style="255" customWidth="1"/>
    <col min="14341" max="14341" width="11.6640625" style="255" customWidth="1"/>
    <col min="14342" max="14342" width="9.1640625" style="255" customWidth="1"/>
    <col min="14343" max="14343" width="5" style="255" customWidth="1"/>
    <col min="14344" max="14344" width="77.83203125" style="255" customWidth="1"/>
    <col min="14345" max="14346" width="20" style="255" customWidth="1"/>
    <col min="14347" max="14347" width="1.6640625" style="255" customWidth="1"/>
    <col min="14348" max="14592" width="9.33203125" style="255"/>
    <col min="14593" max="14593" width="8.33203125" style="255" customWidth="1"/>
    <col min="14594" max="14594" width="1.6640625" style="255" customWidth="1"/>
    <col min="14595" max="14596" width="5" style="255" customWidth="1"/>
    <col min="14597" max="14597" width="11.6640625" style="255" customWidth="1"/>
    <col min="14598" max="14598" width="9.1640625" style="255" customWidth="1"/>
    <col min="14599" max="14599" width="5" style="255" customWidth="1"/>
    <col min="14600" max="14600" width="77.83203125" style="255" customWidth="1"/>
    <col min="14601" max="14602" width="20" style="255" customWidth="1"/>
    <col min="14603" max="14603" width="1.6640625" style="255" customWidth="1"/>
    <col min="14604" max="14848" width="9.33203125" style="255"/>
    <col min="14849" max="14849" width="8.33203125" style="255" customWidth="1"/>
    <col min="14850" max="14850" width="1.6640625" style="255" customWidth="1"/>
    <col min="14851" max="14852" width="5" style="255" customWidth="1"/>
    <col min="14853" max="14853" width="11.6640625" style="255" customWidth="1"/>
    <col min="14854" max="14854" width="9.1640625" style="255" customWidth="1"/>
    <col min="14855" max="14855" width="5" style="255" customWidth="1"/>
    <col min="14856" max="14856" width="77.83203125" style="255" customWidth="1"/>
    <col min="14857" max="14858" width="20" style="255" customWidth="1"/>
    <col min="14859" max="14859" width="1.6640625" style="255" customWidth="1"/>
    <col min="14860" max="15104" width="9.33203125" style="255"/>
    <col min="15105" max="15105" width="8.33203125" style="255" customWidth="1"/>
    <col min="15106" max="15106" width="1.6640625" style="255" customWidth="1"/>
    <col min="15107" max="15108" width="5" style="255" customWidth="1"/>
    <col min="15109" max="15109" width="11.6640625" style="255" customWidth="1"/>
    <col min="15110" max="15110" width="9.1640625" style="255" customWidth="1"/>
    <col min="15111" max="15111" width="5" style="255" customWidth="1"/>
    <col min="15112" max="15112" width="77.83203125" style="255" customWidth="1"/>
    <col min="15113" max="15114" width="20" style="255" customWidth="1"/>
    <col min="15115" max="15115" width="1.6640625" style="255" customWidth="1"/>
    <col min="15116" max="15360" width="9.33203125" style="255"/>
    <col min="15361" max="15361" width="8.33203125" style="255" customWidth="1"/>
    <col min="15362" max="15362" width="1.6640625" style="255" customWidth="1"/>
    <col min="15363" max="15364" width="5" style="255" customWidth="1"/>
    <col min="15365" max="15365" width="11.6640625" style="255" customWidth="1"/>
    <col min="15366" max="15366" width="9.1640625" style="255" customWidth="1"/>
    <col min="15367" max="15367" width="5" style="255" customWidth="1"/>
    <col min="15368" max="15368" width="77.83203125" style="255" customWidth="1"/>
    <col min="15369" max="15370" width="20" style="255" customWidth="1"/>
    <col min="15371" max="15371" width="1.6640625" style="255" customWidth="1"/>
    <col min="15372" max="15616" width="9.33203125" style="255"/>
    <col min="15617" max="15617" width="8.33203125" style="255" customWidth="1"/>
    <col min="15618" max="15618" width="1.6640625" style="255" customWidth="1"/>
    <col min="15619" max="15620" width="5" style="255" customWidth="1"/>
    <col min="15621" max="15621" width="11.6640625" style="255" customWidth="1"/>
    <col min="15622" max="15622" width="9.1640625" style="255" customWidth="1"/>
    <col min="15623" max="15623" width="5" style="255" customWidth="1"/>
    <col min="15624" max="15624" width="77.83203125" style="255" customWidth="1"/>
    <col min="15625" max="15626" width="20" style="255" customWidth="1"/>
    <col min="15627" max="15627" width="1.6640625" style="255" customWidth="1"/>
    <col min="15628" max="15872" width="9.33203125" style="255"/>
    <col min="15873" max="15873" width="8.33203125" style="255" customWidth="1"/>
    <col min="15874" max="15874" width="1.6640625" style="255" customWidth="1"/>
    <col min="15875" max="15876" width="5" style="255" customWidth="1"/>
    <col min="15877" max="15877" width="11.6640625" style="255" customWidth="1"/>
    <col min="15878" max="15878" width="9.1640625" style="255" customWidth="1"/>
    <col min="15879" max="15879" width="5" style="255" customWidth="1"/>
    <col min="15880" max="15880" width="77.83203125" style="255" customWidth="1"/>
    <col min="15881" max="15882" width="20" style="255" customWidth="1"/>
    <col min="15883" max="15883" width="1.6640625" style="255" customWidth="1"/>
    <col min="15884" max="16128" width="9.33203125" style="255"/>
    <col min="16129" max="16129" width="8.33203125" style="255" customWidth="1"/>
    <col min="16130" max="16130" width="1.6640625" style="255" customWidth="1"/>
    <col min="16131" max="16132" width="5" style="255" customWidth="1"/>
    <col min="16133" max="16133" width="11.6640625" style="255" customWidth="1"/>
    <col min="16134" max="16134" width="9.1640625" style="255" customWidth="1"/>
    <col min="16135" max="16135" width="5" style="255" customWidth="1"/>
    <col min="16136" max="16136" width="77.83203125" style="255" customWidth="1"/>
    <col min="16137" max="16138" width="20" style="255" customWidth="1"/>
    <col min="16139" max="16139" width="1.6640625" style="255" customWidth="1"/>
    <col min="16140" max="16384" width="9.33203125" style="255"/>
  </cols>
  <sheetData>
    <row r="1" spans="2:11" ht="37.5" customHeight="1" x14ac:dyDescent="0.3"/>
    <row r="2" spans="2:11" ht="7.5" customHeight="1" x14ac:dyDescent="0.3">
      <c r="B2" s="256"/>
      <c r="C2" s="257"/>
      <c r="D2" s="257"/>
      <c r="E2" s="257"/>
      <c r="F2" s="257"/>
      <c r="G2" s="257"/>
      <c r="H2" s="257"/>
      <c r="I2" s="257"/>
      <c r="J2" s="257"/>
      <c r="K2" s="258"/>
    </row>
    <row r="3" spans="2:11" s="261" customFormat="1" ht="45" customHeight="1" x14ac:dyDescent="0.3">
      <c r="B3" s="259"/>
      <c r="C3" s="387" t="s">
        <v>1106</v>
      </c>
      <c r="D3" s="387"/>
      <c r="E3" s="387"/>
      <c r="F3" s="387"/>
      <c r="G3" s="387"/>
      <c r="H3" s="387"/>
      <c r="I3" s="387"/>
      <c r="J3" s="387"/>
      <c r="K3" s="260"/>
    </row>
    <row r="4" spans="2:11" ht="25.5" customHeight="1" x14ac:dyDescent="0.3">
      <c r="B4" s="262"/>
      <c r="C4" s="393" t="s">
        <v>1107</v>
      </c>
      <c r="D4" s="393"/>
      <c r="E4" s="393"/>
      <c r="F4" s="393"/>
      <c r="G4" s="393"/>
      <c r="H4" s="393"/>
      <c r="I4" s="393"/>
      <c r="J4" s="393"/>
      <c r="K4" s="263"/>
    </row>
    <row r="5" spans="2:11" ht="5.25" customHeight="1" x14ac:dyDescent="0.3">
      <c r="B5" s="262"/>
      <c r="C5" s="264"/>
      <c r="D5" s="264"/>
      <c r="E5" s="264"/>
      <c r="F5" s="264"/>
      <c r="G5" s="264"/>
      <c r="H5" s="264"/>
      <c r="I5" s="264"/>
      <c r="J5" s="264"/>
      <c r="K5" s="263"/>
    </row>
    <row r="6" spans="2:11" ht="15" customHeight="1" x14ac:dyDescent="0.3">
      <c r="B6" s="262"/>
      <c r="C6" s="392" t="s">
        <v>1108</v>
      </c>
      <c r="D6" s="392"/>
      <c r="E6" s="392"/>
      <c r="F6" s="392"/>
      <c r="G6" s="392"/>
      <c r="H6" s="392"/>
      <c r="I6" s="392"/>
      <c r="J6" s="392"/>
      <c r="K6" s="263"/>
    </row>
    <row r="7" spans="2:11" ht="15" customHeight="1" x14ac:dyDescent="0.3">
      <c r="B7" s="265"/>
      <c r="C7" s="392" t="s">
        <v>1109</v>
      </c>
      <c r="D7" s="392"/>
      <c r="E7" s="392"/>
      <c r="F7" s="392"/>
      <c r="G7" s="392"/>
      <c r="H7" s="392"/>
      <c r="I7" s="392"/>
      <c r="J7" s="392"/>
      <c r="K7" s="263"/>
    </row>
    <row r="8" spans="2:11" ht="12.75" customHeight="1" x14ac:dyDescent="0.3">
      <c r="B8" s="265"/>
      <c r="C8" s="266"/>
      <c r="D8" s="266"/>
      <c r="E8" s="266"/>
      <c r="F8" s="266"/>
      <c r="G8" s="266"/>
      <c r="H8" s="266"/>
      <c r="I8" s="266"/>
      <c r="J8" s="266"/>
      <c r="K8" s="263"/>
    </row>
    <row r="9" spans="2:11" ht="15" customHeight="1" x14ac:dyDescent="0.3">
      <c r="B9" s="265"/>
      <c r="C9" s="392" t="s">
        <v>1110</v>
      </c>
      <c r="D9" s="392"/>
      <c r="E9" s="392"/>
      <c r="F9" s="392"/>
      <c r="G9" s="392"/>
      <c r="H9" s="392"/>
      <c r="I9" s="392"/>
      <c r="J9" s="392"/>
      <c r="K9" s="263"/>
    </row>
    <row r="10" spans="2:11" ht="15" customHeight="1" x14ac:dyDescent="0.3">
      <c r="B10" s="265"/>
      <c r="C10" s="266"/>
      <c r="D10" s="392" t="s">
        <v>1111</v>
      </c>
      <c r="E10" s="392"/>
      <c r="F10" s="392"/>
      <c r="G10" s="392"/>
      <c r="H10" s="392"/>
      <c r="I10" s="392"/>
      <c r="J10" s="392"/>
      <c r="K10" s="263"/>
    </row>
    <row r="11" spans="2:11" ht="15" customHeight="1" x14ac:dyDescent="0.3">
      <c r="B11" s="265"/>
      <c r="C11" s="267"/>
      <c r="D11" s="392" t="s">
        <v>1112</v>
      </c>
      <c r="E11" s="392"/>
      <c r="F11" s="392"/>
      <c r="G11" s="392"/>
      <c r="H11" s="392"/>
      <c r="I11" s="392"/>
      <c r="J11" s="392"/>
      <c r="K11" s="263"/>
    </row>
    <row r="12" spans="2:11" ht="12.75" customHeight="1" x14ac:dyDescent="0.3">
      <c r="B12" s="265"/>
      <c r="C12" s="267"/>
      <c r="D12" s="267"/>
      <c r="E12" s="267"/>
      <c r="F12" s="267"/>
      <c r="G12" s="267"/>
      <c r="H12" s="267"/>
      <c r="I12" s="267"/>
      <c r="J12" s="267"/>
      <c r="K12" s="263"/>
    </row>
    <row r="13" spans="2:11" ht="15" customHeight="1" x14ac:dyDescent="0.3">
      <c r="B13" s="265"/>
      <c r="C13" s="267"/>
      <c r="D13" s="392" t="s">
        <v>1113</v>
      </c>
      <c r="E13" s="392"/>
      <c r="F13" s="392"/>
      <c r="G13" s="392"/>
      <c r="H13" s="392"/>
      <c r="I13" s="392"/>
      <c r="J13" s="392"/>
      <c r="K13" s="263"/>
    </row>
    <row r="14" spans="2:11" ht="15" customHeight="1" x14ac:dyDescent="0.3">
      <c r="B14" s="265"/>
      <c r="C14" s="267"/>
      <c r="D14" s="392" t="s">
        <v>1114</v>
      </c>
      <c r="E14" s="392"/>
      <c r="F14" s="392"/>
      <c r="G14" s="392"/>
      <c r="H14" s="392"/>
      <c r="I14" s="392"/>
      <c r="J14" s="392"/>
      <c r="K14" s="263"/>
    </row>
    <row r="15" spans="2:11" ht="15" customHeight="1" x14ac:dyDescent="0.3">
      <c r="B15" s="265"/>
      <c r="C15" s="267"/>
      <c r="D15" s="392" t="s">
        <v>1115</v>
      </c>
      <c r="E15" s="392"/>
      <c r="F15" s="392"/>
      <c r="G15" s="392"/>
      <c r="H15" s="392"/>
      <c r="I15" s="392"/>
      <c r="J15" s="392"/>
      <c r="K15" s="263"/>
    </row>
    <row r="16" spans="2:11" ht="15" customHeight="1" x14ac:dyDescent="0.3">
      <c r="B16" s="265"/>
      <c r="C16" s="267"/>
      <c r="D16" s="267"/>
      <c r="E16" s="268" t="s">
        <v>76</v>
      </c>
      <c r="F16" s="392" t="s">
        <v>1116</v>
      </c>
      <c r="G16" s="392"/>
      <c r="H16" s="392"/>
      <c r="I16" s="392"/>
      <c r="J16" s="392"/>
      <c r="K16" s="263"/>
    </row>
    <row r="17" spans="2:11" ht="15" customHeight="1" x14ac:dyDescent="0.3">
      <c r="B17" s="265"/>
      <c r="C17" s="267"/>
      <c r="D17" s="267"/>
      <c r="E17" s="268" t="s">
        <v>1117</v>
      </c>
      <c r="F17" s="392" t="s">
        <v>1118</v>
      </c>
      <c r="G17" s="392"/>
      <c r="H17" s="392"/>
      <c r="I17" s="392"/>
      <c r="J17" s="392"/>
      <c r="K17" s="263"/>
    </row>
    <row r="18" spans="2:11" ht="15" customHeight="1" x14ac:dyDescent="0.3">
      <c r="B18" s="265"/>
      <c r="C18" s="267"/>
      <c r="D18" s="267"/>
      <c r="E18" s="268" t="s">
        <v>1119</v>
      </c>
      <c r="F18" s="392" t="s">
        <v>1120</v>
      </c>
      <c r="G18" s="392"/>
      <c r="H18" s="392"/>
      <c r="I18" s="392"/>
      <c r="J18" s="392"/>
      <c r="K18" s="263"/>
    </row>
    <row r="19" spans="2:11" ht="15" customHeight="1" x14ac:dyDescent="0.3">
      <c r="B19" s="265"/>
      <c r="C19" s="267"/>
      <c r="D19" s="267"/>
      <c r="E19" s="268" t="s">
        <v>1121</v>
      </c>
      <c r="F19" s="392" t="s">
        <v>1122</v>
      </c>
      <c r="G19" s="392"/>
      <c r="H19" s="392"/>
      <c r="I19" s="392"/>
      <c r="J19" s="392"/>
      <c r="K19" s="263"/>
    </row>
    <row r="20" spans="2:11" ht="15" customHeight="1" x14ac:dyDescent="0.3">
      <c r="B20" s="265"/>
      <c r="C20" s="267"/>
      <c r="D20" s="267"/>
      <c r="E20" s="268" t="s">
        <v>1123</v>
      </c>
      <c r="F20" s="392" t="s">
        <v>1124</v>
      </c>
      <c r="G20" s="392"/>
      <c r="H20" s="392"/>
      <c r="I20" s="392"/>
      <c r="J20" s="392"/>
      <c r="K20" s="263"/>
    </row>
    <row r="21" spans="2:11" ht="15" customHeight="1" x14ac:dyDescent="0.3">
      <c r="B21" s="265"/>
      <c r="C21" s="267"/>
      <c r="D21" s="267"/>
      <c r="E21" s="268" t="s">
        <v>1125</v>
      </c>
      <c r="F21" s="392" t="s">
        <v>1126</v>
      </c>
      <c r="G21" s="392"/>
      <c r="H21" s="392"/>
      <c r="I21" s="392"/>
      <c r="J21" s="392"/>
      <c r="K21" s="263"/>
    </row>
    <row r="22" spans="2:11" ht="12.75" customHeight="1" x14ac:dyDescent="0.3">
      <c r="B22" s="265"/>
      <c r="C22" s="267"/>
      <c r="D22" s="267"/>
      <c r="E22" s="267"/>
      <c r="F22" s="267"/>
      <c r="G22" s="267"/>
      <c r="H22" s="267"/>
      <c r="I22" s="267"/>
      <c r="J22" s="267"/>
      <c r="K22" s="263"/>
    </row>
    <row r="23" spans="2:11" ht="15" customHeight="1" x14ac:dyDescent="0.3">
      <c r="B23" s="265"/>
      <c r="C23" s="392" t="s">
        <v>1127</v>
      </c>
      <c r="D23" s="392"/>
      <c r="E23" s="392"/>
      <c r="F23" s="392"/>
      <c r="G23" s="392"/>
      <c r="H23" s="392"/>
      <c r="I23" s="392"/>
      <c r="J23" s="392"/>
      <c r="K23" s="263"/>
    </row>
    <row r="24" spans="2:11" ht="15" customHeight="1" x14ac:dyDescent="0.3">
      <c r="B24" s="265"/>
      <c r="C24" s="392" t="s">
        <v>1128</v>
      </c>
      <c r="D24" s="392"/>
      <c r="E24" s="392"/>
      <c r="F24" s="392"/>
      <c r="G24" s="392"/>
      <c r="H24" s="392"/>
      <c r="I24" s="392"/>
      <c r="J24" s="392"/>
      <c r="K24" s="263"/>
    </row>
    <row r="25" spans="2:11" ht="15" customHeight="1" x14ac:dyDescent="0.3">
      <c r="B25" s="265"/>
      <c r="C25" s="266"/>
      <c r="D25" s="392" t="s">
        <v>1129</v>
      </c>
      <c r="E25" s="392"/>
      <c r="F25" s="392"/>
      <c r="G25" s="392"/>
      <c r="H25" s="392"/>
      <c r="I25" s="392"/>
      <c r="J25" s="392"/>
      <c r="K25" s="263"/>
    </row>
    <row r="26" spans="2:11" ht="15" customHeight="1" x14ac:dyDescent="0.3">
      <c r="B26" s="265"/>
      <c r="C26" s="267"/>
      <c r="D26" s="392" t="s">
        <v>1130</v>
      </c>
      <c r="E26" s="392"/>
      <c r="F26" s="392"/>
      <c r="G26" s="392"/>
      <c r="H26" s="392"/>
      <c r="I26" s="392"/>
      <c r="J26" s="392"/>
      <c r="K26" s="263"/>
    </row>
    <row r="27" spans="2:11" ht="12.75" customHeight="1" x14ac:dyDescent="0.3">
      <c r="B27" s="265"/>
      <c r="C27" s="267"/>
      <c r="D27" s="267"/>
      <c r="E27" s="267"/>
      <c r="F27" s="267"/>
      <c r="G27" s="267"/>
      <c r="H27" s="267"/>
      <c r="I27" s="267"/>
      <c r="J27" s="267"/>
      <c r="K27" s="263"/>
    </row>
    <row r="28" spans="2:11" ht="15" customHeight="1" x14ac:dyDescent="0.3">
      <c r="B28" s="265"/>
      <c r="C28" s="267"/>
      <c r="D28" s="392" t="s">
        <v>1131</v>
      </c>
      <c r="E28" s="392"/>
      <c r="F28" s="392"/>
      <c r="G28" s="392"/>
      <c r="H28" s="392"/>
      <c r="I28" s="392"/>
      <c r="J28" s="392"/>
      <c r="K28" s="263"/>
    </row>
    <row r="29" spans="2:11" ht="15" customHeight="1" x14ac:dyDescent="0.3">
      <c r="B29" s="265"/>
      <c r="C29" s="267"/>
      <c r="D29" s="392" t="s">
        <v>1132</v>
      </c>
      <c r="E29" s="392"/>
      <c r="F29" s="392"/>
      <c r="G29" s="392"/>
      <c r="H29" s="392"/>
      <c r="I29" s="392"/>
      <c r="J29" s="392"/>
      <c r="K29" s="263"/>
    </row>
    <row r="30" spans="2:11" ht="12.75" customHeight="1" x14ac:dyDescent="0.3">
      <c r="B30" s="265"/>
      <c r="C30" s="267"/>
      <c r="D30" s="267"/>
      <c r="E30" s="267"/>
      <c r="F30" s="267"/>
      <c r="G30" s="267"/>
      <c r="H30" s="267"/>
      <c r="I30" s="267"/>
      <c r="J30" s="267"/>
      <c r="K30" s="263"/>
    </row>
    <row r="31" spans="2:11" ht="15" customHeight="1" x14ac:dyDescent="0.3">
      <c r="B31" s="265"/>
      <c r="C31" s="267"/>
      <c r="D31" s="392" t="s">
        <v>1133</v>
      </c>
      <c r="E31" s="392"/>
      <c r="F31" s="392"/>
      <c r="G31" s="392"/>
      <c r="H31" s="392"/>
      <c r="I31" s="392"/>
      <c r="J31" s="392"/>
      <c r="K31" s="263"/>
    </row>
    <row r="32" spans="2:11" ht="15" customHeight="1" x14ac:dyDescent="0.3">
      <c r="B32" s="265"/>
      <c r="C32" s="267"/>
      <c r="D32" s="392" t="s">
        <v>1134</v>
      </c>
      <c r="E32" s="392"/>
      <c r="F32" s="392"/>
      <c r="G32" s="392"/>
      <c r="H32" s="392"/>
      <c r="I32" s="392"/>
      <c r="J32" s="392"/>
      <c r="K32" s="263"/>
    </row>
    <row r="33" spans="2:11" ht="15" customHeight="1" x14ac:dyDescent="0.3">
      <c r="B33" s="265"/>
      <c r="C33" s="267"/>
      <c r="D33" s="392" t="s">
        <v>1135</v>
      </c>
      <c r="E33" s="392"/>
      <c r="F33" s="392"/>
      <c r="G33" s="392"/>
      <c r="H33" s="392"/>
      <c r="I33" s="392"/>
      <c r="J33" s="392"/>
      <c r="K33" s="263"/>
    </row>
    <row r="34" spans="2:11" ht="15" customHeight="1" x14ac:dyDescent="0.3">
      <c r="B34" s="265"/>
      <c r="C34" s="267"/>
      <c r="D34" s="266"/>
      <c r="E34" s="269" t="s">
        <v>115</v>
      </c>
      <c r="F34" s="266"/>
      <c r="G34" s="392" t="s">
        <v>1136</v>
      </c>
      <c r="H34" s="392"/>
      <c r="I34" s="392"/>
      <c r="J34" s="392"/>
      <c r="K34" s="263"/>
    </row>
    <row r="35" spans="2:11" ht="30.75" customHeight="1" x14ac:dyDescent="0.3">
      <c r="B35" s="265"/>
      <c r="C35" s="267"/>
      <c r="D35" s="266"/>
      <c r="E35" s="269" t="s">
        <v>1137</v>
      </c>
      <c r="F35" s="266"/>
      <c r="G35" s="392" t="s">
        <v>1138</v>
      </c>
      <c r="H35" s="392"/>
      <c r="I35" s="392"/>
      <c r="J35" s="392"/>
      <c r="K35" s="263"/>
    </row>
    <row r="36" spans="2:11" ht="15" customHeight="1" x14ac:dyDescent="0.3">
      <c r="B36" s="265"/>
      <c r="C36" s="267"/>
      <c r="D36" s="266"/>
      <c r="E36" s="269" t="s">
        <v>51</v>
      </c>
      <c r="F36" s="266"/>
      <c r="G36" s="392" t="s">
        <v>1139</v>
      </c>
      <c r="H36" s="392"/>
      <c r="I36" s="392"/>
      <c r="J36" s="392"/>
      <c r="K36" s="263"/>
    </row>
    <row r="37" spans="2:11" ht="15" customHeight="1" x14ac:dyDescent="0.3">
      <c r="B37" s="265"/>
      <c r="C37" s="267"/>
      <c r="D37" s="266"/>
      <c r="E37" s="269" t="s">
        <v>116</v>
      </c>
      <c r="F37" s="266"/>
      <c r="G37" s="392" t="s">
        <v>1140</v>
      </c>
      <c r="H37" s="392"/>
      <c r="I37" s="392"/>
      <c r="J37" s="392"/>
      <c r="K37" s="263"/>
    </row>
    <row r="38" spans="2:11" ht="15" customHeight="1" x14ac:dyDescent="0.3">
      <c r="B38" s="265"/>
      <c r="C38" s="267"/>
      <c r="D38" s="266"/>
      <c r="E38" s="269" t="s">
        <v>117</v>
      </c>
      <c r="F38" s="266"/>
      <c r="G38" s="392" t="s">
        <v>1141</v>
      </c>
      <c r="H38" s="392"/>
      <c r="I38" s="392"/>
      <c r="J38" s="392"/>
      <c r="K38" s="263"/>
    </row>
    <row r="39" spans="2:11" ht="15" customHeight="1" x14ac:dyDescent="0.3">
      <c r="B39" s="265"/>
      <c r="C39" s="267"/>
      <c r="D39" s="266"/>
      <c r="E39" s="269" t="s">
        <v>118</v>
      </c>
      <c r="F39" s="266"/>
      <c r="G39" s="392" t="s">
        <v>1142</v>
      </c>
      <c r="H39" s="392"/>
      <c r="I39" s="392"/>
      <c r="J39" s="392"/>
      <c r="K39" s="263"/>
    </row>
    <row r="40" spans="2:11" ht="15" customHeight="1" x14ac:dyDescent="0.3">
      <c r="B40" s="265"/>
      <c r="C40" s="267"/>
      <c r="D40" s="266"/>
      <c r="E40" s="269" t="s">
        <v>1143</v>
      </c>
      <c r="F40" s="266"/>
      <c r="G40" s="392" t="s">
        <v>1144</v>
      </c>
      <c r="H40" s="392"/>
      <c r="I40" s="392"/>
      <c r="J40" s="392"/>
      <c r="K40" s="263"/>
    </row>
    <row r="41" spans="2:11" ht="15" customHeight="1" x14ac:dyDescent="0.3">
      <c r="B41" s="265"/>
      <c r="C41" s="267"/>
      <c r="D41" s="266"/>
      <c r="E41" s="269"/>
      <c r="F41" s="266"/>
      <c r="G41" s="392" t="s">
        <v>1145</v>
      </c>
      <c r="H41" s="392"/>
      <c r="I41" s="392"/>
      <c r="J41" s="392"/>
      <c r="K41" s="263"/>
    </row>
    <row r="42" spans="2:11" ht="15" customHeight="1" x14ac:dyDescent="0.3">
      <c r="B42" s="265"/>
      <c r="C42" s="267"/>
      <c r="D42" s="266"/>
      <c r="E42" s="269" t="s">
        <v>1146</v>
      </c>
      <c r="F42" s="266"/>
      <c r="G42" s="392" t="s">
        <v>1147</v>
      </c>
      <c r="H42" s="392"/>
      <c r="I42" s="392"/>
      <c r="J42" s="392"/>
      <c r="K42" s="263"/>
    </row>
    <row r="43" spans="2:11" ht="15" customHeight="1" x14ac:dyDescent="0.3">
      <c r="B43" s="265"/>
      <c r="C43" s="267"/>
      <c r="D43" s="266"/>
      <c r="E43" s="269" t="s">
        <v>120</v>
      </c>
      <c r="F43" s="266"/>
      <c r="G43" s="392" t="s">
        <v>1148</v>
      </c>
      <c r="H43" s="392"/>
      <c r="I43" s="392"/>
      <c r="J43" s="392"/>
      <c r="K43" s="263"/>
    </row>
    <row r="44" spans="2:11" ht="12.75" customHeight="1" x14ac:dyDescent="0.3">
      <c r="B44" s="265"/>
      <c r="C44" s="267"/>
      <c r="D44" s="266"/>
      <c r="E44" s="266"/>
      <c r="F44" s="266"/>
      <c r="G44" s="266"/>
      <c r="H44" s="266"/>
      <c r="I44" s="266"/>
      <c r="J44" s="266"/>
      <c r="K44" s="263"/>
    </row>
    <row r="45" spans="2:11" ht="15" customHeight="1" x14ac:dyDescent="0.3">
      <c r="B45" s="265"/>
      <c r="C45" s="267"/>
      <c r="D45" s="392" t="s">
        <v>1149</v>
      </c>
      <c r="E45" s="392"/>
      <c r="F45" s="392"/>
      <c r="G45" s="392"/>
      <c r="H45" s="392"/>
      <c r="I45" s="392"/>
      <c r="J45" s="392"/>
      <c r="K45" s="263"/>
    </row>
    <row r="46" spans="2:11" ht="15" customHeight="1" x14ac:dyDescent="0.3">
      <c r="B46" s="265"/>
      <c r="C46" s="267"/>
      <c r="D46" s="267"/>
      <c r="E46" s="392" t="s">
        <v>1150</v>
      </c>
      <c r="F46" s="392"/>
      <c r="G46" s="392"/>
      <c r="H46" s="392"/>
      <c r="I46" s="392"/>
      <c r="J46" s="392"/>
      <c r="K46" s="263"/>
    </row>
    <row r="47" spans="2:11" ht="15" customHeight="1" x14ac:dyDescent="0.3">
      <c r="B47" s="265"/>
      <c r="C47" s="267"/>
      <c r="D47" s="267"/>
      <c r="E47" s="392" t="s">
        <v>1151</v>
      </c>
      <c r="F47" s="392"/>
      <c r="G47" s="392"/>
      <c r="H47" s="392"/>
      <c r="I47" s="392"/>
      <c r="J47" s="392"/>
      <c r="K47" s="263"/>
    </row>
    <row r="48" spans="2:11" ht="15" customHeight="1" x14ac:dyDescent="0.3">
      <c r="B48" s="265"/>
      <c r="C48" s="267"/>
      <c r="D48" s="267"/>
      <c r="E48" s="392" t="s">
        <v>1152</v>
      </c>
      <c r="F48" s="392"/>
      <c r="G48" s="392"/>
      <c r="H48" s="392"/>
      <c r="I48" s="392"/>
      <c r="J48" s="392"/>
      <c r="K48" s="263"/>
    </row>
    <row r="49" spans="2:11" ht="15" customHeight="1" x14ac:dyDescent="0.3">
      <c r="B49" s="265"/>
      <c r="C49" s="267"/>
      <c r="D49" s="392" t="s">
        <v>1153</v>
      </c>
      <c r="E49" s="392"/>
      <c r="F49" s="392"/>
      <c r="G49" s="392"/>
      <c r="H49" s="392"/>
      <c r="I49" s="392"/>
      <c r="J49" s="392"/>
      <c r="K49" s="263"/>
    </row>
    <row r="50" spans="2:11" ht="25.5" customHeight="1" x14ac:dyDescent="0.3">
      <c r="B50" s="262"/>
      <c r="C50" s="393" t="s">
        <v>1154</v>
      </c>
      <c r="D50" s="393"/>
      <c r="E50" s="393"/>
      <c r="F50" s="393"/>
      <c r="G50" s="393"/>
      <c r="H50" s="393"/>
      <c r="I50" s="393"/>
      <c r="J50" s="393"/>
      <c r="K50" s="263"/>
    </row>
    <row r="51" spans="2:11" ht="5.25" customHeight="1" x14ac:dyDescent="0.3">
      <c r="B51" s="262"/>
      <c r="C51" s="264"/>
      <c r="D51" s="264"/>
      <c r="E51" s="264"/>
      <c r="F51" s="264"/>
      <c r="G51" s="264"/>
      <c r="H51" s="264"/>
      <c r="I51" s="264"/>
      <c r="J51" s="264"/>
      <c r="K51" s="263"/>
    </row>
    <row r="52" spans="2:11" ht="15" customHeight="1" x14ac:dyDescent="0.3">
      <c r="B52" s="262"/>
      <c r="C52" s="392" t="s">
        <v>1155</v>
      </c>
      <c r="D52" s="392"/>
      <c r="E52" s="392"/>
      <c r="F52" s="392"/>
      <c r="G52" s="392"/>
      <c r="H52" s="392"/>
      <c r="I52" s="392"/>
      <c r="J52" s="392"/>
      <c r="K52" s="263"/>
    </row>
    <row r="53" spans="2:11" ht="15" customHeight="1" x14ac:dyDescent="0.3">
      <c r="B53" s="262"/>
      <c r="C53" s="392" t="s">
        <v>1156</v>
      </c>
      <c r="D53" s="392"/>
      <c r="E53" s="392"/>
      <c r="F53" s="392"/>
      <c r="G53" s="392"/>
      <c r="H53" s="392"/>
      <c r="I53" s="392"/>
      <c r="J53" s="392"/>
      <c r="K53" s="263"/>
    </row>
    <row r="54" spans="2:11" ht="12.75" customHeight="1" x14ac:dyDescent="0.3">
      <c r="B54" s="262"/>
      <c r="C54" s="266"/>
      <c r="D54" s="266"/>
      <c r="E54" s="266"/>
      <c r="F54" s="266"/>
      <c r="G54" s="266"/>
      <c r="H54" s="266"/>
      <c r="I54" s="266"/>
      <c r="J54" s="266"/>
      <c r="K54" s="263"/>
    </row>
    <row r="55" spans="2:11" ht="15" customHeight="1" x14ac:dyDescent="0.3">
      <c r="B55" s="262"/>
      <c r="C55" s="392" t="s">
        <v>1157</v>
      </c>
      <c r="D55" s="392"/>
      <c r="E55" s="392"/>
      <c r="F55" s="392"/>
      <c r="G55" s="392"/>
      <c r="H55" s="392"/>
      <c r="I55" s="392"/>
      <c r="J55" s="392"/>
      <c r="K55" s="263"/>
    </row>
    <row r="56" spans="2:11" ht="15" customHeight="1" x14ac:dyDescent="0.3">
      <c r="B56" s="262"/>
      <c r="C56" s="267"/>
      <c r="D56" s="392" t="s">
        <v>1158</v>
      </c>
      <c r="E56" s="392"/>
      <c r="F56" s="392"/>
      <c r="G56" s="392"/>
      <c r="H56" s="392"/>
      <c r="I56" s="392"/>
      <c r="J56" s="392"/>
      <c r="K56" s="263"/>
    </row>
    <row r="57" spans="2:11" ht="15" customHeight="1" x14ac:dyDescent="0.3">
      <c r="B57" s="262"/>
      <c r="C57" s="267"/>
      <c r="D57" s="392" t="s">
        <v>1159</v>
      </c>
      <c r="E57" s="392"/>
      <c r="F57" s="392"/>
      <c r="G57" s="392"/>
      <c r="H57" s="392"/>
      <c r="I57" s="392"/>
      <c r="J57" s="392"/>
      <c r="K57" s="263"/>
    </row>
    <row r="58" spans="2:11" ht="15" customHeight="1" x14ac:dyDescent="0.3">
      <c r="B58" s="262"/>
      <c r="C58" s="267"/>
      <c r="D58" s="392" t="s">
        <v>1160</v>
      </c>
      <c r="E58" s="392"/>
      <c r="F58" s="392"/>
      <c r="G58" s="392"/>
      <c r="H58" s="392"/>
      <c r="I58" s="392"/>
      <c r="J58" s="392"/>
      <c r="K58" s="263"/>
    </row>
    <row r="59" spans="2:11" ht="15" customHeight="1" x14ac:dyDescent="0.3">
      <c r="B59" s="262"/>
      <c r="C59" s="267"/>
      <c r="D59" s="392" t="s">
        <v>1161</v>
      </c>
      <c r="E59" s="392"/>
      <c r="F59" s="392"/>
      <c r="G59" s="392"/>
      <c r="H59" s="392"/>
      <c r="I59" s="392"/>
      <c r="J59" s="392"/>
      <c r="K59" s="263"/>
    </row>
    <row r="60" spans="2:11" ht="15" customHeight="1" x14ac:dyDescent="0.3">
      <c r="B60" s="262"/>
      <c r="C60" s="267"/>
      <c r="D60" s="391" t="s">
        <v>1162</v>
      </c>
      <c r="E60" s="391"/>
      <c r="F60" s="391"/>
      <c r="G60" s="391"/>
      <c r="H60" s="391"/>
      <c r="I60" s="391"/>
      <c r="J60" s="391"/>
      <c r="K60" s="263"/>
    </row>
    <row r="61" spans="2:11" ht="15" customHeight="1" x14ac:dyDescent="0.3">
      <c r="B61" s="262"/>
      <c r="C61" s="267"/>
      <c r="D61" s="392" t="s">
        <v>1163</v>
      </c>
      <c r="E61" s="392"/>
      <c r="F61" s="392"/>
      <c r="G61" s="392"/>
      <c r="H61" s="392"/>
      <c r="I61" s="392"/>
      <c r="J61" s="392"/>
      <c r="K61" s="263"/>
    </row>
    <row r="62" spans="2:11" ht="12.75" customHeight="1" x14ac:dyDescent="0.3">
      <c r="B62" s="262"/>
      <c r="C62" s="267"/>
      <c r="D62" s="267"/>
      <c r="E62" s="270"/>
      <c r="F62" s="267"/>
      <c r="G62" s="267"/>
      <c r="H62" s="267"/>
      <c r="I62" s="267"/>
      <c r="J62" s="267"/>
      <c r="K62" s="263"/>
    </row>
    <row r="63" spans="2:11" ht="15" customHeight="1" x14ac:dyDescent="0.3">
      <c r="B63" s="262"/>
      <c r="C63" s="267"/>
      <c r="D63" s="392" t="s">
        <v>1164</v>
      </c>
      <c r="E63" s="392"/>
      <c r="F63" s="392"/>
      <c r="G63" s="392"/>
      <c r="H63" s="392"/>
      <c r="I63" s="392"/>
      <c r="J63" s="392"/>
      <c r="K63" s="263"/>
    </row>
    <row r="64" spans="2:11" ht="15" customHeight="1" x14ac:dyDescent="0.3">
      <c r="B64" s="262"/>
      <c r="C64" s="267"/>
      <c r="D64" s="391" t="s">
        <v>1165</v>
      </c>
      <c r="E64" s="391"/>
      <c r="F64" s="391"/>
      <c r="G64" s="391"/>
      <c r="H64" s="391"/>
      <c r="I64" s="391"/>
      <c r="J64" s="391"/>
      <c r="K64" s="263"/>
    </row>
    <row r="65" spans="2:11" ht="15" customHeight="1" x14ac:dyDescent="0.3">
      <c r="B65" s="262"/>
      <c r="C65" s="267"/>
      <c r="D65" s="392" t="s">
        <v>1166</v>
      </c>
      <c r="E65" s="392"/>
      <c r="F65" s="392"/>
      <c r="G65" s="392"/>
      <c r="H65" s="392"/>
      <c r="I65" s="392"/>
      <c r="J65" s="392"/>
      <c r="K65" s="263"/>
    </row>
    <row r="66" spans="2:11" ht="15" customHeight="1" x14ac:dyDescent="0.3">
      <c r="B66" s="262"/>
      <c r="C66" s="267"/>
      <c r="D66" s="392" t="s">
        <v>1167</v>
      </c>
      <c r="E66" s="392"/>
      <c r="F66" s="392"/>
      <c r="G66" s="392"/>
      <c r="H66" s="392"/>
      <c r="I66" s="392"/>
      <c r="J66" s="392"/>
      <c r="K66" s="263"/>
    </row>
    <row r="67" spans="2:11" ht="15" customHeight="1" x14ac:dyDescent="0.3">
      <c r="B67" s="262"/>
      <c r="C67" s="267"/>
      <c r="D67" s="392" t="s">
        <v>1168</v>
      </c>
      <c r="E67" s="392"/>
      <c r="F67" s="392"/>
      <c r="G67" s="392"/>
      <c r="H67" s="392"/>
      <c r="I67" s="392"/>
      <c r="J67" s="392"/>
      <c r="K67" s="263"/>
    </row>
    <row r="68" spans="2:11" ht="15" customHeight="1" x14ac:dyDescent="0.3">
      <c r="B68" s="262"/>
      <c r="C68" s="267"/>
      <c r="D68" s="392" t="s">
        <v>1169</v>
      </c>
      <c r="E68" s="392"/>
      <c r="F68" s="392"/>
      <c r="G68" s="392"/>
      <c r="H68" s="392"/>
      <c r="I68" s="392"/>
      <c r="J68" s="392"/>
      <c r="K68" s="263"/>
    </row>
    <row r="69" spans="2:11" ht="12.75" customHeight="1" x14ac:dyDescent="0.3">
      <c r="B69" s="271"/>
      <c r="C69" s="272"/>
      <c r="D69" s="272"/>
      <c r="E69" s="272"/>
      <c r="F69" s="272"/>
      <c r="G69" s="272"/>
      <c r="H69" s="272"/>
      <c r="I69" s="272"/>
      <c r="J69" s="272"/>
      <c r="K69" s="273"/>
    </row>
    <row r="70" spans="2:11" ht="18.75" customHeight="1" x14ac:dyDescent="0.3">
      <c r="B70" s="274"/>
      <c r="C70" s="274"/>
      <c r="D70" s="274"/>
      <c r="E70" s="274"/>
      <c r="F70" s="274"/>
      <c r="G70" s="274"/>
      <c r="H70" s="274"/>
      <c r="I70" s="274"/>
      <c r="J70" s="274"/>
      <c r="K70" s="275"/>
    </row>
    <row r="71" spans="2:11" ht="18.75" customHeight="1" x14ac:dyDescent="0.3">
      <c r="B71" s="275"/>
      <c r="C71" s="275"/>
      <c r="D71" s="275"/>
      <c r="E71" s="275"/>
      <c r="F71" s="275"/>
      <c r="G71" s="275"/>
      <c r="H71" s="275"/>
      <c r="I71" s="275"/>
      <c r="J71" s="275"/>
      <c r="K71" s="275"/>
    </row>
    <row r="72" spans="2:11" ht="7.5" customHeight="1" x14ac:dyDescent="0.3">
      <c r="B72" s="276"/>
      <c r="C72" s="277"/>
      <c r="D72" s="277"/>
      <c r="E72" s="277"/>
      <c r="F72" s="277"/>
      <c r="G72" s="277"/>
      <c r="H72" s="277"/>
      <c r="I72" s="277"/>
      <c r="J72" s="277"/>
      <c r="K72" s="278"/>
    </row>
    <row r="73" spans="2:11" ht="45" customHeight="1" x14ac:dyDescent="0.3">
      <c r="B73" s="279"/>
      <c r="C73" s="390" t="s">
        <v>1105</v>
      </c>
      <c r="D73" s="390"/>
      <c r="E73" s="390"/>
      <c r="F73" s="390"/>
      <c r="G73" s="390"/>
      <c r="H73" s="390"/>
      <c r="I73" s="390"/>
      <c r="J73" s="390"/>
      <c r="K73" s="280"/>
    </row>
    <row r="74" spans="2:11" ht="17.25" customHeight="1" x14ac:dyDescent="0.3">
      <c r="B74" s="279"/>
      <c r="C74" s="281" t="s">
        <v>1170</v>
      </c>
      <c r="D74" s="281"/>
      <c r="E74" s="281"/>
      <c r="F74" s="281" t="s">
        <v>1171</v>
      </c>
      <c r="G74" s="282"/>
      <c r="H74" s="281" t="s">
        <v>116</v>
      </c>
      <c r="I74" s="281" t="s">
        <v>55</v>
      </c>
      <c r="J74" s="281" t="s">
        <v>1172</v>
      </c>
      <c r="K74" s="280"/>
    </row>
    <row r="75" spans="2:11" ht="17.25" customHeight="1" x14ac:dyDescent="0.3">
      <c r="B75" s="279"/>
      <c r="C75" s="283" t="s">
        <v>1173</v>
      </c>
      <c r="D75" s="283"/>
      <c r="E75" s="283"/>
      <c r="F75" s="284" t="s">
        <v>1174</v>
      </c>
      <c r="G75" s="285"/>
      <c r="H75" s="283"/>
      <c r="I75" s="283"/>
      <c r="J75" s="283" t="s">
        <v>1175</v>
      </c>
      <c r="K75" s="280"/>
    </row>
    <row r="76" spans="2:11" ht="5.25" customHeight="1" x14ac:dyDescent="0.3">
      <c r="B76" s="279"/>
      <c r="C76" s="286"/>
      <c r="D76" s="286"/>
      <c r="E76" s="286"/>
      <c r="F76" s="286"/>
      <c r="G76" s="287"/>
      <c r="H76" s="286"/>
      <c r="I76" s="286"/>
      <c r="J76" s="286"/>
      <c r="K76" s="280"/>
    </row>
    <row r="77" spans="2:11" ht="15" customHeight="1" x14ac:dyDescent="0.3">
      <c r="B77" s="279"/>
      <c r="C77" s="269" t="s">
        <v>51</v>
      </c>
      <c r="D77" s="286"/>
      <c r="E77" s="286"/>
      <c r="F77" s="288" t="s">
        <v>1176</v>
      </c>
      <c r="G77" s="287"/>
      <c r="H77" s="269" t="s">
        <v>1177</v>
      </c>
      <c r="I77" s="269" t="s">
        <v>1178</v>
      </c>
      <c r="J77" s="269">
        <v>20</v>
      </c>
      <c r="K77" s="280"/>
    </row>
    <row r="78" spans="2:11" ht="15" customHeight="1" x14ac:dyDescent="0.3">
      <c r="B78" s="279"/>
      <c r="C78" s="269" t="s">
        <v>1179</v>
      </c>
      <c r="D78" s="269"/>
      <c r="E78" s="269"/>
      <c r="F78" s="288" t="s">
        <v>1176</v>
      </c>
      <c r="G78" s="287"/>
      <c r="H78" s="269" t="s">
        <v>1180</v>
      </c>
      <c r="I78" s="269" t="s">
        <v>1178</v>
      </c>
      <c r="J78" s="269">
        <v>120</v>
      </c>
      <c r="K78" s="280"/>
    </row>
    <row r="79" spans="2:11" ht="15" customHeight="1" x14ac:dyDescent="0.3">
      <c r="B79" s="289"/>
      <c r="C79" s="269" t="s">
        <v>1181</v>
      </c>
      <c r="D79" s="269"/>
      <c r="E79" s="269"/>
      <c r="F79" s="288" t="s">
        <v>1182</v>
      </c>
      <c r="G79" s="287"/>
      <c r="H79" s="269" t="s">
        <v>1183</v>
      </c>
      <c r="I79" s="269" t="s">
        <v>1178</v>
      </c>
      <c r="J79" s="269">
        <v>50</v>
      </c>
      <c r="K79" s="280"/>
    </row>
    <row r="80" spans="2:11" ht="15" customHeight="1" x14ac:dyDescent="0.3">
      <c r="B80" s="289"/>
      <c r="C80" s="269" t="s">
        <v>1184</v>
      </c>
      <c r="D80" s="269"/>
      <c r="E80" s="269"/>
      <c r="F80" s="288" t="s">
        <v>1176</v>
      </c>
      <c r="G80" s="287"/>
      <c r="H80" s="269" t="s">
        <v>1185</v>
      </c>
      <c r="I80" s="269" t="s">
        <v>1186</v>
      </c>
      <c r="J80" s="269"/>
      <c r="K80" s="280"/>
    </row>
    <row r="81" spans="2:11" ht="15" customHeight="1" x14ac:dyDescent="0.3">
      <c r="B81" s="289"/>
      <c r="C81" s="290" t="s">
        <v>1187</v>
      </c>
      <c r="D81" s="290"/>
      <c r="E81" s="290"/>
      <c r="F81" s="291" t="s">
        <v>1182</v>
      </c>
      <c r="G81" s="290"/>
      <c r="H81" s="290" t="s">
        <v>1188</v>
      </c>
      <c r="I81" s="290" t="s">
        <v>1178</v>
      </c>
      <c r="J81" s="290">
        <v>15</v>
      </c>
      <c r="K81" s="280"/>
    </row>
    <row r="82" spans="2:11" ht="15" customHeight="1" x14ac:dyDescent="0.3">
      <c r="B82" s="289"/>
      <c r="C82" s="290" t="s">
        <v>1189</v>
      </c>
      <c r="D82" s="290"/>
      <c r="E82" s="290"/>
      <c r="F82" s="291" t="s">
        <v>1182</v>
      </c>
      <c r="G82" s="290"/>
      <c r="H82" s="290" t="s">
        <v>1190</v>
      </c>
      <c r="I82" s="290" t="s">
        <v>1178</v>
      </c>
      <c r="J82" s="290">
        <v>15</v>
      </c>
      <c r="K82" s="280"/>
    </row>
    <row r="83" spans="2:11" ht="15" customHeight="1" x14ac:dyDescent="0.3">
      <c r="B83" s="289"/>
      <c r="C83" s="290" t="s">
        <v>1191</v>
      </c>
      <c r="D83" s="290"/>
      <c r="E83" s="290"/>
      <c r="F83" s="291" t="s">
        <v>1182</v>
      </c>
      <c r="G83" s="290"/>
      <c r="H83" s="290" t="s">
        <v>1192</v>
      </c>
      <c r="I83" s="290" t="s">
        <v>1178</v>
      </c>
      <c r="J83" s="290">
        <v>20</v>
      </c>
      <c r="K83" s="280"/>
    </row>
    <row r="84" spans="2:11" ht="15" customHeight="1" x14ac:dyDescent="0.3">
      <c r="B84" s="289"/>
      <c r="C84" s="290" t="s">
        <v>1193</v>
      </c>
      <c r="D84" s="290"/>
      <c r="E84" s="290"/>
      <c r="F84" s="291" t="s">
        <v>1182</v>
      </c>
      <c r="G84" s="290"/>
      <c r="H84" s="290" t="s">
        <v>1194</v>
      </c>
      <c r="I84" s="290" t="s">
        <v>1178</v>
      </c>
      <c r="J84" s="290">
        <v>20</v>
      </c>
      <c r="K84" s="280"/>
    </row>
    <row r="85" spans="2:11" ht="15" customHeight="1" x14ac:dyDescent="0.3">
      <c r="B85" s="289"/>
      <c r="C85" s="269" t="s">
        <v>1195</v>
      </c>
      <c r="D85" s="269"/>
      <c r="E85" s="269"/>
      <c r="F85" s="288" t="s">
        <v>1182</v>
      </c>
      <c r="G85" s="287"/>
      <c r="H85" s="269" t="s">
        <v>1196</v>
      </c>
      <c r="I85" s="269" t="s">
        <v>1178</v>
      </c>
      <c r="J85" s="269">
        <v>50</v>
      </c>
      <c r="K85" s="280"/>
    </row>
    <row r="86" spans="2:11" ht="15" customHeight="1" x14ac:dyDescent="0.3">
      <c r="B86" s="289"/>
      <c r="C86" s="269" t="s">
        <v>1197</v>
      </c>
      <c r="D86" s="269"/>
      <c r="E86" s="269"/>
      <c r="F86" s="288" t="s">
        <v>1182</v>
      </c>
      <c r="G86" s="287"/>
      <c r="H86" s="269" t="s">
        <v>1198</v>
      </c>
      <c r="I86" s="269" t="s">
        <v>1178</v>
      </c>
      <c r="J86" s="269">
        <v>20</v>
      </c>
      <c r="K86" s="280"/>
    </row>
    <row r="87" spans="2:11" ht="15" customHeight="1" x14ac:dyDescent="0.3">
      <c r="B87" s="289"/>
      <c r="C87" s="269" t="s">
        <v>1199</v>
      </c>
      <c r="D87" s="269"/>
      <c r="E87" s="269"/>
      <c r="F87" s="288" t="s">
        <v>1182</v>
      </c>
      <c r="G87" s="287"/>
      <c r="H87" s="269" t="s">
        <v>1200</v>
      </c>
      <c r="I87" s="269" t="s">
        <v>1178</v>
      </c>
      <c r="J87" s="269">
        <v>20</v>
      </c>
      <c r="K87" s="280"/>
    </row>
    <row r="88" spans="2:11" ht="15" customHeight="1" x14ac:dyDescent="0.3">
      <c r="B88" s="289"/>
      <c r="C88" s="269" t="s">
        <v>1201</v>
      </c>
      <c r="D88" s="269"/>
      <c r="E88" s="269"/>
      <c r="F88" s="288" t="s">
        <v>1182</v>
      </c>
      <c r="G88" s="287"/>
      <c r="H88" s="269" t="s">
        <v>1202</v>
      </c>
      <c r="I88" s="269" t="s">
        <v>1178</v>
      </c>
      <c r="J88" s="269">
        <v>50</v>
      </c>
      <c r="K88" s="280"/>
    </row>
    <row r="89" spans="2:11" ht="15" customHeight="1" x14ac:dyDescent="0.3">
      <c r="B89" s="289"/>
      <c r="C89" s="269" t="s">
        <v>1203</v>
      </c>
      <c r="D89" s="269"/>
      <c r="E89" s="269"/>
      <c r="F89" s="288" t="s">
        <v>1182</v>
      </c>
      <c r="G89" s="287"/>
      <c r="H89" s="269" t="s">
        <v>1203</v>
      </c>
      <c r="I89" s="269" t="s">
        <v>1178</v>
      </c>
      <c r="J89" s="269">
        <v>50</v>
      </c>
      <c r="K89" s="280"/>
    </row>
    <row r="90" spans="2:11" ht="15" customHeight="1" x14ac:dyDescent="0.3">
      <c r="B90" s="289"/>
      <c r="C90" s="269" t="s">
        <v>121</v>
      </c>
      <c r="D90" s="269"/>
      <c r="E90" s="269"/>
      <c r="F90" s="288" t="s">
        <v>1182</v>
      </c>
      <c r="G90" s="287"/>
      <c r="H90" s="269" t="s">
        <v>1204</v>
      </c>
      <c r="I90" s="269" t="s">
        <v>1178</v>
      </c>
      <c r="J90" s="269">
        <v>255</v>
      </c>
      <c r="K90" s="280"/>
    </row>
    <row r="91" spans="2:11" ht="15" customHeight="1" x14ac:dyDescent="0.3">
      <c r="B91" s="289"/>
      <c r="C91" s="269" t="s">
        <v>1205</v>
      </c>
      <c r="D91" s="269"/>
      <c r="E91" s="269"/>
      <c r="F91" s="288" t="s">
        <v>1176</v>
      </c>
      <c r="G91" s="287"/>
      <c r="H91" s="269" t="s">
        <v>1206</v>
      </c>
      <c r="I91" s="269" t="s">
        <v>1207</v>
      </c>
      <c r="J91" s="269"/>
      <c r="K91" s="280"/>
    </row>
    <row r="92" spans="2:11" ht="15" customHeight="1" x14ac:dyDescent="0.3">
      <c r="B92" s="289"/>
      <c r="C92" s="269" t="s">
        <v>1208</v>
      </c>
      <c r="D92" s="269"/>
      <c r="E92" s="269"/>
      <c r="F92" s="288" t="s">
        <v>1176</v>
      </c>
      <c r="G92" s="287"/>
      <c r="H92" s="269" t="s">
        <v>1209</v>
      </c>
      <c r="I92" s="269" t="s">
        <v>1210</v>
      </c>
      <c r="J92" s="269"/>
      <c r="K92" s="280"/>
    </row>
    <row r="93" spans="2:11" ht="15" customHeight="1" x14ac:dyDescent="0.3">
      <c r="B93" s="289"/>
      <c r="C93" s="269" t="s">
        <v>1211</v>
      </c>
      <c r="D93" s="269"/>
      <c r="E93" s="269"/>
      <c r="F93" s="288" t="s">
        <v>1176</v>
      </c>
      <c r="G93" s="287"/>
      <c r="H93" s="269" t="s">
        <v>1211</v>
      </c>
      <c r="I93" s="269" t="s">
        <v>1210</v>
      </c>
      <c r="J93" s="269"/>
      <c r="K93" s="280"/>
    </row>
    <row r="94" spans="2:11" ht="15" customHeight="1" x14ac:dyDescent="0.3">
      <c r="B94" s="289"/>
      <c r="C94" s="269" t="s">
        <v>36</v>
      </c>
      <c r="D94" s="269"/>
      <c r="E94" s="269"/>
      <c r="F94" s="288" t="s">
        <v>1176</v>
      </c>
      <c r="G94" s="287"/>
      <c r="H94" s="269" t="s">
        <v>1212</v>
      </c>
      <c r="I94" s="269" t="s">
        <v>1210</v>
      </c>
      <c r="J94" s="269"/>
      <c r="K94" s="280"/>
    </row>
    <row r="95" spans="2:11" ht="15" customHeight="1" x14ac:dyDescent="0.3">
      <c r="B95" s="289"/>
      <c r="C95" s="269" t="s">
        <v>46</v>
      </c>
      <c r="D95" s="269"/>
      <c r="E95" s="269"/>
      <c r="F95" s="288" t="s">
        <v>1176</v>
      </c>
      <c r="G95" s="287"/>
      <c r="H95" s="269" t="s">
        <v>1213</v>
      </c>
      <c r="I95" s="269" t="s">
        <v>1210</v>
      </c>
      <c r="J95" s="269"/>
      <c r="K95" s="280"/>
    </row>
    <row r="96" spans="2:11" ht="15" customHeight="1" x14ac:dyDescent="0.3">
      <c r="B96" s="292"/>
      <c r="C96" s="293"/>
      <c r="D96" s="293"/>
      <c r="E96" s="293"/>
      <c r="F96" s="293"/>
      <c r="G96" s="293"/>
      <c r="H96" s="293"/>
      <c r="I96" s="293"/>
      <c r="J96" s="293"/>
      <c r="K96" s="294"/>
    </row>
    <row r="97" spans="2:11" ht="18.75" customHeight="1" x14ac:dyDescent="0.3">
      <c r="B97" s="295"/>
      <c r="C97" s="296"/>
      <c r="D97" s="296"/>
      <c r="E97" s="296"/>
      <c r="F97" s="296"/>
      <c r="G97" s="296"/>
      <c r="H97" s="296"/>
      <c r="I97" s="296"/>
      <c r="J97" s="296"/>
      <c r="K97" s="295"/>
    </row>
    <row r="98" spans="2:11" ht="18.75" customHeight="1" x14ac:dyDescent="0.3">
      <c r="B98" s="275"/>
      <c r="C98" s="275"/>
      <c r="D98" s="275"/>
      <c r="E98" s="275"/>
      <c r="F98" s="275"/>
      <c r="G98" s="275"/>
      <c r="H98" s="275"/>
      <c r="I98" s="275"/>
      <c r="J98" s="275"/>
      <c r="K98" s="275"/>
    </row>
    <row r="99" spans="2:11" ht="7.5" customHeight="1" x14ac:dyDescent="0.3">
      <c r="B99" s="276"/>
      <c r="C99" s="277"/>
      <c r="D99" s="277"/>
      <c r="E99" s="277"/>
      <c r="F99" s="277"/>
      <c r="G99" s="277"/>
      <c r="H99" s="277"/>
      <c r="I99" s="277"/>
      <c r="J99" s="277"/>
      <c r="K99" s="278"/>
    </row>
    <row r="100" spans="2:11" ht="45" customHeight="1" x14ac:dyDescent="0.3">
      <c r="B100" s="279"/>
      <c r="C100" s="390" t="s">
        <v>1214</v>
      </c>
      <c r="D100" s="390"/>
      <c r="E100" s="390"/>
      <c r="F100" s="390"/>
      <c r="G100" s="390"/>
      <c r="H100" s="390"/>
      <c r="I100" s="390"/>
      <c r="J100" s="390"/>
      <c r="K100" s="280"/>
    </row>
    <row r="101" spans="2:11" ht="17.25" customHeight="1" x14ac:dyDescent="0.3">
      <c r="B101" s="279"/>
      <c r="C101" s="281" t="s">
        <v>1170</v>
      </c>
      <c r="D101" s="281"/>
      <c r="E101" s="281"/>
      <c r="F101" s="281" t="s">
        <v>1171</v>
      </c>
      <c r="G101" s="282"/>
      <c r="H101" s="281" t="s">
        <v>116</v>
      </c>
      <c r="I101" s="281" t="s">
        <v>55</v>
      </c>
      <c r="J101" s="281" t="s">
        <v>1172</v>
      </c>
      <c r="K101" s="280"/>
    </row>
    <row r="102" spans="2:11" ht="17.25" customHeight="1" x14ac:dyDescent="0.3">
      <c r="B102" s="279"/>
      <c r="C102" s="283" t="s">
        <v>1173</v>
      </c>
      <c r="D102" s="283"/>
      <c r="E102" s="283"/>
      <c r="F102" s="284" t="s">
        <v>1174</v>
      </c>
      <c r="G102" s="285"/>
      <c r="H102" s="283"/>
      <c r="I102" s="283"/>
      <c r="J102" s="283" t="s">
        <v>1175</v>
      </c>
      <c r="K102" s="280"/>
    </row>
    <row r="103" spans="2:11" ht="5.25" customHeight="1" x14ac:dyDescent="0.3">
      <c r="B103" s="279"/>
      <c r="C103" s="281"/>
      <c r="D103" s="281"/>
      <c r="E103" s="281"/>
      <c r="F103" s="281"/>
      <c r="G103" s="297"/>
      <c r="H103" s="281"/>
      <c r="I103" s="281"/>
      <c r="J103" s="281"/>
      <c r="K103" s="280"/>
    </row>
    <row r="104" spans="2:11" ht="15" customHeight="1" x14ac:dyDescent="0.3">
      <c r="B104" s="279"/>
      <c r="C104" s="269" t="s">
        <v>51</v>
      </c>
      <c r="D104" s="286"/>
      <c r="E104" s="286"/>
      <c r="F104" s="288" t="s">
        <v>1176</v>
      </c>
      <c r="G104" s="297"/>
      <c r="H104" s="269" t="s">
        <v>1215</v>
      </c>
      <c r="I104" s="269" t="s">
        <v>1178</v>
      </c>
      <c r="J104" s="269">
        <v>20</v>
      </c>
      <c r="K104" s="280"/>
    </row>
    <row r="105" spans="2:11" ht="15" customHeight="1" x14ac:dyDescent="0.3">
      <c r="B105" s="279"/>
      <c r="C105" s="269" t="s">
        <v>1179</v>
      </c>
      <c r="D105" s="269"/>
      <c r="E105" s="269"/>
      <c r="F105" s="288" t="s">
        <v>1176</v>
      </c>
      <c r="G105" s="269"/>
      <c r="H105" s="269" t="s">
        <v>1215</v>
      </c>
      <c r="I105" s="269" t="s">
        <v>1178</v>
      </c>
      <c r="J105" s="269">
        <v>120</v>
      </c>
      <c r="K105" s="280"/>
    </row>
    <row r="106" spans="2:11" ht="15" customHeight="1" x14ac:dyDescent="0.3">
      <c r="B106" s="289"/>
      <c r="C106" s="269" t="s">
        <v>1181</v>
      </c>
      <c r="D106" s="269"/>
      <c r="E106" s="269"/>
      <c r="F106" s="288" t="s">
        <v>1182</v>
      </c>
      <c r="G106" s="269"/>
      <c r="H106" s="269" t="s">
        <v>1215</v>
      </c>
      <c r="I106" s="269" t="s">
        <v>1178</v>
      </c>
      <c r="J106" s="269">
        <v>50</v>
      </c>
      <c r="K106" s="280"/>
    </row>
    <row r="107" spans="2:11" ht="15" customHeight="1" x14ac:dyDescent="0.3">
      <c r="B107" s="289"/>
      <c r="C107" s="269" t="s">
        <v>1184</v>
      </c>
      <c r="D107" s="269"/>
      <c r="E107" s="269"/>
      <c r="F107" s="288" t="s">
        <v>1176</v>
      </c>
      <c r="G107" s="269"/>
      <c r="H107" s="269" t="s">
        <v>1215</v>
      </c>
      <c r="I107" s="269" t="s">
        <v>1186</v>
      </c>
      <c r="J107" s="269"/>
      <c r="K107" s="280"/>
    </row>
    <row r="108" spans="2:11" ht="15" customHeight="1" x14ac:dyDescent="0.3">
      <c r="B108" s="289"/>
      <c r="C108" s="269" t="s">
        <v>1195</v>
      </c>
      <c r="D108" s="269"/>
      <c r="E108" s="269"/>
      <c r="F108" s="288" t="s">
        <v>1182</v>
      </c>
      <c r="G108" s="269"/>
      <c r="H108" s="269" t="s">
        <v>1215</v>
      </c>
      <c r="I108" s="269" t="s">
        <v>1178</v>
      </c>
      <c r="J108" s="269">
        <v>50</v>
      </c>
      <c r="K108" s="280"/>
    </row>
    <row r="109" spans="2:11" ht="15" customHeight="1" x14ac:dyDescent="0.3">
      <c r="B109" s="289"/>
      <c r="C109" s="269" t="s">
        <v>1203</v>
      </c>
      <c r="D109" s="269"/>
      <c r="E109" s="269"/>
      <c r="F109" s="288" t="s">
        <v>1182</v>
      </c>
      <c r="G109" s="269"/>
      <c r="H109" s="269" t="s">
        <v>1215</v>
      </c>
      <c r="I109" s="269" t="s">
        <v>1178</v>
      </c>
      <c r="J109" s="269">
        <v>50</v>
      </c>
      <c r="K109" s="280"/>
    </row>
    <row r="110" spans="2:11" ht="15" customHeight="1" x14ac:dyDescent="0.3">
      <c r="B110" s="289"/>
      <c r="C110" s="269" t="s">
        <v>1201</v>
      </c>
      <c r="D110" s="269"/>
      <c r="E110" s="269"/>
      <c r="F110" s="288" t="s">
        <v>1182</v>
      </c>
      <c r="G110" s="269"/>
      <c r="H110" s="269" t="s">
        <v>1215</v>
      </c>
      <c r="I110" s="269" t="s">
        <v>1178</v>
      </c>
      <c r="J110" s="269">
        <v>50</v>
      </c>
      <c r="K110" s="280"/>
    </row>
    <row r="111" spans="2:11" ht="15" customHeight="1" x14ac:dyDescent="0.3">
      <c r="B111" s="289"/>
      <c r="C111" s="269" t="s">
        <v>51</v>
      </c>
      <c r="D111" s="269"/>
      <c r="E111" s="269"/>
      <c r="F111" s="288" t="s">
        <v>1176</v>
      </c>
      <c r="G111" s="269"/>
      <c r="H111" s="269" t="s">
        <v>1216</v>
      </c>
      <c r="I111" s="269" t="s">
        <v>1178</v>
      </c>
      <c r="J111" s="269">
        <v>20</v>
      </c>
      <c r="K111" s="280"/>
    </row>
    <row r="112" spans="2:11" ht="15" customHeight="1" x14ac:dyDescent="0.3">
      <c r="B112" s="289"/>
      <c r="C112" s="269" t="s">
        <v>1217</v>
      </c>
      <c r="D112" s="269"/>
      <c r="E112" s="269"/>
      <c r="F112" s="288" t="s">
        <v>1176</v>
      </c>
      <c r="G112" s="269"/>
      <c r="H112" s="269" t="s">
        <v>1218</v>
      </c>
      <c r="I112" s="269" t="s">
        <v>1178</v>
      </c>
      <c r="J112" s="269">
        <v>120</v>
      </c>
      <c r="K112" s="280"/>
    </row>
    <row r="113" spans="2:11" ht="15" customHeight="1" x14ac:dyDescent="0.3">
      <c r="B113" s="289"/>
      <c r="C113" s="269" t="s">
        <v>36</v>
      </c>
      <c r="D113" s="269"/>
      <c r="E113" s="269"/>
      <c r="F113" s="288" t="s">
        <v>1176</v>
      </c>
      <c r="G113" s="269"/>
      <c r="H113" s="269" t="s">
        <v>1219</v>
      </c>
      <c r="I113" s="269" t="s">
        <v>1210</v>
      </c>
      <c r="J113" s="269"/>
      <c r="K113" s="280"/>
    </row>
    <row r="114" spans="2:11" ht="15" customHeight="1" x14ac:dyDescent="0.3">
      <c r="B114" s="289"/>
      <c r="C114" s="269" t="s">
        <v>46</v>
      </c>
      <c r="D114" s="269"/>
      <c r="E114" s="269"/>
      <c r="F114" s="288" t="s">
        <v>1176</v>
      </c>
      <c r="G114" s="269"/>
      <c r="H114" s="269" t="s">
        <v>1220</v>
      </c>
      <c r="I114" s="269" t="s">
        <v>1210</v>
      </c>
      <c r="J114" s="269"/>
      <c r="K114" s="280"/>
    </row>
    <row r="115" spans="2:11" ht="15" customHeight="1" x14ac:dyDescent="0.3">
      <c r="B115" s="289"/>
      <c r="C115" s="269" t="s">
        <v>55</v>
      </c>
      <c r="D115" s="269"/>
      <c r="E115" s="269"/>
      <c r="F115" s="288" t="s">
        <v>1176</v>
      </c>
      <c r="G115" s="269"/>
      <c r="H115" s="269" t="s">
        <v>1221</v>
      </c>
      <c r="I115" s="269" t="s">
        <v>1222</v>
      </c>
      <c r="J115" s="269"/>
      <c r="K115" s="280"/>
    </row>
    <row r="116" spans="2:11" ht="15" customHeight="1" x14ac:dyDescent="0.3">
      <c r="B116" s="292"/>
      <c r="C116" s="298"/>
      <c r="D116" s="298"/>
      <c r="E116" s="298"/>
      <c r="F116" s="298"/>
      <c r="G116" s="298"/>
      <c r="H116" s="298"/>
      <c r="I116" s="298"/>
      <c r="J116" s="298"/>
      <c r="K116" s="294"/>
    </row>
    <row r="117" spans="2:11" ht="18.75" customHeight="1" x14ac:dyDescent="0.3">
      <c r="B117" s="299"/>
      <c r="C117" s="266"/>
      <c r="D117" s="266"/>
      <c r="E117" s="266"/>
      <c r="F117" s="300"/>
      <c r="G117" s="266"/>
      <c r="H117" s="266"/>
      <c r="I117" s="266"/>
      <c r="J117" s="266"/>
      <c r="K117" s="299"/>
    </row>
    <row r="118" spans="2:11" ht="18.75" customHeight="1" x14ac:dyDescent="0.3">
      <c r="B118" s="275"/>
      <c r="C118" s="275"/>
      <c r="D118" s="275"/>
      <c r="E118" s="275"/>
      <c r="F118" s="275"/>
      <c r="G118" s="275"/>
      <c r="H118" s="275"/>
      <c r="I118" s="275"/>
      <c r="J118" s="275"/>
      <c r="K118" s="275"/>
    </row>
    <row r="119" spans="2:11" ht="7.5" customHeight="1" x14ac:dyDescent="0.3">
      <c r="B119" s="301"/>
      <c r="C119" s="302"/>
      <c r="D119" s="302"/>
      <c r="E119" s="302"/>
      <c r="F119" s="302"/>
      <c r="G119" s="302"/>
      <c r="H119" s="302"/>
      <c r="I119" s="302"/>
      <c r="J119" s="302"/>
      <c r="K119" s="303"/>
    </row>
    <row r="120" spans="2:11" ht="45" customHeight="1" x14ac:dyDescent="0.3">
      <c r="B120" s="304"/>
      <c r="C120" s="387" t="s">
        <v>1223</v>
      </c>
      <c r="D120" s="387"/>
      <c r="E120" s="387"/>
      <c r="F120" s="387"/>
      <c r="G120" s="387"/>
      <c r="H120" s="387"/>
      <c r="I120" s="387"/>
      <c r="J120" s="387"/>
      <c r="K120" s="305"/>
    </row>
    <row r="121" spans="2:11" ht="17.25" customHeight="1" x14ac:dyDescent="0.3">
      <c r="B121" s="306"/>
      <c r="C121" s="281" t="s">
        <v>1170</v>
      </c>
      <c r="D121" s="281"/>
      <c r="E121" s="281"/>
      <c r="F121" s="281" t="s">
        <v>1171</v>
      </c>
      <c r="G121" s="282"/>
      <c r="H121" s="281" t="s">
        <v>116</v>
      </c>
      <c r="I121" s="281" t="s">
        <v>55</v>
      </c>
      <c r="J121" s="281" t="s">
        <v>1172</v>
      </c>
      <c r="K121" s="307"/>
    </row>
    <row r="122" spans="2:11" ht="17.25" customHeight="1" x14ac:dyDescent="0.3">
      <c r="B122" s="306"/>
      <c r="C122" s="283" t="s">
        <v>1173</v>
      </c>
      <c r="D122" s="283"/>
      <c r="E122" s="283"/>
      <c r="F122" s="284" t="s">
        <v>1174</v>
      </c>
      <c r="G122" s="285"/>
      <c r="H122" s="283"/>
      <c r="I122" s="283"/>
      <c r="J122" s="283" t="s">
        <v>1175</v>
      </c>
      <c r="K122" s="307"/>
    </row>
    <row r="123" spans="2:11" ht="5.25" customHeight="1" x14ac:dyDescent="0.3">
      <c r="B123" s="308"/>
      <c r="C123" s="286"/>
      <c r="D123" s="286"/>
      <c r="E123" s="286"/>
      <c r="F123" s="286"/>
      <c r="G123" s="269"/>
      <c r="H123" s="286"/>
      <c r="I123" s="286"/>
      <c r="J123" s="286"/>
      <c r="K123" s="309"/>
    </row>
    <row r="124" spans="2:11" ht="15" customHeight="1" x14ac:dyDescent="0.3">
      <c r="B124" s="308"/>
      <c r="C124" s="269" t="s">
        <v>1179</v>
      </c>
      <c r="D124" s="286"/>
      <c r="E124" s="286"/>
      <c r="F124" s="288" t="s">
        <v>1176</v>
      </c>
      <c r="G124" s="269"/>
      <c r="H124" s="269" t="s">
        <v>1215</v>
      </c>
      <c r="I124" s="269" t="s">
        <v>1178</v>
      </c>
      <c r="J124" s="269">
        <v>120</v>
      </c>
      <c r="K124" s="310"/>
    </row>
    <row r="125" spans="2:11" ht="15" customHeight="1" x14ac:dyDescent="0.3">
      <c r="B125" s="308"/>
      <c r="C125" s="269" t="s">
        <v>1224</v>
      </c>
      <c r="D125" s="269"/>
      <c r="E125" s="269"/>
      <c r="F125" s="288" t="s">
        <v>1176</v>
      </c>
      <c r="G125" s="269"/>
      <c r="H125" s="269" t="s">
        <v>1225</v>
      </c>
      <c r="I125" s="269" t="s">
        <v>1178</v>
      </c>
      <c r="J125" s="269" t="s">
        <v>1226</v>
      </c>
      <c r="K125" s="310"/>
    </row>
    <row r="126" spans="2:11" ht="15" customHeight="1" x14ac:dyDescent="0.3">
      <c r="B126" s="308"/>
      <c r="C126" s="269" t="s">
        <v>1125</v>
      </c>
      <c r="D126" s="269"/>
      <c r="E126" s="269"/>
      <c r="F126" s="288" t="s">
        <v>1176</v>
      </c>
      <c r="G126" s="269"/>
      <c r="H126" s="269" t="s">
        <v>1227</v>
      </c>
      <c r="I126" s="269" t="s">
        <v>1178</v>
      </c>
      <c r="J126" s="269" t="s">
        <v>1226</v>
      </c>
      <c r="K126" s="310"/>
    </row>
    <row r="127" spans="2:11" ht="15" customHeight="1" x14ac:dyDescent="0.3">
      <c r="B127" s="308"/>
      <c r="C127" s="269" t="s">
        <v>1187</v>
      </c>
      <c r="D127" s="269"/>
      <c r="E127" s="269"/>
      <c r="F127" s="288" t="s">
        <v>1182</v>
      </c>
      <c r="G127" s="269"/>
      <c r="H127" s="269" t="s">
        <v>1188</v>
      </c>
      <c r="I127" s="269" t="s">
        <v>1178</v>
      </c>
      <c r="J127" s="269">
        <v>15</v>
      </c>
      <c r="K127" s="310"/>
    </row>
    <row r="128" spans="2:11" ht="15" customHeight="1" x14ac:dyDescent="0.3">
      <c r="B128" s="308"/>
      <c r="C128" s="290" t="s">
        <v>1189</v>
      </c>
      <c r="D128" s="290"/>
      <c r="E128" s="290"/>
      <c r="F128" s="291" t="s">
        <v>1182</v>
      </c>
      <c r="G128" s="290"/>
      <c r="H128" s="290" t="s">
        <v>1190</v>
      </c>
      <c r="I128" s="290" t="s">
        <v>1178</v>
      </c>
      <c r="J128" s="290">
        <v>15</v>
      </c>
      <c r="K128" s="310"/>
    </row>
    <row r="129" spans="2:11" ht="15" customHeight="1" x14ac:dyDescent="0.3">
      <c r="B129" s="308"/>
      <c r="C129" s="290" t="s">
        <v>1191</v>
      </c>
      <c r="D129" s="290"/>
      <c r="E129" s="290"/>
      <c r="F129" s="291" t="s">
        <v>1182</v>
      </c>
      <c r="G129" s="290"/>
      <c r="H129" s="290" t="s">
        <v>1192</v>
      </c>
      <c r="I129" s="290" t="s">
        <v>1178</v>
      </c>
      <c r="J129" s="290">
        <v>20</v>
      </c>
      <c r="K129" s="310"/>
    </row>
    <row r="130" spans="2:11" ht="15" customHeight="1" x14ac:dyDescent="0.3">
      <c r="B130" s="308"/>
      <c r="C130" s="290" t="s">
        <v>1193</v>
      </c>
      <c r="D130" s="290"/>
      <c r="E130" s="290"/>
      <c r="F130" s="291" t="s">
        <v>1182</v>
      </c>
      <c r="G130" s="290"/>
      <c r="H130" s="290" t="s">
        <v>1194</v>
      </c>
      <c r="I130" s="290" t="s">
        <v>1178</v>
      </c>
      <c r="J130" s="290">
        <v>20</v>
      </c>
      <c r="K130" s="310"/>
    </row>
    <row r="131" spans="2:11" ht="15" customHeight="1" x14ac:dyDescent="0.3">
      <c r="B131" s="308"/>
      <c r="C131" s="269" t="s">
        <v>1181</v>
      </c>
      <c r="D131" s="269"/>
      <c r="E131" s="269"/>
      <c r="F131" s="288" t="s">
        <v>1182</v>
      </c>
      <c r="G131" s="269"/>
      <c r="H131" s="269" t="s">
        <v>1215</v>
      </c>
      <c r="I131" s="269" t="s">
        <v>1178</v>
      </c>
      <c r="J131" s="269">
        <v>50</v>
      </c>
      <c r="K131" s="310"/>
    </row>
    <row r="132" spans="2:11" ht="15" customHeight="1" x14ac:dyDescent="0.3">
      <c r="B132" s="308"/>
      <c r="C132" s="269" t="s">
        <v>1195</v>
      </c>
      <c r="D132" s="269"/>
      <c r="E132" s="269"/>
      <c r="F132" s="288" t="s">
        <v>1182</v>
      </c>
      <c r="G132" s="269"/>
      <c r="H132" s="269" t="s">
        <v>1215</v>
      </c>
      <c r="I132" s="269" t="s">
        <v>1178</v>
      </c>
      <c r="J132" s="269">
        <v>50</v>
      </c>
      <c r="K132" s="310"/>
    </row>
    <row r="133" spans="2:11" ht="15" customHeight="1" x14ac:dyDescent="0.3">
      <c r="B133" s="308"/>
      <c r="C133" s="269" t="s">
        <v>1201</v>
      </c>
      <c r="D133" s="269"/>
      <c r="E133" s="269"/>
      <c r="F133" s="288" t="s">
        <v>1182</v>
      </c>
      <c r="G133" s="269"/>
      <c r="H133" s="269" t="s">
        <v>1215</v>
      </c>
      <c r="I133" s="269" t="s">
        <v>1178</v>
      </c>
      <c r="J133" s="269">
        <v>50</v>
      </c>
      <c r="K133" s="310"/>
    </row>
    <row r="134" spans="2:11" ht="15" customHeight="1" x14ac:dyDescent="0.3">
      <c r="B134" s="308"/>
      <c r="C134" s="269" t="s">
        <v>1203</v>
      </c>
      <c r="D134" s="269"/>
      <c r="E134" s="269"/>
      <c r="F134" s="288" t="s">
        <v>1182</v>
      </c>
      <c r="G134" s="269"/>
      <c r="H134" s="269" t="s">
        <v>1215</v>
      </c>
      <c r="I134" s="269" t="s">
        <v>1178</v>
      </c>
      <c r="J134" s="269">
        <v>50</v>
      </c>
      <c r="K134" s="310"/>
    </row>
    <row r="135" spans="2:11" ht="15" customHeight="1" x14ac:dyDescent="0.3">
      <c r="B135" s="308"/>
      <c r="C135" s="269" t="s">
        <v>121</v>
      </c>
      <c r="D135" s="269"/>
      <c r="E135" s="269"/>
      <c r="F135" s="288" t="s">
        <v>1182</v>
      </c>
      <c r="G135" s="269"/>
      <c r="H135" s="269" t="s">
        <v>1228</v>
      </c>
      <c r="I135" s="269" t="s">
        <v>1178</v>
      </c>
      <c r="J135" s="269">
        <v>255</v>
      </c>
      <c r="K135" s="310"/>
    </row>
    <row r="136" spans="2:11" ht="15" customHeight="1" x14ac:dyDescent="0.3">
      <c r="B136" s="308"/>
      <c r="C136" s="269" t="s">
        <v>1205</v>
      </c>
      <c r="D136" s="269"/>
      <c r="E136" s="269"/>
      <c r="F136" s="288" t="s">
        <v>1176</v>
      </c>
      <c r="G136" s="269"/>
      <c r="H136" s="269" t="s">
        <v>1229</v>
      </c>
      <c r="I136" s="269" t="s">
        <v>1207</v>
      </c>
      <c r="J136" s="269"/>
      <c r="K136" s="310"/>
    </row>
    <row r="137" spans="2:11" ht="15" customHeight="1" x14ac:dyDescent="0.3">
      <c r="B137" s="308"/>
      <c r="C137" s="269" t="s">
        <v>1208</v>
      </c>
      <c r="D137" s="269"/>
      <c r="E137" s="269"/>
      <c r="F137" s="288" t="s">
        <v>1176</v>
      </c>
      <c r="G137" s="269"/>
      <c r="H137" s="269" t="s">
        <v>1230</v>
      </c>
      <c r="I137" s="269" t="s">
        <v>1210</v>
      </c>
      <c r="J137" s="269"/>
      <c r="K137" s="310"/>
    </row>
    <row r="138" spans="2:11" ht="15" customHeight="1" x14ac:dyDescent="0.3">
      <c r="B138" s="308"/>
      <c r="C138" s="269" t="s">
        <v>1211</v>
      </c>
      <c r="D138" s="269"/>
      <c r="E138" s="269"/>
      <c r="F138" s="288" t="s">
        <v>1176</v>
      </c>
      <c r="G138" s="269"/>
      <c r="H138" s="269" t="s">
        <v>1211</v>
      </c>
      <c r="I138" s="269" t="s">
        <v>1210</v>
      </c>
      <c r="J138" s="269"/>
      <c r="K138" s="310"/>
    </row>
    <row r="139" spans="2:11" ht="15" customHeight="1" x14ac:dyDescent="0.3">
      <c r="B139" s="308"/>
      <c r="C139" s="269" t="s">
        <v>36</v>
      </c>
      <c r="D139" s="269"/>
      <c r="E139" s="269"/>
      <c r="F139" s="288" t="s">
        <v>1176</v>
      </c>
      <c r="G139" s="269"/>
      <c r="H139" s="269" t="s">
        <v>1231</v>
      </c>
      <c r="I139" s="269" t="s">
        <v>1210</v>
      </c>
      <c r="J139" s="269"/>
      <c r="K139" s="310"/>
    </row>
    <row r="140" spans="2:11" ht="15" customHeight="1" x14ac:dyDescent="0.3">
      <c r="B140" s="308"/>
      <c r="C140" s="269" t="s">
        <v>1232</v>
      </c>
      <c r="D140" s="269"/>
      <c r="E140" s="269"/>
      <c r="F140" s="288" t="s">
        <v>1176</v>
      </c>
      <c r="G140" s="269"/>
      <c r="H140" s="269" t="s">
        <v>1233</v>
      </c>
      <c r="I140" s="269" t="s">
        <v>1210</v>
      </c>
      <c r="J140" s="269"/>
      <c r="K140" s="310"/>
    </row>
    <row r="141" spans="2:11" ht="15" customHeight="1" x14ac:dyDescent="0.3">
      <c r="B141" s="311"/>
      <c r="C141" s="312"/>
      <c r="D141" s="312"/>
      <c r="E141" s="312"/>
      <c r="F141" s="312"/>
      <c r="G141" s="312"/>
      <c r="H141" s="312"/>
      <c r="I141" s="312"/>
      <c r="J141" s="312"/>
      <c r="K141" s="313"/>
    </row>
    <row r="142" spans="2:11" ht="18.75" customHeight="1" x14ac:dyDescent="0.3">
      <c r="B142" s="266"/>
      <c r="C142" s="266"/>
      <c r="D142" s="266"/>
      <c r="E142" s="266"/>
      <c r="F142" s="300"/>
      <c r="G142" s="266"/>
      <c r="H142" s="266"/>
      <c r="I142" s="266"/>
      <c r="J142" s="266"/>
      <c r="K142" s="266"/>
    </row>
    <row r="143" spans="2:11" ht="18.75" customHeight="1" x14ac:dyDescent="0.3"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</row>
    <row r="144" spans="2:11" ht="7.5" customHeight="1" x14ac:dyDescent="0.3">
      <c r="B144" s="276"/>
      <c r="C144" s="277"/>
      <c r="D144" s="277"/>
      <c r="E144" s="277"/>
      <c r="F144" s="277"/>
      <c r="G144" s="277"/>
      <c r="H144" s="277"/>
      <c r="I144" s="277"/>
      <c r="J144" s="277"/>
      <c r="K144" s="278"/>
    </row>
    <row r="145" spans="2:11" ht="45" customHeight="1" x14ac:dyDescent="0.3">
      <c r="B145" s="279"/>
      <c r="C145" s="390" t="s">
        <v>1234</v>
      </c>
      <c r="D145" s="390"/>
      <c r="E145" s="390"/>
      <c r="F145" s="390"/>
      <c r="G145" s="390"/>
      <c r="H145" s="390"/>
      <c r="I145" s="390"/>
      <c r="J145" s="390"/>
      <c r="K145" s="280"/>
    </row>
    <row r="146" spans="2:11" ht="17.25" customHeight="1" x14ac:dyDescent="0.3">
      <c r="B146" s="279"/>
      <c r="C146" s="281" t="s">
        <v>1170</v>
      </c>
      <c r="D146" s="281"/>
      <c r="E146" s="281"/>
      <c r="F146" s="281" t="s">
        <v>1171</v>
      </c>
      <c r="G146" s="282"/>
      <c r="H146" s="281" t="s">
        <v>116</v>
      </c>
      <c r="I146" s="281" t="s">
        <v>55</v>
      </c>
      <c r="J146" s="281" t="s">
        <v>1172</v>
      </c>
      <c r="K146" s="280"/>
    </row>
    <row r="147" spans="2:11" ht="17.25" customHeight="1" x14ac:dyDescent="0.3">
      <c r="B147" s="279"/>
      <c r="C147" s="283" t="s">
        <v>1173</v>
      </c>
      <c r="D147" s="283"/>
      <c r="E147" s="283"/>
      <c r="F147" s="284" t="s">
        <v>1174</v>
      </c>
      <c r="G147" s="285"/>
      <c r="H147" s="283"/>
      <c r="I147" s="283"/>
      <c r="J147" s="283" t="s">
        <v>1175</v>
      </c>
      <c r="K147" s="280"/>
    </row>
    <row r="148" spans="2:11" ht="5.25" customHeight="1" x14ac:dyDescent="0.3">
      <c r="B148" s="289"/>
      <c r="C148" s="286"/>
      <c r="D148" s="286"/>
      <c r="E148" s="286"/>
      <c r="F148" s="286"/>
      <c r="G148" s="287"/>
      <c r="H148" s="286"/>
      <c r="I148" s="286"/>
      <c r="J148" s="286"/>
      <c r="K148" s="310"/>
    </row>
    <row r="149" spans="2:11" ht="15" customHeight="1" x14ac:dyDescent="0.3">
      <c r="B149" s="289"/>
      <c r="C149" s="314" t="s">
        <v>1179</v>
      </c>
      <c r="D149" s="269"/>
      <c r="E149" s="269"/>
      <c r="F149" s="315" t="s">
        <v>1176</v>
      </c>
      <c r="G149" s="269"/>
      <c r="H149" s="314" t="s">
        <v>1215</v>
      </c>
      <c r="I149" s="314" t="s">
        <v>1178</v>
      </c>
      <c r="J149" s="314">
        <v>120</v>
      </c>
      <c r="K149" s="310"/>
    </row>
    <row r="150" spans="2:11" ht="15" customHeight="1" x14ac:dyDescent="0.3">
      <c r="B150" s="289"/>
      <c r="C150" s="314" t="s">
        <v>1224</v>
      </c>
      <c r="D150" s="269"/>
      <c r="E150" s="269"/>
      <c r="F150" s="315" t="s">
        <v>1176</v>
      </c>
      <c r="G150" s="269"/>
      <c r="H150" s="314" t="s">
        <v>1235</v>
      </c>
      <c r="I150" s="314" t="s">
        <v>1178</v>
      </c>
      <c r="J150" s="314" t="s">
        <v>1226</v>
      </c>
      <c r="K150" s="310"/>
    </row>
    <row r="151" spans="2:11" ht="15" customHeight="1" x14ac:dyDescent="0.3">
      <c r="B151" s="289"/>
      <c r="C151" s="314" t="s">
        <v>1125</v>
      </c>
      <c r="D151" s="269"/>
      <c r="E151" s="269"/>
      <c r="F151" s="315" t="s">
        <v>1176</v>
      </c>
      <c r="G151" s="269"/>
      <c r="H151" s="314" t="s">
        <v>1236</v>
      </c>
      <c r="I151" s="314" t="s">
        <v>1178</v>
      </c>
      <c r="J151" s="314" t="s">
        <v>1226</v>
      </c>
      <c r="K151" s="310"/>
    </row>
    <row r="152" spans="2:11" ht="15" customHeight="1" x14ac:dyDescent="0.3">
      <c r="B152" s="289"/>
      <c r="C152" s="314" t="s">
        <v>1181</v>
      </c>
      <c r="D152" s="269"/>
      <c r="E152" s="269"/>
      <c r="F152" s="315" t="s">
        <v>1182</v>
      </c>
      <c r="G152" s="269"/>
      <c r="H152" s="314" t="s">
        <v>1215</v>
      </c>
      <c r="I152" s="314" t="s">
        <v>1178</v>
      </c>
      <c r="J152" s="314">
        <v>50</v>
      </c>
      <c r="K152" s="310"/>
    </row>
    <row r="153" spans="2:11" ht="15" customHeight="1" x14ac:dyDescent="0.3">
      <c r="B153" s="289"/>
      <c r="C153" s="314" t="s">
        <v>1184</v>
      </c>
      <c r="D153" s="269"/>
      <c r="E153" s="269"/>
      <c r="F153" s="315" t="s">
        <v>1176</v>
      </c>
      <c r="G153" s="269"/>
      <c r="H153" s="314" t="s">
        <v>1215</v>
      </c>
      <c r="I153" s="314" t="s">
        <v>1186</v>
      </c>
      <c r="J153" s="314"/>
      <c r="K153" s="310"/>
    </row>
    <row r="154" spans="2:11" ht="15" customHeight="1" x14ac:dyDescent="0.3">
      <c r="B154" s="289"/>
      <c r="C154" s="314" t="s">
        <v>1195</v>
      </c>
      <c r="D154" s="269"/>
      <c r="E154" s="269"/>
      <c r="F154" s="315" t="s">
        <v>1182</v>
      </c>
      <c r="G154" s="269"/>
      <c r="H154" s="314" t="s">
        <v>1215</v>
      </c>
      <c r="I154" s="314" t="s">
        <v>1178</v>
      </c>
      <c r="J154" s="314">
        <v>50</v>
      </c>
      <c r="K154" s="310"/>
    </row>
    <row r="155" spans="2:11" ht="15" customHeight="1" x14ac:dyDescent="0.3">
      <c r="B155" s="289"/>
      <c r="C155" s="314" t="s">
        <v>1203</v>
      </c>
      <c r="D155" s="269"/>
      <c r="E155" s="269"/>
      <c r="F155" s="315" t="s">
        <v>1182</v>
      </c>
      <c r="G155" s="269"/>
      <c r="H155" s="314" t="s">
        <v>1215</v>
      </c>
      <c r="I155" s="314" t="s">
        <v>1178</v>
      </c>
      <c r="J155" s="314">
        <v>50</v>
      </c>
      <c r="K155" s="310"/>
    </row>
    <row r="156" spans="2:11" ht="15" customHeight="1" x14ac:dyDescent="0.3">
      <c r="B156" s="289"/>
      <c r="C156" s="314" t="s">
        <v>1201</v>
      </c>
      <c r="D156" s="269"/>
      <c r="E156" s="269"/>
      <c r="F156" s="315" t="s">
        <v>1182</v>
      </c>
      <c r="G156" s="269"/>
      <c r="H156" s="314" t="s">
        <v>1215</v>
      </c>
      <c r="I156" s="314" t="s">
        <v>1178</v>
      </c>
      <c r="J156" s="314">
        <v>50</v>
      </c>
      <c r="K156" s="310"/>
    </row>
    <row r="157" spans="2:11" ht="15" customHeight="1" x14ac:dyDescent="0.3">
      <c r="B157" s="289"/>
      <c r="C157" s="314" t="s">
        <v>86</v>
      </c>
      <c r="D157" s="269"/>
      <c r="E157" s="269"/>
      <c r="F157" s="315" t="s">
        <v>1176</v>
      </c>
      <c r="G157" s="269"/>
      <c r="H157" s="314" t="s">
        <v>1237</v>
      </c>
      <c r="I157" s="314" t="s">
        <v>1178</v>
      </c>
      <c r="J157" s="314" t="s">
        <v>1238</v>
      </c>
      <c r="K157" s="310"/>
    </row>
    <row r="158" spans="2:11" ht="15" customHeight="1" x14ac:dyDescent="0.3">
      <c r="B158" s="289"/>
      <c r="C158" s="314" t="s">
        <v>1239</v>
      </c>
      <c r="D158" s="269"/>
      <c r="E158" s="269"/>
      <c r="F158" s="315" t="s">
        <v>1176</v>
      </c>
      <c r="G158" s="269"/>
      <c r="H158" s="314" t="s">
        <v>1240</v>
      </c>
      <c r="I158" s="314" t="s">
        <v>1210</v>
      </c>
      <c r="J158" s="314"/>
      <c r="K158" s="310"/>
    </row>
    <row r="159" spans="2:11" ht="15" customHeight="1" x14ac:dyDescent="0.3">
      <c r="B159" s="316"/>
      <c r="C159" s="298"/>
      <c r="D159" s="298"/>
      <c r="E159" s="298"/>
      <c r="F159" s="298"/>
      <c r="G159" s="298"/>
      <c r="H159" s="298"/>
      <c r="I159" s="298"/>
      <c r="J159" s="298"/>
      <c r="K159" s="317"/>
    </row>
    <row r="160" spans="2:11" ht="18.75" customHeight="1" x14ac:dyDescent="0.3">
      <c r="B160" s="266"/>
      <c r="C160" s="269"/>
      <c r="D160" s="269"/>
      <c r="E160" s="269"/>
      <c r="F160" s="288"/>
      <c r="G160" s="269"/>
      <c r="H160" s="269"/>
      <c r="I160" s="269"/>
      <c r="J160" s="269"/>
      <c r="K160" s="266"/>
    </row>
    <row r="161" spans="2:11" ht="18.75" customHeight="1" x14ac:dyDescent="0.3">
      <c r="B161" s="275"/>
      <c r="C161" s="275"/>
      <c r="D161" s="275"/>
      <c r="E161" s="275"/>
      <c r="F161" s="275"/>
      <c r="G161" s="275"/>
      <c r="H161" s="275"/>
      <c r="I161" s="275"/>
      <c r="J161" s="275"/>
      <c r="K161" s="275"/>
    </row>
    <row r="162" spans="2:11" ht="7.5" customHeight="1" x14ac:dyDescent="0.3">
      <c r="B162" s="256"/>
      <c r="C162" s="257"/>
      <c r="D162" s="257"/>
      <c r="E162" s="257"/>
      <c r="F162" s="257"/>
      <c r="G162" s="257"/>
      <c r="H162" s="257"/>
      <c r="I162" s="257"/>
      <c r="J162" s="257"/>
      <c r="K162" s="258"/>
    </row>
    <row r="163" spans="2:11" ht="45" customHeight="1" x14ac:dyDescent="0.3">
      <c r="B163" s="259"/>
      <c r="C163" s="387" t="s">
        <v>1241</v>
      </c>
      <c r="D163" s="387"/>
      <c r="E163" s="387"/>
      <c r="F163" s="387"/>
      <c r="G163" s="387"/>
      <c r="H163" s="387"/>
      <c r="I163" s="387"/>
      <c r="J163" s="387"/>
      <c r="K163" s="260"/>
    </row>
    <row r="164" spans="2:11" ht="17.25" customHeight="1" x14ac:dyDescent="0.3">
      <c r="B164" s="259"/>
      <c r="C164" s="281" t="s">
        <v>1170</v>
      </c>
      <c r="D164" s="281"/>
      <c r="E164" s="281"/>
      <c r="F164" s="281" t="s">
        <v>1171</v>
      </c>
      <c r="G164" s="318"/>
      <c r="H164" s="319" t="s">
        <v>116</v>
      </c>
      <c r="I164" s="319" t="s">
        <v>55</v>
      </c>
      <c r="J164" s="281" t="s">
        <v>1172</v>
      </c>
      <c r="K164" s="260"/>
    </row>
    <row r="165" spans="2:11" ht="17.25" customHeight="1" x14ac:dyDescent="0.3">
      <c r="B165" s="262"/>
      <c r="C165" s="283" t="s">
        <v>1173</v>
      </c>
      <c r="D165" s="283"/>
      <c r="E165" s="283"/>
      <c r="F165" s="284" t="s">
        <v>1174</v>
      </c>
      <c r="G165" s="320"/>
      <c r="H165" s="321"/>
      <c r="I165" s="321"/>
      <c r="J165" s="283" t="s">
        <v>1175</v>
      </c>
      <c r="K165" s="263"/>
    </row>
    <row r="166" spans="2:11" ht="5.25" customHeight="1" x14ac:dyDescent="0.3">
      <c r="B166" s="289"/>
      <c r="C166" s="286"/>
      <c r="D166" s="286"/>
      <c r="E166" s="286"/>
      <c r="F166" s="286"/>
      <c r="G166" s="287"/>
      <c r="H166" s="286"/>
      <c r="I166" s="286"/>
      <c r="J166" s="286"/>
      <c r="K166" s="310"/>
    </row>
    <row r="167" spans="2:11" ht="15" customHeight="1" x14ac:dyDescent="0.3">
      <c r="B167" s="289"/>
      <c r="C167" s="269" t="s">
        <v>1179</v>
      </c>
      <c r="D167" s="269"/>
      <c r="E167" s="269"/>
      <c r="F167" s="288" t="s">
        <v>1176</v>
      </c>
      <c r="G167" s="269"/>
      <c r="H167" s="269" t="s">
        <v>1215</v>
      </c>
      <c r="I167" s="269" t="s">
        <v>1178</v>
      </c>
      <c r="J167" s="269">
        <v>120</v>
      </c>
      <c r="K167" s="310"/>
    </row>
    <row r="168" spans="2:11" ht="15" customHeight="1" x14ac:dyDescent="0.3">
      <c r="B168" s="289"/>
      <c r="C168" s="269" t="s">
        <v>1224</v>
      </c>
      <c r="D168" s="269"/>
      <c r="E168" s="269"/>
      <c r="F168" s="288" t="s">
        <v>1176</v>
      </c>
      <c r="G168" s="269"/>
      <c r="H168" s="269" t="s">
        <v>1225</v>
      </c>
      <c r="I168" s="269" t="s">
        <v>1178</v>
      </c>
      <c r="J168" s="269" t="s">
        <v>1226</v>
      </c>
      <c r="K168" s="310"/>
    </row>
    <row r="169" spans="2:11" ht="15" customHeight="1" x14ac:dyDescent="0.3">
      <c r="B169" s="289"/>
      <c r="C169" s="269" t="s">
        <v>1125</v>
      </c>
      <c r="D169" s="269"/>
      <c r="E169" s="269"/>
      <c r="F169" s="288" t="s">
        <v>1176</v>
      </c>
      <c r="G169" s="269"/>
      <c r="H169" s="269" t="s">
        <v>1242</v>
      </c>
      <c r="I169" s="269" t="s">
        <v>1178</v>
      </c>
      <c r="J169" s="269" t="s">
        <v>1226</v>
      </c>
      <c r="K169" s="310"/>
    </row>
    <row r="170" spans="2:11" ht="15" customHeight="1" x14ac:dyDescent="0.3">
      <c r="B170" s="289"/>
      <c r="C170" s="269" t="s">
        <v>1181</v>
      </c>
      <c r="D170" s="269"/>
      <c r="E170" s="269"/>
      <c r="F170" s="288" t="s">
        <v>1182</v>
      </c>
      <c r="G170" s="269"/>
      <c r="H170" s="269" t="s">
        <v>1242</v>
      </c>
      <c r="I170" s="269" t="s">
        <v>1178</v>
      </c>
      <c r="J170" s="269">
        <v>50</v>
      </c>
      <c r="K170" s="310"/>
    </row>
    <row r="171" spans="2:11" ht="15" customHeight="1" x14ac:dyDescent="0.3">
      <c r="B171" s="289"/>
      <c r="C171" s="269" t="s">
        <v>1184</v>
      </c>
      <c r="D171" s="269"/>
      <c r="E171" s="269"/>
      <c r="F171" s="288" t="s">
        <v>1176</v>
      </c>
      <c r="G171" s="269"/>
      <c r="H171" s="269" t="s">
        <v>1242</v>
      </c>
      <c r="I171" s="269" t="s">
        <v>1186</v>
      </c>
      <c r="J171" s="269"/>
      <c r="K171" s="310"/>
    </row>
    <row r="172" spans="2:11" ht="15" customHeight="1" x14ac:dyDescent="0.3">
      <c r="B172" s="289"/>
      <c r="C172" s="269" t="s">
        <v>1195</v>
      </c>
      <c r="D172" s="269"/>
      <c r="E172" s="269"/>
      <c r="F172" s="288" t="s">
        <v>1182</v>
      </c>
      <c r="G172" s="269"/>
      <c r="H172" s="269" t="s">
        <v>1242</v>
      </c>
      <c r="I172" s="269" t="s">
        <v>1178</v>
      </c>
      <c r="J172" s="269">
        <v>50</v>
      </c>
      <c r="K172" s="310"/>
    </row>
    <row r="173" spans="2:11" ht="15" customHeight="1" x14ac:dyDescent="0.3">
      <c r="B173" s="289"/>
      <c r="C173" s="269" t="s">
        <v>1203</v>
      </c>
      <c r="D173" s="269"/>
      <c r="E173" s="269"/>
      <c r="F173" s="288" t="s">
        <v>1182</v>
      </c>
      <c r="G173" s="269"/>
      <c r="H173" s="269" t="s">
        <v>1242</v>
      </c>
      <c r="I173" s="269" t="s">
        <v>1178</v>
      </c>
      <c r="J173" s="269">
        <v>50</v>
      </c>
      <c r="K173" s="310"/>
    </row>
    <row r="174" spans="2:11" ht="15" customHeight="1" x14ac:dyDescent="0.3">
      <c r="B174" s="289"/>
      <c r="C174" s="269" t="s">
        <v>1201</v>
      </c>
      <c r="D174" s="269"/>
      <c r="E174" s="269"/>
      <c r="F174" s="288" t="s">
        <v>1182</v>
      </c>
      <c r="G174" s="269"/>
      <c r="H174" s="269" t="s">
        <v>1242</v>
      </c>
      <c r="I174" s="269" t="s">
        <v>1178</v>
      </c>
      <c r="J174" s="269">
        <v>50</v>
      </c>
      <c r="K174" s="310"/>
    </row>
    <row r="175" spans="2:11" ht="15" customHeight="1" x14ac:dyDescent="0.3">
      <c r="B175" s="289"/>
      <c r="C175" s="269" t="s">
        <v>115</v>
      </c>
      <c r="D175" s="269"/>
      <c r="E175" s="269"/>
      <c r="F175" s="288" t="s">
        <v>1176</v>
      </c>
      <c r="G175" s="269"/>
      <c r="H175" s="269" t="s">
        <v>1243</v>
      </c>
      <c r="I175" s="269" t="s">
        <v>1244</v>
      </c>
      <c r="J175" s="269"/>
      <c r="K175" s="310"/>
    </row>
    <row r="176" spans="2:11" ht="15" customHeight="1" x14ac:dyDescent="0.3">
      <c r="B176" s="289"/>
      <c r="C176" s="269" t="s">
        <v>55</v>
      </c>
      <c r="D176" s="269"/>
      <c r="E176" s="269"/>
      <c r="F176" s="288" t="s">
        <v>1176</v>
      </c>
      <c r="G176" s="269"/>
      <c r="H176" s="269" t="s">
        <v>1245</v>
      </c>
      <c r="I176" s="269" t="s">
        <v>1246</v>
      </c>
      <c r="J176" s="269">
        <v>1</v>
      </c>
      <c r="K176" s="310"/>
    </row>
    <row r="177" spans="2:11" ht="15" customHeight="1" x14ac:dyDescent="0.3">
      <c r="B177" s="289"/>
      <c r="C177" s="269" t="s">
        <v>51</v>
      </c>
      <c r="D177" s="269"/>
      <c r="E177" s="269"/>
      <c r="F177" s="288" t="s">
        <v>1176</v>
      </c>
      <c r="G177" s="269"/>
      <c r="H177" s="269" t="s">
        <v>1247</v>
      </c>
      <c r="I177" s="269" t="s">
        <v>1178</v>
      </c>
      <c r="J177" s="269">
        <v>20</v>
      </c>
      <c r="K177" s="310"/>
    </row>
    <row r="178" spans="2:11" ht="15" customHeight="1" x14ac:dyDescent="0.3">
      <c r="B178" s="289"/>
      <c r="C178" s="269" t="s">
        <v>116</v>
      </c>
      <c r="D178" s="269"/>
      <c r="E178" s="269"/>
      <c r="F178" s="288" t="s">
        <v>1176</v>
      </c>
      <c r="G178" s="269"/>
      <c r="H178" s="269" t="s">
        <v>1248</v>
      </c>
      <c r="I178" s="269" t="s">
        <v>1178</v>
      </c>
      <c r="J178" s="269">
        <v>255</v>
      </c>
      <c r="K178" s="310"/>
    </row>
    <row r="179" spans="2:11" ht="15" customHeight="1" x14ac:dyDescent="0.3">
      <c r="B179" s="289"/>
      <c r="C179" s="269" t="s">
        <v>117</v>
      </c>
      <c r="D179" s="269"/>
      <c r="E179" s="269"/>
      <c r="F179" s="288" t="s">
        <v>1176</v>
      </c>
      <c r="G179" s="269"/>
      <c r="H179" s="269" t="s">
        <v>1141</v>
      </c>
      <c r="I179" s="269" t="s">
        <v>1178</v>
      </c>
      <c r="J179" s="269">
        <v>10</v>
      </c>
      <c r="K179" s="310"/>
    </row>
    <row r="180" spans="2:11" ht="15" customHeight="1" x14ac:dyDescent="0.3">
      <c r="B180" s="289"/>
      <c r="C180" s="269" t="s">
        <v>118</v>
      </c>
      <c r="D180" s="269"/>
      <c r="E180" s="269"/>
      <c r="F180" s="288" t="s">
        <v>1176</v>
      </c>
      <c r="G180" s="269"/>
      <c r="H180" s="269" t="s">
        <v>1249</v>
      </c>
      <c r="I180" s="269" t="s">
        <v>1210</v>
      </c>
      <c r="J180" s="269"/>
      <c r="K180" s="310"/>
    </row>
    <row r="181" spans="2:11" ht="15" customHeight="1" x14ac:dyDescent="0.3">
      <c r="B181" s="289"/>
      <c r="C181" s="269" t="s">
        <v>1250</v>
      </c>
      <c r="D181" s="269"/>
      <c r="E181" s="269"/>
      <c r="F181" s="288" t="s">
        <v>1176</v>
      </c>
      <c r="G181" s="269"/>
      <c r="H181" s="269" t="s">
        <v>1251</v>
      </c>
      <c r="I181" s="269" t="s">
        <v>1210</v>
      </c>
      <c r="J181" s="269"/>
      <c r="K181" s="310"/>
    </row>
    <row r="182" spans="2:11" ht="15" customHeight="1" x14ac:dyDescent="0.3">
      <c r="B182" s="289"/>
      <c r="C182" s="269" t="s">
        <v>1239</v>
      </c>
      <c r="D182" s="269"/>
      <c r="E182" s="269"/>
      <c r="F182" s="288" t="s">
        <v>1176</v>
      </c>
      <c r="G182" s="269"/>
      <c r="H182" s="269" t="s">
        <v>1252</v>
      </c>
      <c r="I182" s="269" t="s">
        <v>1210</v>
      </c>
      <c r="J182" s="269"/>
      <c r="K182" s="310"/>
    </row>
    <row r="183" spans="2:11" ht="15" customHeight="1" x14ac:dyDescent="0.3">
      <c r="B183" s="289"/>
      <c r="C183" s="269" t="s">
        <v>120</v>
      </c>
      <c r="D183" s="269"/>
      <c r="E183" s="269"/>
      <c r="F183" s="288" t="s">
        <v>1182</v>
      </c>
      <c r="G183" s="269"/>
      <c r="H183" s="269" t="s">
        <v>1253</v>
      </c>
      <c r="I183" s="269" t="s">
        <v>1178</v>
      </c>
      <c r="J183" s="269">
        <v>50</v>
      </c>
      <c r="K183" s="310"/>
    </row>
    <row r="184" spans="2:11" ht="15" customHeight="1" x14ac:dyDescent="0.3">
      <c r="B184" s="289"/>
      <c r="C184" s="269" t="s">
        <v>1254</v>
      </c>
      <c r="D184" s="269"/>
      <c r="E184" s="269"/>
      <c r="F184" s="288" t="s">
        <v>1182</v>
      </c>
      <c r="G184" s="269"/>
      <c r="H184" s="269" t="s">
        <v>1255</v>
      </c>
      <c r="I184" s="269" t="s">
        <v>1256</v>
      </c>
      <c r="J184" s="269"/>
      <c r="K184" s="310"/>
    </row>
    <row r="185" spans="2:11" ht="15" customHeight="1" x14ac:dyDescent="0.3">
      <c r="B185" s="289"/>
      <c r="C185" s="269" t="s">
        <v>1257</v>
      </c>
      <c r="D185" s="269"/>
      <c r="E185" s="269"/>
      <c r="F185" s="288" t="s">
        <v>1182</v>
      </c>
      <c r="G185" s="269"/>
      <c r="H185" s="269" t="s">
        <v>1258</v>
      </c>
      <c r="I185" s="269" t="s">
        <v>1256</v>
      </c>
      <c r="J185" s="269"/>
      <c r="K185" s="310"/>
    </row>
    <row r="186" spans="2:11" ht="15" customHeight="1" x14ac:dyDescent="0.3">
      <c r="B186" s="289"/>
      <c r="C186" s="269" t="s">
        <v>1259</v>
      </c>
      <c r="D186" s="269"/>
      <c r="E186" s="269"/>
      <c r="F186" s="288" t="s">
        <v>1182</v>
      </c>
      <c r="G186" s="269"/>
      <c r="H186" s="269" t="s">
        <v>1260</v>
      </c>
      <c r="I186" s="269" t="s">
        <v>1256</v>
      </c>
      <c r="J186" s="269"/>
      <c r="K186" s="310"/>
    </row>
    <row r="187" spans="2:11" ht="15" customHeight="1" x14ac:dyDescent="0.3">
      <c r="B187" s="289"/>
      <c r="C187" s="322" t="s">
        <v>1261</v>
      </c>
      <c r="D187" s="269"/>
      <c r="E187" s="269"/>
      <c r="F187" s="288" t="s">
        <v>1182</v>
      </c>
      <c r="G187" s="269"/>
      <c r="H187" s="269" t="s">
        <v>1262</v>
      </c>
      <c r="I187" s="269" t="s">
        <v>1263</v>
      </c>
      <c r="J187" s="323" t="s">
        <v>1264</v>
      </c>
      <c r="K187" s="310"/>
    </row>
    <row r="188" spans="2:11" ht="15" customHeight="1" x14ac:dyDescent="0.3">
      <c r="B188" s="289"/>
      <c r="C188" s="274" t="s">
        <v>40</v>
      </c>
      <c r="D188" s="269"/>
      <c r="E188" s="269"/>
      <c r="F188" s="288" t="s">
        <v>1176</v>
      </c>
      <c r="G188" s="269"/>
      <c r="H188" s="266" t="s">
        <v>1265</v>
      </c>
      <c r="I188" s="269" t="s">
        <v>1266</v>
      </c>
      <c r="J188" s="269"/>
      <c r="K188" s="310"/>
    </row>
    <row r="189" spans="2:11" ht="15" customHeight="1" x14ac:dyDescent="0.3">
      <c r="B189" s="289"/>
      <c r="C189" s="274" t="s">
        <v>1267</v>
      </c>
      <c r="D189" s="269"/>
      <c r="E189" s="269"/>
      <c r="F189" s="288" t="s">
        <v>1176</v>
      </c>
      <c r="G189" s="269"/>
      <c r="H189" s="269" t="s">
        <v>1268</v>
      </c>
      <c r="I189" s="269" t="s">
        <v>1210</v>
      </c>
      <c r="J189" s="269"/>
      <c r="K189" s="310"/>
    </row>
    <row r="190" spans="2:11" ht="15" customHeight="1" x14ac:dyDescent="0.3">
      <c r="B190" s="289"/>
      <c r="C190" s="274" t="s">
        <v>1269</v>
      </c>
      <c r="D190" s="269"/>
      <c r="E190" s="269"/>
      <c r="F190" s="288" t="s">
        <v>1176</v>
      </c>
      <c r="G190" s="269"/>
      <c r="H190" s="269" t="s">
        <v>1270</v>
      </c>
      <c r="I190" s="269" t="s">
        <v>1210</v>
      </c>
      <c r="J190" s="269"/>
      <c r="K190" s="310"/>
    </row>
    <row r="191" spans="2:11" ht="15" customHeight="1" x14ac:dyDescent="0.3">
      <c r="B191" s="289"/>
      <c r="C191" s="274" t="s">
        <v>1271</v>
      </c>
      <c r="D191" s="269"/>
      <c r="E191" s="269"/>
      <c r="F191" s="288" t="s">
        <v>1182</v>
      </c>
      <c r="G191" s="269"/>
      <c r="H191" s="269" t="s">
        <v>1272</v>
      </c>
      <c r="I191" s="269" t="s">
        <v>1210</v>
      </c>
      <c r="J191" s="269"/>
      <c r="K191" s="310"/>
    </row>
    <row r="192" spans="2:11" ht="15" customHeight="1" x14ac:dyDescent="0.3">
      <c r="B192" s="316"/>
      <c r="C192" s="324"/>
      <c r="D192" s="298"/>
      <c r="E192" s="298"/>
      <c r="F192" s="298"/>
      <c r="G192" s="298"/>
      <c r="H192" s="298"/>
      <c r="I192" s="298"/>
      <c r="J192" s="298"/>
      <c r="K192" s="317"/>
    </row>
    <row r="193" spans="2:11" ht="18.75" customHeight="1" x14ac:dyDescent="0.3">
      <c r="B193" s="266"/>
      <c r="C193" s="269"/>
      <c r="D193" s="269"/>
      <c r="E193" s="269"/>
      <c r="F193" s="288"/>
      <c r="G193" s="269"/>
      <c r="H193" s="269"/>
      <c r="I193" s="269"/>
      <c r="J193" s="269"/>
      <c r="K193" s="266"/>
    </row>
    <row r="194" spans="2:11" ht="18.75" customHeight="1" x14ac:dyDescent="0.3">
      <c r="B194" s="266"/>
      <c r="C194" s="269"/>
      <c r="D194" s="269"/>
      <c r="E194" s="269"/>
      <c r="F194" s="288"/>
      <c r="G194" s="269"/>
      <c r="H194" s="269"/>
      <c r="I194" s="269"/>
      <c r="J194" s="269"/>
      <c r="K194" s="266"/>
    </row>
    <row r="195" spans="2:11" ht="18.75" customHeight="1" x14ac:dyDescent="0.3">
      <c r="B195" s="275"/>
      <c r="C195" s="275"/>
      <c r="D195" s="275"/>
      <c r="E195" s="275"/>
      <c r="F195" s="275"/>
      <c r="G195" s="275"/>
      <c r="H195" s="275"/>
      <c r="I195" s="275"/>
      <c r="J195" s="275"/>
      <c r="K195" s="275"/>
    </row>
    <row r="196" spans="2:11" x14ac:dyDescent="0.3">
      <c r="B196" s="256"/>
      <c r="C196" s="257"/>
      <c r="D196" s="257"/>
      <c r="E196" s="257"/>
      <c r="F196" s="257"/>
      <c r="G196" s="257"/>
      <c r="H196" s="257"/>
      <c r="I196" s="257"/>
      <c r="J196" s="257"/>
      <c r="K196" s="258"/>
    </row>
    <row r="197" spans="2:11" ht="21" x14ac:dyDescent="0.3">
      <c r="B197" s="259"/>
      <c r="C197" s="387" t="s">
        <v>1273</v>
      </c>
      <c r="D197" s="387"/>
      <c r="E197" s="387"/>
      <c r="F197" s="387"/>
      <c r="G197" s="387"/>
      <c r="H197" s="387"/>
      <c r="I197" s="387"/>
      <c r="J197" s="387"/>
      <c r="K197" s="260"/>
    </row>
    <row r="198" spans="2:11" ht="25.5" customHeight="1" x14ac:dyDescent="0.3">
      <c r="B198" s="259"/>
      <c r="C198" s="325" t="s">
        <v>1274</v>
      </c>
      <c r="D198" s="325"/>
      <c r="E198" s="325"/>
      <c r="F198" s="325" t="s">
        <v>1275</v>
      </c>
      <c r="G198" s="326"/>
      <c r="H198" s="388" t="s">
        <v>1276</v>
      </c>
      <c r="I198" s="388"/>
      <c r="J198" s="388"/>
      <c r="K198" s="260"/>
    </row>
    <row r="199" spans="2:11" ht="5.25" customHeight="1" x14ac:dyDescent="0.3">
      <c r="B199" s="289"/>
      <c r="C199" s="286"/>
      <c r="D199" s="286"/>
      <c r="E199" s="286"/>
      <c r="F199" s="286"/>
      <c r="G199" s="269"/>
      <c r="H199" s="286"/>
      <c r="I199" s="286"/>
      <c r="J199" s="286"/>
      <c r="K199" s="310"/>
    </row>
    <row r="200" spans="2:11" ht="15" customHeight="1" x14ac:dyDescent="0.3">
      <c r="B200" s="289"/>
      <c r="C200" s="269" t="s">
        <v>1266</v>
      </c>
      <c r="D200" s="269"/>
      <c r="E200" s="269"/>
      <c r="F200" s="288" t="s">
        <v>41</v>
      </c>
      <c r="G200" s="269"/>
      <c r="H200" s="389" t="s">
        <v>1277</v>
      </c>
      <c r="I200" s="389"/>
      <c r="J200" s="389"/>
      <c r="K200" s="310"/>
    </row>
    <row r="201" spans="2:11" ht="15" customHeight="1" x14ac:dyDescent="0.3">
      <c r="B201" s="289"/>
      <c r="C201" s="295"/>
      <c r="D201" s="269"/>
      <c r="E201" s="269"/>
      <c r="F201" s="288" t="s">
        <v>42</v>
      </c>
      <c r="G201" s="269"/>
      <c r="H201" s="389" t="s">
        <v>1278</v>
      </c>
      <c r="I201" s="389"/>
      <c r="J201" s="389"/>
      <c r="K201" s="310"/>
    </row>
    <row r="202" spans="2:11" ht="15" customHeight="1" x14ac:dyDescent="0.3">
      <c r="B202" s="289"/>
      <c r="C202" s="295"/>
      <c r="D202" s="269"/>
      <c r="E202" s="269"/>
      <c r="F202" s="288" t="s">
        <v>45</v>
      </c>
      <c r="G202" s="269"/>
      <c r="H202" s="389" t="s">
        <v>1279</v>
      </c>
      <c r="I202" s="389"/>
      <c r="J202" s="389"/>
      <c r="K202" s="310"/>
    </row>
    <row r="203" spans="2:11" ht="15" customHeight="1" x14ac:dyDescent="0.3">
      <c r="B203" s="289"/>
      <c r="C203" s="269"/>
      <c r="D203" s="269"/>
      <c r="E203" s="269"/>
      <c r="F203" s="288" t="s">
        <v>43</v>
      </c>
      <c r="G203" s="269"/>
      <c r="H203" s="389" t="s">
        <v>1280</v>
      </c>
      <c r="I203" s="389"/>
      <c r="J203" s="389"/>
      <c r="K203" s="310"/>
    </row>
    <row r="204" spans="2:11" ht="15" customHeight="1" x14ac:dyDescent="0.3">
      <c r="B204" s="289"/>
      <c r="C204" s="269"/>
      <c r="D204" s="269"/>
      <c r="E204" s="269"/>
      <c r="F204" s="288" t="s">
        <v>44</v>
      </c>
      <c r="G204" s="269"/>
      <c r="H204" s="389" t="s">
        <v>1281</v>
      </c>
      <c r="I204" s="389"/>
      <c r="J204" s="389"/>
      <c r="K204" s="310"/>
    </row>
    <row r="205" spans="2:11" ht="15" customHeight="1" x14ac:dyDescent="0.3">
      <c r="B205" s="289"/>
      <c r="C205" s="269"/>
      <c r="D205" s="269"/>
      <c r="E205" s="269"/>
      <c r="F205" s="288"/>
      <c r="G205" s="269"/>
      <c r="H205" s="269"/>
      <c r="I205" s="269"/>
      <c r="J205" s="269"/>
      <c r="K205" s="310"/>
    </row>
    <row r="206" spans="2:11" ht="15" customHeight="1" x14ac:dyDescent="0.3">
      <c r="B206" s="289"/>
      <c r="C206" s="269" t="s">
        <v>1222</v>
      </c>
      <c r="D206" s="269"/>
      <c r="E206" s="269"/>
      <c r="F206" s="288" t="s">
        <v>76</v>
      </c>
      <c r="G206" s="269"/>
      <c r="H206" s="389" t="s">
        <v>1282</v>
      </c>
      <c r="I206" s="389"/>
      <c r="J206" s="389"/>
      <c r="K206" s="310"/>
    </row>
    <row r="207" spans="2:11" ht="15" customHeight="1" x14ac:dyDescent="0.3">
      <c r="B207" s="289"/>
      <c r="C207" s="295"/>
      <c r="D207" s="269"/>
      <c r="E207" s="269"/>
      <c r="F207" s="288" t="s">
        <v>1119</v>
      </c>
      <c r="G207" s="269"/>
      <c r="H207" s="389" t="s">
        <v>1120</v>
      </c>
      <c r="I207" s="389"/>
      <c r="J207" s="389"/>
      <c r="K207" s="310"/>
    </row>
    <row r="208" spans="2:11" ht="15" customHeight="1" x14ac:dyDescent="0.3">
      <c r="B208" s="289"/>
      <c r="C208" s="269"/>
      <c r="D208" s="269"/>
      <c r="E208" s="269"/>
      <c r="F208" s="288" t="s">
        <v>1117</v>
      </c>
      <c r="G208" s="269"/>
      <c r="H208" s="389" t="s">
        <v>1283</v>
      </c>
      <c r="I208" s="389"/>
      <c r="J208" s="389"/>
      <c r="K208" s="310"/>
    </row>
    <row r="209" spans="2:11" ht="15" customHeight="1" x14ac:dyDescent="0.3">
      <c r="B209" s="327"/>
      <c r="C209" s="295"/>
      <c r="D209" s="295"/>
      <c r="E209" s="295"/>
      <c r="F209" s="288" t="s">
        <v>1121</v>
      </c>
      <c r="G209" s="274"/>
      <c r="H209" s="386" t="s">
        <v>1122</v>
      </c>
      <c r="I209" s="386"/>
      <c r="J209" s="386"/>
      <c r="K209" s="328"/>
    </row>
    <row r="210" spans="2:11" ht="15" customHeight="1" x14ac:dyDescent="0.3">
      <c r="B210" s="327"/>
      <c r="C210" s="295"/>
      <c r="D210" s="295"/>
      <c r="E210" s="295"/>
      <c r="F210" s="288" t="s">
        <v>1123</v>
      </c>
      <c r="G210" s="274"/>
      <c r="H210" s="386" t="s">
        <v>1284</v>
      </c>
      <c r="I210" s="386"/>
      <c r="J210" s="386"/>
      <c r="K210" s="328"/>
    </row>
    <row r="211" spans="2:11" ht="15" customHeight="1" x14ac:dyDescent="0.3">
      <c r="B211" s="327"/>
      <c r="C211" s="295"/>
      <c r="D211" s="295"/>
      <c r="E211" s="295"/>
      <c r="F211" s="329"/>
      <c r="G211" s="274"/>
      <c r="H211" s="330"/>
      <c r="I211" s="330"/>
      <c r="J211" s="330"/>
      <c r="K211" s="328"/>
    </row>
    <row r="212" spans="2:11" ht="15" customHeight="1" x14ac:dyDescent="0.3">
      <c r="B212" s="327"/>
      <c r="C212" s="269" t="s">
        <v>1246</v>
      </c>
      <c r="D212" s="295"/>
      <c r="E212" s="295"/>
      <c r="F212" s="288">
        <v>1</v>
      </c>
      <c r="G212" s="274"/>
      <c r="H212" s="386" t="s">
        <v>1285</v>
      </c>
      <c r="I212" s="386"/>
      <c r="J212" s="386"/>
      <c r="K212" s="328"/>
    </row>
    <row r="213" spans="2:11" ht="15" customHeight="1" x14ac:dyDescent="0.3">
      <c r="B213" s="327"/>
      <c r="C213" s="295"/>
      <c r="D213" s="295"/>
      <c r="E213" s="295"/>
      <c r="F213" s="288">
        <v>2</v>
      </c>
      <c r="G213" s="274"/>
      <c r="H213" s="386" t="s">
        <v>1286</v>
      </c>
      <c r="I213" s="386"/>
      <c r="J213" s="386"/>
      <c r="K213" s="328"/>
    </row>
    <row r="214" spans="2:11" ht="15" customHeight="1" x14ac:dyDescent="0.3">
      <c r="B214" s="327"/>
      <c r="C214" s="295"/>
      <c r="D214" s="295"/>
      <c r="E214" s="295"/>
      <c r="F214" s="288">
        <v>3</v>
      </c>
      <c r="G214" s="274"/>
      <c r="H214" s="386" t="s">
        <v>1287</v>
      </c>
      <c r="I214" s="386"/>
      <c r="J214" s="386"/>
      <c r="K214" s="328"/>
    </row>
    <row r="215" spans="2:11" ht="15" customHeight="1" x14ac:dyDescent="0.3">
      <c r="B215" s="327"/>
      <c r="C215" s="295"/>
      <c r="D215" s="295"/>
      <c r="E215" s="295"/>
      <c r="F215" s="288">
        <v>4</v>
      </c>
      <c r="G215" s="274"/>
      <c r="H215" s="386" t="s">
        <v>1288</v>
      </c>
      <c r="I215" s="386"/>
      <c r="J215" s="386"/>
      <c r="K215" s="328"/>
    </row>
    <row r="216" spans="2:11" ht="12.75" customHeight="1" x14ac:dyDescent="0.3">
      <c r="B216" s="331"/>
      <c r="C216" s="332"/>
      <c r="D216" s="332"/>
      <c r="E216" s="332"/>
      <c r="F216" s="332"/>
      <c r="G216" s="332"/>
      <c r="H216" s="332"/>
      <c r="I216" s="332"/>
      <c r="J216" s="332"/>
      <c r="K216" s="333"/>
    </row>
  </sheetData>
  <sheetProtection password="CA7F" sheet="1" objects="1" scenarios="1"/>
  <mergeCells count="77">
    <mergeCell ref="F17:J17"/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  <mergeCell ref="D32:J32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D45:J45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59:J59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C145:J145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H209:J209"/>
    <mergeCell ref="C163:J163"/>
    <mergeCell ref="C197:J197"/>
    <mergeCell ref="H198:J198"/>
    <mergeCell ref="H200:J200"/>
    <mergeCell ref="H201:J201"/>
    <mergeCell ref="H202:J202"/>
    <mergeCell ref="H203:J203"/>
    <mergeCell ref="H204:J204"/>
    <mergeCell ref="H206:J206"/>
    <mergeCell ref="H207:J207"/>
    <mergeCell ref="H208:J208"/>
    <mergeCell ref="H210:J210"/>
    <mergeCell ref="H212:J212"/>
    <mergeCell ref="H213:J213"/>
    <mergeCell ref="H214:J214"/>
    <mergeCell ref="H215:J215"/>
  </mergeCells>
  <pageMargins left="0.59055118110236227" right="0.59055118110236227" top="0.59055118110236227" bottom="0.59055118110236227" header="0" footer="0"/>
  <pageSetup paperSize="9" scale="77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9UAzdQV9VKMmnYVJsGuz0XLdTXo=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/2NHCX2vZIG8swAEgvDxG3pG/YQ=</DigestValue>
    </Reference>
  </SignedInfo>
  <SignatureValue>KUwdCcG4zp36JPjTB9eGN5NyMDj/1TE3Zc7Gj+BLHbNn0pZJhwo2r8pIdCQUeuRaFOYPv6wXEXVH
7xJPgZ92sBVzOltss+1mCjBIdHcs3SUtLzWwiDIY/AeO+lyaZajMw2zh95xcq5AP/4ifEjsOyFRa
AT3MOBd9rkXg+Tag3d6GWfVzN3xVA2HS8jrwlmjdlHu67tsqsWrDhNonyxPwPhjhIC52SCZ7g4Pn
I568twNY1QNcuJwy5WZBXY6qxSPSUnmL7mGxFbb8dLFwhzSrxlKY0S0LAvoDODVUBLp/rinh8fpn
aAm+WPIMwuBctK7O+/XRi1oQZlHDEQ8DLF+fiA==</SignatureValue>
  <KeyInfo>
    <X509Data>
      <X509Certificate>MIIITDCCBzSgAwIBAgIDIHElMA0GCSqGSIb3DQEBCwUAMF8xCzAJBgNVBAYTAkNaMSwwKgYDVQQK
DCPEjGVza8OhIHBvxaF0YSwgcy5wLiBbScSMIDQ3MTE0OTgzXTEiMCAGA1UEAxMZUG9zdFNpZ251
bSBRdWFsaWZpZWQgQ0EgMjAeFw0xNjEyMDcxMDEyNDNaFw0xNzEyMjcxMDEyNDNaMIIBQzELMAkG
A1UEBhMCQ1oxFzAVBgNVBGETDk5UUkNaLTYwNDYwNTgwMUcwRQYDVQQKDD5Bcm3DoWRuw60gU2Vy
dmlzbsOtLCBwxZnDrXNwxJt2a292w6Egb3JnYW5pemFjZSBbScSMIDYwNDYwNTgwXTE4MDYGA1UE
CwwvQXJtw6FkbsOtIFNlcnZpc27DrSwgcMWZw61zcMSbdmtvdsOhIG9yZ2FuaXphY2UxEDAOBgNV
BAsTB1BFUjE1MDMxITAfBgNVBAMMGEJjQS4gSmFuYSBLb3J5xI3DoW5rb3bDoTEXMBUGA1UEBAwO
S29yecSNw6Fua292w6ExDTALBgNVBCoTBEphbmExEDAOBgNVBAUTB1A0MjI0ODkxKTAnBgNVBAwM
IHJlZmVyZW50IGFrdml6acSNbsOtaG8gxZnDrXplbsOtMIIBIjANBgkqhkiG9w0BAQEFAAOCAQ8A
MIIBCgKCAQEAjMTLJcDtcRkae0kJ4NGiSBWA+4rXEKCKNgDEZkkcduHL+9OF9wTgzCICKpdp7xoH
kzzJ84STMk6B/sXpHVM+/+NlMFR0a9jiQge0Fl4z2iFQ1iruDTKYc6hraLDlWPmmCoREjXoS2Ck6
b+KMZmgCrGXfs3IEQSOdYplBTQ0LYBxy9RThcvoDXk241Lv/X7RgXL/nouTZ4frlHuUrXBvAeUKA
YCtUBUXz+nInx34Vc5hDgYNxUJlPEAsdbfXuu8ZZtnTDyTiN2ZRRgRlwaE3wFlQ/USoHzYrgjVNH
8jdHmeOv9689O47HKdqO+IBa07tQKFrhTXL/Duw13lkJaxtq6QIDAQABo4IEKTCCBCUwSgYDVR0R
BEMwQYEZamFuYS5rb3J5Y2Fua292YUBhcy1wby5jeqAZBgkrBgEEAdwZAgGgDBMKMTU4NDU3MzM3
NaAJBgNVBA2gAhMAMAkGA1UdEwQCMAAwggErBgNVHSAEggEiMIIBHjCCAQ8GCGeBBgEEARFkMIIB
ATCB2AYIKwYBBQUHAgIwgcsagchUZW50byBrdmFsaWZpa292YW55IGNlcnRpZmlrYXQgcHJvIGVs
ZWt0cm9uaWNreSBwb2RwaXMgYnlsIHZ5ZGFuIHYgc291bGFkdSBzIG5hcml6ZW5pbSBFVSBjLiA5
MTAvMjAxNC5UaGlzIGlzIGEgcXVhbGlmaWVkIGNlcnRpZmljYXRlIGZvciBlbGVjdHJvbmljIHNp
Z25hdHVyZSBhY2NvcmRpbmcgdG8gUmVndWxhdGlvbiAoRVUpIE5vIDkxMC8yMDE0LjAkBggrBgEF
BQcCARYYaHR0cDovL3d3dy5wb3N0c2lnbnVtLmN6MAkGBwQAi+xAAQAwgZsGCCsGAQUFBwEDBIGO
MIGLMAgGBgQAjkYBATBqBgYEAI5GAQUwYDAuFihodHRwczovL3d3dy5wb3N0c2lnbnVtLmN6L3Bk
cy9wZHNfZW4ucGRmEwJlbjAuFihodHRwczovL3d3dy5wb3N0c2lnbnVtLmN6L3Bkcy9wZHNfY3Mu
cGRmEwJjczATBgYEAI5GAQYwCQYHBACORgEGATCB+gYIKwYBBQUHAQEEge0wgeowOwYIKwYBBQUH
MAKGL2h0dHA6Ly93d3cucG9zdHNpZ251bS5jei9jcnQvcHNxdWFsaWZpZWRjYTIuY3J0MDwGCCsG
AQUFBzAChjBodHRwOi8vd3d3Mi5wb3N0c2lnbnVtLmN6L2NydC9wc3F1YWxpZmllZGNhMi5jcnQw
OwYIKwYBBQUHMAKGL2h0dHA6Ly9wb3N0c2lnbnVtLnR0Yy5jei9jcnQvcHNxdWFsaWZpZWRjYTIu
Y3J0MDAGCCsGAQUFBzABhiRodHRwOi8vb2NzcC5wb3N0c2lnbnVtLmN6L09DU1AvUUNBMi8wDgYD
VR0PAQH/BAQDAgXgMB8GA1UdIwQYMBaAFInoTN+LJjk+1yQuEg565+Yn5daXMIGxBgNVHR8Egakw
gaYwNaAzoDGGL2h0dHA6Ly93d3cucG9zdHNpZ251bS5jei9jcmwvcHNxdWFsaWZpZWRjYTIuY3Js
MDagNKAyhjBodHRwOi8vd3d3Mi5wb3N0c2lnbnVtLmN6L2NybC9wc3F1YWxpZmllZGNhMi5jcmww
NaAzoDGGL2h0dHA6Ly9wb3N0c2lnbnVtLnR0Yy5jei9jcmwvcHNxdWFsaWZpZWRjYTIuY3JsMB0G
A1UdDgQWBBRHAInU+gNkPrtSorx2/9rzqthPiTANBgkqhkiG9w0BAQsFAAOCAQEATO/vCt8mxcdY
8XIL9voi1jeo2tnqlEe3QmCWq5Qkon0y7NvlnGX7ySJn4WD63qIiw0YPZw8S0nTgyfuTLbOBx1ri
C4R9KQtkBC+Fzz19lFCpN7KouGm5F3D4JnHKda2DfV1r6iuXPhCSXuyqhUTAYkjO5wuCrlKpRGxt
tyn0E+/W8q3phg77vd+ue3bWpKXKq1ZcHh1kmAXiXce1kYKKR7Y7HiAMbVtjmg0RU3B72P0YQMSV
hXBEjclHs/G1njWk/65tKEWfoks71aOnP/NsYxb1Mba4uTTKbex7DNMkc27Ch9ko/ufqDhQlh5IA
p3z3OYakJWb3DO/gTHX+6BvZUw==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coBo6AgQ0pocVmDccr0t5Da4cII=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Gx0KHbUooS3cd67oU0ZuZS2p1Bk=</DigestValue>
      </Reference>
      <Reference URI="/xl/drawings/drawing3.xml?ContentType=application/vnd.openxmlformats-officedocument.drawing+xml">
        <DigestMethod Algorithm="http://www.w3.org/2000/09/xmldsig#sha1"/>
        <DigestValue>CUBAcT3D42bB1lt/xFAF1I4vSjU=</DigestValue>
      </Reference>
      <Reference URI="/xl/media/image1.tmp?ContentType=image/png">
        <DigestMethod Algorithm="http://www.w3.org/2000/09/xmldsig#sha1"/>
        <DigestValue>HD2/cNXP8iioMSjoHCY3m9C92Jg=</DigestValue>
      </Reference>
      <Reference URI="/xl/drawings/drawing2.xml?ContentType=application/vnd.openxmlformats-officedocument.drawing+xml">
        <DigestMethod Algorithm="http://www.w3.org/2000/09/xmldsig#sha1"/>
        <DigestValue>CUBAcT3D42bB1lt/xFAF1I4vSjU=</DigestValue>
      </Reference>
      <Reference URI="/xl/theme/theme1.xml?ContentType=application/vnd.openxmlformats-officedocument.theme+xml">
        <DigestMethod Algorithm="http://www.w3.org/2000/09/xmldsig#sha1"/>
        <DigestValue>Ms7M3qwbsktIMM38kvv/SFMD1hg=</DigestValue>
      </Reference>
      <Reference URI="/xl/drawings/drawing1.xml?ContentType=application/vnd.openxmlformats-officedocument.drawing+xml">
        <DigestMethod Algorithm="http://www.w3.org/2000/09/xmldsig#sha1"/>
        <DigestValue>bpA2OYLffTijmOgVBQ+EdlKEsR8=</DigestValue>
      </Reference>
      <Reference URI="/xl/worksheets/sheet1.xml?ContentType=application/vnd.openxmlformats-officedocument.spreadsheetml.worksheet+xml">
        <DigestMethod Algorithm="http://www.w3.org/2000/09/xmldsig#sha1"/>
        <DigestValue>sxFj8yVd0pzHJ1hwv33ek0ZdPgo=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3WZZMAt+/qDttfdRiPOdjyMtLLE=</DigestValue>
      </Reference>
      <Reference URI="/xl/worksheets/sheet3.xml?ContentType=application/vnd.openxmlformats-officedocument.spreadsheetml.worksheet+xml">
        <DigestMethod Algorithm="http://www.w3.org/2000/09/xmldsig#sha1"/>
        <DigestValue>Qf6S6yc7n/Xcg9EdPm8UEJtlFxc=</DigestValue>
      </Reference>
      <Reference URI="/xl/workbook.xml?ContentType=application/vnd.openxmlformats-officedocument.spreadsheetml.sheet.main+xml">
        <DigestMethod Algorithm="http://www.w3.org/2000/09/xmldsig#sha1"/>
        <DigestValue>VtHYuO+b1BTBsbfcrSnGiNoaP1c=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EcNMTCGs1V8ChFkGxvaa8UIfPBs=</DigestValue>
      </Reference>
      <Reference URI="/xl/worksheets/sheet4.xml?ContentType=application/vnd.openxmlformats-officedocument.spreadsheetml.worksheet+xml">
        <DigestMethod Algorithm="http://www.w3.org/2000/09/xmldsig#sha1"/>
        <DigestValue>s23YOs6SHs28xmPwCWpIs+bSpKI=</DigestValue>
      </Reference>
      <Reference URI="/xl/calcChain.xml?ContentType=application/vnd.openxmlformats-officedocument.spreadsheetml.calcChain+xml">
        <DigestMethod Algorithm="http://www.w3.org/2000/09/xmldsig#sha1"/>
        <DigestValue>9wX4MnuA8AK0r4CTGWvIfqpJIzY=</DigestValue>
      </Reference>
      <Reference URI="/xl/worksheets/sheet2.xml?ContentType=application/vnd.openxmlformats-officedocument.spreadsheetml.worksheet+xml">
        <DigestMethod Algorithm="http://www.w3.org/2000/09/xmldsig#sha1"/>
        <DigestValue>9Gl78dWmkPRvWF3Wyad/xYnN1Q8=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EcNMTCGs1V8ChFkGxvaa8UIfPBs=</DigestValue>
      </Reference>
      <Reference URI="/xl/styles.xml?ContentType=application/vnd.openxmlformats-officedocument.spreadsheetml.styles+xml">
        <DigestMethod Algorithm="http://www.w3.org/2000/09/xmldsig#sha1"/>
        <DigestValue>XOciAB2QdbHvosB99i62HASpzBk=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jr6ZEQvEPG/wHs608kQgUnqvizA=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i2tCegNDDzt0MnnUBz5yv8SFL3o=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X6obU2Ol57NV1h70ygW4cavoQ/s=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2017-04-28T11:09:33Z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2017-04-28T11:09:33Z</xd:SigningTime>
          <xd:SigningCertificate>
            <xd:Cert>
              <xd:CertDigest>
                <DigestMethod Algorithm="http://www.w3.org/2000/09/xmldsig#sha1"/>
                <DigestValue>P6JRXlqT6iWV7K3U1OdE8YTUm04=</DigestValue>
              </xd:CertDigest>
              <xd:IssuerSerial>
                <X509IssuerName>CN=PostSignum Qualified CA 2, O="Česká pošta, s.p. [IČ 47114983]", C=CZ</X509IssuerName>
                <X509SerialNumber>2126117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A01 - Stavební část</vt:lpstr>
      <vt:lpstr>A02 - Hromosvod</vt:lpstr>
      <vt:lpstr>Pokyny pro vyplnění</vt:lpstr>
      <vt:lpstr>'A01 - Stavební část'!Názvy_tisku</vt:lpstr>
      <vt:lpstr>'A02 - Hromosvod'!Názvy_tisku</vt:lpstr>
      <vt:lpstr>'Rekapitulace stavby'!Názvy_tisku</vt:lpstr>
      <vt:lpstr>'A01 - Stavební část'!Oblast_tisku</vt:lpstr>
      <vt:lpstr>'A02 - Hromosvod'!Oblast_tisku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Aigel</dc:creator>
  <cp:lastModifiedBy>KORYČÁNKOVÁ Jana</cp:lastModifiedBy>
  <dcterms:created xsi:type="dcterms:W3CDTF">2016-12-01T12:59:57Z</dcterms:created>
  <dcterms:modified xsi:type="dcterms:W3CDTF">2017-04-28T10:41:05Z</dcterms:modified>
</cp:coreProperties>
</file>