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ON 1 ON1 Naklady" sheetId="12" r:id="rId4"/>
    <sheet name="SO 01 D.1.4.1 Pol" sheetId="13" r:id="rId5"/>
    <sheet name="SO 01 D.1.4.1 P1" sheetId="14" r:id="rId6"/>
    <sheet name="SO 01 D.1.4.2 Pol" sheetId="15" r:id="rId7"/>
    <sheet name="SO 01 D.1.4.3 Pol" sheetId="16" r:id="rId8"/>
    <sheet name="SO 02 D.1.4.1 Pol" sheetId="17" r:id="rId9"/>
    <sheet name="SO 02 D.1.4.1 P1" sheetId="18" r:id="rId10"/>
    <sheet name="SO 02 D.1.4.2 Pol" sheetId="19" r:id="rId11"/>
    <sheet name="SO 02 D.1.4.3 Pol" sheetId="20" r:id="rId12"/>
    <sheet name="SO 03  D.1.1 Pol" sheetId="21" r:id="rId13"/>
    <sheet name="SO 03  D.1.4.1 Pol" sheetId="22" r:id="rId14"/>
    <sheet name="SO 03  D.1.4.1 P1" sheetId="23" r:id="rId15"/>
    <sheet name="SO 03  D.1.4.2 Pol" sheetId="24" r:id="rId16"/>
    <sheet name="SO 03  D.1.4.3 Pol" sheetId="25" r:id="rId17"/>
    <sheet name="SO 04 D.1.4.1 Pol" sheetId="26" r:id="rId18"/>
    <sheet name="SO 04 D.1.4.1 P1" sheetId="27" r:id="rId19"/>
    <sheet name="SO 04 D.1.4.2 Pol" sheetId="28" r:id="rId20"/>
    <sheet name="SO 04 D.1.4.3 Pol" sheetId="29" r:id="rId21"/>
    <sheet name="SO 05 D.1.4.1 Pol" sheetId="30" r:id="rId22"/>
    <sheet name="SO 05 D.1.4.1 P1" sheetId="31" r:id="rId23"/>
    <sheet name="SO 05 D.1.4.2 Pol" sheetId="32" r:id="rId24"/>
    <sheet name="SO 05 D.1.4.3 Pol" sheetId="33" r:id="rId25"/>
    <sheet name="SO 05 D.1.4.4 Pol" sheetId="34" r:id="rId26"/>
    <sheet name="SO 06 D.1.4.1 Pol" sheetId="35" r:id="rId27"/>
    <sheet name="SO 06 D.1.4.1 P1" sheetId="36" r:id="rId28"/>
    <sheet name="SO 06 D.1.4.2 Pol" sheetId="37" r:id="rId29"/>
    <sheet name="SO 06 D.1.4.3 Pol" sheetId="38" r:id="rId30"/>
    <sheet name="SO 07 D.1.4.1 Pol" sheetId="39" r:id="rId31"/>
    <sheet name="SO 07 D.1.4.1 P1" sheetId="40" r:id="rId32"/>
    <sheet name="SO 07 D.1.4.2 Pol" sheetId="41" r:id="rId33"/>
    <sheet name="SO 07 D.1.4.3 Pol" sheetId="42" r:id="rId34"/>
    <sheet name="SO 08 D.1.4.1 Pol" sheetId="43" r:id="rId35"/>
    <sheet name="SO 08 D.1.4.1 P1" sheetId="44" r:id="rId36"/>
    <sheet name="SO 08 D.1.4.2 Pol" sheetId="45" r:id="rId37"/>
    <sheet name="SO 08 D.1.4.3 Pol" sheetId="46" r:id="rId38"/>
    <sheet name="SO 09 D.1.4.1 Pol" sheetId="47" r:id="rId39"/>
    <sheet name="SO 09 D.1.4.1 P1" sheetId="48" r:id="rId40"/>
    <sheet name="SO 09 D.1.4.2 Pol" sheetId="49" r:id="rId41"/>
    <sheet name="SO 09 D.1.4.3 Pol" sheetId="50" r:id="rId42"/>
    <sheet name="IO 01 001 Pol" sheetId="51" r:id="rId43"/>
    <sheet name="IO 02 001 Pol" sheetId="52" r:id="rId44"/>
  </sheets>
  <externalReferences>
    <externalReference r:id="rId45"/>
  </externalReferences>
  <definedNames>
    <definedName name="CelkemDPHVypocet" localSheetId="1">Stavba!$H$93</definedName>
    <definedName name="CenaCelkem">Stavba!$G$29</definedName>
    <definedName name="CenaCelkemBezDPH">Stavba!$G$28</definedName>
    <definedName name="CenaCelkemVypocet" localSheetId="1">Stavba!$I$93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2">'IO 01 001 Pol'!$1:$7</definedName>
    <definedName name="_xlnm.Print_Titles" localSheetId="43">'IO 02 001 Pol'!$1:$7</definedName>
    <definedName name="_xlnm.Print_Titles" localSheetId="3">'ON 1 ON1 Naklady'!$1:$7</definedName>
    <definedName name="_xlnm.Print_Titles" localSheetId="5">'SO 01 D.1.4.1 P1'!$1:$7</definedName>
    <definedName name="_xlnm.Print_Titles" localSheetId="4">'SO 01 D.1.4.1 Pol'!$1:$7</definedName>
    <definedName name="_xlnm.Print_Titles" localSheetId="6">'SO 01 D.1.4.2 Pol'!$1:$7</definedName>
    <definedName name="_xlnm.Print_Titles" localSheetId="7">'SO 01 D.1.4.3 Pol'!$1:$7</definedName>
    <definedName name="_xlnm.Print_Titles" localSheetId="9">'SO 02 D.1.4.1 P1'!$1:$7</definedName>
    <definedName name="_xlnm.Print_Titles" localSheetId="8">'SO 02 D.1.4.1 Pol'!$1:$7</definedName>
    <definedName name="_xlnm.Print_Titles" localSheetId="10">'SO 02 D.1.4.2 Pol'!$1:$7</definedName>
    <definedName name="_xlnm.Print_Titles" localSheetId="11">'SO 02 D.1.4.3 Pol'!$1:$7</definedName>
    <definedName name="_xlnm.Print_Titles" localSheetId="12">'SO 03  D.1.1 Pol'!$1:$7</definedName>
    <definedName name="_xlnm.Print_Titles" localSheetId="14">'SO 03  D.1.4.1 P1'!$1:$7</definedName>
    <definedName name="_xlnm.Print_Titles" localSheetId="13">'SO 03  D.1.4.1 Pol'!$1:$7</definedName>
    <definedName name="_xlnm.Print_Titles" localSheetId="15">'SO 03  D.1.4.2 Pol'!$1:$7</definedName>
    <definedName name="_xlnm.Print_Titles" localSheetId="16">'SO 03  D.1.4.3 Pol'!$1:$7</definedName>
    <definedName name="_xlnm.Print_Titles" localSheetId="18">'SO 04 D.1.4.1 P1'!$1:$7</definedName>
    <definedName name="_xlnm.Print_Titles" localSheetId="17">'SO 04 D.1.4.1 Pol'!$1:$7</definedName>
    <definedName name="_xlnm.Print_Titles" localSheetId="19">'SO 04 D.1.4.2 Pol'!$1:$7</definedName>
    <definedName name="_xlnm.Print_Titles" localSheetId="20">'SO 04 D.1.4.3 Pol'!$1:$7</definedName>
    <definedName name="_xlnm.Print_Titles" localSheetId="22">'SO 05 D.1.4.1 P1'!$1:$7</definedName>
    <definedName name="_xlnm.Print_Titles" localSheetId="21">'SO 05 D.1.4.1 Pol'!$1:$7</definedName>
    <definedName name="_xlnm.Print_Titles" localSheetId="23">'SO 05 D.1.4.2 Pol'!$1:$7</definedName>
    <definedName name="_xlnm.Print_Titles" localSheetId="24">'SO 05 D.1.4.3 Pol'!$1:$7</definedName>
    <definedName name="_xlnm.Print_Titles" localSheetId="25">'SO 05 D.1.4.4 Pol'!$1:$7</definedName>
    <definedName name="_xlnm.Print_Titles" localSheetId="27">'SO 06 D.1.4.1 P1'!$1:$7</definedName>
    <definedName name="_xlnm.Print_Titles" localSheetId="26">'SO 06 D.1.4.1 Pol'!$1:$7</definedName>
    <definedName name="_xlnm.Print_Titles" localSheetId="28">'SO 06 D.1.4.2 Pol'!$1:$7</definedName>
    <definedName name="_xlnm.Print_Titles" localSheetId="29">'SO 06 D.1.4.3 Pol'!$1:$7</definedName>
    <definedName name="_xlnm.Print_Titles" localSheetId="31">'SO 07 D.1.4.1 P1'!$1:$7</definedName>
    <definedName name="_xlnm.Print_Titles" localSheetId="30">'SO 07 D.1.4.1 Pol'!$1:$7</definedName>
    <definedName name="_xlnm.Print_Titles" localSheetId="32">'SO 07 D.1.4.2 Pol'!$1:$7</definedName>
    <definedName name="_xlnm.Print_Titles" localSheetId="33">'SO 07 D.1.4.3 Pol'!$1:$7</definedName>
    <definedName name="_xlnm.Print_Titles" localSheetId="35">'SO 08 D.1.4.1 P1'!$1:$7</definedName>
    <definedName name="_xlnm.Print_Titles" localSheetId="34">'SO 08 D.1.4.1 Pol'!$1:$7</definedName>
    <definedName name="_xlnm.Print_Titles" localSheetId="36">'SO 08 D.1.4.2 Pol'!$1:$7</definedName>
    <definedName name="_xlnm.Print_Titles" localSheetId="37">'SO 08 D.1.4.3 Pol'!$1:$7</definedName>
    <definedName name="_xlnm.Print_Titles" localSheetId="39">'SO 09 D.1.4.1 P1'!$1:$7</definedName>
    <definedName name="_xlnm.Print_Titles" localSheetId="38">'SO 09 D.1.4.1 Pol'!$1:$7</definedName>
    <definedName name="_xlnm.Print_Titles" localSheetId="40">'SO 09 D.1.4.2 Pol'!$1:$7</definedName>
    <definedName name="_xlnm.Print_Titles" localSheetId="41">'SO 09 D.1.4.3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2">'IO 01 001 Pol'!$A$1:$W$199</definedName>
    <definedName name="_xlnm.Print_Area" localSheetId="43">'IO 02 001 Pol'!$A$1:$W$142</definedName>
    <definedName name="_xlnm.Print_Area" localSheetId="3">'ON 1 ON1 Naklady'!$A$1:$W$25</definedName>
    <definedName name="_xlnm.Print_Area" localSheetId="5">'SO 01 D.1.4.1 P1'!$A$1:$W$148</definedName>
    <definedName name="_xlnm.Print_Area" localSheetId="4">'SO 01 D.1.4.1 Pol'!$A$1:$W$40</definedName>
    <definedName name="_xlnm.Print_Area" localSheetId="6">'SO 01 D.1.4.2 Pol'!$A$1:$W$64</definedName>
    <definedName name="_xlnm.Print_Area" localSheetId="7">'SO 01 D.1.4.3 Pol'!$A$1:$W$70</definedName>
    <definedName name="_xlnm.Print_Area" localSheetId="9">'SO 02 D.1.4.1 P1'!$A$1:$W$194</definedName>
    <definedName name="_xlnm.Print_Area" localSheetId="8">'SO 02 D.1.4.1 Pol'!$A$1:$W$48</definedName>
    <definedName name="_xlnm.Print_Area" localSheetId="10">'SO 02 D.1.4.2 Pol'!$A$1:$W$82</definedName>
    <definedName name="_xlnm.Print_Area" localSheetId="11">'SO 02 D.1.4.3 Pol'!$A$1:$W$79</definedName>
    <definedName name="_xlnm.Print_Area" localSheetId="12">'SO 03  D.1.1 Pol'!$A$1:$W$65</definedName>
    <definedName name="_xlnm.Print_Area" localSheetId="14">'SO 03  D.1.4.1 P1'!$A$1:$W$168</definedName>
    <definedName name="_xlnm.Print_Area" localSheetId="13">'SO 03  D.1.4.1 Pol'!$A$1:$W$40</definedName>
    <definedName name="_xlnm.Print_Area" localSheetId="15">'SO 03  D.1.4.2 Pol'!$A$1:$W$68</definedName>
    <definedName name="_xlnm.Print_Area" localSheetId="16">'SO 03  D.1.4.3 Pol'!$A$1:$W$86</definedName>
    <definedName name="_xlnm.Print_Area" localSheetId="18">'SO 04 D.1.4.1 P1'!$A$1:$W$168</definedName>
    <definedName name="_xlnm.Print_Area" localSheetId="17">'SO 04 D.1.4.1 Pol'!$A$1:$W$40</definedName>
    <definedName name="_xlnm.Print_Area" localSheetId="19">'SO 04 D.1.4.2 Pol'!$A$1:$W$75</definedName>
    <definedName name="_xlnm.Print_Area" localSheetId="20">'SO 04 D.1.4.3 Pol'!$A$1:$W$65</definedName>
    <definedName name="_xlnm.Print_Area" localSheetId="22">'SO 05 D.1.4.1 P1'!$A$1:$W$89</definedName>
    <definedName name="_xlnm.Print_Area" localSheetId="21">'SO 05 D.1.4.1 Pol'!$A$1:$W$155</definedName>
    <definedName name="_xlnm.Print_Area" localSheetId="23">'SO 05 D.1.4.2 Pol'!$A$1:$W$60</definedName>
    <definedName name="_xlnm.Print_Area" localSheetId="24">'SO 05 D.1.4.3 Pol'!$A$1:$W$64</definedName>
    <definedName name="_xlnm.Print_Area" localSheetId="25">'SO 05 D.1.4.4 Pol'!$A$1:$W$40</definedName>
    <definedName name="_xlnm.Print_Area" localSheetId="27">'SO 06 D.1.4.1 P1'!$A$1:$W$176</definedName>
    <definedName name="_xlnm.Print_Area" localSheetId="26">'SO 06 D.1.4.1 Pol'!$A$1:$W$43</definedName>
    <definedName name="_xlnm.Print_Area" localSheetId="28">'SO 06 D.1.4.2 Pol'!$A$1:$W$68</definedName>
    <definedName name="_xlnm.Print_Area" localSheetId="29">'SO 06 D.1.4.3 Pol'!$A$1:$W$65</definedName>
    <definedName name="_xlnm.Print_Area" localSheetId="31">'SO 07 D.1.4.1 P1'!$A$1:$W$136</definedName>
    <definedName name="_xlnm.Print_Area" localSheetId="30">'SO 07 D.1.4.1 Pol'!$A$1:$W$45</definedName>
    <definedName name="_xlnm.Print_Area" localSheetId="32">'SO 07 D.1.4.2 Pol'!$A$1:$W$64</definedName>
    <definedName name="_xlnm.Print_Area" localSheetId="33">'SO 07 D.1.4.3 Pol'!$A$1:$W$65</definedName>
    <definedName name="_xlnm.Print_Area" localSheetId="35">'SO 08 D.1.4.1 P1'!$A$1:$W$135</definedName>
    <definedName name="_xlnm.Print_Area" localSheetId="34">'SO 08 D.1.4.1 Pol'!$A$1:$W$40</definedName>
    <definedName name="_xlnm.Print_Area" localSheetId="36">'SO 08 D.1.4.2 Pol'!$A$1:$W$64</definedName>
    <definedName name="_xlnm.Print_Area" localSheetId="37">'SO 08 D.1.4.3 Pol'!$A$1:$W$70</definedName>
    <definedName name="_xlnm.Print_Area" localSheetId="39">'SO 09 D.1.4.1 P1'!$A$1:$W$137</definedName>
    <definedName name="_xlnm.Print_Area" localSheetId="38">'SO 09 D.1.4.1 Pol'!$A$1:$W$68</definedName>
    <definedName name="_xlnm.Print_Area" localSheetId="40">'SO 09 D.1.4.2 Pol'!$A$1:$W$64</definedName>
    <definedName name="_xlnm.Print_Area" localSheetId="41">'SO 09 D.1.4.3 Pol'!$A$1:$W$70</definedName>
    <definedName name="_xlnm.Print_Area" localSheetId="1">Stavba!$A$1:$J$142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Stavba!$F$93</definedName>
    <definedName name="ZakladDPHZakl">Stavba!$G$25</definedName>
    <definedName name="ZakladDPHZaklVypocet" localSheetId="1">Stavba!$G$93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7" i="1" s="1"/>
  <c r="I118" i="1"/>
  <c r="I117" i="1"/>
  <c r="I116" i="1"/>
  <c r="I115" i="1"/>
  <c r="I114" i="1"/>
  <c r="I113" i="1"/>
  <c r="I112" i="1"/>
  <c r="I111" i="1"/>
  <c r="I110" i="1"/>
  <c r="I109" i="1"/>
  <c r="I108" i="1"/>
  <c r="I16" i="1" s="1"/>
  <c r="I107" i="1"/>
  <c r="I106" i="1"/>
  <c r="I105" i="1"/>
  <c r="I104" i="1"/>
  <c r="I103" i="1"/>
  <c r="I102" i="1"/>
  <c r="I101" i="1"/>
  <c r="I100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H82" i="1" s="1"/>
  <c r="I82" i="1" s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H48" i="1" s="1"/>
  <c r="I48" i="1" s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32" i="52"/>
  <c r="G9" i="52"/>
  <c r="G8" i="52" s="1"/>
  <c r="I9" i="52"/>
  <c r="I8" i="52" s="1"/>
  <c r="K9" i="52"/>
  <c r="K8" i="52" s="1"/>
  <c r="M9" i="52"/>
  <c r="O9" i="52"/>
  <c r="O8" i="52" s="1"/>
  <c r="Q9" i="52"/>
  <c r="Q8" i="52" s="1"/>
  <c r="V9" i="52"/>
  <c r="G14" i="52"/>
  <c r="I14" i="52"/>
  <c r="K14" i="52"/>
  <c r="M14" i="52"/>
  <c r="O14" i="52"/>
  <c r="Q14" i="52"/>
  <c r="V14" i="52"/>
  <c r="V8" i="52" s="1"/>
  <c r="G17" i="52"/>
  <c r="M17" i="52" s="1"/>
  <c r="I17" i="52"/>
  <c r="K17" i="52"/>
  <c r="O17" i="52"/>
  <c r="Q17" i="52"/>
  <c r="V17" i="52"/>
  <c r="G22" i="52"/>
  <c r="M22" i="52" s="1"/>
  <c r="I22" i="52"/>
  <c r="K22" i="52"/>
  <c r="O22" i="52"/>
  <c r="Q22" i="52"/>
  <c r="V22" i="52"/>
  <c r="G43" i="52"/>
  <c r="M43" i="52" s="1"/>
  <c r="I43" i="52"/>
  <c r="K43" i="52"/>
  <c r="O43" i="52"/>
  <c r="Q43" i="52"/>
  <c r="V43" i="52"/>
  <c r="G46" i="52"/>
  <c r="I46" i="52"/>
  <c r="K46" i="52"/>
  <c r="M46" i="52"/>
  <c r="O46" i="52"/>
  <c r="Q46" i="52"/>
  <c r="V46" i="52"/>
  <c r="G48" i="52"/>
  <c r="I48" i="52"/>
  <c r="K48" i="52"/>
  <c r="M48" i="52"/>
  <c r="O48" i="52"/>
  <c r="Q48" i="52"/>
  <c r="V48" i="52"/>
  <c r="G50" i="52"/>
  <c r="I50" i="52"/>
  <c r="K50" i="52"/>
  <c r="M50" i="52"/>
  <c r="O50" i="52"/>
  <c r="Q50" i="52"/>
  <c r="V50" i="52"/>
  <c r="G53" i="52"/>
  <c r="I53" i="52"/>
  <c r="K53" i="52"/>
  <c r="M53" i="52"/>
  <c r="O53" i="52"/>
  <c r="Q53" i="52"/>
  <c r="V53" i="52"/>
  <c r="G55" i="52"/>
  <c r="M55" i="52" s="1"/>
  <c r="I55" i="52"/>
  <c r="K55" i="52"/>
  <c r="O55" i="52"/>
  <c r="Q55" i="52"/>
  <c r="V55" i="52"/>
  <c r="G57" i="52"/>
  <c r="I57" i="52"/>
  <c r="K57" i="52"/>
  <c r="M57" i="52"/>
  <c r="O57" i="52"/>
  <c r="Q57" i="52"/>
  <c r="V57" i="52"/>
  <c r="G58" i="52"/>
  <c r="M58" i="52" s="1"/>
  <c r="I58" i="52"/>
  <c r="K58" i="52"/>
  <c r="O58" i="52"/>
  <c r="Q58" i="52"/>
  <c r="V58" i="52"/>
  <c r="G62" i="52"/>
  <c r="I62" i="52"/>
  <c r="K62" i="52"/>
  <c r="M62" i="52"/>
  <c r="O62" i="52"/>
  <c r="Q62" i="52"/>
  <c r="V62" i="52"/>
  <c r="G64" i="52"/>
  <c r="I64" i="52"/>
  <c r="K64" i="52"/>
  <c r="M64" i="52"/>
  <c r="O64" i="52"/>
  <c r="Q64" i="52"/>
  <c r="V64" i="52"/>
  <c r="G66" i="52"/>
  <c r="M66" i="52" s="1"/>
  <c r="I66" i="52"/>
  <c r="K66" i="52"/>
  <c r="O66" i="52"/>
  <c r="Q66" i="52"/>
  <c r="V66" i="52"/>
  <c r="G68" i="52"/>
  <c r="M68" i="52" s="1"/>
  <c r="I68" i="52"/>
  <c r="K68" i="52"/>
  <c r="O68" i="52"/>
  <c r="Q68" i="52"/>
  <c r="V68" i="52"/>
  <c r="G69" i="52"/>
  <c r="G70" i="52"/>
  <c r="I70" i="52"/>
  <c r="I69" i="52" s="1"/>
  <c r="K70" i="52"/>
  <c r="K69" i="52" s="1"/>
  <c r="M70" i="52"/>
  <c r="M69" i="52" s="1"/>
  <c r="O70" i="52"/>
  <c r="O69" i="52" s="1"/>
  <c r="Q70" i="52"/>
  <c r="Q69" i="52" s="1"/>
  <c r="V70" i="52"/>
  <c r="V69" i="52" s="1"/>
  <c r="G72" i="52"/>
  <c r="I72" i="52"/>
  <c r="K72" i="52"/>
  <c r="M72" i="52"/>
  <c r="O72" i="52"/>
  <c r="Q72" i="52"/>
  <c r="V72" i="52"/>
  <c r="G74" i="52"/>
  <c r="I74" i="52"/>
  <c r="K74" i="52"/>
  <c r="M74" i="52"/>
  <c r="O74" i="52"/>
  <c r="Q74" i="52"/>
  <c r="V74" i="52"/>
  <c r="G76" i="52"/>
  <c r="I76" i="52"/>
  <c r="K76" i="52"/>
  <c r="M76" i="52"/>
  <c r="O76" i="52"/>
  <c r="Q76" i="52"/>
  <c r="V76" i="52"/>
  <c r="G77" i="52"/>
  <c r="I77" i="52"/>
  <c r="G78" i="52"/>
  <c r="I78" i="52"/>
  <c r="K78" i="52"/>
  <c r="K77" i="52" s="1"/>
  <c r="M78" i="52"/>
  <c r="M77" i="52" s="1"/>
  <c r="O78" i="52"/>
  <c r="O77" i="52" s="1"/>
  <c r="Q78" i="52"/>
  <c r="Q77" i="52" s="1"/>
  <c r="V78" i="52"/>
  <c r="V77" i="52" s="1"/>
  <c r="G81" i="52"/>
  <c r="G80" i="52" s="1"/>
  <c r="I81" i="52"/>
  <c r="I80" i="52" s="1"/>
  <c r="K81" i="52"/>
  <c r="K80" i="52" s="1"/>
  <c r="M81" i="52"/>
  <c r="M80" i="52" s="1"/>
  <c r="O81" i="52"/>
  <c r="O80" i="52" s="1"/>
  <c r="Q81" i="52"/>
  <c r="Q80" i="52" s="1"/>
  <c r="V81" i="52"/>
  <c r="G82" i="52"/>
  <c r="I82" i="52"/>
  <c r="K82" i="52"/>
  <c r="M82" i="52"/>
  <c r="O82" i="52"/>
  <c r="Q82" i="52"/>
  <c r="V82" i="52"/>
  <c r="V80" i="52" s="1"/>
  <c r="I87" i="52"/>
  <c r="K87" i="52"/>
  <c r="G88" i="52"/>
  <c r="M88" i="52" s="1"/>
  <c r="I88" i="52"/>
  <c r="K88" i="52"/>
  <c r="O88" i="52"/>
  <c r="O87" i="52" s="1"/>
  <c r="Q88" i="52"/>
  <c r="Q87" i="52" s="1"/>
  <c r="V88" i="52"/>
  <c r="V87" i="52" s="1"/>
  <c r="G89" i="52"/>
  <c r="G87" i="52" s="1"/>
  <c r="I89" i="52"/>
  <c r="K89" i="52"/>
  <c r="O89" i="52"/>
  <c r="Q89" i="52"/>
  <c r="V89" i="52"/>
  <c r="G92" i="52"/>
  <c r="I92" i="52"/>
  <c r="K92" i="52"/>
  <c r="M92" i="52"/>
  <c r="O92" i="52"/>
  <c r="Q92" i="52"/>
  <c r="V92" i="52"/>
  <c r="G93" i="52"/>
  <c r="I93" i="52"/>
  <c r="K93" i="52"/>
  <c r="M93" i="52"/>
  <c r="O93" i="52"/>
  <c r="Q93" i="52"/>
  <c r="V93" i="52"/>
  <c r="G95" i="52"/>
  <c r="I95" i="52"/>
  <c r="K95" i="52"/>
  <c r="M95" i="52"/>
  <c r="O95" i="52"/>
  <c r="O94" i="52" s="1"/>
  <c r="Q95" i="52"/>
  <c r="Q94" i="52" s="1"/>
  <c r="V95" i="52"/>
  <c r="V94" i="52" s="1"/>
  <c r="G96" i="52"/>
  <c r="M96" i="52" s="1"/>
  <c r="I96" i="52"/>
  <c r="I94" i="52" s="1"/>
  <c r="K96" i="52"/>
  <c r="O96" i="52"/>
  <c r="Q96" i="52"/>
  <c r="V96" i="52"/>
  <c r="G98" i="52"/>
  <c r="I98" i="52"/>
  <c r="K98" i="52"/>
  <c r="M98" i="52"/>
  <c r="O98" i="52"/>
  <c r="Q98" i="52"/>
  <c r="V98" i="52"/>
  <c r="G100" i="52"/>
  <c r="M100" i="52" s="1"/>
  <c r="I100" i="52"/>
  <c r="K100" i="52"/>
  <c r="O100" i="52"/>
  <c r="Q100" i="52"/>
  <c r="V100" i="52"/>
  <c r="G102" i="52"/>
  <c r="I102" i="52"/>
  <c r="K102" i="52"/>
  <c r="M102" i="52"/>
  <c r="O102" i="52"/>
  <c r="Q102" i="52"/>
  <c r="V102" i="52"/>
  <c r="G104" i="52"/>
  <c r="I104" i="52"/>
  <c r="K104" i="52"/>
  <c r="M104" i="52"/>
  <c r="O104" i="52"/>
  <c r="Q104" i="52"/>
  <c r="V104" i="52"/>
  <c r="G105" i="52"/>
  <c r="M105" i="52" s="1"/>
  <c r="I105" i="52"/>
  <c r="K105" i="52"/>
  <c r="K94" i="52" s="1"/>
  <c r="O105" i="52"/>
  <c r="Q105" i="52"/>
  <c r="V105" i="52"/>
  <c r="G106" i="52"/>
  <c r="M106" i="52" s="1"/>
  <c r="I106" i="52"/>
  <c r="K106" i="52"/>
  <c r="O106" i="52"/>
  <c r="Q106" i="52"/>
  <c r="V106" i="52"/>
  <c r="G107" i="52"/>
  <c r="M107" i="52" s="1"/>
  <c r="I107" i="52"/>
  <c r="K107" i="52"/>
  <c r="O107" i="52"/>
  <c r="Q107" i="52"/>
  <c r="V107" i="52"/>
  <c r="G108" i="52"/>
  <c r="I108" i="52"/>
  <c r="K108" i="52"/>
  <c r="M108" i="52"/>
  <c r="O108" i="52"/>
  <c r="Q108" i="52"/>
  <c r="V108" i="52"/>
  <c r="G109" i="52"/>
  <c r="I109" i="52"/>
  <c r="K109" i="52"/>
  <c r="M109" i="52"/>
  <c r="O109" i="52"/>
  <c r="Q109" i="52"/>
  <c r="V109" i="52"/>
  <c r="G110" i="52"/>
  <c r="I110" i="52"/>
  <c r="K110" i="52"/>
  <c r="M110" i="52"/>
  <c r="O110" i="52"/>
  <c r="Q110" i="52"/>
  <c r="V110" i="52"/>
  <c r="G111" i="52"/>
  <c r="I111" i="52"/>
  <c r="K111" i="52"/>
  <c r="M111" i="52"/>
  <c r="O111" i="52"/>
  <c r="Q111" i="52"/>
  <c r="V111" i="52"/>
  <c r="G112" i="52"/>
  <c r="M112" i="52" s="1"/>
  <c r="I112" i="52"/>
  <c r="K112" i="52"/>
  <c r="O112" i="52"/>
  <c r="Q112" i="52"/>
  <c r="V112" i="52"/>
  <c r="G113" i="52"/>
  <c r="I113" i="52"/>
  <c r="K113" i="52"/>
  <c r="M113" i="52"/>
  <c r="O113" i="52"/>
  <c r="Q113" i="52"/>
  <c r="V113" i="52"/>
  <c r="G114" i="52"/>
  <c r="M114" i="52" s="1"/>
  <c r="I114" i="52"/>
  <c r="K114" i="52"/>
  <c r="O114" i="52"/>
  <c r="Q114" i="52"/>
  <c r="V114" i="52"/>
  <c r="G115" i="52"/>
  <c r="I115" i="52"/>
  <c r="K115" i="52"/>
  <c r="M115" i="52"/>
  <c r="O115" i="52"/>
  <c r="G116" i="52"/>
  <c r="I116" i="52"/>
  <c r="K116" i="52"/>
  <c r="M116" i="52"/>
  <c r="O116" i="52"/>
  <c r="Q116" i="52"/>
  <c r="Q115" i="52" s="1"/>
  <c r="V116" i="52"/>
  <c r="V115" i="52" s="1"/>
  <c r="I118" i="52"/>
  <c r="K118" i="52"/>
  <c r="G119" i="52"/>
  <c r="M119" i="52" s="1"/>
  <c r="I119" i="52"/>
  <c r="K119" i="52"/>
  <c r="O119" i="52"/>
  <c r="O118" i="52" s="1"/>
  <c r="Q119" i="52"/>
  <c r="Q118" i="52" s="1"/>
  <c r="V119" i="52"/>
  <c r="V118" i="52" s="1"/>
  <c r="G120" i="52"/>
  <c r="M120" i="52" s="1"/>
  <c r="I120" i="52"/>
  <c r="K120" i="52"/>
  <c r="O120" i="52"/>
  <c r="Q120" i="52"/>
  <c r="V120" i="52"/>
  <c r="O121" i="52"/>
  <c r="Q121" i="52"/>
  <c r="G122" i="52"/>
  <c r="I122" i="52"/>
  <c r="K122" i="52"/>
  <c r="M122" i="52"/>
  <c r="O122" i="52"/>
  <c r="Q122" i="52"/>
  <c r="V122" i="52"/>
  <c r="V121" i="52" s="1"/>
  <c r="G123" i="52"/>
  <c r="G121" i="52" s="1"/>
  <c r="I123" i="52"/>
  <c r="I121" i="52" s="1"/>
  <c r="K123" i="52"/>
  <c r="K121" i="52" s="1"/>
  <c r="M123" i="52"/>
  <c r="M121" i="52" s="1"/>
  <c r="O123" i="52"/>
  <c r="Q123" i="52"/>
  <c r="V123" i="52"/>
  <c r="G124" i="52"/>
  <c r="I124" i="52"/>
  <c r="K124" i="52"/>
  <c r="M124" i="52"/>
  <c r="O124" i="52"/>
  <c r="Q124" i="52"/>
  <c r="V124" i="52"/>
  <c r="G125" i="52"/>
  <c r="M125" i="52" s="1"/>
  <c r="I125" i="52"/>
  <c r="K125" i="52"/>
  <c r="O125" i="52"/>
  <c r="Q125" i="52"/>
  <c r="V125" i="52"/>
  <c r="Q126" i="52"/>
  <c r="V126" i="52"/>
  <c r="G127" i="52"/>
  <c r="M127" i="52" s="1"/>
  <c r="M126" i="52" s="1"/>
  <c r="I127" i="52"/>
  <c r="K127" i="52"/>
  <c r="O127" i="52"/>
  <c r="Q127" i="52"/>
  <c r="V127" i="52"/>
  <c r="G128" i="52"/>
  <c r="G126" i="52" s="1"/>
  <c r="I128" i="52"/>
  <c r="I126" i="52" s="1"/>
  <c r="K128" i="52"/>
  <c r="K126" i="52" s="1"/>
  <c r="M128" i="52"/>
  <c r="O128" i="52"/>
  <c r="O126" i="52" s="1"/>
  <c r="Q128" i="52"/>
  <c r="V128" i="52"/>
  <c r="G129" i="52"/>
  <c r="I129" i="52"/>
  <c r="K129" i="52"/>
  <c r="M129" i="52"/>
  <c r="O129" i="52"/>
  <c r="Q129" i="52"/>
  <c r="V129" i="52"/>
  <c r="G130" i="52"/>
  <c r="M130" i="52" s="1"/>
  <c r="I130" i="52"/>
  <c r="K130" i="52"/>
  <c r="O130" i="52"/>
  <c r="Q130" i="52"/>
  <c r="V130" i="52"/>
  <c r="AE132" i="52"/>
  <c r="G189" i="51"/>
  <c r="G9" i="51"/>
  <c r="G8" i="51" s="1"/>
  <c r="I9" i="51"/>
  <c r="I8" i="51" s="1"/>
  <c r="K9" i="51"/>
  <c r="K8" i="51" s="1"/>
  <c r="M9" i="51"/>
  <c r="O9" i="51"/>
  <c r="O8" i="51" s="1"/>
  <c r="Q9" i="51"/>
  <c r="V9" i="51"/>
  <c r="G14" i="51"/>
  <c r="I14" i="51"/>
  <c r="K14" i="51"/>
  <c r="M14" i="51"/>
  <c r="O14" i="51"/>
  <c r="Q14" i="51"/>
  <c r="Q8" i="51" s="1"/>
  <c r="V14" i="51"/>
  <c r="V8" i="51" s="1"/>
  <c r="G17" i="51"/>
  <c r="M17" i="51" s="1"/>
  <c r="I17" i="51"/>
  <c r="K17" i="51"/>
  <c r="O17" i="51"/>
  <c r="Q17" i="51"/>
  <c r="V17" i="51"/>
  <c r="G18" i="51"/>
  <c r="I18" i="51"/>
  <c r="K18" i="51"/>
  <c r="M18" i="51"/>
  <c r="O18" i="51"/>
  <c r="Q18" i="51"/>
  <c r="V18" i="51"/>
  <c r="G19" i="51"/>
  <c r="M19" i="51" s="1"/>
  <c r="I19" i="51"/>
  <c r="K19" i="51"/>
  <c r="O19" i="51"/>
  <c r="Q19" i="51"/>
  <c r="V19" i="51"/>
  <c r="G24" i="51"/>
  <c r="I24" i="51"/>
  <c r="K24" i="51"/>
  <c r="M24" i="51"/>
  <c r="O24" i="51"/>
  <c r="Q24" i="51"/>
  <c r="V24" i="51"/>
  <c r="G46" i="51"/>
  <c r="I46" i="51"/>
  <c r="K46" i="51"/>
  <c r="M46" i="51"/>
  <c r="O46" i="51"/>
  <c r="Q46" i="51"/>
  <c r="V46" i="51"/>
  <c r="G49" i="51"/>
  <c r="AF189" i="51" s="1"/>
  <c r="I49" i="51"/>
  <c r="K49" i="51"/>
  <c r="O49" i="51"/>
  <c r="Q49" i="51"/>
  <c r="V49" i="51"/>
  <c r="G51" i="51"/>
  <c r="I51" i="51"/>
  <c r="K51" i="51"/>
  <c r="M51" i="51"/>
  <c r="O51" i="51"/>
  <c r="Q51" i="51"/>
  <c r="V51" i="51"/>
  <c r="G54" i="51"/>
  <c r="M54" i="51" s="1"/>
  <c r="I54" i="51"/>
  <c r="K54" i="51"/>
  <c r="O54" i="51"/>
  <c r="Q54" i="51"/>
  <c r="V54" i="51"/>
  <c r="G57" i="51"/>
  <c r="I57" i="51"/>
  <c r="K57" i="51"/>
  <c r="M57" i="51"/>
  <c r="O57" i="51"/>
  <c r="Q57" i="51"/>
  <c r="V57" i="51"/>
  <c r="G59" i="51"/>
  <c r="I59" i="51"/>
  <c r="K59" i="51"/>
  <c r="M59" i="51"/>
  <c r="O59" i="51"/>
  <c r="Q59" i="51"/>
  <c r="V59" i="51"/>
  <c r="G62" i="51"/>
  <c r="I62" i="51"/>
  <c r="K62" i="51"/>
  <c r="M62" i="51"/>
  <c r="O62" i="51"/>
  <c r="Q62" i="51"/>
  <c r="V62" i="51"/>
  <c r="G65" i="51"/>
  <c r="I65" i="51"/>
  <c r="K65" i="51"/>
  <c r="M65" i="51"/>
  <c r="O65" i="51"/>
  <c r="Q65" i="51"/>
  <c r="V65" i="51"/>
  <c r="G67" i="51"/>
  <c r="M67" i="51" s="1"/>
  <c r="I67" i="51"/>
  <c r="K67" i="51"/>
  <c r="O67" i="51"/>
  <c r="Q67" i="51"/>
  <c r="V67" i="51"/>
  <c r="G70" i="51"/>
  <c r="I70" i="51"/>
  <c r="K70" i="51"/>
  <c r="M70" i="51"/>
  <c r="O70" i="51"/>
  <c r="Q70" i="51"/>
  <c r="V70" i="51"/>
  <c r="G71" i="51"/>
  <c r="M71" i="51" s="1"/>
  <c r="I71" i="51"/>
  <c r="K71" i="51"/>
  <c r="O71" i="51"/>
  <c r="Q71" i="51"/>
  <c r="V71" i="51"/>
  <c r="G75" i="51"/>
  <c r="I75" i="51"/>
  <c r="K75" i="51"/>
  <c r="M75" i="51"/>
  <c r="O75" i="51"/>
  <c r="Q75" i="51"/>
  <c r="V75" i="51"/>
  <c r="G77" i="51"/>
  <c r="I77" i="51"/>
  <c r="K77" i="51"/>
  <c r="M77" i="51"/>
  <c r="O77" i="51"/>
  <c r="Q77" i="51"/>
  <c r="V77" i="51"/>
  <c r="G80" i="51"/>
  <c r="M80" i="51" s="1"/>
  <c r="I80" i="51"/>
  <c r="K80" i="51"/>
  <c r="O80" i="51"/>
  <c r="Q80" i="51"/>
  <c r="V80" i="51"/>
  <c r="G83" i="51"/>
  <c r="I83" i="51"/>
  <c r="K83" i="51"/>
  <c r="M83" i="51"/>
  <c r="O83" i="51"/>
  <c r="Q83" i="51"/>
  <c r="V83" i="51"/>
  <c r="G86" i="51"/>
  <c r="M86" i="51" s="1"/>
  <c r="I86" i="51"/>
  <c r="K86" i="51"/>
  <c r="O86" i="51"/>
  <c r="Q86" i="51"/>
  <c r="V86" i="51"/>
  <c r="G89" i="51"/>
  <c r="I89" i="51"/>
  <c r="K89" i="51"/>
  <c r="M89" i="51"/>
  <c r="O89" i="51"/>
  <c r="Q89" i="51"/>
  <c r="V89" i="51"/>
  <c r="G90" i="51"/>
  <c r="I90" i="51"/>
  <c r="K90" i="51"/>
  <c r="M90" i="51"/>
  <c r="O90" i="51"/>
  <c r="Q90" i="51"/>
  <c r="V90" i="51"/>
  <c r="G91" i="51"/>
  <c r="I91" i="51"/>
  <c r="K91" i="51"/>
  <c r="M91" i="51"/>
  <c r="O91" i="51"/>
  <c r="Q91" i="51"/>
  <c r="V91" i="51"/>
  <c r="G94" i="51"/>
  <c r="I94" i="51"/>
  <c r="K94" i="51"/>
  <c r="M94" i="51"/>
  <c r="O94" i="51"/>
  <c r="Q94" i="51"/>
  <c r="V94" i="51"/>
  <c r="G95" i="51"/>
  <c r="I95" i="51"/>
  <c r="K95" i="51"/>
  <c r="G96" i="51"/>
  <c r="I96" i="51"/>
  <c r="K96" i="51"/>
  <c r="M96" i="51"/>
  <c r="M95" i="51" s="1"/>
  <c r="O96" i="51"/>
  <c r="O95" i="51" s="1"/>
  <c r="Q96" i="51"/>
  <c r="Q95" i="51" s="1"/>
  <c r="V96" i="51"/>
  <c r="V95" i="51" s="1"/>
  <c r="G99" i="51"/>
  <c r="G100" i="51"/>
  <c r="I100" i="51"/>
  <c r="I99" i="51" s="1"/>
  <c r="K100" i="51"/>
  <c r="K99" i="51" s="1"/>
  <c r="M100" i="51"/>
  <c r="M99" i="51" s="1"/>
  <c r="O100" i="51"/>
  <c r="O99" i="51" s="1"/>
  <c r="Q100" i="51"/>
  <c r="Q99" i="51" s="1"/>
  <c r="V100" i="51"/>
  <c r="G101" i="51"/>
  <c r="I101" i="51"/>
  <c r="K101" i="51"/>
  <c r="M101" i="51"/>
  <c r="O101" i="51"/>
  <c r="Q101" i="51"/>
  <c r="V101" i="51"/>
  <c r="V99" i="51" s="1"/>
  <c r="G106" i="51"/>
  <c r="G107" i="51"/>
  <c r="I107" i="51"/>
  <c r="K107" i="51"/>
  <c r="M107" i="51"/>
  <c r="O107" i="51"/>
  <c r="O106" i="51" s="1"/>
  <c r="Q107" i="51"/>
  <c r="Q106" i="51" s="1"/>
  <c r="V107" i="51"/>
  <c r="V106" i="51" s="1"/>
  <c r="G108" i="51"/>
  <c r="M108" i="51" s="1"/>
  <c r="I108" i="51"/>
  <c r="I106" i="51" s="1"/>
  <c r="K108" i="51"/>
  <c r="O108" i="51"/>
  <c r="Q108" i="51"/>
  <c r="V108" i="51"/>
  <c r="G109" i="51"/>
  <c r="I109" i="51"/>
  <c r="K109" i="51"/>
  <c r="M109" i="51"/>
  <c r="O109" i="51"/>
  <c r="Q109" i="51"/>
  <c r="V109" i="51"/>
  <c r="G110" i="51"/>
  <c r="I110" i="51"/>
  <c r="K110" i="51"/>
  <c r="M110" i="51"/>
  <c r="O110" i="51"/>
  <c r="Q110" i="51"/>
  <c r="V110" i="51"/>
  <c r="G111" i="51"/>
  <c r="I111" i="51"/>
  <c r="K111" i="51"/>
  <c r="M111" i="51"/>
  <c r="O111" i="51"/>
  <c r="Q111" i="51"/>
  <c r="V111" i="51"/>
  <c r="G112" i="51"/>
  <c r="I112" i="51"/>
  <c r="K112" i="51"/>
  <c r="M112" i="51"/>
  <c r="O112" i="51"/>
  <c r="Q112" i="51"/>
  <c r="V112" i="51"/>
  <c r="G113" i="51"/>
  <c r="M113" i="51" s="1"/>
  <c r="I113" i="51"/>
  <c r="K113" i="51"/>
  <c r="O113" i="51"/>
  <c r="Q113" i="51"/>
  <c r="V113" i="51"/>
  <c r="G114" i="51"/>
  <c r="I114" i="51"/>
  <c r="K114" i="51"/>
  <c r="M114" i="51"/>
  <c r="O114" i="51"/>
  <c r="Q114" i="51"/>
  <c r="V114" i="51"/>
  <c r="G115" i="51"/>
  <c r="M115" i="51" s="1"/>
  <c r="I115" i="51"/>
  <c r="K115" i="51"/>
  <c r="O115" i="51"/>
  <c r="Q115" i="51"/>
  <c r="V115" i="51"/>
  <c r="G116" i="51"/>
  <c r="I116" i="51"/>
  <c r="K116" i="51"/>
  <c r="M116" i="51"/>
  <c r="O116" i="51"/>
  <c r="Q116" i="51"/>
  <c r="V116" i="51"/>
  <c r="G117" i="51"/>
  <c r="I117" i="51"/>
  <c r="K117" i="51"/>
  <c r="M117" i="51"/>
  <c r="O117" i="51"/>
  <c r="Q117" i="51"/>
  <c r="V117" i="51"/>
  <c r="G118" i="51"/>
  <c r="M118" i="51" s="1"/>
  <c r="I118" i="51"/>
  <c r="K118" i="51"/>
  <c r="K106" i="51" s="1"/>
  <c r="O118" i="51"/>
  <c r="Q118" i="51"/>
  <c r="V118" i="51"/>
  <c r="G119" i="51"/>
  <c r="I119" i="51"/>
  <c r="K119" i="51"/>
  <c r="M119" i="51"/>
  <c r="O119" i="51"/>
  <c r="Q119" i="51"/>
  <c r="V119" i="51"/>
  <c r="G120" i="51"/>
  <c r="M120" i="51" s="1"/>
  <c r="I120" i="51"/>
  <c r="K120" i="51"/>
  <c r="O120" i="51"/>
  <c r="Q120" i="51"/>
  <c r="V120" i="51"/>
  <c r="G121" i="51"/>
  <c r="I121" i="51"/>
  <c r="K121" i="51"/>
  <c r="M121" i="51"/>
  <c r="O121" i="51"/>
  <c r="Q121" i="51"/>
  <c r="V121" i="51"/>
  <c r="G123" i="51"/>
  <c r="I123" i="51"/>
  <c r="K123" i="51"/>
  <c r="M123" i="51"/>
  <c r="O123" i="51"/>
  <c r="Q123" i="51"/>
  <c r="V123" i="51"/>
  <c r="G124" i="51"/>
  <c r="I124" i="51"/>
  <c r="K124" i="51"/>
  <c r="M124" i="51"/>
  <c r="O124" i="51"/>
  <c r="Q124" i="51"/>
  <c r="V124" i="51"/>
  <c r="G125" i="51"/>
  <c r="I125" i="51"/>
  <c r="K125" i="51"/>
  <c r="M125" i="51"/>
  <c r="O125" i="51"/>
  <c r="Q125" i="51"/>
  <c r="V125" i="51"/>
  <c r="G126" i="51"/>
  <c r="M126" i="51" s="1"/>
  <c r="I126" i="51"/>
  <c r="K126" i="51"/>
  <c r="O126" i="51"/>
  <c r="Q126" i="51"/>
  <c r="V126" i="51"/>
  <c r="G127" i="51"/>
  <c r="I127" i="51"/>
  <c r="K127" i="51"/>
  <c r="M127" i="51"/>
  <c r="O127" i="51"/>
  <c r="Q127" i="51"/>
  <c r="V127" i="51"/>
  <c r="G128" i="51"/>
  <c r="M128" i="51" s="1"/>
  <c r="I128" i="51"/>
  <c r="K128" i="51"/>
  <c r="O128" i="51"/>
  <c r="Q128" i="51"/>
  <c r="V128" i="51"/>
  <c r="G129" i="51"/>
  <c r="I129" i="51"/>
  <c r="K129" i="51"/>
  <c r="M129" i="51"/>
  <c r="O129" i="51"/>
  <c r="Q129" i="51"/>
  <c r="V129" i="51"/>
  <c r="G130" i="51"/>
  <c r="I130" i="51"/>
  <c r="K130" i="51"/>
  <c r="M130" i="51"/>
  <c r="O130" i="51"/>
  <c r="Q130" i="51"/>
  <c r="V130" i="51"/>
  <c r="G131" i="51"/>
  <c r="M131" i="51" s="1"/>
  <c r="I131" i="51"/>
  <c r="K131" i="51"/>
  <c r="O131" i="51"/>
  <c r="Q131" i="51"/>
  <c r="V131" i="51"/>
  <c r="G132" i="51"/>
  <c r="I132" i="51"/>
  <c r="K132" i="51"/>
  <c r="M132" i="51"/>
  <c r="O132" i="51"/>
  <c r="Q132" i="51"/>
  <c r="V132" i="51"/>
  <c r="G133" i="51"/>
  <c r="M133" i="51" s="1"/>
  <c r="I133" i="51"/>
  <c r="K133" i="51"/>
  <c r="O133" i="51"/>
  <c r="Q133" i="51"/>
  <c r="V133" i="51"/>
  <c r="G134" i="51"/>
  <c r="I134" i="51"/>
  <c r="K134" i="51"/>
  <c r="M134" i="51"/>
  <c r="O134" i="51"/>
  <c r="Q134" i="51"/>
  <c r="V134" i="51"/>
  <c r="G135" i="51"/>
  <c r="I135" i="51"/>
  <c r="K135" i="51"/>
  <c r="M135" i="51"/>
  <c r="O135" i="51"/>
  <c r="Q135" i="51"/>
  <c r="V135" i="51"/>
  <c r="G136" i="51"/>
  <c r="I136" i="51"/>
  <c r="K136" i="51"/>
  <c r="M136" i="51"/>
  <c r="O136" i="51"/>
  <c r="Q136" i="51"/>
  <c r="V136" i="51"/>
  <c r="G137" i="51"/>
  <c r="I137" i="51"/>
  <c r="K137" i="51"/>
  <c r="M137" i="51"/>
  <c r="O137" i="51"/>
  <c r="Q137" i="51"/>
  <c r="V137" i="51"/>
  <c r="G138" i="51"/>
  <c r="M138" i="51" s="1"/>
  <c r="I138" i="51"/>
  <c r="K138" i="51"/>
  <c r="O138" i="51"/>
  <c r="Q138" i="51"/>
  <c r="V138" i="51"/>
  <c r="G139" i="51"/>
  <c r="I139" i="51"/>
  <c r="K139" i="51"/>
  <c r="M139" i="51"/>
  <c r="O139" i="51"/>
  <c r="Q139" i="51"/>
  <c r="V139" i="51"/>
  <c r="G140" i="51"/>
  <c r="M140" i="51" s="1"/>
  <c r="I140" i="51"/>
  <c r="K140" i="51"/>
  <c r="O140" i="51"/>
  <c r="Q140" i="51"/>
  <c r="V140" i="51"/>
  <c r="G141" i="51"/>
  <c r="I141" i="51"/>
  <c r="K141" i="51"/>
  <c r="M141" i="51"/>
  <c r="O141" i="51"/>
  <c r="Q141" i="51"/>
  <c r="V141" i="51"/>
  <c r="G142" i="51"/>
  <c r="I142" i="51"/>
  <c r="K142" i="51"/>
  <c r="M142" i="51"/>
  <c r="O142" i="51"/>
  <c r="Q142" i="51"/>
  <c r="V142" i="51"/>
  <c r="G143" i="51"/>
  <c r="M143" i="51" s="1"/>
  <c r="I143" i="51"/>
  <c r="K143" i="51"/>
  <c r="O143" i="51"/>
  <c r="Q143" i="51"/>
  <c r="V143" i="51"/>
  <c r="G144" i="51"/>
  <c r="I144" i="51"/>
  <c r="K144" i="51"/>
  <c r="M144" i="51"/>
  <c r="O144" i="51"/>
  <c r="Q144" i="51"/>
  <c r="V144" i="51"/>
  <c r="G145" i="51"/>
  <c r="M145" i="51" s="1"/>
  <c r="I145" i="51"/>
  <c r="K145" i="51"/>
  <c r="O145" i="51"/>
  <c r="Q145" i="51"/>
  <c r="V145" i="51"/>
  <c r="G146" i="51"/>
  <c r="I146" i="51"/>
  <c r="K146" i="51"/>
  <c r="M146" i="51"/>
  <c r="O146" i="51"/>
  <c r="Q146" i="51"/>
  <c r="V146" i="51"/>
  <c r="G147" i="51"/>
  <c r="I147" i="51"/>
  <c r="K147" i="51"/>
  <c r="M147" i="51"/>
  <c r="O147" i="51"/>
  <c r="Q147" i="51"/>
  <c r="V147" i="51"/>
  <c r="G148" i="51"/>
  <c r="I148" i="51"/>
  <c r="K148" i="51"/>
  <c r="M148" i="51"/>
  <c r="O148" i="51"/>
  <c r="Q148" i="51"/>
  <c r="V148" i="51"/>
  <c r="O149" i="51"/>
  <c r="Q149" i="51"/>
  <c r="V149" i="51"/>
  <c r="G150" i="51"/>
  <c r="M150" i="51" s="1"/>
  <c r="M149" i="51" s="1"/>
  <c r="I150" i="51"/>
  <c r="I149" i="51" s="1"/>
  <c r="K150" i="51"/>
  <c r="K149" i="51" s="1"/>
  <c r="O150" i="51"/>
  <c r="Q150" i="51"/>
  <c r="V150" i="51"/>
  <c r="I155" i="51"/>
  <c r="K155" i="51"/>
  <c r="O155" i="51"/>
  <c r="Q155" i="51"/>
  <c r="V155" i="51"/>
  <c r="G156" i="51"/>
  <c r="M156" i="51" s="1"/>
  <c r="M155" i="51" s="1"/>
  <c r="I156" i="51"/>
  <c r="K156" i="51"/>
  <c r="O156" i="51"/>
  <c r="Q156" i="51"/>
  <c r="V156" i="51"/>
  <c r="O158" i="51"/>
  <c r="G159" i="51"/>
  <c r="I159" i="51"/>
  <c r="K159" i="51"/>
  <c r="M159" i="51"/>
  <c r="O159" i="51"/>
  <c r="Q159" i="51"/>
  <c r="V159" i="51"/>
  <c r="V158" i="51" s="1"/>
  <c r="G160" i="51"/>
  <c r="G158" i="51" s="1"/>
  <c r="I160" i="51"/>
  <c r="I158" i="51" s="1"/>
  <c r="K160" i="51"/>
  <c r="K158" i="51" s="1"/>
  <c r="O160" i="51"/>
  <c r="Q160" i="51"/>
  <c r="V160" i="51"/>
  <c r="G162" i="51"/>
  <c r="I162" i="51"/>
  <c r="K162" i="51"/>
  <c r="M162" i="51"/>
  <c r="O162" i="51"/>
  <c r="Q162" i="51"/>
  <c r="Q158" i="51" s="1"/>
  <c r="V162" i="51"/>
  <c r="G163" i="51"/>
  <c r="M163" i="51" s="1"/>
  <c r="I163" i="51"/>
  <c r="K163" i="51"/>
  <c r="O163" i="51"/>
  <c r="Q163" i="51"/>
  <c r="V163" i="51"/>
  <c r="Q165" i="51"/>
  <c r="G166" i="51"/>
  <c r="I166" i="51"/>
  <c r="K166" i="51"/>
  <c r="M166" i="51"/>
  <c r="O166" i="51"/>
  <c r="Q166" i="51"/>
  <c r="V166" i="51"/>
  <c r="G167" i="51"/>
  <c r="I167" i="51"/>
  <c r="I165" i="51" s="1"/>
  <c r="K167" i="51"/>
  <c r="K165" i="51" s="1"/>
  <c r="M167" i="51"/>
  <c r="O167" i="51"/>
  <c r="O165" i="51" s="1"/>
  <c r="Q167" i="51"/>
  <c r="V167" i="51"/>
  <c r="G168" i="51"/>
  <c r="I168" i="51"/>
  <c r="K168" i="51"/>
  <c r="M168" i="51"/>
  <c r="O168" i="51"/>
  <c r="Q168" i="51"/>
  <c r="V168" i="51"/>
  <c r="V165" i="51" s="1"/>
  <c r="G169" i="51"/>
  <c r="M169" i="51" s="1"/>
  <c r="I169" i="51"/>
  <c r="K169" i="51"/>
  <c r="O169" i="51"/>
  <c r="Q169" i="51"/>
  <c r="V169" i="51"/>
  <c r="G170" i="51"/>
  <c r="M170" i="51" s="1"/>
  <c r="I170" i="51"/>
  <c r="K170" i="51"/>
  <c r="O170" i="51"/>
  <c r="Q170" i="51"/>
  <c r="V170" i="51"/>
  <c r="G171" i="51"/>
  <c r="M171" i="51" s="1"/>
  <c r="I171" i="51"/>
  <c r="K171" i="51"/>
  <c r="O171" i="51"/>
  <c r="Q171" i="51"/>
  <c r="V171" i="51"/>
  <c r="G172" i="51"/>
  <c r="I172" i="51"/>
  <c r="K172" i="51"/>
  <c r="M172" i="51"/>
  <c r="O172" i="51"/>
  <c r="Q172" i="51"/>
  <c r="V172" i="51"/>
  <c r="O174" i="51"/>
  <c r="G175" i="51"/>
  <c r="G174" i="51" s="1"/>
  <c r="I175" i="51"/>
  <c r="I174" i="51" s="1"/>
  <c r="K175" i="51"/>
  <c r="K174" i="51" s="1"/>
  <c r="O175" i="51"/>
  <c r="Q175" i="51"/>
  <c r="V175" i="51"/>
  <c r="G176" i="51"/>
  <c r="I176" i="51"/>
  <c r="K176" i="51"/>
  <c r="M176" i="51"/>
  <c r="O176" i="51"/>
  <c r="Q176" i="51"/>
  <c r="Q174" i="51" s="1"/>
  <c r="V176" i="51"/>
  <c r="V174" i="51" s="1"/>
  <c r="G177" i="51"/>
  <c r="G178" i="51"/>
  <c r="I178" i="51"/>
  <c r="K178" i="51"/>
  <c r="K177" i="51" s="1"/>
  <c r="M178" i="51"/>
  <c r="O178" i="51"/>
  <c r="O177" i="51" s="1"/>
  <c r="Q178" i="51"/>
  <c r="Q177" i="51" s="1"/>
  <c r="V178" i="51"/>
  <c r="V177" i="51" s="1"/>
  <c r="G179" i="51"/>
  <c r="I179" i="51"/>
  <c r="K179" i="51"/>
  <c r="M179" i="51"/>
  <c r="O179" i="51"/>
  <c r="Q179" i="51"/>
  <c r="V179" i="51"/>
  <c r="G180" i="51"/>
  <c r="I180" i="51"/>
  <c r="I177" i="51" s="1"/>
  <c r="K180" i="51"/>
  <c r="M180" i="51"/>
  <c r="O180" i="51"/>
  <c r="Q180" i="51"/>
  <c r="V180" i="51"/>
  <c r="G181" i="51"/>
  <c r="I181" i="51"/>
  <c r="K181" i="51"/>
  <c r="M181" i="51"/>
  <c r="O181" i="51"/>
  <c r="Q181" i="51"/>
  <c r="V181" i="51"/>
  <c r="G182" i="51"/>
  <c r="M182" i="51" s="1"/>
  <c r="I182" i="51"/>
  <c r="K182" i="51"/>
  <c r="O182" i="51"/>
  <c r="Q182" i="51"/>
  <c r="V182" i="51"/>
  <c r="V183" i="51"/>
  <c r="G184" i="51"/>
  <c r="M184" i="51" s="1"/>
  <c r="M183" i="51" s="1"/>
  <c r="I184" i="51"/>
  <c r="K184" i="51"/>
  <c r="O184" i="51"/>
  <c r="Q184" i="51"/>
  <c r="V184" i="51"/>
  <c r="G185" i="51"/>
  <c r="I185" i="51"/>
  <c r="K185" i="51"/>
  <c r="K183" i="51" s="1"/>
  <c r="M185" i="51"/>
  <c r="O185" i="51"/>
  <c r="O183" i="51" s="1"/>
  <c r="Q185" i="51"/>
  <c r="Q183" i="51" s="1"/>
  <c r="V185" i="51"/>
  <c r="G186" i="51"/>
  <c r="I186" i="51"/>
  <c r="K186" i="51"/>
  <c r="M186" i="51"/>
  <c r="O186" i="51"/>
  <c r="Q186" i="51"/>
  <c r="V186" i="51"/>
  <c r="G187" i="51"/>
  <c r="M187" i="51" s="1"/>
  <c r="I187" i="51"/>
  <c r="I183" i="51" s="1"/>
  <c r="K187" i="51"/>
  <c r="O187" i="51"/>
  <c r="Q187" i="51"/>
  <c r="V187" i="51"/>
  <c r="AE189" i="51"/>
  <c r="G60" i="50"/>
  <c r="BA38" i="50"/>
  <c r="BA36" i="50"/>
  <c r="BA34" i="50"/>
  <c r="BA32" i="50"/>
  <c r="G9" i="50"/>
  <c r="M9" i="50" s="1"/>
  <c r="I9" i="50"/>
  <c r="I8" i="50" s="1"/>
  <c r="K9" i="50"/>
  <c r="O9" i="50"/>
  <c r="Q9" i="50"/>
  <c r="V9" i="50"/>
  <c r="G10" i="50"/>
  <c r="I10" i="50"/>
  <c r="K10" i="50"/>
  <c r="M10" i="50"/>
  <c r="O10" i="50"/>
  <c r="O8" i="50" s="1"/>
  <c r="Q10" i="50"/>
  <c r="Q8" i="50" s="1"/>
  <c r="V10" i="50"/>
  <c r="V8" i="50" s="1"/>
  <c r="G11" i="50"/>
  <c r="I11" i="50"/>
  <c r="K11" i="50"/>
  <c r="M11" i="50"/>
  <c r="O11" i="50"/>
  <c r="Q11" i="50"/>
  <c r="V11" i="50"/>
  <c r="G12" i="50"/>
  <c r="I12" i="50"/>
  <c r="K12" i="50"/>
  <c r="K8" i="50" s="1"/>
  <c r="M12" i="50"/>
  <c r="O12" i="50"/>
  <c r="Q12" i="50"/>
  <c r="V12" i="50"/>
  <c r="G13" i="50"/>
  <c r="I13" i="50"/>
  <c r="K13" i="50"/>
  <c r="M13" i="50"/>
  <c r="O13" i="50"/>
  <c r="Q13" i="50"/>
  <c r="V13" i="50"/>
  <c r="G14" i="50"/>
  <c r="M14" i="50" s="1"/>
  <c r="I14" i="50"/>
  <c r="K14" i="50"/>
  <c r="O14" i="50"/>
  <c r="Q14" i="50"/>
  <c r="V14" i="50"/>
  <c r="G15" i="50"/>
  <c r="I15" i="50"/>
  <c r="K15" i="50"/>
  <c r="M15" i="50"/>
  <c r="O15" i="50"/>
  <c r="Q15" i="50"/>
  <c r="V15" i="50"/>
  <c r="G16" i="50"/>
  <c r="M16" i="50" s="1"/>
  <c r="I16" i="50"/>
  <c r="K16" i="50"/>
  <c r="O16" i="50"/>
  <c r="Q16" i="50"/>
  <c r="V16" i="50"/>
  <c r="G17" i="50"/>
  <c r="I17" i="50"/>
  <c r="K17" i="50"/>
  <c r="M17" i="50"/>
  <c r="O17" i="50"/>
  <c r="Q17" i="50"/>
  <c r="V17" i="50"/>
  <c r="G18" i="50"/>
  <c r="M18" i="50" s="1"/>
  <c r="I18" i="50"/>
  <c r="K18" i="50"/>
  <c r="O18" i="50"/>
  <c r="Q18" i="50"/>
  <c r="V18" i="50"/>
  <c r="K19" i="50"/>
  <c r="G20" i="50"/>
  <c r="M20" i="50" s="1"/>
  <c r="M19" i="50" s="1"/>
  <c r="I20" i="50"/>
  <c r="K20" i="50"/>
  <c r="O20" i="50"/>
  <c r="O19" i="50" s="1"/>
  <c r="Q20" i="50"/>
  <c r="Q19" i="50" s="1"/>
  <c r="V20" i="50"/>
  <c r="V19" i="50" s="1"/>
  <c r="G21" i="50"/>
  <c r="M21" i="50" s="1"/>
  <c r="I21" i="50"/>
  <c r="I19" i="50" s="1"/>
  <c r="K21" i="50"/>
  <c r="O21" i="50"/>
  <c r="Q21" i="50"/>
  <c r="V21" i="50"/>
  <c r="G22" i="50"/>
  <c r="I22" i="50"/>
  <c r="K22" i="50"/>
  <c r="M22" i="50"/>
  <c r="O22" i="50"/>
  <c r="Q22" i="50"/>
  <c r="V22" i="50"/>
  <c r="G23" i="50"/>
  <c r="I23" i="50"/>
  <c r="K23" i="50"/>
  <c r="M23" i="50"/>
  <c r="O23" i="50"/>
  <c r="Q23" i="50"/>
  <c r="V23" i="50"/>
  <c r="G24" i="50"/>
  <c r="I24" i="50"/>
  <c r="K24" i="50"/>
  <c r="M24" i="50"/>
  <c r="O24" i="50"/>
  <c r="Q24" i="50"/>
  <c r="V24" i="50"/>
  <c r="G25" i="50"/>
  <c r="I25" i="50"/>
  <c r="K25" i="50"/>
  <c r="M25" i="50"/>
  <c r="O25" i="50"/>
  <c r="Q25" i="50"/>
  <c r="V25" i="50"/>
  <c r="I26" i="50"/>
  <c r="K26" i="50"/>
  <c r="G27" i="50"/>
  <c r="I27" i="50"/>
  <c r="K27" i="50"/>
  <c r="M27" i="50"/>
  <c r="M26" i="50" s="1"/>
  <c r="O27" i="50"/>
  <c r="O26" i="50" s="1"/>
  <c r="Q27" i="50"/>
  <c r="Q26" i="50" s="1"/>
  <c r="V27" i="50"/>
  <c r="V26" i="50" s="1"/>
  <c r="G28" i="50"/>
  <c r="M28" i="50" s="1"/>
  <c r="I28" i="50"/>
  <c r="K28" i="50"/>
  <c r="O28" i="50"/>
  <c r="Q28" i="50"/>
  <c r="V28" i="50"/>
  <c r="G29" i="50"/>
  <c r="I29" i="50"/>
  <c r="K29" i="50"/>
  <c r="M29" i="50"/>
  <c r="O29" i="50"/>
  <c r="Q29" i="50"/>
  <c r="V29" i="50"/>
  <c r="G31" i="50"/>
  <c r="G30" i="50" s="1"/>
  <c r="I31" i="50"/>
  <c r="I30" i="50" s="1"/>
  <c r="K31" i="50"/>
  <c r="K30" i="50" s="1"/>
  <c r="M31" i="50"/>
  <c r="O31" i="50"/>
  <c r="Q31" i="50"/>
  <c r="Q30" i="50" s="1"/>
  <c r="V31" i="50"/>
  <c r="G33" i="50"/>
  <c r="M33" i="50" s="1"/>
  <c r="I33" i="50"/>
  <c r="K33" i="50"/>
  <c r="O33" i="50"/>
  <c r="Q33" i="50"/>
  <c r="V33" i="50"/>
  <c r="V30" i="50" s="1"/>
  <c r="G35" i="50"/>
  <c r="M35" i="50" s="1"/>
  <c r="I35" i="50"/>
  <c r="K35" i="50"/>
  <c r="O35" i="50"/>
  <c r="Q35" i="50"/>
  <c r="V35" i="50"/>
  <c r="G37" i="50"/>
  <c r="I37" i="50"/>
  <c r="K37" i="50"/>
  <c r="M37" i="50"/>
  <c r="O37" i="50"/>
  <c r="O30" i="50" s="1"/>
  <c r="Q37" i="50"/>
  <c r="V37" i="50"/>
  <c r="G39" i="50"/>
  <c r="I39" i="50"/>
  <c r="K39" i="50"/>
  <c r="M39" i="50"/>
  <c r="O39" i="50"/>
  <c r="Q39" i="50"/>
  <c r="V39" i="50"/>
  <c r="G40" i="50"/>
  <c r="I40" i="50"/>
  <c r="K40" i="50"/>
  <c r="M40" i="50"/>
  <c r="O40" i="50"/>
  <c r="Q40" i="50"/>
  <c r="V40" i="50"/>
  <c r="G41" i="50"/>
  <c r="I41" i="50"/>
  <c r="K41" i="50"/>
  <c r="M41" i="50"/>
  <c r="O41" i="50"/>
  <c r="Q41" i="50"/>
  <c r="V41" i="50"/>
  <c r="G42" i="50"/>
  <c r="M42" i="50" s="1"/>
  <c r="I42" i="50"/>
  <c r="K42" i="50"/>
  <c r="O42" i="50"/>
  <c r="Q42" i="50"/>
  <c r="V42" i="50"/>
  <c r="G44" i="50"/>
  <c r="M44" i="50" s="1"/>
  <c r="I44" i="50"/>
  <c r="K44" i="50"/>
  <c r="K43" i="50" s="1"/>
  <c r="O44" i="50"/>
  <c r="Q44" i="50"/>
  <c r="V44" i="50"/>
  <c r="G45" i="50"/>
  <c r="I45" i="50"/>
  <c r="K45" i="50"/>
  <c r="M45" i="50"/>
  <c r="O45" i="50"/>
  <c r="O43" i="50" s="1"/>
  <c r="Q45" i="50"/>
  <c r="Q43" i="50" s="1"/>
  <c r="V45" i="50"/>
  <c r="G46" i="50"/>
  <c r="M46" i="50" s="1"/>
  <c r="I46" i="50"/>
  <c r="K46" i="50"/>
  <c r="O46" i="50"/>
  <c r="Q46" i="50"/>
  <c r="V46" i="50"/>
  <c r="G47" i="50"/>
  <c r="I47" i="50"/>
  <c r="I43" i="50" s="1"/>
  <c r="K47" i="50"/>
  <c r="M47" i="50"/>
  <c r="O47" i="50"/>
  <c r="Q47" i="50"/>
  <c r="V47" i="50"/>
  <c r="G48" i="50"/>
  <c r="M48" i="50" s="1"/>
  <c r="I48" i="50"/>
  <c r="K48" i="50"/>
  <c r="O48" i="50"/>
  <c r="Q48" i="50"/>
  <c r="V48" i="50"/>
  <c r="G49" i="50"/>
  <c r="M49" i="50" s="1"/>
  <c r="I49" i="50"/>
  <c r="K49" i="50"/>
  <c r="O49" i="50"/>
  <c r="Q49" i="50"/>
  <c r="V49" i="50"/>
  <c r="G50" i="50"/>
  <c r="I50" i="50"/>
  <c r="K50" i="50"/>
  <c r="M50" i="50"/>
  <c r="O50" i="50"/>
  <c r="Q50" i="50"/>
  <c r="V50" i="50"/>
  <c r="V43" i="50" s="1"/>
  <c r="G51" i="50"/>
  <c r="I51" i="50"/>
  <c r="K51" i="50"/>
  <c r="M51" i="50"/>
  <c r="O51" i="50"/>
  <c r="Q51" i="50"/>
  <c r="V51" i="50"/>
  <c r="G52" i="50"/>
  <c r="I52" i="50"/>
  <c r="K52" i="50"/>
  <c r="M52" i="50"/>
  <c r="O52" i="50"/>
  <c r="Q52" i="50"/>
  <c r="V52" i="50"/>
  <c r="G53" i="50"/>
  <c r="I53" i="50"/>
  <c r="K53" i="50"/>
  <c r="M53" i="50"/>
  <c r="O53" i="50"/>
  <c r="Q53" i="50"/>
  <c r="V53" i="50"/>
  <c r="G54" i="50"/>
  <c r="M54" i="50" s="1"/>
  <c r="I54" i="50"/>
  <c r="K54" i="50"/>
  <c r="O54" i="50"/>
  <c r="Q54" i="50"/>
  <c r="V54" i="50"/>
  <c r="G55" i="50"/>
  <c r="I55" i="50"/>
  <c r="K55" i="50"/>
  <c r="M55" i="50"/>
  <c r="O55" i="50"/>
  <c r="Q55" i="50"/>
  <c r="V55" i="50"/>
  <c r="G56" i="50"/>
  <c r="M56" i="50" s="1"/>
  <c r="I56" i="50"/>
  <c r="K56" i="50"/>
  <c r="O56" i="50"/>
  <c r="Q56" i="50"/>
  <c r="V56" i="50"/>
  <c r="G57" i="50"/>
  <c r="I57" i="50"/>
  <c r="K57" i="50"/>
  <c r="M57" i="50"/>
  <c r="O57" i="50"/>
  <c r="Q57" i="50"/>
  <c r="V57" i="50"/>
  <c r="G58" i="50"/>
  <c r="M58" i="50" s="1"/>
  <c r="I58" i="50"/>
  <c r="K58" i="50"/>
  <c r="O58" i="50"/>
  <c r="Q58" i="50"/>
  <c r="V58" i="50"/>
  <c r="AE60" i="50"/>
  <c r="G54" i="49"/>
  <c r="G9" i="49"/>
  <c r="G8" i="49" s="1"/>
  <c r="I9" i="49"/>
  <c r="I8" i="49" s="1"/>
  <c r="K9" i="49"/>
  <c r="K8" i="49" s="1"/>
  <c r="M9" i="49"/>
  <c r="O9" i="49"/>
  <c r="Q9" i="49"/>
  <c r="V9" i="49"/>
  <c r="G12" i="49"/>
  <c r="I12" i="49"/>
  <c r="K12" i="49"/>
  <c r="M12" i="49"/>
  <c r="O12" i="49"/>
  <c r="O8" i="49" s="1"/>
  <c r="Q12" i="49"/>
  <c r="Q8" i="49" s="1"/>
  <c r="V12" i="49"/>
  <c r="V8" i="49" s="1"/>
  <c r="G15" i="49"/>
  <c r="M15" i="49" s="1"/>
  <c r="I15" i="49"/>
  <c r="K15" i="49"/>
  <c r="O15" i="49"/>
  <c r="Q15" i="49"/>
  <c r="V15" i="49"/>
  <c r="G18" i="49"/>
  <c r="M18" i="49" s="1"/>
  <c r="I18" i="49"/>
  <c r="K18" i="49"/>
  <c r="O18" i="49"/>
  <c r="Q18" i="49"/>
  <c r="V18" i="49"/>
  <c r="G19" i="49"/>
  <c r="M19" i="49" s="1"/>
  <c r="I19" i="49"/>
  <c r="K19" i="49"/>
  <c r="O19" i="49"/>
  <c r="Q19" i="49"/>
  <c r="V19" i="49"/>
  <c r="G20" i="49"/>
  <c r="M20" i="49" s="1"/>
  <c r="I20" i="49"/>
  <c r="K20" i="49"/>
  <c r="O20" i="49"/>
  <c r="Q20" i="49"/>
  <c r="V20" i="49"/>
  <c r="G21" i="49"/>
  <c r="I21" i="49"/>
  <c r="K21" i="49"/>
  <c r="M21" i="49"/>
  <c r="O21" i="49"/>
  <c r="Q21" i="49"/>
  <c r="V21" i="49"/>
  <c r="G22" i="49"/>
  <c r="M22" i="49" s="1"/>
  <c r="I22" i="49"/>
  <c r="K22" i="49"/>
  <c r="O22" i="49"/>
  <c r="Q22" i="49"/>
  <c r="V22" i="49"/>
  <c r="G23" i="49"/>
  <c r="I23" i="49"/>
  <c r="K23" i="49"/>
  <c r="M23" i="49"/>
  <c r="O23" i="49"/>
  <c r="Q23" i="49"/>
  <c r="V23" i="49"/>
  <c r="G24" i="49"/>
  <c r="M24" i="49" s="1"/>
  <c r="I24" i="49"/>
  <c r="K24" i="49"/>
  <c r="O24" i="49"/>
  <c r="Q24" i="49"/>
  <c r="V24" i="49"/>
  <c r="G25" i="49"/>
  <c r="I25" i="49"/>
  <c r="K25" i="49"/>
  <c r="M25" i="49"/>
  <c r="O25" i="49"/>
  <c r="Q25" i="49"/>
  <c r="V25" i="49"/>
  <c r="G26" i="49"/>
  <c r="I26" i="49"/>
  <c r="K26" i="49"/>
  <c r="M26" i="49"/>
  <c r="O26" i="49"/>
  <c r="Q26" i="49"/>
  <c r="V26" i="49"/>
  <c r="G27" i="49"/>
  <c r="I27" i="49"/>
  <c r="K27" i="49"/>
  <c r="M27" i="49"/>
  <c r="O27" i="49"/>
  <c r="Q27" i="49"/>
  <c r="V27" i="49"/>
  <c r="G28" i="49"/>
  <c r="I28" i="49"/>
  <c r="K28" i="49"/>
  <c r="M28" i="49"/>
  <c r="O28" i="49"/>
  <c r="Q28" i="49"/>
  <c r="V28" i="49"/>
  <c r="G29" i="49"/>
  <c r="M29" i="49" s="1"/>
  <c r="I29" i="49"/>
  <c r="K29" i="49"/>
  <c r="O29" i="49"/>
  <c r="Q29" i="49"/>
  <c r="V29" i="49"/>
  <c r="G30" i="49"/>
  <c r="M30" i="49" s="1"/>
  <c r="I30" i="49"/>
  <c r="K30" i="49"/>
  <c r="O30" i="49"/>
  <c r="Q30" i="49"/>
  <c r="V30" i="49"/>
  <c r="G31" i="49"/>
  <c r="M31" i="49" s="1"/>
  <c r="I31" i="49"/>
  <c r="K31" i="49"/>
  <c r="O31" i="49"/>
  <c r="Q31" i="49"/>
  <c r="V31" i="49"/>
  <c r="G32" i="49"/>
  <c r="M32" i="49" s="1"/>
  <c r="I32" i="49"/>
  <c r="K32" i="49"/>
  <c r="O32" i="49"/>
  <c r="Q32" i="49"/>
  <c r="V32" i="49"/>
  <c r="G33" i="49"/>
  <c r="I33" i="49"/>
  <c r="K33" i="49"/>
  <c r="M33" i="49"/>
  <c r="O33" i="49"/>
  <c r="Q33" i="49"/>
  <c r="V33" i="49"/>
  <c r="G34" i="49"/>
  <c r="M34" i="49" s="1"/>
  <c r="I34" i="49"/>
  <c r="K34" i="49"/>
  <c r="O34" i="49"/>
  <c r="Q34" i="49"/>
  <c r="V34" i="49"/>
  <c r="G35" i="49"/>
  <c r="I35" i="49"/>
  <c r="K35" i="49"/>
  <c r="M35" i="49"/>
  <c r="O35" i="49"/>
  <c r="Q35" i="49"/>
  <c r="V35" i="49"/>
  <c r="G36" i="49"/>
  <c r="M36" i="49" s="1"/>
  <c r="I36" i="49"/>
  <c r="K36" i="49"/>
  <c r="O36" i="49"/>
  <c r="Q36" i="49"/>
  <c r="V36" i="49"/>
  <c r="G37" i="49"/>
  <c r="I37" i="49"/>
  <c r="K37" i="49"/>
  <c r="M37" i="49"/>
  <c r="O37" i="49"/>
  <c r="Q37" i="49"/>
  <c r="V37" i="49"/>
  <c r="G38" i="49"/>
  <c r="I38" i="49"/>
  <c r="K38" i="49"/>
  <c r="M38" i="49"/>
  <c r="O38" i="49"/>
  <c r="Q38" i="49"/>
  <c r="V38" i="49"/>
  <c r="G39" i="49"/>
  <c r="I39" i="49"/>
  <c r="K39" i="49"/>
  <c r="M39" i="49"/>
  <c r="O39" i="49"/>
  <c r="Q39" i="49"/>
  <c r="V39" i="49"/>
  <c r="G40" i="49"/>
  <c r="I40" i="49"/>
  <c r="K40" i="49"/>
  <c r="M40" i="49"/>
  <c r="O40" i="49"/>
  <c r="Q40" i="49"/>
  <c r="V40" i="49"/>
  <c r="I41" i="49"/>
  <c r="G42" i="49"/>
  <c r="M42" i="49" s="1"/>
  <c r="I42" i="49"/>
  <c r="K42" i="49"/>
  <c r="K41" i="49" s="1"/>
  <c r="O42" i="49"/>
  <c r="O41" i="49" s="1"/>
  <c r="Q42" i="49"/>
  <c r="Q41" i="49" s="1"/>
  <c r="V42" i="49"/>
  <c r="V41" i="49" s="1"/>
  <c r="G43" i="49"/>
  <c r="M43" i="49" s="1"/>
  <c r="I43" i="49"/>
  <c r="K43" i="49"/>
  <c r="O43" i="49"/>
  <c r="Q43" i="49"/>
  <c r="V43" i="49"/>
  <c r="O44" i="49"/>
  <c r="G45" i="49"/>
  <c r="I45" i="49"/>
  <c r="K45" i="49"/>
  <c r="M45" i="49"/>
  <c r="O45" i="49"/>
  <c r="Q45" i="49"/>
  <c r="Q44" i="49" s="1"/>
  <c r="V45" i="49"/>
  <c r="V44" i="49" s="1"/>
  <c r="G47" i="49"/>
  <c r="G44" i="49" s="1"/>
  <c r="I47" i="49"/>
  <c r="I44" i="49" s="1"/>
  <c r="K47" i="49"/>
  <c r="K44" i="49" s="1"/>
  <c r="O47" i="49"/>
  <c r="Q47" i="49"/>
  <c r="V47" i="49"/>
  <c r="G49" i="49"/>
  <c r="M49" i="49" s="1"/>
  <c r="M48" i="49" s="1"/>
  <c r="I49" i="49"/>
  <c r="K49" i="49"/>
  <c r="K48" i="49" s="1"/>
  <c r="O49" i="49"/>
  <c r="Q49" i="49"/>
  <c r="V49" i="49"/>
  <c r="V48" i="49" s="1"/>
  <c r="G50" i="49"/>
  <c r="I50" i="49"/>
  <c r="I48" i="49" s="1"/>
  <c r="K50" i="49"/>
  <c r="M50" i="49"/>
  <c r="O50" i="49"/>
  <c r="O48" i="49" s="1"/>
  <c r="Q50" i="49"/>
  <c r="Q48" i="49" s="1"/>
  <c r="V50" i="49"/>
  <c r="O51" i="49"/>
  <c r="V51" i="49"/>
  <c r="G52" i="49"/>
  <c r="G51" i="49" s="1"/>
  <c r="I52" i="49"/>
  <c r="I51" i="49" s="1"/>
  <c r="K52" i="49"/>
  <c r="K51" i="49" s="1"/>
  <c r="M52" i="49"/>
  <c r="M51" i="49" s="1"/>
  <c r="O52" i="49"/>
  <c r="Q52" i="49"/>
  <c r="Q51" i="49" s="1"/>
  <c r="V52" i="49"/>
  <c r="AE54" i="49"/>
  <c r="G127" i="48"/>
  <c r="G8" i="48"/>
  <c r="V8" i="48"/>
  <c r="G9" i="48"/>
  <c r="I9" i="48"/>
  <c r="I8" i="48" s="1"/>
  <c r="K9" i="48"/>
  <c r="K8" i="48" s="1"/>
  <c r="M9" i="48"/>
  <c r="M8" i="48" s="1"/>
  <c r="O9" i="48"/>
  <c r="O8" i="48" s="1"/>
  <c r="Q9" i="48"/>
  <c r="Q8" i="48" s="1"/>
  <c r="V9" i="48"/>
  <c r="G10" i="48"/>
  <c r="G11" i="48"/>
  <c r="I11" i="48"/>
  <c r="I10" i="48" s="1"/>
  <c r="K11" i="48"/>
  <c r="M11" i="48"/>
  <c r="O11" i="48"/>
  <c r="Q11" i="48"/>
  <c r="Q10" i="48" s="1"/>
  <c r="V11" i="48"/>
  <c r="G12" i="48"/>
  <c r="M12" i="48" s="1"/>
  <c r="I12" i="48"/>
  <c r="K12" i="48"/>
  <c r="K10" i="48" s="1"/>
  <c r="O12" i="48"/>
  <c r="O10" i="48" s="1"/>
  <c r="Q12" i="48"/>
  <c r="V12" i="48"/>
  <c r="V10" i="48" s="1"/>
  <c r="I14" i="48"/>
  <c r="G15" i="48"/>
  <c r="AF127" i="48" s="1"/>
  <c r="I15" i="48"/>
  <c r="K15" i="48"/>
  <c r="K14" i="48" s="1"/>
  <c r="O15" i="48"/>
  <c r="O14" i="48" s="1"/>
  <c r="Q15" i="48"/>
  <c r="Q14" i="48" s="1"/>
  <c r="V15" i="48"/>
  <c r="V14" i="48" s="1"/>
  <c r="O16" i="48"/>
  <c r="G17" i="48"/>
  <c r="G16" i="48" s="1"/>
  <c r="I17" i="48"/>
  <c r="I16" i="48" s="1"/>
  <c r="K17" i="48"/>
  <c r="K16" i="48" s="1"/>
  <c r="O17" i="48"/>
  <c r="Q17" i="48"/>
  <c r="V17" i="48"/>
  <c r="V16" i="48" s="1"/>
  <c r="G18" i="48"/>
  <c r="I18" i="48"/>
  <c r="K18" i="48"/>
  <c r="M18" i="48"/>
  <c r="O18" i="48"/>
  <c r="Q18" i="48"/>
  <c r="Q16" i="48" s="1"/>
  <c r="V18" i="48"/>
  <c r="G20" i="48"/>
  <c r="G21" i="48"/>
  <c r="I21" i="48"/>
  <c r="I20" i="48" s="1"/>
  <c r="K21" i="48"/>
  <c r="M21" i="48"/>
  <c r="O21" i="48"/>
  <c r="O20" i="48" s="1"/>
  <c r="Q21" i="48"/>
  <c r="Q20" i="48" s="1"/>
  <c r="V21" i="48"/>
  <c r="V20" i="48" s="1"/>
  <c r="G22" i="48"/>
  <c r="M22" i="48" s="1"/>
  <c r="I22" i="48"/>
  <c r="K22" i="48"/>
  <c r="K20" i="48" s="1"/>
  <c r="O22" i="48"/>
  <c r="Q22" i="48"/>
  <c r="V22" i="48"/>
  <c r="G24" i="48"/>
  <c r="G23" i="48" s="1"/>
  <c r="I24" i="48"/>
  <c r="K24" i="48"/>
  <c r="M24" i="48"/>
  <c r="O24" i="48"/>
  <c r="O23" i="48" s="1"/>
  <c r="Q24" i="48"/>
  <c r="V24" i="48"/>
  <c r="V23" i="48" s="1"/>
  <c r="G25" i="48"/>
  <c r="M25" i="48" s="1"/>
  <c r="I25" i="48"/>
  <c r="I23" i="48" s="1"/>
  <c r="K25" i="48"/>
  <c r="O25" i="48"/>
  <c r="Q25" i="48"/>
  <c r="Q23" i="48" s="1"/>
  <c r="V25" i="48"/>
  <c r="G26" i="48"/>
  <c r="M26" i="48" s="1"/>
  <c r="I26" i="48"/>
  <c r="K26" i="48"/>
  <c r="K23" i="48" s="1"/>
  <c r="O26" i="48"/>
  <c r="Q26" i="48"/>
  <c r="V26" i="48"/>
  <c r="G27" i="48"/>
  <c r="I27" i="48"/>
  <c r="K27" i="48"/>
  <c r="M27" i="48"/>
  <c r="O27" i="48"/>
  <c r="Q27" i="48"/>
  <c r="V27" i="48"/>
  <c r="G28" i="48"/>
  <c r="M28" i="48" s="1"/>
  <c r="I28" i="48"/>
  <c r="K28" i="48"/>
  <c r="O28" i="48"/>
  <c r="Q28" i="48"/>
  <c r="V28" i="48"/>
  <c r="O29" i="48"/>
  <c r="G30" i="48"/>
  <c r="G29" i="48" s="1"/>
  <c r="I30" i="48"/>
  <c r="K30" i="48"/>
  <c r="K29" i="48" s="1"/>
  <c r="O30" i="48"/>
  <c r="Q30" i="48"/>
  <c r="V30" i="48"/>
  <c r="V29" i="48" s="1"/>
  <c r="G32" i="48"/>
  <c r="I32" i="48"/>
  <c r="K32" i="48"/>
  <c r="M32" i="48"/>
  <c r="O32" i="48"/>
  <c r="Q32" i="48"/>
  <c r="Q29" i="48" s="1"/>
  <c r="V32" i="48"/>
  <c r="G33" i="48"/>
  <c r="M33" i="48" s="1"/>
  <c r="I33" i="48"/>
  <c r="K33" i="48"/>
  <c r="O33" i="48"/>
  <c r="Q33" i="48"/>
  <c r="V33" i="48"/>
  <c r="G34" i="48"/>
  <c r="I34" i="48"/>
  <c r="I29" i="48" s="1"/>
  <c r="K34" i="48"/>
  <c r="M34" i="48"/>
  <c r="O34" i="48"/>
  <c r="Q34" i="48"/>
  <c r="V34" i="48"/>
  <c r="G35" i="48"/>
  <c r="I35" i="48"/>
  <c r="K35" i="48"/>
  <c r="M35" i="48"/>
  <c r="O35" i="48"/>
  <c r="Q35" i="48"/>
  <c r="V35" i="48"/>
  <c r="G37" i="48"/>
  <c r="G36" i="48" s="1"/>
  <c r="I37" i="48"/>
  <c r="K37" i="48"/>
  <c r="M37" i="48"/>
  <c r="O37" i="48"/>
  <c r="O36" i="48" s="1"/>
  <c r="Q37" i="48"/>
  <c r="V37" i="48"/>
  <c r="V36" i="48" s="1"/>
  <c r="G38" i="48"/>
  <c r="M38" i="48" s="1"/>
  <c r="M36" i="48" s="1"/>
  <c r="I38" i="48"/>
  <c r="I36" i="48" s="1"/>
  <c r="K38" i="48"/>
  <c r="O38" i="48"/>
  <c r="Q38" i="48"/>
  <c r="Q36" i="48" s="1"/>
  <c r="V38" i="48"/>
  <c r="G39" i="48"/>
  <c r="M39" i="48" s="1"/>
  <c r="I39" i="48"/>
  <c r="K39" i="48"/>
  <c r="K36" i="48" s="1"/>
  <c r="O39" i="48"/>
  <c r="Q39" i="48"/>
  <c r="V39" i="48"/>
  <c r="G40" i="48"/>
  <c r="I40" i="48"/>
  <c r="K40" i="48"/>
  <c r="M40" i="48"/>
  <c r="O40" i="48"/>
  <c r="Q40" i="48"/>
  <c r="V40" i="48"/>
  <c r="G42" i="48"/>
  <c r="M42" i="48" s="1"/>
  <c r="I42" i="48"/>
  <c r="K42" i="48"/>
  <c r="O42" i="48"/>
  <c r="Q42" i="48"/>
  <c r="V42" i="48"/>
  <c r="G44" i="48"/>
  <c r="I44" i="48"/>
  <c r="K44" i="48"/>
  <c r="M44" i="48"/>
  <c r="O44" i="48"/>
  <c r="Q44" i="48"/>
  <c r="V44" i="48"/>
  <c r="G47" i="48"/>
  <c r="M47" i="48" s="1"/>
  <c r="I47" i="48"/>
  <c r="K47" i="48"/>
  <c r="O47" i="48"/>
  <c r="Q47" i="48"/>
  <c r="V47" i="48"/>
  <c r="G49" i="48"/>
  <c r="I49" i="48"/>
  <c r="K49" i="48"/>
  <c r="M49" i="48"/>
  <c r="O49" i="48"/>
  <c r="Q49" i="48"/>
  <c r="V49" i="48"/>
  <c r="G51" i="48"/>
  <c r="M51" i="48" s="1"/>
  <c r="I51" i="48"/>
  <c r="K51" i="48"/>
  <c r="O51" i="48"/>
  <c r="Q51" i="48"/>
  <c r="V51" i="48"/>
  <c r="G52" i="48"/>
  <c r="I52" i="48"/>
  <c r="K52" i="48"/>
  <c r="M52" i="48"/>
  <c r="O52" i="48"/>
  <c r="Q52" i="48"/>
  <c r="V52" i="48"/>
  <c r="G53" i="48"/>
  <c r="I53" i="48"/>
  <c r="K53" i="48"/>
  <c r="M53" i="48"/>
  <c r="O53" i="48"/>
  <c r="Q53" i="48"/>
  <c r="V53" i="48"/>
  <c r="G54" i="48"/>
  <c r="I54" i="48"/>
  <c r="K54" i="48"/>
  <c r="M54" i="48"/>
  <c r="O54" i="48"/>
  <c r="Q54" i="48"/>
  <c r="V54" i="48"/>
  <c r="G55" i="48"/>
  <c r="I55" i="48"/>
  <c r="K55" i="48"/>
  <c r="M55" i="48"/>
  <c r="O55" i="48"/>
  <c r="Q55" i="48"/>
  <c r="V55" i="48"/>
  <c r="G56" i="48"/>
  <c r="M56" i="48" s="1"/>
  <c r="I56" i="48"/>
  <c r="K56" i="48"/>
  <c r="O56" i="48"/>
  <c r="Q56" i="48"/>
  <c r="V56" i="48"/>
  <c r="I57" i="48"/>
  <c r="V57" i="48"/>
  <c r="G58" i="48"/>
  <c r="I58" i="48"/>
  <c r="K58" i="48"/>
  <c r="M58" i="48"/>
  <c r="O58" i="48"/>
  <c r="Q58" i="48"/>
  <c r="Q57" i="48" s="1"/>
  <c r="V58" i="48"/>
  <c r="G59" i="48"/>
  <c r="G57" i="48" s="1"/>
  <c r="I59" i="48"/>
  <c r="K59" i="48"/>
  <c r="K57" i="48" s="1"/>
  <c r="O59" i="48"/>
  <c r="O57" i="48" s="1"/>
  <c r="Q59" i="48"/>
  <c r="V59" i="48"/>
  <c r="G61" i="48"/>
  <c r="G60" i="48" s="1"/>
  <c r="I61" i="48"/>
  <c r="K61" i="48"/>
  <c r="K60" i="48" s="1"/>
  <c r="O61" i="48"/>
  <c r="Q61" i="48"/>
  <c r="V61" i="48"/>
  <c r="V60" i="48" s="1"/>
  <c r="G62" i="48"/>
  <c r="I62" i="48"/>
  <c r="I60" i="48" s="1"/>
  <c r="K62" i="48"/>
  <c r="M62" i="48"/>
  <c r="O62" i="48"/>
  <c r="Q62" i="48"/>
  <c r="Q60" i="48" s="1"/>
  <c r="V62" i="48"/>
  <c r="G63" i="48"/>
  <c r="M63" i="48" s="1"/>
  <c r="I63" i="48"/>
  <c r="K63" i="48"/>
  <c r="O63" i="48"/>
  <c r="Q63" i="48"/>
  <c r="V63" i="48"/>
  <c r="G64" i="48"/>
  <c r="I64" i="48"/>
  <c r="K64" i="48"/>
  <c r="M64" i="48"/>
  <c r="O64" i="48"/>
  <c r="Q64" i="48"/>
  <c r="V64" i="48"/>
  <c r="G65" i="48"/>
  <c r="I65" i="48"/>
  <c r="K65" i="48"/>
  <c r="M65" i="48"/>
  <c r="O65" i="48"/>
  <c r="Q65" i="48"/>
  <c r="V65" i="48"/>
  <c r="G66" i="48"/>
  <c r="I66" i="48"/>
  <c r="K66" i="48"/>
  <c r="M66" i="48"/>
  <c r="O66" i="48"/>
  <c r="Q66" i="48"/>
  <c r="V66" i="48"/>
  <c r="G67" i="48"/>
  <c r="I67" i="48"/>
  <c r="K67" i="48"/>
  <c r="M67" i="48"/>
  <c r="O67" i="48"/>
  <c r="O60" i="48" s="1"/>
  <c r="Q67" i="48"/>
  <c r="V67" i="48"/>
  <c r="G68" i="48"/>
  <c r="M68" i="48" s="1"/>
  <c r="I68" i="48"/>
  <c r="K68" i="48"/>
  <c r="O68" i="48"/>
  <c r="Q68" i="48"/>
  <c r="V68" i="48"/>
  <c r="G69" i="48"/>
  <c r="M69" i="48" s="1"/>
  <c r="I69" i="48"/>
  <c r="K69" i="48"/>
  <c r="O69" i="48"/>
  <c r="Q69" i="48"/>
  <c r="V69" i="48"/>
  <c r="G70" i="48"/>
  <c r="I70" i="48"/>
  <c r="K70" i="48"/>
  <c r="M70" i="48"/>
  <c r="O70" i="48"/>
  <c r="Q70" i="48"/>
  <c r="V70" i="48"/>
  <c r="G71" i="48"/>
  <c r="M71" i="48" s="1"/>
  <c r="I71" i="48"/>
  <c r="K71" i="48"/>
  <c r="O71" i="48"/>
  <c r="Q71" i="48"/>
  <c r="V71" i="48"/>
  <c r="G72" i="48"/>
  <c r="I72" i="48"/>
  <c r="K72" i="48"/>
  <c r="M72" i="48"/>
  <c r="O72" i="48"/>
  <c r="Q72" i="48"/>
  <c r="V72" i="48"/>
  <c r="G73" i="48"/>
  <c r="M73" i="48" s="1"/>
  <c r="I73" i="48"/>
  <c r="K73" i="48"/>
  <c r="O73" i="48"/>
  <c r="Q73" i="48"/>
  <c r="V73" i="48"/>
  <c r="K74" i="48"/>
  <c r="G75" i="48"/>
  <c r="M75" i="48" s="1"/>
  <c r="I75" i="48"/>
  <c r="K75" i="48"/>
  <c r="O75" i="48"/>
  <c r="O74" i="48" s="1"/>
  <c r="Q75" i="48"/>
  <c r="V75" i="48"/>
  <c r="V74" i="48" s="1"/>
  <c r="G76" i="48"/>
  <c r="I76" i="48"/>
  <c r="I74" i="48" s="1"/>
  <c r="K76" i="48"/>
  <c r="M76" i="48"/>
  <c r="O76" i="48"/>
  <c r="Q76" i="48"/>
  <c r="Q74" i="48" s="1"/>
  <c r="V76" i="48"/>
  <c r="G77" i="48"/>
  <c r="I77" i="48"/>
  <c r="K77" i="48"/>
  <c r="M77" i="48"/>
  <c r="O77" i="48"/>
  <c r="Q77" i="48"/>
  <c r="V77" i="48"/>
  <c r="G78" i="48"/>
  <c r="I78" i="48"/>
  <c r="K78" i="48"/>
  <c r="M78" i="48"/>
  <c r="O78" i="48"/>
  <c r="Q78" i="48"/>
  <c r="V78" i="48"/>
  <c r="G79" i="48"/>
  <c r="I79" i="48"/>
  <c r="K79" i="48"/>
  <c r="M79" i="48"/>
  <c r="O79" i="48"/>
  <c r="Q79" i="48"/>
  <c r="V79" i="48"/>
  <c r="G80" i="48"/>
  <c r="M80" i="48" s="1"/>
  <c r="I80" i="48"/>
  <c r="K80" i="48"/>
  <c r="O80" i="48"/>
  <c r="Q80" i="48"/>
  <c r="V80" i="48"/>
  <c r="V81" i="48"/>
  <c r="G82" i="48"/>
  <c r="I82" i="48"/>
  <c r="K82" i="48"/>
  <c r="M82" i="48"/>
  <c r="O82" i="48"/>
  <c r="Q82" i="48"/>
  <c r="Q81" i="48" s="1"/>
  <c r="V82" i="48"/>
  <c r="G84" i="48"/>
  <c r="G81" i="48" s="1"/>
  <c r="I84" i="48"/>
  <c r="K84" i="48"/>
  <c r="K81" i="48" s="1"/>
  <c r="O84" i="48"/>
  <c r="O81" i="48" s="1"/>
  <c r="Q84" i="48"/>
  <c r="V84" i="48"/>
  <c r="G86" i="48"/>
  <c r="I86" i="48"/>
  <c r="K86" i="48"/>
  <c r="M86" i="48"/>
  <c r="O86" i="48"/>
  <c r="Q86" i="48"/>
  <c r="V86" i="48"/>
  <c r="G87" i="48"/>
  <c r="M87" i="48" s="1"/>
  <c r="I87" i="48"/>
  <c r="K87" i="48"/>
  <c r="O87" i="48"/>
  <c r="Q87" i="48"/>
  <c r="V87" i="48"/>
  <c r="G88" i="48"/>
  <c r="I88" i="48"/>
  <c r="I81" i="48" s="1"/>
  <c r="K88" i="48"/>
  <c r="M88" i="48"/>
  <c r="O88" i="48"/>
  <c r="Q88" i="48"/>
  <c r="V88" i="48"/>
  <c r="G89" i="48"/>
  <c r="M89" i="48" s="1"/>
  <c r="I89" i="48"/>
  <c r="K89" i="48"/>
  <c r="O89" i="48"/>
  <c r="Q89" i="48"/>
  <c r="V89" i="48"/>
  <c r="G90" i="48"/>
  <c r="I90" i="48"/>
  <c r="K90" i="48"/>
  <c r="M90" i="48"/>
  <c r="O90" i="48"/>
  <c r="Q90" i="48"/>
  <c r="V90" i="48"/>
  <c r="G92" i="48"/>
  <c r="I92" i="48"/>
  <c r="I91" i="48" s="1"/>
  <c r="K92" i="48"/>
  <c r="M92" i="48"/>
  <c r="O92" i="48"/>
  <c r="Q92" i="48"/>
  <c r="V92" i="48"/>
  <c r="G93" i="48"/>
  <c r="G91" i="48" s="1"/>
  <c r="I93" i="48"/>
  <c r="K93" i="48"/>
  <c r="K91" i="48" s="1"/>
  <c r="M93" i="48"/>
  <c r="O93" i="48"/>
  <c r="O91" i="48" s="1"/>
  <c r="Q93" i="48"/>
  <c r="V93" i="48"/>
  <c r="V91" i="48" s="1"/>
  <c r="G94" i="48"/>
  <c r="M94" i="48" s="1"/>
  <c r="I94" i="48"/>
  <c r="K94" i="48"/>
  <c r="O94" i="48"/>
  <c r="Q94" i="48"/>
  <c r="V94" i="48"/>
  <c r="G95" i="48"/>
  <c r="M95" i="48" s="1"/>
  <c r="I95" i="48"/>
  <c r="K95" i="48"/>
  <c r="O95" i="48"/>
  <c r="Q95" i="48"/>
  <c r="V95" i="48"/>
  <c r="G96" i="48"/>
  <c r="I96" i="48"/>
  <c r="K96" i="48"/>
  <c r="M96" i="48"/>
  <c r="O96" i="48"/>
  <c r="Q96" i="48"/>
  <c r="Q91" i="48" s="1"/>
  <c r="V96" i="48"/>
  <c r="G97" i="48"/>
  <c r="M97" i="48" s="1"/>
  <c r="I97" i="48"/>
  <c r="K97" i="48"/>
  <c r="O97" i="48"/>
  <c r="Q97" i="48"/>
  <c r="V97" i="48"/>
  <c r="G98" i="48"/>
  <c r="I98" i="48"/>
  <c r="K98" i="48"/>
  <c r="M98" i="48"/>
  <c r="O98" i="48"/>
  <c r="Q98" i="48"/>
  <c r="V98" i="48"/>
  <c r="G99" i="48"/>
  <c r="M99" i="48" s="1"/>
  <c r="I99" i="48"/>
  <c r="K99" i="48"/>
  <c r="O99" i="48"/>
  <c r="Q99" i="48"/>
  <c r="V99" i="48"/>
  <c r="G100" i="48"/>
  <c r="I100" i="48"/>
  <c r="K100" i="48"/>
  <c r="M100" i="48"/>
  <c r="O100" i="48"/>
  <c r="Q100" i="48"/>
  <c r="V100" i="48"/>
  <c r="G101" i="48"/>
  <c r="M101" i="48" s="1"/>
  <c r="I101" i="48"/>
  <c r="K101" i="48"/>
  <c r="O101" i="48"/>
  <c r="Q101" i="48"/>
  <c r="V101" i="48"/>
  <c r="G102" i="48"/>
  <c r="I102" i="48"/>
  <c r="K102" i="48"/>
  <c r="M102" i="48"/>
  <c r="O102" i="48"/>
  <c r="Q102" i="48"/>
  <c r="V102" i="48"/>
  <c r="G103" i="48"/>
  <c r="I103" i="48"/>
  <c r="K103" i="48"/>
  <c r="M103" i="48"/>
  <c r="O103" i="48"/>
  <c r="Q103" i="48"/>
  <c r="V103" i="48"/>
  <c r="G105" i="48"/>
  <c r="G104" i="48" s="1"/>
  <c r="I105" i="48"/>
  <c r="K105" i="48"/>
  <c r="K104" i="48" s="1"/>
  <c r="M105" i="48"/>
  <c r="O105" i="48"/>
  <c r="O104" i="48" s="1"/>
  <c r="Q105" i="48"/>
  <c r="Q104" i="48" s="1"/>
  <c r="V105" i="48"/>
  <c r="V104" i="48" s="1"/>
  <c r="G106" i="48"/>
  <c r="M106" i="48" s="1"/>
  <c r="M104" i="48" s="1"/>
  <c r="I106" i="48"/>
  <c r="I104" i="48" s="1"/>
  <c r="K106" i="48"/>
  <c r="O106" i="48"/>
  <c r="Q106" i="48"/>
  <c r="V106" i="48"/>
  <c r="I107" i="48"/>
  <c r="V107" i="48"/>
  <c r="G108" i="48"/>
  <c r="I108" i="48"/>
  <c r="K108" i="48"/>
  <c r="M108" i="48"/>
  <c r="O108" i="48"/>
  <c r="Q108" i="48"/>
  <c r="Q107" i="48" s="1"/>
  <c r="V108" i="48"/>
  <c r="G110" i="48"/>
  <c r="G107" i="48" s="1"/>
  <c r="I110" i="48"/>
  <c r="K110" i="48"/>
  <c r="K107" i="48" s="1"/>
  <c r="O110" i="48"/>
  <c r="O107" i="48" s="1"/>
  <c r="Q110" i="48"/>
  <c r="V110" i="48"/>
  <c r="I111" i="48"/>
  <c r="O111" i="48"/>
  <c r="Q111" i="48"/>
  <c r="G112" i="48"/>
  <c r="G111" i="48" s="1"/>
  <c r="I112" i="48"/>
  <c r="K112" i="48"/>
  <c r="K111" i="48" s="1"/>
  <c r="O112" i="48"/>
  <c r="Q112" i="48"/>
  <c r="V112" i="48"/>
  <c r="V111" i="48" s="1"/>
  <c r="K113" i="48"/>
  <c r="G114" i="48"/>
  <c r="M114" i="48" s="1"/>
  <c r="M113" i="48" s="1"/>
  <c r="I114" i="48"/>
  <c r="K114" i="48"/>
  <c r="O114" i="48"/>
  <c r="O113" i="48" s="1"/>
  <c r="Q114" i="48"/>
  <c r="V114" i="48"/>
  <c r="V113" i="48" s="1"/>
  <c r="G116" i="48"/>
  <c r="I116" i="48"/>
  <c r="I113" i="48" s="1"/>
  <c r="K116" i="48"/>
  <c r="M116" i="48"/>
  <c r="O116" i="48"/>
  <c r="Q116" i="48"/>
  <c r="Q113" i="48" s="1"/>
  <c r="V116" i="48"/>
  <c r="G118" i="48"/>
  <c r="I118" i="48"/>
  <c r="K118" i="48"/>
  <c r="M118" i="48"/>
  <c r="O118" i="48"/>
  <c r="Q118" i="48"/>
  <c r="V118" i="48"/>
  <c r="G120" i="48"/>
  <c r="G119" i="48" s="1"/>
  <c r="I120" i="48"/>
  <c r="K120" i="48"/>
  <c r="K119" i="48" s="1"/>
  <c r="M120" i="48"/>
  <c r="O120" i="48"/>
  <c r="O119" i="48" s="1"/>
  <c r="Q120" i="48"/>
  <c r="Q119" i="48" s="1"/>
  <c r="V120" i="48"/>
  <c r="V119" i="48" s="1"/>
  <c r="G121" i="48"/>
  <c r="M121" i="48" s="1"/>
  <c r="M119" i="48" s="1"/>
  <c r="I121" i="48"/>
  <c r="I119" i="48" s="1"/>
  <c r="K121" i="48"/>
  <c r="O121" i="48"/>
  <c r="Q121" i="48"/>
  <c r="V121" i="48"/>
  <c r="G123" i="48"/>
  <c r="M123" i="48" s="1"/>
  <c r="I123" i="48"/>
  <c r="K123" i="48"/>
  <c r="O123" i="48"/>
  <c r="Q123" i="48"/>
  <c r="V123" i="48"/>
  <c r="Q124" i="48"/>
  <c r="V124" i="48"/>
  <c r="G125" i="48"/>
  <c r="M125" i="48" s="1"/>
  <c r="M124" i="48" s="1"/>
  <c r="I125" i="48"/>
  <c r="I124" i="48" s="1"/>
  <c r="K125" i="48"/>
  <c r="K124" i="48" s="1"/>
  <c r="O125" i="48"/>
  <c r="O124" i="48" s="1"/>
  <c r="Q125" i="48"/>
  <c r="V125" i="48"/>
  <c r="AE127" i="48"/>
  <c r="G58" i="47"/>
  <c r="G8" i="47"/>
  <c r="Q8" i="47"/>
  <c r="V8" i="47"/>
  <c r="G9" i="47"/>
  <c r="I9" i="47"/>
  <c r="I8" i="47" s="1"/>
  <c r="K9" i="47"/>
  <c r="K8" i="47" s="1"/>
  <c r="M9" i="47"/>
  <c r="M8" i="47" s="1"/>
  <c r="O9" i="47"/>
  <c r="O8" i="47" s="1"/>
  <c r="Q9" i="47"/>
  <c r="V9" i="47"/>
  <c r="O10" i="47"/>
  <c r="G11" i="47"/>
  <c r="M11" i="47" s="1"/>
  <c r="M10" i="47" s="1"/>
  <c r="I11" i="47"/>
  <c r="I10" i="47" s="1"/>
  <c r="K11" i="47"/>
  <c r="K10" i="47" s="1"/>
  <c r="O11" i="47"/>
  <c r="Q11" i="47"/>
  <c r="Q10" i="47" s="1"/>
  <c r="V11" i="47"/>
  <c r="V10" i="47" s="1"/>
  <c r="I13" i="47"/>
  <c r="K13" i="47"/>
  <c r="O13" i="47"/>
  <c r="Q13" i="47"/>
  <c r="V13" i="47"/>
  <c r="G14" i="47"/>
  <c r="M14" i="47" s="1"/>
  <c r="M13" i="47" s="1"/>
  <c r="I14" i="47"/>
  <c r="K14" i="47"/>
  <c r="O14" i="47"/>
  <c r="Q14" i="47"/>
  <c r="V14" i="47"/>
  <c r="G16" i="47"/>
  <c r="O16" i="47"/>
  <c r="Q16" i="47"/>
  <c r="V16" i="47"/>
  <c r="G17" i="47"/>
  <c r="I17" i="47"/>
  <c r="I16" i="47" s="1"/>
  <c r="K17" i="47"/>
  <c r="M17" i="47"/>
  <c r="O17" i="47"/>
  <c r="Q17" i="47"/>
  <c r="V17" i="47"/>
  <c r="G18" i="47"/>
  <c r="I18" i="47"/>
  <c r="K18" i="47"/>
  <c r="K16" i="47" s="1"/>
  <c r="M18" i="47"/>
  <c r="M16" i="47" s="1"/>
  <c r="O18" i="47"/>
  <c r="Q18" i="47"/>
  <c r="V18" i="47"/>
  <c r="G20" i="47"/>
  <c r="M20" i="47" s="1"/>
  <c r="M19" i="47" s="1"/>
  <c r="I20" i="47"/>
  <c r="I19" i="47" s="1"/>
  <c r="K20" i="47"/>
  <c r="O20" i="47"/>
  <c r="O19" i="47" s="1"/>
  <c r="Q20" i="47"/>
  <c r="V20" i="47"/>
  <c r="G22" i="47"/>
  <c r="M22" i="47" s="1"/>
  <c r="I22" i="47"/>
  <c r="K22" i="47"/>
  <c r="O22" i="47"/>
  <c r="Q22" i="47"/>
  <c r="Q19" i="47" s="1"/>
  <c r="V22" i="47"/>
  <c r="V19" i="47" s="1"/>
  <c r="G24" i="47"/>
  <c r="I24" i="47"/>
  <c r="K24" i="47"/>
  <c r="M24" i="47"/>
  <c r="O24" i="47"/>
  <c r="Q24" i="47"/>
  <c r="V24" i="47"/>
  <c r="G26" i="47"/>
  <c r="I26" i="47"/>
  <c r="K26" i="47"/>
  <c r="K19" i="47" s="1"/>
  <c r="M26" i="47"/>
  <c r="O26" i="47"/>
  <c r="Q26" i="47"/>
  <c r="V26" i="47"/>
  <c r="G28" i="47"/>
  <c r="I28" i="47"/>
  <c r="K28" i="47"/>
  <c r="M28" i="47"/>
  <c r="O28" i="47"/>
  <c r="Q28" i="47"/>
  <c r="V28" i="47"/>
  <c r="G29" i="47"/>
  <c r="M29" i="47" s="1"/>
  <c r="I29" i="47"/>
  <c r="K29" i="47"/>
  <c r="O29" i="47"/>
  <c r="Q29" i="47"/>
  <c r="V29" i="47"/>
  <c r="G31" i="47"/>
  <c r="M31" i="47" s="1"/>
  <c r="I31" i="47"/>
  <c r="K31" i="47"/>
  <c r="O31" i="47"/>
  <c r="Q31" i="47"/>
  <c r="V31" i="47"/>
  <c r="G32" i="47"/>
  <c r="M32" i="47" s="1"/>
  <c r="I32" i="47"/>
  <c r="K32" i="47"/>
  <c r="O32" i="47"/>
  <c r="O30" i="47" s="1"/>
  <c r="Q32" i="47"/>
  <c r="Q30" i="47" s="1"/>
  <c r="V32" i="47"/>
  <c r="G33" i="47"/>
  <c r="I33" i="47"/>
  <c r="K33" i="47"/>
  <c r="M33" i="47"/>
  <c r="O33" i="47"/>
  <c r="Q33" i="47"/>
  <c r="V33" i="47"/>
  <c r="G34" i="47"/>
  <c r="I34" i="47"/>
  <c r="I30" i="47" s="1"/>
  <c r="K34" i="47"/>
  <c r="K30" i="47" s="1"/>
  <c r="M34" i="47"/>
  <c r="O34" i="47"/>
  <c r="Q34" i="47"/>
  <c r="V34" i="47"/>
  <c r="G35" i="47"/>
  <c r="I35" i="47"/>
  <c r="K35" i="47"/>
  <c r="M35" i="47"/>
  <c r="O35" i="47"/>
  <c r="Q35" i="47"/>
  <c r="V35" i="47"/>
  <c r="G36" i="47"/>
  <c r="M36" i="47" s="1"/>
  <c r="I36" i="47"/>
  <c r="K36" i="47"/>
  <c r="O36" i="47"/>
  <c r="Q36" i="47"/>
  <c r="V36" i="47"/>
  <c r="G37" i="47"/>
  <c r="M37" i="47" s="1"/>
  <c r="I37" i="47"/>
  <c r="K37" i="47"/>
  <c r="O37" i="47"/>
  <c r="Q37" i="47"/>
  <c r="V37" i="47"/>
  <c r="V30" i="47" s="1"/>
  <c r="G38" i="47"/>
  <c r="I38" i="47"/>
  <c r="K38" i="47"/>
  <c r="M38" i="47"/>
  <c r="O38" i="47"/>
  <c r="Q38" i="47"/>
  <c r="V38" i="47"/>
  <c r="G39" i="47"/>
  <c r="I39" i="47"/>
  <c r="K39" i="47"/>
  <c r="M39" i="47"/>
  <c r="O39" i="47"/>
  <c r="Q39" i="47"/>
  <c r="V39" i="47"/>
  <c r="G40" i="47"/>
  <c r="I40" i="47"/>
  <c r="K40" i="47"/>
  <c r="M40" i="47"/>
  <c r="O40" i="47"/>
  <c r="Q40" i="47"/>
  <c r="V40" i="47"/>
  <c r="G41" i="47"/>
  <c r="M41" i="47" s="1"/>
  <c r="I41" i="47"/>
  <c r="K41" i="47"/>
  <c r="O41" i="47"/>
  <c r="Q41" i="47"/>
  <c r="V41" i="47"/>
  <c r="G42" i="47"/>
  <c r="M42" i="47" s="1"/>
  <c r="I42" i="47"/>
  <c r="K42" i="47"/>
  <c r="O42" i="47"/>
  <c r="Q42" i="47"/>
  <c r="V42" i="47"/>
  <c r="G43" i="47"/>
  <c r="M43" i="47" s="1"/>
  <c r="I43" i="47"/>
  <c r="K43" i="47"/>
  <c r="O43" i="47"/>
  <c r="Q43" i="47"/>
  <c r="V43" i="47"/>
  <c r="G44" i="47"/>
  <c r="M44" i="47" s="1"/>
  <c r="I44" i="47"/>
  <c r="K44" i="47"/>
  <c r="O44" i="47"/>
  <c r="Q44" i="47"/>
  <c r="V44" i="47"/>
  <c r="G45" i="47"/>
  <c r="I45" i="47"/>
  <c r="K45" i="47"/>
  <c r="M45" i="47"/>
  <c r="O45" i="47"/>
  <c r="Q45" i="47"/>
  <c r="V45" i="47"/>
  <c r="G46" i="47"/>
  <c r="I46" i="47"/>
  <c r="K46" i="47"/>
  <c r="M46" i="47"/>
  <c r="O46" i="47"/>
  <c r="Q46" i="47"/>
  <c r="V46" i="47"/>
  <c r="G47" i="47"/>
  <c r="I47" i="47"/>
  <c r="K47" i="47"/>
  <c r="M47" i="47"/>
  <c r="O47" i="47"/>
  <c r="Q47" i="47"/>
  <c r="V47" i="47"/>
  <c r="G48" i="47"/>
  <c r="I48" i="47"/>
  <c r="K48" i="47"/>
  <c r="G49" i="47"/>
  <c r="M49" i="47" s="1"/>
  <c r="M48" i="47" s="1"/>
  <c r="I49" i="47"/>
  <c r="K49" i="47"/>
  <c r="O49" i="47"/>
  <c r="O48" i="47" s="1"/>
  <c r="Q49" i="47"/>
  <c r="Q48" i="47" s="1"/>
  <c r="V49" i="47"/>
  <c r="V48" i="47" s="1"/>
  <c r="G50" i="47"/>
  <c r="Q50" i="47"/>
  <c r="V50" i="47"/>
  <c r="G51" i="47"/>
  <c r="I51" i="47"/>
  <c r="I50" i="47" s="1"/>
  <c r="K51" i="47"/>
  <c r="K50" i="47" s="1"/>
  <c r="M51" i="47"/>
  <c r="M50" i="47" s="1"/>
  <c r="O51" i="47"/>
  <c r="O50" i="47" s="1"/>
  <c r="Q51" i="47"/>
  <c r="V51" i="47"/>
  <c r="O52" i="47"/>
  <c r="G53" i="47"/>
  <c r="M53" i="47" s="1"/>
  <c r="I53" i="47"/>
  <c r="I52" i="47" s="1"/>
  <c r="K53" i="47"/>
  <c r="K52" i="47" s="1"/>
  <c r="O53" i="47"/>
  <c r="Q53" i="47"/>
  <c r="Q52" i="47" s="1"/>
  <c r="V53" i="47"/>
  <c r="G54" i="47"/>
  <c r="M54" i="47" s="1"/>
  <c r="I54" i="47"/>
  <c r="K54" i="47"/>
  <c r="O54" i="47"/>
  <c r="Q54" i="47"/>
  <c r="V54" i="47"/>
  <c r="V52" i="47" s="1"/>
  <c r="G56" i="47"/>
  <c r="M56" i="47" s="1"/>
  <c r="I56" i="47"/>
  <c r="K56" i="47"/>
  <c r="O56" i="47"/>
  <c r="Q56" i="47"/>
  <c r="V56" i="47"/>
  <c r="AE58" i="47"/>
  <c r="G60" i="46"/>
  <c r="BA38" i="46"/>
  <c r="BA36" i="46"/>
  <c r="BA34" i="46"/>
  <c r="BA32" i="46"/>
  <c r="G9" i="46"/>
  <c r="M9" i="46" s="1"/>
  <c r="I9" i="46"/>
  <c r="I8" i="46" s="1"/>
  <c r="K9" i="46"/>
  <c r="O9" i="46"/>
  <c r="Q9" i="46"/>
  <c r="V9" i="46"/>
  <c r="G10" i="46"/>
  <c r="I10" i="46"/>
  <c r="K10" i="46"/>
  <c r="K8" i="46" s="1"/>
  <c r="M10" i="46"/>
  <c r="O10" i="46"/>
  <c r="O8" i="46" s="1"/>
  <c r="Q10" i="46"/>
  <c r="Q8" i="46" s="1"/>
  <c r="V10" i="46"/>
  <c r="V8" i="46" s="1"/>
  <c r="G11" i="46"/>
  <c r="I11" i="46"/>
  <c r="K11" i="46"/>
  <c r="M11" i="46"/>
  <c r="O11" i="46"/>
  <c r="Q11" i="46"/>
  <c r="V11" i="46"/>
  <c r="G12" i="46"/>
  <c r="I12" i="46"/>
  <c r="K12" i="46"/>
  <c r="M12" i="46"/>
  <c r="O12" i="46"/>
  <c r="Q12" i="46"/>
  <c r="V12" i="46"/>
  <c r="G13" i="46"/>
  <c r="I13" i="46"/>
  <c r="K13" i="46"/>
  <c r="M13" i="46"/>
  <c r="O13" i="46"/>
  <c r="Q13" i="46"/>
  <c r="V13" i="46"/>
  <c r="G14" i="46"/>
  <c r="M14" i="46" s="1"/>
  <c r="I14" i="46"/>
  <c r="K14" i="46"/>
  <c r="O14" i="46"/>
  <c r="Q14" i="46"/>
  <c r="V14" i="46"/>
  <c r="G15" i="46"/>
  <c r="I15" i="46"/>
  <c r="K15" i="46"/>
  <c r="M15" i="46"/>
  <c r="O15" i="46"/>
  <c r="Q15" i="46"/>
  <c r="V15" i="46"/>
  <c r="G16" i="46"/>
  <c r="M16" i="46" s="1"/>
  <c r="I16" i="46"/>
  <c r="K16" i="46"/>
  <c r="O16" i="46"/>
  <c r="Q16" i="46"/>
  <c r="V16" i="46"/>
  <c r="G17" i="46"/>
  <c r="I17" i="46"/>
  <c r="K17" i="46"/>
  <c r="M17" i="46"/>
  <c r="O17" i="46"/>
  <c r="Q17" i="46"/>
  <c r="V17" i="46"/>
  <c r="G18" i="46"/>
  <c r="M18" i="46" s="1"/>
  <c r="I18" i="46"/>
  <c r="K18" i="46"/>
  <c r="O18" i="46"/>
  <c r="Q18" i="46"/>
  <c r="V18" i="46"/>
  <c r="K19" i="46"/>
  <c r="G20" i="46"/>
  <c r="I20" i="46"/>
  <c r="K20" i="46"/>
  <c r="M20" i="46"/>
  <c r="O20" i="46"/>
  <c r="O19" i="46" s="1"/>
  <c r="Q20" i="46"/>
  <c r="Q19" i="46" s="1"/>
  <c r="V20" i="46"/>
  <c r="V19" i="46" s="1"/>
  <c r="G21" i="46"/>
  <c r="M21" i="46" s="1"/>
  <c r="M19" i="46" s="1"/>
  <c r="I21" i="46"/>
  <c r="I19" i="46" s="1"/>
  <c r="K21" i="46"/>
  <c r="O21" i="46"/>
  <c r="Q21" i="46"/>
  <c r="V21" i="46"/>
  <c r="G22" i="46"/>
  <c r="I22" i="46"/>
  <c r="K22" i="46"/>
  <c r="M22" i="46"/>
  <c r="O22" i="46"/>
  <c r="Q22" i="46"/>
  <c r="V22" i="46"/>
  <c r="G23" i="46"/>
  <c r="I23" i="46"/>
  <c r="K23" i="46"/>
  <c r="M23" i="46"/>
  <c r="O23" i="46"/>
  <c r="Q23" i="46"/>
  <c r="V23" i="46"/>
  <c r="G24" i="46"/>
  <c r="I24" i="46"/>
  <c r="K24" i="46"/>
  <c r="M24" i="46"/>
  <c r="O24" i="46"/>
  <c r="Q24" i="46"/>
  <c r="V24" i="46"/>
  <c r="G25" i="46"/>
  <c r="I25" i="46"/>
  <c r="K25" i="46"/>
  <c r="M25" i="46"/>
  <c r="O25" i="46"/>
  <c r="Q25" i="46"/>
  <c r="V25" i="46"/>
  <c r="I26" i="46"/>
  <c r="K26" i="46"/>
  <c r="G27" i="46"/>
  <c r="I27" i="46"/>
  <c r="K27" i="46"/>
  <c r="M27" i="46"/>
  <c r="O27" i="46"/>
  <c r="O26" i="46" s="1"/>
  <c r="Q27" i="46"/>
  <c r="Q26" i="46" s="1"/>
  <c r="V27" i="46"/>
  <c r="V26" i="46" s="1"/>
  <c r="G28" i="46"/>
  <c r="G26" i="46" s="1"/>
  <c r="I28" i="46"/>
  <c r="K28" i="46"/>
  <c r="O28" i="46"/>
  <c r="Q28" i="46"/>
  <c r="V28" i="46"/>
  <c r="G29" i="46"/>
  <c r="I29" i="46"/>
  <c r="K29" i="46"/>
  <c r="M29" i="46"/>
  <c r="O29" i="46"/>
  <c r="Q29" i="46"/>
  <c r="V29" i="46"/>
  <c r="G31" i="46"/>
  <c r="G30" i="46" s="1"/>
  <c r="I31" i="46"/>
  <c r="I30" i="46" s="1"/>
  <c r="K31" i="46"/>
  <c r="K30" i="46" s="1"/>
  <c r="M31" i="46"/>
  <c r="O31" i="46"/>
  <c r="Q31" i="46"/>
  <c r="V31" i="46"/>
  <c r="G33" i="46"/>
  <c r="I33" i="46"/>
  <c r="K33" i="46"/>
  <c r="M33" i="46"/>
  <c r="O33" i="46"/>
  <c r="O30" i="46" s="1"/>
  <c r="Q33" i="46"/>
  <c r="Q30" i="46" s="1"/>
  <c r="V33" i="46"/>
  <c r="V30" i="46" s="1"/>
  <c r="G35" i="46"/>
  <c r="M35" i="46" s="1"/>
  <c r="I35" i="46"/>
  <c r="K35" i="46"/>
  <c r="O35" i="46"/>
  <c r="Q35" i="46"/>
  <c r="V35" i="46"/>
  <c r="G37" i="46"/>
  <c r="I37" i="46"/>
  <c r="K37" i="46"/>
  <c r="M37" i="46"/>
  <c r="O37" i="46"/>
  <c r="Q37" i="46"/>
  <c r="V37" i="46"/>
  <c r="G39" i="46"/>
  <c r="I39" i="46"/>
  <c r="K39" i="46"/>
  <c r="M39" i="46"/>
  <c r="O39" i="46"/>
  <c r="Q39" i="46"/>
  <c r="V39" i="46"/>
  <c r="G40" i="46"/>
  <c r="I40" i="46"/>
  <c r="K40" i="46"/>
  <c r="M40" i="46"/>
  <c r="O40" i="46"/>
  <c r="Q40" i="46"/>
  <c r="V40" i="46"/>
  <c r="G41" i="46"/>
  <c r="I41" i="46"/>
  <c r="K41" i="46"/>
  <c r="M41" i="46"/>
  <c r="O41" i="46"/>
  <c r="Q41" i="46"/>
  <c r="V41" i="46"/>
  <c r="G42" i="46"/>
  <c r="M42" i="46" s="1"/>
  <c r="I42" i="46"/>
  <c r="K42" i="46"/>
  <c r="O42" i="46"/>
  <c r="Q42" i="46"/>
  <c r="V42" i="46"/>
  <c r="G44" i="46"/>
  <c r="M44" i="46" s="1"/>
  <c r="I44" i="46"/>
  <c r="K44" i="46"/>
  <c r="O44" i="46"/>
  <c r="Q44" i="46"/>
  <c r="V44" i="46"/>
  <c r="G45" i="46"/>
  <c r="I45" i="46"/>
  <c r="I43" i="46" s="1"/>
  <c r="K45" i="46"/>
  <c r="K43" i="46" s="1"/>
  <c r="M45" i="46"/>
  <c r="O45" i="46"/>
  <c r="O43" i="46" s="1"/>
  <c r="Q45" i="46"/>
  <c r="Q43" i="46" s="1"/>
  <c r="V45" i="46"/>
  <c r="G46" i="46"/>
  <c r="M46" i="46" s="1"/>
  <c r="I46" i="46"/>
  <c r="K46" i="46"/>
  <c r="O46" i="46"/>
  <c r="Q46" i="46"/>
  <c r="V46" i="46"/>
  <c r="G47" i="46"/>
  <c r="I47" i="46"/>
  <c r="K47" i="46"/>
  <c r="M47" i="46"/>
  <c r="O47" i="46"/>
  <c r="Q47" i="46"/>
  <c r="V47" i="46"/>
  <c r="G48" i="46"/>
  <c r="I48" i="46"/>
  <c r="K48" i="46"/>
  <c r="M48" i="46"/>
  <c r="O48" i="46"/>
  <c r="Q48" i="46"/>
  <c r="V48" i="46"/>
  <c r="G49" i="46"/>
  <c r="M49" i="46" s="1"/>
  <c r="I49" i="46"/>
  <c r="K49" i="46"/>
  <c r="O49" i="46"/>
  <c r="Q49" i="46"/>
  <c r="V49" i="46"/>
  <c r="G50" i="46"/>
  <c r="I50" i="46"/>
  <c r="K50" i="46"/>
  <c r="M50" i="46"/>
  <c r="O50" i="46"/>
  <c r="Q50" i="46"/>
  <c r="V50" i="46"/>
  <c r="V43" i="46" s="1"/>
  <c r="G51" i="46"/>
  <c r="I51" i="46"/>
  <c r="K51" i="46"/>
  <c r="M51" i="46"/>
  <c r="O51" i="46"/>
  <c r="Q51" i="46"/>
  <c r="V51" i="46"/>
  <c r="G52" i="46"/>
  <c r="I52" i="46"/>
  <c r="K52" i="46"/>
  <c r="M52" i="46"/>
  <c r="O52" i="46"/>
  <c r="Q52" i="46"/>
  <c r="V52" i="46"/>
  <c r="G53" i="46"/>
  <c r="I53" i="46"/>
  <c r="K53" i="46"/>
  <c r="M53" i="46"/>
  <c r="O53" i="46"/>
  <c r="Q53" i="46"/>
  <c r="V53" i="46"/>
  <c r="G54" i="46"/>
  <c r="M54" i="46" s="1"/>
  <c r="I54" i="46"/>
  <c r="K54" i="46"/>
  <c r="O54" i="46"/>
  <c r="Q54" i="46"/>
  <c r="V54" i="46"/>
  <c r="G55" i="46"/>
  <c r="I55" i="46"/>
  <c r="K55" i="46"/>
  <c r="M55" i="46"/>
  <c r="O55" i="46"/>
  <c r="Q55" i="46"/>
  <c r="V55" i="46"/>
  <c r="G56" i="46"/>
  <c r="M56" i="46" s="1"/>
  <c r="I56" i="46"/>
  <c r="K56" i="46"/>
  <c r="O56" i="46"/>
  <c r="Q56" i="46"/>
  <c r="V56" i="46"/>
  <c r="G57" i="46"/>
  <c r="I57" i="46"/>
  <c r="K57" i="46"/>
  <c r="M57" i="46"/>
  <c r="O57" i="46"/>
  <c r="Q57" i="46"/>
  <c r="V57" i="46"/>
  <c r="G58" i="46"/>
  <c r="M58" i="46" s="1"/>
  <c r="I58" i="46"/>
  <c r="K58" i="46"/>
  <c r="O58" i="46"/>
  <c r="Q58" i="46"/>
  <c r="V58" i="46"/>
  <c r="AE60" i="46"/>
  <c r="G54" i="45"/>
  <c r="G9" i="45"/>
  <c r="G8" i="45" s="1"/>
  <c r="I9" i="45"/>
  <c r="I8" i="45" s="1"/>
  <c r="K9" i="45"/>
  <c r="K8" i="45" s="1"/>
  <c r="M9" i="45"/>
  <c r="O9" i="45"/>
  <c r="O8" i="45" s="1"/>
  <c r="Q9" i="45"/>
  <c r="V9" i="45"/>
  <c r="G12" i="45"/>
  <c r="I12" i="45"/>
  <c r="K12" i="45"/>
  <c r="M12" i="45"/>
  <c r="O12" i="45"/>
  <c r="Q12" i="45"/>
  <c r="Q8" i="45" s="1"/>
  <c r="V12" i="45"/>
  <c r="V8" i="45" s="1"/>
  <c r="G15" i="45"/>
  <c r="M15" i="45" s="1"/>
  <c r="I15" i="45"/>
  <c r="K15" i="45"/>
  <c r="O15" i="45"/>
  <c r="Q15" i="45"/>
  <c r="V15" i="45"/>
  <c r="G18" i="45"/>
  <c r="I18" i="45"/>
  <c r="K18" i="45"/>
  <c r="M18" i="45"/>
  <c r="O18" i="45"/>
  <c r="Q18" i="45"/>
  <c r="V18" i="45"/>
  <c r="G19" i="45"/>
  <c r="M19" i="45" s="1"/>
  <c r="I19" i="45"/>
  <c r="K19" i="45"/>
  <c r="O19" i="45"/>
  <c r="Q19" i="45"/>
  <c r="V19" i="45"/>
  <c r="G20" i="45"/>
  <c r="I20" i="45"/>
  <c r="K20" i="45"/>
  <c r="M20" i="45"/>
  <c r="O20" i="45"/>
  <c r="Q20" i="45"/>
  <c r="V20" i="45"/>
  <c r="G21" i="45"/>
  <c r="I21" i="45"/>
  <c r="K21" i="45"/>
  <c r="M21" i="45"/>
  <c r="O21" i="45"/>
  <c r="Q21" i="45"/>
  <c r="V21" i="45"/>
  <c r="G22" i="45"/>
  <c r="I22" i="45"/>
  <c r="K22" i="45"/>
  <c r="M22" i="45"/>
  <c r="O22" i="45"/>
  <c r="Q22" i="45"/>
  <c r="V22" i="45"/>
  <c r="G23" i="45"/>
  <c r="I23" i="45"/>
  <c r="K23" i="45"/>
  <c r="M23" i="45"/>
  <c r="O23" i="45"/>
  <c r="Q23" i="45"/>
  <c r="V23" i="45"/>
  <c r="G24" i="45"/>
  <c r="M24" i="45" s="1"/>
  <c r="I24" i="45"/>
  <c r="K24" i="45"/>
  <c r="O24" i="45"/>
  <c r="Q24" i="45"/>
  <c r="V24" i="45"/>
  <c r="G25" i="45"/>
  <c r="I25" i="45"/>
  <c r="K25" i="45"/>
  <c r="M25" i="45"/>
  <c r="O25" i="45"/>
  <c r="Q25" i="45"/>
  <c r="V25" i="45"/>
  <c r="G26" i="45"/>
  <c r="M26" i="45" s="1"/>
  <c r="I26" i="45"/>
  <c r="K26" i="45"/>
  <c r="O26" i="45"/>
  <c r="Q26" i="45"/>
  <c r="V26" i="45"/>
  <c r="G27" i="45"/>
  <c r="I27" i="45"/>
  <c r="K27" i="45"/>
  <c r="M27" i="45"/>
  <c r="O27" i="45"/>
  <c r="Q27" i="45"/>
  <c r="V27" i="45"/>
  <c r="G28" i="45"/>
  <c r="I28" i="45"/>
  <c r="K28" i="45"/>
  <c r="M28" i="45"/>
  <c r="O28" i="45"/>
  <c r="Q28" i="45"/>
  <c r="V28" i="45"/>
  <c r="G29" i="45"/>
  <c r="M29" i="45" s="1"/>
  <c r="I29" i="45"/>
  <c r="K29" i="45"/>
  <c r="O29" i="45"/>
  <c r="Q29" i="45"/>
  <c r="V29" i="45"/>
  <c r="G30" i="45"/>
  <c r="I30" i="45"/>
  <c r="K30" i="45"/>
  <c r="M30" i="45"/>
  <c r="O30" i="45"/>
  <c r="Q30" i="45"/>
  <c r="V30" i="45"/>
  <c r="G31" i="45"/>
  <c r="M31" i="45" s="1"/>
  <c r="I31" i="45"/>
  <c r="K31" i="45"/>
  <c r="O31" i="45"/>
  <c r="Q31" i="45"/>
  <c r="V31" i="45"/>
  <c r="G32" i="45"/>
  <c r="I32" i="45"/>
  <c r="K32" i="45"/>
  <c r="M32" i="45"/>
  <c r="O32" i="45"/>
  <c r="Q32" i="45"/>
  <c r="V32" i="45"/>
  <c r="G33" i="45"/>
  <c r="I33" i="45"/>
  <c r="K33" i="45"/>
  <c r="M33" i="45"/>
  <c r="O33" i="45"/>
  <c r="Q33" i="45"/>
  <c r="V33" i="45"/>
  <c r="G34" i="45"/>
  <c r="I34" i="45"/>
  <c r="K34" i="45"/>
  <c r="M34" i="45"/>
  <c r="O34" i="45"/>
  <c r="Q34" i="45"/>
  <c r="V34" i="45"/>
  <c r="G35" i="45"/>
  <c r="I35" i="45"/>
  <c r="K35" i="45"/>
  <c r="M35" i="45"/>
  <c r="O35" i="45"/>
  <c r="Q35" i="45"/>
  <c r="V35" i="45"/>
  <c r="G36" i="45"/>
  <c r="M36" i="45" s="1"/>
  <c r="I36" i="45"/>
  <c r="K36" i="45"/>
  <c r="O36" i="45"/>
  <c r="Q36" i="45"/>
  <c r="V36" i="45"/>
  <c r="G37" i="45"/>
  <c r="I37" i="45"/>
  <c r="K37" i="45"/>
  <c r="M37" i="45"/>
  <c r="O37" i="45"/>
  <c r="Q37" i="45"/>
  <c r="V37" i="45"/>
  <c r="G38" i="45"/>
  <c r="M38" i="45" s="1"/>
  <c r="I38" i="45"/>
  <c r="K38" i="45"/>
  <c r="O38" i="45"/>
  <c r="Q38" i="45"/>
  <c r="V38" i="45"/>
  <c r="G39" i="45"/>
  <c r="I39" i="45"/>
  <c r="K39" i="45"/>
  <c r="M39" i="45"/>
  <c r="O39" i="45"/>
  <c r="Q39" i="45"/>
  <c r="V39" i="45"/>
  <c r="G40" i="45"/>
  <c r="I40" i="45"/>
  <c r="K40" i="45"/>
  <c r="M40" i="45"/>
  <c r="O40" i="45"/>
  <c r="Q40" i="45"/>
  <c r="V40" i="45"/>
  <c r="I41" i="45"/>
  <c r="K41" i="45"/>
  <c r="G42" i="45"/>
  <c r="I42" i="45"/>
  <c r="K42" i="45"/>
  <c r="M42" i="45"/>
  <c r="M41" i="45" s="1"/>
  <c r="O42" i="45"/>
  <c r="O41" i="45" s="1"/>
  <c r="Q42" i="45"/>
  <c r="Q41" i="45" s="1"/>
  <c r="V42" i="45"/>
  <c r="V41" i="45" s="1"/>
  <c r="G43" i="45"/>
  <c r="M43" i="45" s="1"/>
  <c r="I43" i="45"/>
  <c r="K43" i="45"/>
  <c r="O43" i="45"/>
  <c r="Q43" i="45"/>
  <c r="V43" i="45"/>
  <c r="O44" i="45"/>
  <c r="Q44" i="45"/>
  <c r="G45" i="45"/>
  <c r="I45" i="45"/>
  <c r="K45" i="45"/>
  <c r="M45" i="45"/>
  <c r="O45" i="45"/>
  <c r="Q45" i="45"/>
  <c r="V45" i="45"/>
  <c r="V44" i="45" s="1"/>
  <c r="G47" i="45"/>
  <c r="G44" i="45" s="1"/>
  <c r="I47" i="45"/>
  <c r="I44" i="45" s="1"/>
  <c r="K47" i="45"/>
  <c r="K44" i="45" s="1"/>
  <c r="M47" i="45"/>
  <c r="M44" i="45" s="1"/>
  <c r="O47" i="45"/>
  <c r="Q47" i="45"/>
  <c r="V47" i="45"/>
  <c r="G49" i="45"/>
  <c r="M49" i="45" s="1"/>
  <c r="M48" i="45" s="1"/>
  <c r="I49" i="45"/>
  <c r="I48" i="45" s="1"/>
  <c r="K49" i="45"/>
  <c r="O49" i="45"/>
  <c r="Q49" i="45"/>
  <c r="V49" i="45"/>
  <c r="G50" i="45"/>
  <c r="I50" i="45"/>
  <c r="K50" i="45"/>
  <c r="K48" i="45" s="1"/>
  <c r="M50" i="45"/>
  <c r="O50" i="45"/>
  <c r="O48" i="45" s="1"/>
  <c r="Q50" i="45"/>
  <c r="Q48" i="45" s="1"/>
  <c r="V50" i="45"/>
  <c r="V48" i="45" s="1"/>
  <c r="Q51" i="45"/>
  <c r="V51" i="45"/>
  <c r="G52" i="45"/>
  <c r="G51" i="45" s="1"/>
  <c r="I52" i="45"/>
  <c r="I51" i="45" s="1"/>
  <c r="K52" i="45"/>
  <c r="K51" i="45" s="1"/>
  <c r="M52" i="45"/>
  <c r="M51" i="45" s="1"/>
  <c r="O52" i="45"/>
  <c r="O51" i="45" s="1"/>
  <c r="Q52" i="45"/>
  <c r="V52" i="45"/>
  <c r="AE54" i="45"/>
  <c r="G125" i="44"/>
  <c r="G8" i="44"/>
  <c r="V8" i="44"/>
  <c r="G9" i="44"/>
  <c r="I9" i="44"/>
  <c r="I8" i="44" s="1"/>
  <c r="K9" i="44"/>
  <c r="K8" i="44" s="1"/>
  <c r="M9" i="44"/>
  <c r="M8" i="44" s="1"/>
  <c r="O9" i="44"/>
  <c r="O8" i="44" s="1"/>
  <c r="Q9" i="44"/>
  <c r="Q8" i="44" s="1"/>
  <c r="V9" i="44"/>
  <c r="G11" i="44"/>
  <c r="G10" i="44" s="1"/>
  <c r="I11" i="44"/>
  <c r="I10" i="44" s="1"/>
  <c r="K11" i="44"/>
  <c r="K10" i="44" s="1"/>
  <c r="M11" i="44"/>
  <c r="O11" i="44"/>
  <c r="Q11" i="44"/>
  <c r="Q10" i="44" s="1"/>
  <c r="V11" i="44"/>
  <c r="G12" i="44"/>
  <c r="M12" i="44" s="1"/>
  <c r="I12" i="44"/>
  <c r="K12" i="44"/>
  <c r="O12" i="44"/>
  <c r="O10" i="44" s="1"/>
  <c r="Q12" i="44"/>
  <c r="V12" i="44"/>
  <c r="V10" i="44" s="1"/>
  <c r="G14" i="44"/>
  <c r="I14" i="44"/>
  <c r="G15" i="44"/>
  <c r="I15" i="44"/>
  <c r="K15" i="44"/>
  <c r="K14" i="44" s="1"/>
  <c r="M15" i="44"/>
  <c r="M14" i="44" s="1"/>
  <c r="O15" i="44"/>
  <c r="O14" i="44" s="1"/>
  <c r="Q15" i="44"/>
  <c r="Q14" i="44" s="1"/>
  <c r="V15" i="44"/>
  <c r="V14" i="44" s="1"/>
  <c r="G17" i="44"/>
  <c r="G16" i="44" s="1"/>
  <c r="I17" i="44"/>
  <c r="I16" i="44" s="1"/>
  <c r="K17" i="44"/>
  <c r="K16" i="44" s="1"/>
  <c r="M17" i="44"/>
  <c r="M16" i="44" s="1"/>
  <c r="O17" i="44"/>
  <c r="O16" i="44" s="1"/>
  <c r="Q17" i="44"/>
  <c r="V17" i="44"/>
  <c r="V16" i="44" s="1"/>
  <c r="G18" i="44"/>
  <c r="I18" i="44"/>
  <c r="K18" i="44"/>
  <c r="M18" i="44"/>
  <c r="O18" i="44"/>
  <c r="Q18" i="44"/>
  <c r="Q16" i="44" s="1"/>
  <c r="V18" i="44"/>
  <c r="G20" i="44"/>
  <c r="I20" i="44"/>
  <c r="K20" i="44"/>
  <c r="G21" i="44"/>
  <c r="I21" i="44"/>
  <c r="K21" i="44"/>
  <c r="M21" i="44"/>
  <c r="O21" i="44"/>
  <c r="O20" i="44" s="1"/>
  <c r="Q21" i="44"/>
  <c r="Q20" i="44" s="1"/>
  <c r="V21" i="44"/>
  <c r="V20" i="44" s="1"/>
  <c r="G22" i="44"/>
  <c r="M22" i="44" s="1"/>
  <c r="I22" i="44"/>
  <c r="K22" i="44"/>
  <c r="O22" i="44"/>
  <c r="Q22" i="44"/>
  <c r="V22" i="44"/>
  <c r="O23" i="44"/>
  <c r="G24" i="44"/>
  <c r="M24" i="44" s="1"/>
  <c r="I24" i="44"/>
  <c r="K24" i="44"/>
  <c r="O24" i="44"/>
  <c r="Q24" i="44"/>
  <c r="V24" i="44"/>
  <c r="V23" i="44" s="1"/>
  <c r="G25" i="44"/>
  <c r="I25" i="44"/>
  <c r="I23" i="44" s="1"/>
  <c r="K25" i="44"/>
  <c r="K23" i="44" s="1"/>
  <c r="M25" i="44"/>
  <c r="O25" i="44"/>
  <c r="Q25" i="44"/>
  <c r="V25" i="44"/>
  <c r="G26" i="44"/>
  <c r="M26" i="44" s="1"/>
  <c r="I26" i="44"/>
  <c r="K26" i="44"/>
  <c r="O26" i="44"/>
  <c r="Q26" i="44"/>
  <c r="V26" i="44"/>
  <c r="G27" i="44"/>
  <c r="M27" i="44" s="1"/>
  <c r="I27" i="44"/>
  <c r="K27" i="44"/>
  <c r="O27" i="44"/>
  <c r="Q27" i="44"/>
  <c r="V27" i="44"/>
  <c r="G28" i="44"/>
  <c r="I28" i="44"/>
  <c r="K28" i="44"/>
  <c r="M28" i="44"/>
  <c r="O28" i="44"/>
  <c r="Q28" i="44"/>
  <c r="Q23" i="44" s="1"/>
  <c r="V28" i="44"/>
  <c r="G29" i="44"/>
  <c r="I29" i="44"/>
  <c r="K29" i="44"/>
  <c r="M29" i="44"/>
  <c r="O29" i="44"/>
  <c r="Q29" i="44"/>
  <c r="V29" i="44"/>
  <c r="K30" i="44"/>
  <c r="G31" i="44"/>
  <c r="I31" i="44"/>
  <c r="K31" i="44"/>
  <c r="M31" i="44"/>
  <c r="O31" i="44"/>
  <c r="Q31" i="44"/>
  <c r="Q30" i="44" s="1"/>
  <c r="V31" i="44"/>
  <c r="V30" i="44" s="1"/>
  <c r="G33" i="44"/>
  <c r="M33" i="44" s="1"/>
  <c r="I33" i="44"/>
  <c r="I30" i="44" s="1"/>
  <c r="K33" i="44"/>
  <c r="O33" i="44"/>
  <c r="Q33" i="44"/>
  <c r="V33" i="44"/>
  <c r="G34" i="44"/>
  <c r="I34" i="44"/>
  <c r="K34" i="44"/>
  <c r="M34" i="44"/>
  <c r="O34" i="44"/>
  <c r="Q34" i="44"/>
  <c r="V34" i="44"/>
  <c r="G35" i="44"/>
  <c r="M35" i="44" s="1"/>
  <c r="I35" i="44"/>
  <c r="K35" i="44"/>
  <c r="O35" i="44"/>
  <c r="Q35" i="44"/>
  <c r="V35" i="44"/>
  <c r="G36" i="44"/>
  <c r="I36" i="44"/>
  <c r="K36" i="44"/>
  <c r="M36" i="44"/>
  <c r="O36" i="44"/>
  <c r="O30" i="44" s="1"/>
  <c r="Q36" i="44"/>
  <c r="V36" i="44"/>
  <c r="G38" i="44"/>
  <c r="G37" i="44" s="1"/>
  <c r="I38" i="44"/>
  <c r="I37" i="44" s="1"/>
  <c r="K38" i="44"/>
  <c r="K37" i="44" s="1"/>
  <c r="M38" i="44"/>
  <c r="O38" i="44"/>
  <c r="Q38" i="44"/>
  <c r="Q37" i="44" s="1"/>
  <c r="V38" i="44"/>
  <c r="G39" i="44"/>
  <c r="M39" i="44" s="1"/>
  <c r="I39" i="44"/>
  <c r="K39" i="44"/>
  <c r="O39" i="44"/>
  <c r="O37" i="44" s="1"/>
  <c r="Q39" i="44"/>
  <c r="V39" i="44"/>
  <c r="V37" i="44" s="1"/>
  <c r="G40" i="44"/>
  <c r="M40" i="44" s="1"/>
  <c r="I40" i="44"/>
  <c r="K40" i="44"/>
  <c r="O40" i="44"/>
  <c r="Q40" i="44"/>
  <c r="V40" i="44"/>
  <c r="G43" i="44"/>
  <c r="I43" i="44"/>
  <c r="K43" i="44"/>
  <c r="M43" i="44"/>
  <c r="O43" i="44"/>
  <c r="Q43" i="44"/>
  <c r="V43" i="44"/>
  <c r="G45" i="44"/>
  <c r="I45" i="44"/>
  <c r="K45" i="44"/>
  <c r="M45" i="44"/>
  <c r="O45" i="44"/>
  <c r="Q45" i="44"/>
  <c r="V45" i="44"/>
  <c r="G46" i="44"/>
  <c r="I46" i="44"/>
  <c r="K46" i="44"/>
  <c r="M46" i="44"/>
  <c r="O46" i="44"/>
  <c r="Q46" i="44"/>
  <c r="V46" i="44"/>
  <c r="G47" i="44"/>
  <c r="I47" i="44"/>
  <c r="K47" i="44"/>
  <c r="M47" i="44"/>
  <c r="O47" i="44"/>
  <c r="Q47" i="44"/>
  <c r="V47" i="44"/>
  <c r="G48" i="44"/>
  <c r="M48" i="44" s="1"/>
  <c r="I48" i="44"/>
  <c r="K48" i="44"/>
  <c r="O48" i="44"/>
  <c r="Q48" i="44"/>
  <c r="V48" i="44"/>
  <c r="G49" i="44"/>
  <c r="I49" i="44"/>
  <c r="K49" i="44"/>
  <c r="M49" i="44"/>
  <c r="O49" i="44"/>
  <c r="Q49" i="44"/>
  <c r="V49" i="44"/>
  <c r="G50" i="44"/>
  <c r="M50" i="44" s="1"/>
  <c r="I50" i="44"/>
  <c r="K50" i="44"/>
  <c r="O50" i="44"/>
  <c r="Q50" i="44"/>
  <c r="V50" i="44"/>
  <c r="O51" i="44"/>
  <c r="Q51" i="44"/>
  <c r="G52" i="44"/>
  <c r="M52" i="44" s="1"/>
  <c r="M51" i="44" s="1"/>
  <c r="I52" i="44"/>
  <c r="K52" i="44"/>
  <c r="O52" i="44"/>
  <c r="Q52" i="44"/>
  <c r="V52" i="44"/>
  <c r="V51" i="44" s="1"/>
  <c r="G53" i="44"/>
  <c r="I53" i="44"/>
  <c r="I51" i="44" s="1"/>
  <c r="K53" i="44"/>
  <c r="K51" i="44" s="1"/>
  <c r="M53" i="44"/>
  <c r="O53" i="44"/>
  <c r="Q53" i="44"/>
  <c r="V53" i="44"/>
  <c r="G54" i="44"/>
  <c r="M54" i="44" s="1"/>
  <c r="I54" i="44"/>
  <c r="K54" i="44"/>
  <c r="O54" i="44"/>
  <c r="Q54" i="44"/>
  <c r="V54" i="44"/>
  <c r="G56" i="44"/>
  <c r="I56" i="44"/>
  <c r="K56" i="44"/>
  <c r="K55" i="44" s="1"/>
  <c r="M56" i="44"/>
  <c r="O56" i="44"/>
  <c r="O55" i="44" s="1"/>
  <c r="Q56" i="44"/>
  <c r="Q55" i="44" s="1"/>
  <c r="V56" i="44"/>
  <c r="V55" i="44" s="1"/>
  <c r="G57" i="44"/>
  <c r="I57" i="44"/>
  <c r="K57" i="44"/>
  <c r="M57" i="44"/>
  <c r="O57" i="44"/>
  <c r="Q57" i="44"/>
  <c r="V57" i="44"/>
  <c r="G58" i="44"/>
  <c r="I58" i="44"/>
  <c r="K58" i="44"/>
  <c r="M58" i="44"/>
  <c r="O58" i="44"/>
  <c r="Q58" i="44"/>
  <c r="V58" i="44"/>
  <c r="G59" i="44"/>
  <c r="I59" i="44"/>
  <c r="K59" i="44"/>
  <c r="M59" i="44"/>
  <c r="O59" i="44"/>
  <c r="Q59" i="44"/>
  <c r="V59" i="44"/>
  <c r="G60" i="44"/>
  <c r="M60" i="44" s="1"/>
  <c r="I60" i="44"/>
  <c r="I55" i="44" s="1"/>
  <c r="K60" i="44"/>
  <c r="O60" i="44"/>
  <c r="Q60" i="44"/>
  <c r="V60" i="44"/>
  <c r="G61" i="44"/>
  <c r="I61" i="44"/>
  <c r="K61" i="44"/>
  <c r="M61" i="44"/>
  <c r="O61" i="44"/>
  <c r="Q61" i="44"/>
  <c r="V61" i="44"/>
  <c r="G62" i="44"/>
  <c r="M62" i="44" s="1"/>
  <c r="I62" i="44"/>
  <c r="K62" i="44"/>
  <c r="O62" i="44"/>
  <c r="Q62" i="44"/>
  <c r="V62" i="44"/>
  <c r="G63" i="44"/>
  <c r="I63" i="44"/>
  <c r="K63" i="44"/>
  <c r="M63" i="44"/>
  <c r="O63" i="44"/>
  <c r="Q63" i="44"/>
  <c r="V63" i="44"/>
  <c r="G64" i="44"/>
  <c r="M64" i="44" s="1"/>
  <c r="I64" i="44"/>
  <c r="K64" i="44"/>
  <c r="O64" i="44"/>
  <c r="Q64" i="44"/>
  <c r="V64" i="44"/>
  <c r="G65" i="44"/>
  <c r="I65" i="44"/>
  <c r="K65" i="44"/>
  <c r="M65" i="44"/>
  <c r="O65" i="44"/>
  <c r="Q65" i="44"/>
  <c r="V65" i="44"/>
  <c r="G66" i="44"/>
  <c r="M66" i="44" s="1"/>
  <c r="I66" i="44"/>
  <c r="K66" i="44"/>
  <c r="O66" i="44"/>
  <c r="Q66" i="44"/>
  <c r="V66" i="44"/>
  <c r="G67" i="44"/>
  <c r="M67" i="44" s="1"/>
  <c r="I67" i="44"/>
  <c r="K67" i="44"/>
  <c r="O67" i="44"/>
  <c r="Q67" i="44"/>
  <c r="V67" i="44"/>
  <c r="G68" i="44"/>
  <c r="I68" i="44"/>
  <c r="K68" i="44"/>
  <c r="M68" i="44"/>
  <c r="O68" i="44"/>
  <c r="Q68" i="44"/>
  <c r="V68" i="44"/>
  <c r="G69" i="44"/>
  <c r="I69" i="44"/>
  <c r="K69" i="44"/>
  <c r="M69" i="44"/>
  <c r="O69" i="44"/>
  <c r="Q69" i="44"/>
  <c r="V69" i="44"/>
  <c r="G70" i="44"/>
  <c r="I70" i="44"/>
  <c r="K70" i="44"/>
  <c r="M70" i="44"/>
  <c r="O70" i="44"/>
  <c r="Q70" i="44"/>
  <c r="V70" i="44"/>
  <c r="G72" i="44"/>
  <c r="M72" i="44" s="1"/>
  <c r="I72" i="44"/>
  <c r="I71" i="44" s="1"/>
  <c r="K72" i="44"/>
  <c r="K71" i="44" s="1"/>
  <c r="O72" i="44"/>
  <c r="O71" i="44" s="1"/>
  <c r="Q72" i="44"/>
  <c r="V72" i="44"/>
  <c r="G73" i="44"/>
  <c r="I73" i="44"/>
  <c r="K73" i="44"/>
  <c r="M73" i="44"/>
  <c r="O73" i="44"/>
  <c r="Q73" i="44"/>
  <c r="Q71" i="44" s="1"/>
  <c r="V73" i="44"/>
  <c r="V71" i="44" s="1"/>
  <c r="G74" i="44"/>
  <c r="M74" i="44" s="1"/>
  <c r="I74" i="44"/>
  <c r="K74" i="44"/>
  <c r="O74" i="44"/>
  <c r="Q74" i="44"/>
  <c r="V74" i="44"/>
  <c r="G75" i="44"/>
  <c r="I75" i="44"/>
  <c r="K75" i="44"/>
  <c r="M75" i="44"/>
  <c r="O75" i="44"/>
  <c r="Q75" i="44"/>
  <c r="V75" i="44"/>
  <c r="G76" i="44"/>
  <c r="M76" i="44" s="1"/>
  <c r="I76" i="44"/>
  <c r="K76" i="44"/>
  <c r="O76" i="44"/>
  <c r="Q76" i="44"/>
  <c r="V76" i="44"/>
  <c r="K77" i="44"/>
  <c r="G78" i="44"/>
  <c r="M78" i="44" s="1"/>
  <c r="I78" i="44"/>
  <c r="K78" i="44"/>
  <c r="O78" i="44"/>
  <c r="O77" i="44" s="1"/>
  <c r="Q78" i="44"/>
  <c r="Q77" i="44" s="1"/>
  <c r="V78" i="44"/>
  <c r="V77" i="44" s="1"/>
  <c r="G80" i="44"/>
  <c r="M80" i="44" s="1"/>
  <c r="I80" i="44"/>
  <c r="K80" i="44"/>
  <c r="O80" i="44"/>
  <c r="Q80" i="44"/>
  <c r="V80" i="44"/>
  <c r="G82" i="44"/>
  <c r="I82" i="44"/>
  <c r="K82" i="44"/>
  <c r="M82" i="44"/>
  <c r="O82" i="44"/>
  <c r="Q82" i="44"/>
  <c r="V82" i="44"/>
  <c r="G83" i="44"/>
  <c r="I83" i="44"/>
  <c r="K83" i="44"/>
  <c r="M83" i="44"/>
  <c r="O83" i="44"/>
  <c r="Q83" i="44"/>
  <c r="V83" i="44"/>
  <c r="G85" i="44"/>
  <c r="I85" i="44"/>
  <c r="K85" i="44"/>
  <c r="M85" i="44"/>
  <c r="O85" i="44"/>
  <c r="Q85" i="44"/>
  <c r="V85" i="44"/>
  <c r="G86" i="44"/>
  <c r="I86" i="44"/>
  <c r="K86" i="44"/>
  <c r="M86" i="44"/>
  <c r="O86" i="44"/>
  <c r="Q86" i="44"/>
  <c r="V86" i="44"/>
  <c r="G87" i="44"/>
  <c r="M87" i="44" s="1"/>
  <c r="I87" i="44"/>
  <c r="I77" i="44" s="1"/>
  <c r="K87" i="44"/>
  <c r="O87" i="44"/>
  <c r="Q87" i="44"/>
  <c r="V87" i="44"/>
  <c r="G88" i="44"/>
  <c r="I88" i="44"/>
  <c r="K88" i="44"/>
  <c r="M88" i="44"/>
  <c r="O88" i="44"/>
  <c r="Q88" i="44"/>
  <c r="V88" i="44"/>
  <c r="G89" i="44"/>
  <c r="M89" i="44" s="1"/>
  <c r="I89" i="44"/>
  <c r="K89" i="44"/>
  <c r="O89" i="44"/>
  <c r="Q89" i="44"/>
  <c r="V89" i="44"/>
  <c r="G90" i="44"/>
  <c r="I90" i="44"/>
  <c r="K90" i="44"/>
  <c r="M90" i="44"/>
  <c r="O90" i="44"/>
  <c r="Q90" i="44"/>
  <c r="V90" i="44"/>
  <c r="G92" i="44"/>
  <c r="G91" i="44" s="1"/>
  <c r="I92" i="44"/>
  <c r="I91" i="44" s="1"/>
  <c r="K92" i="44"/>
  <c r="K91" i="44" s="1"/>
  <c r="M92" i="44"/>
  <c r="O92" i="44"/>
  <c r="Q92" i="44"/>
  <c r="Q91" i="44" s="1"/>
  <c r="V92" i="44"/>
  <c r="G93" i="44"/>
  <c r="M93" i="44" s="1"/>
  <c r="I93" i="44"/>
  <c r="K93" i="44"/>
  <c r="O93" i="44"/>
  <c r="O91" i="44" s="1"/>
  <c r="Q93" i="44"/>
  <c r="V93" i="44"/>
  <c r="V91" i="44" s="1"/>
  <c r="G94" i="44"/>
  <c r="M94" i="44" s="1"/>
  <c r="I94" i="44"/>
  <c r="K94" i="44"/>
  <c r="O94" i="44"/>
  <c r="Q94" i="44"/>
  <c r="V94" i="44"/>
  <c r="G95" i="44"/>
  <c r="I95" i="44"/>
  <c r="K95" i="44"/>
  <c r="M95" i="44"/>
  <c r="O95" i="44"/>
  <c r="Q95" i="44"/>
  <c r="V95" i="44"/>
  <c r="G96" i="44"/>
  <c r="I96" i="44"/>
  <c r="K96" i="44"/>
  <c r="M96" i="44"/>
  <c r="O96" i="44"/>
  <c r="Q96" i="44"/>
  <c r="V96" i="44"/>
  <c r="G97" i="44"/>
  <c r="I97" i="44"/>
  <c r="K97" i="44"/>
  <c r="M97" i="44"/>
  <c r="O97" i="44"/>
  <c r="Q97" i="44"/>
  <c r="V97" i="44"/>
  <c r="G98" i="44"/>
  <c r="I98" i="44"/>
  <c r="K98" i="44"/>
  <c r="M98" i="44"/>
  <c r="O98" i="44"/>
  <c r="Q98" i="44"/>
  <c r="V98" i="44"/>
  <c r="G99" i="44"/>
  <c r="M99" i="44" s="1"/>
  <c r="I99" i="44"/>
  <c r="K99" i="44"/>
  <c r="O99" i="44"/>
  <c r="Q99" i="44"/>
  <c r="V99" i="44"/>
  <c r="G100" i="44"/>
  <c r="I100" i="44"/>
  <c r="K100" i="44"/>
  <c r="M100" i="44"/>
  <c r="O100" i="44"/>
  <c r="Q100" i="44"/>
  <c r="V100" i="44"/>
  <c r="G101" i="44"/>
  <c r="M101" i="44" s="1"/>
  <c r="I101" i="44"/>
  <c r="K101" i="44"/>
  <c r="O101" i="44"/>
  <c r="Q101" i="44"/>
  <c r="V101" i="44"/>
  <c r="G102" i="44"/>
  <c r="I102" i="44"/>
  <c r="K102" i="44"/>
  <c r="M102" i="44"/>
  <c r="O102" i="44"/>
  <c r="Q102" i="44"/>
  <c r="V102" i="44"/>
  <c r="G104" i="44"/>
  <c r="G103" i="44" s="1"/>
  <c r="I104" i="44"/>
  <c r="I103" i="44" s="1"/>
  <c r="K104" i="44"/>
  <c r="K103" i="44" s="1"/>
  <c r="M104" i="44"/>
  <c r="O104" i="44"/>
  <c r="Q104" i="44"/>
  <c r="Q103" i="44" s="1"/>
  <c r="V104" i="44"/>
  <c r="G105" i="44"/>
  <c r="M105" i="44" s="1"/>
  <c r="I105" i="44"/>
  <c r="K105" i="44"/>
  <c r="O105" i="44"/>
  <c r="O103" i="44" s="1"/>
  <c r="Q105" i="44"/>
  <c r="V105" i="44"/>
  <c r="V103" i="44" s="1"/>
  <c r="G106" i="44"/>
  <c r="M106" i="44" s="1"/>
  <c r="I106" i="44"/>
  <c r="K106" i="44"/>
  <c r="O106" i="44"/>
  <c r="Q106" i="44"/>
  <c r="V106" i="44"/>
  <c r="O107" i="44"/>
  <c r="Q107" i="44"/>
  <c r="V107" i="44"/>
  <c r="G108" i="44"/>
  <c r="I108" i="44"/>
  <c r="I107" i="44" s="1"/>
  <c r="K108" i="44"/>
  <c r="M108" i="44"/>
  <c r="O108" i="44"/>
  <c r="Q108" i="44"/>
  <c r="V108" i="44"/>
  <c r="G110" i="44"/>
  <c r="G107" i="44" s="1"/>
  <c r="I110" i="44"/>
  <c r="K110" i="44"/>
  <c r="K107" i="44" s="1"/>
  <c r="M110" i="44"/>
  <c r="M107" i="44" s="1"/>
  <c r="O110" i="44"/>
  <c r="Q110" i="44"/>
  <c r="V110" i="44"/>
  <c r="G112" i="44"/>
  <c r="M112" i="44" s="1"/>
  <c r="M111" i="44" s="1"/>
  <c r="I112" i="44"/>
  <c r="I111" i="44" s="1"/>
  <c r="K112" i="44"/>
  <c r="K111" i="44" s="1"/>
  <c r="O112" i="44"/>
  <c r="O111" i="44" s="1"/>
  <c r="Q112" i="44"/>
  <c r="V112" i="44"/>
  <c r="G114" i="44"/>
  <c r="I114" i="44"/>
  <c r="K114" i="44"/>
  <c r="M114" i="44"/>
  <c r="O114" i="44"/>
  <c r="Q114" i="44"/>
  <c r="Q111" i="44" s="1"/>
  <c r="V114" i="44"/>
  <c r="V111" i="44" s="1"/>
  <c r="G116" i="44"/>
  <c r="M116" i="44" s="1"/>
  <c r="I116" i="44"/>
  <c r="K116" i="44"/>
  <c r="O116" i="44"/>
  <c r="Q116" i="44"/>
  <c r="V116" i="44"/>
  <c r="O117" i="44"/>
  <c r="Q117" i="44"/>
  <c r="G118" i="44"/>
  <c r="M118" i="44" s="1"/>
  <c r="M117" i="44" s="1"/>
  <c r="I118" i="44"/>
  <c r="K118" i="44"/>
  <c r="O118" i="44"/>
  <c r="Q118" i="44"/>
  <c r="V118" i="44"/>
  <c r="V117" i="44" s="1"/>
  <c r="G119" i="44"/>
  <c r="I119" i="44"/>
  <c r="I117" i="44" s="1"/>
  <c r="K119" i="44"/>
  <c r="K117" i="44" s="1"/>
  <c r="M119" i="44"/>
  <c r="O119" i="44"/>
  <c r="Q119" i="44"/>
  <c r="V119" i="44"/>
  <c r="G121" i="44"/>
  <c r="M121" i="44" s="1"/>
  <c r="I121" i="44"/>
  <c r="K121" i="44"/>
  <c r="O121" i="44"/>
  <c r="Q121" i="44"/>
  <c r="V121" i="44"/>
  <c r="G122" i="44"/>
  <c r="I122" i="44"/>
  <c r="G123" i="44"/>
  <c r="I123" i="44"/>
  <c r="K123" i="44"/>
  <c r="K122" i="44" s="1"/>
  <c r="M123" i="44"/>
  <c r="M122" i="44" s="1"/>
  <c r="O123" i="44"/>
  <c r="O122" i="44" s="1"/>
  <c r="Q123" i="44"/>
  <c r="Q122" i="44" s="1"/>
  <c r="V123" i="44"/>
  <c r="V122" i="44" s="1"/>
  <c r="AE125" i="44"/>
  <c r="G30" i="43"/>
  <c r="G9" i="43"/>
  <c r="G8" i="43" s="1"/>
  <c r="I9" i="43"/>
  <c r="I8" i="43" s="1"/>
  <c r="K9" i="43"/>
  <c r="K8" i="43" s="1"/>
  <c r="M9" i="43"/>
  <c r="O9" i="43"/>
  <c r="O8" i="43" s="1"/>
  <c r="Q9" i="43"/>
  <c r="V9" i="43"/>
  <c r="G10" i="43"/>
  <c r="I10" i="43"/>
  <c r="K10" i="43"/>
  <c r="M10" i="43"/>
  <c r="O10" i="43"/>
  <c r="Q10" i="43"/>
  <c r="Q8" i="43" s="1"/>
  <c r="V10" i="43"/>
  <c r="V8" i="43" s="1"/>
  <c r="G11" i="43"/>
  <c r="M11" i="43" s="1"/>
  <c r="I11" i="43"/>
  <c r="K11" i="43"/>
  <c r="O11" i="43"/>
  <c r="Q11" i="43"/>
  <c r="V11" i="43"/>
  <c r="G12" i="43"/>
  <c r="I12" i="43"/>
  <c r="K12" i="43"/>
  <c r="M12" i="43"/>
  <c r="O12" i="43"/>
  <c r="Q12" i="43"/>
  <c r="V12" i="43"/>
  <c r="G13" i="43"/>
  <c r="M13" i="43" s="1"/>
  <c r="I13" i="43"/>
  <c r="K13" i="43"/>
  <c r="O13" i="43"/>
  <c r="Q13" i="43"/>
  <c r="V13" i="43"/>
  <c r="G14" i="43"/>
  <c r="M14" i="43" s="1"/>
  <c r="I14" i="43"/>
  <c r="K14" i="43"/>
  <c r="O14" i="43"/>
  <c r="Q14" i="43"/>
  <c r="V14" i="43"/>
  <c r="G15" i="43"/>
  <c r="I15" i="43"/>
  <c r="K15" i="43"/>
  <c r="M15" i="43"/>
  <c r="O15" i="43"/>
  <c r="Q15" i="43"/>
  <c r="V15" i="43"/>
  <c r="G16" i="43"/>
  <c r="M16" i="43" s="1"/>
  <c r="I16" i="43"/>
  <c r="K16" i="43"/>
  <c r="O16" i="43"/>
  <c r="Q16" i="43"/>
  <c r="V16" i="43"/>
  <c r="G17" i="43"/>
  <c r="I17" i="43"/>
  <c r="K17" i="43"/>
  <c r="M17" i="43"/>
  <c r="O17" i="43"/>
  <c r="Q17" i="43"/>
  <c r="V17" i="43"/>
  <c r="G18" i="43"/>
  <c r="M18" i="43" s="1"/>
  <c r="I18" i="43"/>
  <c r="K18" i="43"/>
  <c r="O18" i="43"/>
  <c r="Q18" i="43"/>
  <c r="V18" i="43"/>
  <c r="G19" i="43"/>
  <c r="I19" i="43"/>
  <c r="K19" i="43"/>
  <c r="M19" i="43"/>
  <c r="O19" i="43"/>
  <c r="Q19" i="43"/>
  <c r="V19" i="43"/>
  <c r="Q20" i="43"/>
  <c r="V20" i="43"/>
  <c r="G21" i="43"/>
  <c r="G20" i="43" s="1"/>
  <c r="I21" i="43"/>
  <c r="I20" i="43" s="1"/>
  <c r="K21" i="43"/>
  <c r="K20" i="43" s="1"/>
  <c r="M21" i="43"/>
  <c r="M20" i="43" s="1"/>
  <c r="O21" i="43"/>
  <c r="O20" i="43" s="1"/>
  <c r="Q21" i="43"/>
  <c r="V21" i="43"/>
  <c r="O22" i="43"/>
  <c r="Q22" i="43"/>
  <c r="V22" i="43"/>
  <c r="G23" i="43"/>
  <c r="M23" i="43" s="1"/>
  <c r="M22" i="43" s="1"/>
  <c r="I23" i="43"/>
  <c r="I22" i="43" s="1"/>
  <c r="K23" i="43"/>
  <c r="K22" i="43" s="1"/>
  <c r="O23" i="43"/>
  <c r="Q23" i="43"/>
  <c r="V23" i="43"/>
  <c r="V24" i="43"/>
  <c r="G25" i="43"/>
  <c r="M25" i="43" s="1"/>
  <c r="M24" i="43" s="1"/>
  <c r="I25" i="43"/>
  <c r="K25" i="43"/>
  <c r="O25" i="43"/>
  <c r="Q25" i="43"/>
  <c r="V25" i="43"/>
  <c r="G26" i="43"/>
  <c r="M26" i="43" s="1"/>
  <c r="I26" i="43"/>
  <c r="I24" i="43" s="1"/>
  <c r="K26" i="43"/>
  <c r="K24" i="43" s="1"/>
  <c r="O26" i="43"/>
  <c r="O24" i="43" s="1"/>
  <c r="Q26" i="43"/>
  <c r="Q24" i="43" s="1"/>
  <c r="V26" i="43"/>
  <c r="G28" i="43"/>
  <c r="I28" i="43"/>
  <c r="K28" i="43"/>
  <c r="M28" i="43"/>
  <c r="O28" i="43"/>
  <c r="Q28" i="43"/>
  <c r="V28" i="43"/>
  <c r="AE30" i="43"/>
  <c r="G55" i="42"/>
  <c r="BA33" i="42"/>
  <c r="BA31" i="42"/>
  <c r="BA29" i="42"/>
  <c r="G9" i="42"/>
  <c r="M9" i="42" s="1"/>
  <c r="I9" i="42"/>
  <c r="I8" i="42" s="1"/>
  <c r="K9" i="42"/>
  <c r="O9" i="42"/>
  <c r="Q9" i="42"/>
  <c r="V9" i="42"/>
  <c r="G10" i="42"/>
  <c r="I10" i="42"/>
  <c r="K10" i="42"/>
  <c r="K8" i="42" s="1"/>
  <c r="M10" i="42"/>
  <c r="O10" i="42"/>
  <c r="O8" i="42" s="1"/>
  <c r="Q10" i="42"/>
  <c r="Q8" i="42" s="1"/>
  <c r="V10" i="42"/>
  <c r="V8" i="42" s="1"/>
  <c r="G11" i="42"/>
  <c r="I11" i="42"/>
  <c r="K11" i="42"/>
  <c r="M11" i="42"/>
  <c r="O11" i="42"/>
  <c r="Q11" i="42"/>
  <c r="V11" i="42"/>
  <c r="G12" i="42"/>
  <c r="I12" i="42"/>
  <c r="K12" i="42"/>
  <c r="M12" i="42"/>
  <c r="O12" i="42"/>
  <c r="Q12" i="42"/>
  <c r="V12" i="42"/>
  <c r="G13" i="42"/>
  <c r="I13" i="42"/>
  <c r="K13" i="42"/>
  <c r="M13" i="42"/>
  <c r="O13" i="42"/>
  <c r="Q13" i="42"/>
  <c r="V13" i="42"/>
  <c r="G14" i="42"/>
  <c r="M14" i="42" s="1"/>
  <c r="I14" i="42"/>
  <c r="K14" i="42"/>
  <c r="O14" i="42"/>
  <c r="Q14" i="42"/>
  <c r="V14" i="42"/>
  <c r="G15" i="42"/>
  <c r="I15" i="42"/>
  <c r="K15" i="42"/>
  <c r="M15" i="42"/>
  <c r="O15" i="42"/>
  <c r="Q15" i="42"/>
  <c r="V15" i="42"/>
  <c r="G16" i="42"/>
  <c r="M16" i="42" s="1"/>
  <c r="I16" i="42"/>
  <c r="K16" i="42"/>
  <c r="O16" i="42"/>
  <c r="Q16" i="42"/>
  <c r="V16" i="42"/>
  <c r="G17" i="42"/>
  <c r="M17" i="42" s="1"/>
  <c r="I17" i="42"/>
  <c r="K17" i="42"/>
  <c r="O17" i="42"/>
  <c r="Q17" i="42"/>
  <c r="V17" i="42"/>
  <c r="G18" i="42"/>
  <c r="I18" i="42"/>
  <c r="K18" i="42"/>
  <c r="M18" i="42"/>
  <c r="O18" i="42"/>
  <c r="Q18" i="42"/>
  <c r="V18" i="42"/>
  <c r="G19" i="42"/>
  <c r="M19" i="42" s="1"/>
  <c r="I19" i="42"/>
  <c r="K19" i="42"/>
  <c r="O19" i="42"/>
  <c r="Q19" i="42"/>
  <c r="V19" i="42"/>
  <c r="G21" i="42"/>
  <c r="M21" i="42" s="1"/>
  <c r="M20" i="42" s="1"/>
  <c r="I21" i="42"/>
  <c r="I20" i="42" s="1"/>
  <c r="K21" i="42"/>
  <c r="O21" i="42"/>
  <c r="Q21" i="42"/>
  <c r="V21" i="42"/>
  <c r="G22" i="42"/>
  <c r="I22" i="42"/>
  <c r="K22" i="42"/>
  <c r="K20" i="42" s="1"/>
  <c r="M22" i="42"/>
  <c r="O22" i="42"/>
  <c r="O20" i="42" s="1"/>
  <c r="Q22" i="42"/>
  <c r="Q20" i="42" s="1"/>
  <c r="V22" i="42"/>
  <c r="V20" i="42" s="1"/>
  <c r="G23" i="42"/>
  <c r="I23" i="42"/>
  <c r="K23" i="42"/>
  <c r="M23" i="42"/>
  <c r="O23" i="42"/>
  <c r="Q23" i="42"/>
  <c r="V23" i="42"/>
  <c r="G24" i="42"/>
  <c r="I24" i="42"/>
  <c r="K24" i="42"/>
  <c r="M24" i="42"/>
  <c r="O24" i="42"/>
  <c r="Q24" i="42"/>
  <c r="V24" i="42"/>
  <c r="G25" i="42"/>
  <c r="I25" i="42"/>
  <c r="K25" i="42"/>
  <c r="M25" i="42"/>
  <c r="O25" i="42"/>
  <c r="Q25" i="42"/>
  <c r="V25" i="42"/>
  <c r="G26" i="42"/>
  <c r="M26" i="42" s="1"/>
  <c r="I26" i="42"/>
  <c r="K26" i="42"/>
  <c r="O26" i="42"/>
  <c r="Q26" i="42"/>
  <c r="V26" i="42"/>
  <c r="V27" i="42"/>
  <c r="G28" i="42"/>
  <c r="M28" i="42" s="1"/>
  <c r="I28" i="42"/>
  <c r="K28" i="42"/>
  <c r="O28" i="42"/>
  <c r="Q28" i="42"/>
  <c r="Q27" i="42" s="1"/>
  <c r="V28" i="42"/>
  <c r="G30" i="42"/>
  <c r="M30" i="42" s="1"/>
  <c r="I30" i="42"/>
  <c r="I27" i="42" s="1"/>
  <c r="K30" i="42"/>
  <c r="O30" i="42"/>
  <c r="O27" i="42" s="1"/>
  <c r="Q30" i="42"/>
  <c r="V30" i="42"/>
  <c r="G32" i="42"/>
  <c r="I32" i="42"/>
  <c r="K32" i="42"/>
  <c r="M32" i="42"/>
  <c r="O32" i="42"/>
  <c r="Q32" i="42"/>
  <c r="V32" i="42"/>
  <c r="G34" i="42"/>
  <c r="M34" i="42" s="1"/>
  <c r="I34" i="42"/>
  <c r="K34" i="42"/>
  <c r="K27" i="42" s="1"/>
  <c r="O34" i="42"/>
  <c r="Q34" i="42"/>
  <c r="V34" i="42"/>
  <c r="G35" i="42"/>
  <c r="I35" i="42"/>
  <c r="K35" i="42"/>
  <c r="M35" i="42"/>
  <c r="O35" i="42"/>
  <c r="Q35" i="42"/>
  <c r="V35" i="42"/>
  <c r="G36" i="42"/>
  <c r="M36" i="42" s="1"/>
  <c r="I36" i="42"/>
  <c r="K36" i="42"/>
  <c r="O36" i="42"/>
  <c r="Q36" i="42"/>
  <c r="V36" i="42"/>
  <c r="G37" i="42"/>
  <c r="I37" i="42"/>
  <c r="K37" i="42"/>
  <c r="M37" i="42"/>
  <c r="O37" i="42"/>
  <c r="Q37" i="42"/>
  <c r="V37" i="42"/>
  <c r="G39" i="42"/>
  <c r="G38" i="42" s="1"/>
  <c r="I39" i="42"/>
  <c r="I38" i="42" s="1"/>
  <c r="K39" i="42"/>
  <c r="K38" i="42" s="1"/>
  <c r="M39" i="42"/>
  <c r="O39" i="42"/>
  <c r="O38" i="42" s="1"/>
  <c r="Q39" i="42"/>
  <c r="V39" i="42"/>
  <c r="G40" i="42"/>
  <c r="I40" i="42"/>
  <c r="K40" i="42"/>
  <c r="M40" i="42"/>
  <c r="O40" i="42"/>
  <c r="Q40" i="42"/>
  <c r="Q38" i="42" s="1"/>
  <c r="V40" i="42"/>
  <c r="G41" i="42"/>
  <c r="M41" i="42" s="1"/>
  <c r="I41" i="42"/>
  <c r="K41" i="42"/>
  <c r="O41" i="42"/>
  <c r="Q41" i="42"/>
  <c r="V41" i="42"/>
  <c r="G42" i="42"/>
  <c r="M42" i="42" s="1"/>
  <c r="I42" i="42"/>
  <c r="K42" i="42"/>
  <c r="O42" i="42"/>
  <c r="Q42" i="42"/>
  <c r="V42" i="42"/>
  <c r="V38" i="42" s="1"/>
  <c r="G43" i="42"/>
  <c r="M43" i="42" s="1"/>
  <c r="I43" i="42"/>
  <c r="K43" i="42"/>
  <c r="O43" i="42"/>
  <c r="Q43" i="42"/>
  <c r="V43" i="42"/>
  <c r="G44" i="42"/>
  <c r="M44" i="42" s="1"/>
  <c r="I44" i="42"/>
  <c r="K44" i="42"/>
  <c r="O44" i="42"/>
  <c r="Q44" i="42"/>
  <c r="V44" i="42"/>
  <c r="G45" i="42"/>
  <c r="I45" i="42"/>
  <c r="K45" i="42"/>
  <c r="M45" i="42"/>
  <c r="O45" i="42"/>
  <c r="Q45" i="42"/>
  <c r="V45" i="42"/>
  <c r="G46" i="42"/>
  <c r="M46" i="42" s="1"/>
  <c r="I46" i="42"/>
  <c r="K46" i="42"/>
  <c r="O46" i="42"/>
  <c r="Q46" i="42"/>
  <c r="V46" i="42"/>
  <c r="G47" i="42"/>
  <c r="I47" i="42"/>
  <c r="K47" i="42"/>
  <c r="M47" i="42"/>
  <c r="O47" i="42"/>
  <c r="Q47" i="42"/>
  <c r="V47" i="42"/>
  <c r="G48" i="42"/>
  <c r="M48" i="42" s="1"/>
  <c r="I48" i="42"/>
  <c r="K48" i="42"/>
  <c r="O48" i="42"/>
  <c r="Q48" i="42"/>
  <c r="V48" i="42"/>
  <c r="G49" i="42"/>
  <c r="I49" i="42"/>
  <c r="K49" i="42"/>
  <c r="M49" i="42"/>
  <c r="O49" i="42"/>
  <c r="Q49" i="42"/>
  <c r="V49" i="42"/>
  <c r="G50" i="42"/>
  <c r="I50" i="42"/>
  <c r="K50" i="42"/>
  <c r="M50" i="42"/>
  <c r="O50" i="42"/>
  <c r="Q50" i="42"/>
  <c r="V50" i="42"/>
  <c r="G51" i="42"/>
  <c r="I51" i="42"/>
  <c r="K51" i="42"/>
  <c r="M51" i="42"/>
  <c r="O51" i="42"/>
  <c r="Q51" i="42"/>
  <c r="V51" i="42"/>
  <c r="G52" i="42"/>
  <c r="I52" i="42"/>
  <c r="K52" i="42"/>
  <c r="M52" i="42"/>
  <c r="O52" i="42"/>
  <c r="Q52" i="42"/>
  <c r="V52" i="42"/>
  <c r="G53" i="42"/>
  <c r="M53" i="42" s="1"/>
  <c r="I53" i="42"/>
  <c r="K53" i="42"/>
  <c r="O53" i="42"/>
  <c r="Q53" i="42"/>
  <c r="V53" i="42"/>
  <c r="AE55" i="42"/>
  <c r="G54" i="41"/>
  <c r="G9" i="41"/>
  <c r="G8" i="41" s="1"/>
  <c r="I9" i="41"/>
  <c r="I8" i="41" s="1"/>
  <c r="K9" i="41"/>
  <c r="K8" i="41" s="1"/>
  <c r="M9" i="41"/>
  <c r="O9" i="41"/>
  <c r="O8" i="41" s="1"/>
  <c r="Q9" i="41"/>
  <c r="V9" i="41"/>
  <c r="G12" i="41"/>
  <c r="I12" i="41"/>
  <c r="K12" i="41"/>
  <c r="M12" i="41"/>
  <c r="O12" i="41"/>
  <c r="Q12" i="41"/>
  <c r="Q8" i="41" s="1"/>
  <c r="V12" i="41"/>
  <c r="V8" i="41" s="1"/>
  <c r="G15" i="41"/>
  <c r="M15" i="41" s="1"/>
  <c r="I15" i="41"/>
  <c r="K15" i="41"/>
  <c r="O15" i="41"/>
  <c r="Q15" i="41"/>
  <c r="V15" i="41"/>
  <c r="G18" i="41"/>
  <c r="I18" i="41"/>
  <c r="K18" i="41"/>
  <c r="M18" i="41"/>
  <c r="O18" i="41"/>
  <c r="Q18" i="41"/>
  <c r="V18" i="41"/>
  <c r="G19" i="41"/>
  <c r="M19" i="41" s="1"/>
  <c r="I19" i="41"/>
  <c r="K19" i="41"/>
  <c r="O19" i="41"/>
  <c r="Q19" i="41"/>
  <c r="V19" i="41"/>
  <c r="G20" i="41"/>
  <c r="I20" i="41"/>
  <c r="K20" i="41"/>
  <c r="M20" i="41"/>
  <c r="O20" i="41"/>
  <c r="Q20" i="41"/>
  <c r="V20" i="41"/>
  <c r="G21" i="41"/>
  <c r="I21" i="41"/>
  <c r="K21" i="41"/>
  <c r="M21" i="41"/>
  <c r="O21" i="41"/>
  <c r="Q21" i="41"/>
  <c r="V21" i="41"/>
  <c r="G22" i="41"/>
  <c r="I22" i="41"/>
  <c r="K22" i="41"/>
  <c r="M22" i="41"/>
  <c r="O22" i="41"/>
  <c r="Q22" i="41"/>
  <c r="V22" i="41"/>
  <c r="G23" i="41"/>
  <c r="I23" i="41"/>
  <c r="K23" i="41"/>
  <c r="M23" i="41"/>
  <c r="O23" i="41"/>
  <c r="Q23" i="41"/>
  <c r="V23" i="41"/>
  <c r="G24" i="41"/>
  <c r="M24" i="41" s="1"/>
  <c r="I24" i="41"/>
  <c r="K24" i="41"/>
  <c r="O24" i="41"/>
  <c r="Q24" i="41"/>
  <c r="V24" i="41"/>
  <c r="G25" i="41"/>
  <c r="I25" i="41"/>
  <c r="K25" i="41"/>
  <c r="M25" i="41"/>
  <c r="O25" i="41"/>
  <c r="Q25" i="41"/>
  <c r="V25" i="41"/>
  <c r="G26" i="41"/>
  <c r="I26" i="41"/>
  <c r="K26" i="41"/>
  <c r="M26" i="41"/>
  <c r="O26" i="41"/>
  <c r="Q26" i="41"/>
  <c r="V26" i="41"/>
  <c r="G27" i="41"/>
  <c r="I27" i="41"/>
  <c r="K27" i="41"/>
  <c r="M27" i="41"/>
  <c r="O27" i="41"/>
  <c r="Q27" i="41"/>
  <c r="V27" i="41"/>
  <c r="G28" i="41"/>
  <c r="I28" i="41"/>
  <c r="K28" i="41"/>
  <c r="M28" i="41"/>
  <c r="O28" i="41"/>
  <c r="Q28" i="41"/>
  <c r="V28" i="41"/>
  <c r="G29" i="41"/>
  <c r="M29" i="41" s="1"/>
  <c r="I29" i="41"/>
  <c r="K29" i="41"/>
  <c r="O29" i="41"/>
  <c r="Q29" i="41"/>
  <c r="V29" i="41"/>
  <c r="G30" i="41"/>
  <c r="I30" i="41"/>
  <c r="K30" i="41"/>
  <c r="M30" i="41"/>
  <c r="O30" i="41"/>
  <c r="Q30" i="41"/>
  <c r="V30" i="41"/>
  <c r="G31" i="41"/>
  <c r="M31" i="41" s="1"/>
  <c r="I31" i="41"/>
  <c r="K31" i="41"/>
  <c r="O31" i="41"/>
  <c r="Q31" i="41"/>
  <c r="V31" i="41"/>
  <c r="G32" i="41"/>
  <c r="I32" i="41"/>
  <c r="K32" i="41"/>
  <c r="M32" i="41"/>
  <c r="O32" i="41"/>
  <c r="Q32" i="41"/>
  <c r="V32" i="41"/>
  <c r="G33" i="41"/>
  <c r="I33" i="41"/>
  <c r="K33" i="41"/>
  <c r="M33" i="41"/>
  <c r="O33" i="41"/>
  <c r="Q33" i="41"/>
  <c r="V33" i="41"/>
  <c r="G34" i="41"/>
  <c r="I34" i="41"/>
  <c r="K34" i="41"/>
  <c r="M34" i="41"/>
  <c r="O34" i="41"/>
  <c r="Q34" i="41"/>
  <c r="V34" i="41"/>
  <c r="G35" i="41"/>
  <c r="I35" i="41"/>
  <c r="K35" i="41"/>
  <c r="M35" i="41"/>
  <c r="O35" i="41"/>
  <c r="Q35" i="41"/>
  <c r="V35" i="41"/>
  <c r="G36" i="41"/>
  <c r="M36" i="41" s="1"/>
  <c r="I36" i="41"/>
  <c r="K36" i="41"/>
  <c r="O36" i="41"/>
  <c r="Q36" i="41"/>
  <c r="V36" i="41"/>
  <c r="G37" i="41"/>
  <c r="I37" i="41"/>
  <c r="K37" i="41"/>
  <c r="M37" i="41"/>
  <c r="O37" i="41"/>
  <c r="Q37" i="41"/>
  <c r="V37" i="41"/>
  <c r="G38" i="41"/>
  <c r="I38" i="41"/>
  <c r="K38" i="41"/>
  <c r="M38" i="41"/>
  <c r="O38" i="41"/>
  <c r="Q38" i="41"/>
  <c r="V38" i="41"/>
  <c r="G39" i="41"/>
  <c r="I39" i="41"/>
  <c r="K39" i="41"/>
  <c r="M39" i="41"/>
  <c r="O39" i="41"/>
  <c r="Q39" i="41"/>
  <c r="V39" i="41"/>
  <c r="G40" i="41"/>
  <c r="I40" i="41"/>
  <c r="K40" i="41"/>
  <c r="M40" i="41"/>
  <c r="O40" i="41"/>
  <c r="Q40" i="41"/>
  <c r="V40" i="41"/>
  <c r="I41" i="41"/>
  <c r="K41" i="41"/>
  <c r="G42" i="41"/>
  <c r="I42" i="41"/>
  <c r="K42" i="41"/>
  <c r="M42" i="41"/>
  <c r="O42" i="41"/>
  <c r="O41" i="41" s="1"/>
  <c r="Q42" i="41"/>
  <c r="Q41" i="41" s="1"/>
  <c r="V42" i="41"/>
  <c r="V41" i="41" s="1"/>
  <c r="G43" i="41"/>
  <c r="M43" i="41" s="1"/>
  <c r="I43" i="41"/>
  <c r="K43" i="41"/>
  <c r="O43" i="41"/>
  <c r="Q43" i="41"/>
  <c r="V43" i="41"/>
  <c r="G44" i="41"/>
  <c r="O44" i="41"/>
  <c r="Q44" i="41"/>
  <c r="G45" i="41"/>
  <c r="I45" i="41"/>
  <c r="K45" i="41"/>
  <c r="M45" i="41"/>
  <c r="O45" i="41"/>
  <c r="Q45" i="41"/>
  <c r="V45" i="41"/>
  <c r="V44" i="41" s="1"/>
  <c r="G47" i="41"/>
  <c r="I47" i="41"/>
  <c r="I44" i="41" s="1"/>
  <c r="K47" i="41"/>
  <c r="K44" i="41" s="1"/>
  <c r="M47" i="41"/>
  <c r="M44" i="41" s="1"/>
  <c r="O47" i="41"/>
  <c r="Q47" i="41"/>
  <c r="V47" i="41"/>
  <c r="G49" i="41"/>
  <c r="M49" i="41" s="1"/>
  <c r="M48" i="41" s="1"/>
  <c r="I49" i="41"/>
  <c r="I48" i="41" s="1"/>
  <c r="K49" i="41"/>
  <c r="O49" i="41"/>
  <c r="Q49" i="41"/>
  <c r="V49" i="41"/>
  <c r="G50" i="41"/>
  <c r="I50" i="41"/>
  <c r="K50" i="41"/>
  <c r="K48" i="41" s="1"/>
  <c r="M50" i="41"/>
  <c r="O50" i="41"/>
  <c r="O48" i="41" s="1"/>
  <c r="Q50" i="41"/>
  <c r="Q48" i="41" s="1"/>
  <c r="V50" i="41"/>
  <c r="V48" i="41" s="1"/>
  <c r="Q51" i="41"/>
  <c r="V51" i="41"/>
  <c r="G52" i="41"/>
  <c r="G51" i="41" s="1"/>
  <c r="I52" i="41"/>
  <c r="I51" i="41" s="1"/>
  <c r="K52" i="41"/>
  <c r="K51" i="41" s="1"/>
  <c r="M52" i="41"/>
  <c r="M51" i="41" s="1"/>
  <c r="O52" i="41"/>
  <c r="O51" i="41" s="1"/>
  <c r="Q52" i="41"/>
  <c r="V52" i="41"/>
  <c r="AE54" i="41"/>
  <c r="G126" i="40"/>
  <c r="Q8" i="40"/>
  <c r="V8" i="40"/>
  <c r="G9" i="40"/>
  <c r="G8" i="40" s="1"/>
  <c r="I9" i="40"/>
  <c r="I8" i="40" s="1"/>
  <c r="K9" i="40"/>
  <c r="K8" i="40" s="1"/>
  <c r="M9" i="40"/>
  <c r="M8" i="40" s="1"/>
  <c r="O9" i="40"/>
  <c r="O8" i="40" s="1"/>
  <c r="Q9" i="40"/>
  <c r="V9" i="40"/>
  <c r="G11" i="40"/>
  <c r="M11" i="40" s="1"/>
  <c r="M10" i="40" s="1"/>
  <c r="I11" i="40"/>
  <c r="I10" i="40" s="1"/>
  <c r="K11" i="40"/>
  <c r="K10" i="40" s="1"/>
  <c r="O11" i="40"/>
  <c r="Q11" i="40"/>
  <c r="V11" i="40"/>
  <c r="G12" i="40"/>
  <c r="I12" i="40"/>
  <c r="K12" i="40"/>
  <c r="M12" i="40"/>
  <c r="O12" i="40"/>
  <c r="O10" i="40" s="1"/>
  <c r="Q12" i="40"/>
  <c r="Q10" i="40" s="1"/>
  <c r="V12" i="40"/>
  <c r="V10" i="40" s="1"/>
  <c r="G14" i="40"/>
  <c r="V14" i="40"/>
  <c r="G15" i="40"/>
  <c r="I15" i="40"/>
  <c r="I14" i="40" s="1"/>
  <c r="K15" i="40"/>
  <c r="K14" i="40" s="1"/>
  <c r="M15" i="40"/>
  <c r="M14" i="40" s="1"/>
  <c r="O15" i="40"/>
  <c r="O14" i="40" s="1"/>
  <c r="Q15" i="40"/>
  <c r="Q14" i="40" s="1"/>
  <c r="V15" i="40"/>
  <c r="G17" i="40"/>
  <c r="G16" i="40" s="1"/>
  <c r="I17" i="40"/>
  <c r="I16" i="40" s="1"/>
  <c r="K17" i="40"/>
  <c r="K16" i="40" s="1"/>
  <c r="M17" i="40"/>
  <c r="M16" i="40" s="1"/>
  <c r="O17" i="40"/>
  <c r="Q17" i="40"/>
  <c r="V17" i="40"/>
  <c r="G18" i="40"/>
  <c r="I18" i="40"/>
  <c r="K18" i="40"/>
  <c r="M18" i="40"/>
  <c r="O18" i="40"/>
  <c r="O16" i="40" s="1"/>
  <c r="Q18" i="40"/>
  <c r="Q16" i="40" s="1"/>
  <c r="V18" i="40"/>
  <c r="V16" i="40" s="1"/>
  <c r="G20" i="40"/>
  <c r="I20" i="40"/>
  <c r="G21" i="40"/>
  <c r="I21" i="40"/>
  <c r="K21" i="40"/>
  <c r="K20" i="40" s="1"/>
  <c r="M21" i="40"/>
  <c r="M20" i="40" s="1"/>
  <c r="O21" i="40"/>
  <c r="O20" i="40" s="1"/>
  <c r="Q21" i="40"/>
  <c r="Q20" i="40" s="1"/>
  <c r="V21" i="40"/>
  <c r="V20" i="40" s="1"/>
  <c r="G22" i="40"/>
  <c r="I22" i="40"/>
  <c r="K22" i="40"/>
  <c r="M22" i="40"/>
  <c r="O22" i="40"/>
  <c r="Q22" i="40"/>
  <c r="V22" i="40"/>
  <c r="O23" i="40"/>
  <c r="G24" i="40"/>
  <c r="I24" i="40"/>
  <c r="K24" i="40"/>
  <c r="M24" i="40"/>
  <c r="O24" i="40"/>
  <c r="Q24" i="40"/>
  <c r="Q23" i="40" s="1"/>
  <c r="V24" i="40"/>
  <c r="V23" i="40" s="1"/>
  <c r="G25" i="40"/>
  <c r="M25" i="40" s="1"/>
  <c r="I25" i="40"/>
  <c r="I23" i="40" s="1"/>
  <c r="K25" i="40"/>
  <c r="K23" i="40" s="1"/>
  <c r="O25" i="40"/>
  <c r="Q25" i="40"/>
  <c r="V25" i="40"/>
  <c r="G26" i="40"/>
  <c r="I26" i="40"/>
  <c r="K26" i="40"/>
  <c r="M26" i="40"/>
  <c r="O26" i="40"/>
  <c r="Q26" i="40"/>
  <c r="V26" i="40"/>
  <c r="G27" i="40"/>
  <c r="M27" i="40" s="1"/>
  <c r="I27" i="40"/>
  <c r="K27" i="40"/>
  <c r="O27" i="40"/>
  <c r="Q27" i="40"/>
  <c r="V27" i="40"/>
  <c r="G28" i="40"/>
  <c r="I28" i="40"/>
  <c r="K28" i="40"/>
  <c r="M28" i="40"/>
  <c r="O28" i="40"/>
  <c r="Q28" i="40"/>
  <c r="V28" i="40"/>
  <c r="G30" i="40"/>
  <c r="G29" i="40" s="1"/>
  <c r="I30" i="40"/>
  <c r="I29" i="40" s="1"/>
  <c r="K30" i="40"/>
  <c r="K29" i="40" s="1"/>
  <c r="M30" i="40"/>
  <c r="O30" i="40"/>
  <c r="Q30" i="40"/>
  <c r="V30" i="40"/>
  <c r="G31" i="40"/>
  <c r="I31" i="40"/>
  <c r="K31" i="40"/>
  <c r="M31" i="40"/>
  <c r="O31" i="40"/>
  <c r="O29" i="40" s="1"/>
  <c r="Q31" i="40"/>
  <c r="Q29" i="40" s="1"/>
  <c r="V31" i="40"/>
  <c r="V29" i="40" s="1"/>
  <c r="G32" i="40"/>
  <c r="M32" i="40" s="1"/>
  <c r="I32" i="40"/>
  <c r="K32" i="40"/>
  <c r="O32" i="40"/>
  <c r="Q32" i="40"/>
  <c r="V32" i="40"/>
  <c r="G33" i="40"/>
  <c r="I33" i="40"/>
  <c r="K33" i="40"/>
  <c r="M33" i="40"/>
  <c r="O33" i="40"/>
  <c r="Q33" i="40"/>
  <c r="V33" i="40"/>
  <c r="G34" i="40"/>
  <c r="I34" i="40"/>
  <c r="K34" i="40"/>
  <c r="M34" i="40"/>
  <c r="O34" i="40"/>
  <c r="Q34" i="40"/>
  <c r="V34" i="40"/>
  <c r="G36" i="40"/>
  <c r="I36" i="40"/>
  <c r="K36" i="40"/>
  <c r="M36" i="40"/>
  <c r="O36" i="40"/>
  <c r="Q36" i="40"/>
  <c r="V36" i="40"/>
  <c r="G38" i="40"/>
  <c r="I38" i="40"/>
  <c r="K38" i="40"/>
  <c r="M38" i="40"/>
  <c r="O38" i="40"/>
  <c r="Q38" i="40"/>
  <c r="V38" i="40"/>
  <c r="G41" i="40"/>
  <c r="M41" i="40" s="1"/>
  <c r="I41" i="40"/>
  <c r="K41" i="40"/>
  <c r="O41" i="40"/>
  <c r="Q41" i="40"/>
  <c r="V41" i="40"/>
  <c r="G43" i="40"/>
  <c r="I43" i="40"/>
  <c r="K43" i="40"/>
  <c r="M43" i="40"/>
  <c r="O43" i="40"/>
  <c r="Q43" i="40"/>
  <c r="V43" i="40"/>
  <c r="G45" i="40"/>
  <c r="M45" i="40" s="1"/>
  <c r="I45" i="40"/>
  <c r="K45" i="40"/>
  <c r="O45" i="40"/>
  <c r="Q45" i="40"/>
  <c r="V45" i="40"/>
  <c r="G46" i="40"/>
  <c r="I46" i="40"/>
  <c r="K46" i="40"/>
  <c r="M46" i="40"/>
  <c r="O46" i="40"/>
  <c r="Q46" i="40"/>
  <c r="V46" i="40"/>
  <c r="G47" i="40"/>
  <c r="I47" i="40"/>
  <c r="K47" i="40"/>
  <c r="M47" i="40"/>
  <c r="O47" i="40"/>
  <c r="Q47" i="40"/>
  <c r="V47" i="40"/>
  <c r="G48" i="40"/>
  <c r="I48" i="40"/>
  <c r="K48" i="40"/>
  <c r="M48" i="40"/>
  <c r="O48" i="40"/>
  <c r="Q48" i="40"/>
  <c r="V48" i="40"/>
  <c r="G49" i="40"/>
  <c r="I49" i="40"/>
  <c r="K49" i="40"/>
  <c r="M49" i="40"/>
  <c r="O49" i="40"/>
  <c r="Q49" i="40"/>
  <c r="V49" i="40"/>
  <c r="G50" i="40"/>
  <c r="M50" i="40" s="1"/>
  <c r="I50" i="40"/>
  <c r="K50" i="40"/>
  <c r="O50" i="40"/>
  <c r="Q50" i="40"/>
  <c r="V50" i="40"/>
  <c r="G51" i="40"/>
  <c r="I51" i="40"/>
  <c r="K51" i="40"/>
  <c r="M51" i="40"/>
  <c r="O51" i="40"/>
  <c r="Q51" i="40"/>
  <c r="V51" i="40"/>
  <c r="G52" i="40"/>
  <c r="I52" i="40"/>
  <c r="K52" i="40"/>
  <c r="M52" i="40"/>
  <c r="O52" i="40"/>
  <c r="Q52" i="40"/>
  <c r="V52" i="40"/>
  <c r="G54" i="40"/>
  <c r="I54" i="40"/>
  <c r="K54" i="40"/>
  <c r="M54" i="40"/>
  <c r="O54" i="40"/>
  <c r="Q54" i="40"/>
  <c r="Q53" i="40" s="1"/>
  <c r="V54" i="40"/>
  <c r="V53" i="40" s="1"/>
  <c r="G55" i="40"/>
  <c r="M55" i="40" s="1"/>
  <c r="I55" i="40"/>
  <c r="I53" i="40" s="1"/>
  <c r="K55" i="40"/>
  <c r="K53" i="40" s="1"/>
  <c r="O55" i="40"/>
  <c r="Q55" i="40"/>
  <c r="V55" i="40"/>
  <c r="G56" i="40"/>
  <c r="I56" i="40"/>
  <c r="K56" i="40"/>
  <c r="M56" i="40"/>
  <c r="O56" i="40"/>
  <c r="Q56" i="40"/>
  <c r="V56" i="40"/>
  <c r="G57" i="40"/>
  <c r="M57" i="40" s="1"/>
  <c r="I57" i="40"/>
  <c r="K57" i="40"/>
  <c r="O57" i="40"/>
  <c r="Q57" i="40"/>
  <c r="V57" i="40"/>
  <c r="G58" i="40"/>
  <c r="I58" i="40"/>
  <c r="K58" i="40"/>
  <c r="M58" i="40"/>
  <c r="O58" i="40"/>
  <c r="Q58" i="40"/>
  <c r="V58" i="40"/>
  <c r="G59" i="40"/>
  <c r="I59" i="40"/>
  <c r="K59" i="40"/>
  <c r="M59" i="40"/>
  <c r="O59" i="40"/>
  <c r="Q59" i="40"/>
  <c r="V59" i="40"/>
  <c r="G60" i="40"/>
  <c r="I60" i="40"/>
  <c r="K60" i="40"/>
  <c r="M60" i="40"/>
  <c r="O60" i="40"/>
  <c r="Q60" i="40"/>
  <c r="V60" i="40"/>
  <c r="G61" i="40"/>
  <c r="I61" i="40"/>
  <c r="K61" i="40"/>
  <c r="M61" i="40"/>
  <c r="O61" i="40"/>
  <c r="Q61" i="40"/>
  <c r="V61" i="40"/>
  <c r="G62" i="40"/>
  <c r="M62" i="40" s="1"/>
  <c r="I62" i="40"/>
  <c r="K62" i="40"/>
  <c r="O62" i="40"/>
  <c r="Q62" i="40"/>
  <c r="V62" i="40"/>
  <c r="G63" i="40"/>
  <c r="I63" i="40"/>
  <c r="K63" i="40"/>
  <c r="M63" i="40"/>
  <c r="O63" i="40"/>
  <c r="Q63" i="40"/>
  <c r="V63" i="40"/>
  <c r="G64" i="40"/>
  <c r="I64" i="40"/>
  <c r="K64" i="40"/>
  <c r="M64" i="40"/>
  <c r="O64" i="40"/>
  <c r="Q64" i="40"/>
  <c r="V64" i="40"/>
  <c r="G65" i="40"/>
  <c r="I65" i="40"/>
  <c r="K65" i="40"/>
  <c r="M65" i="40"/>
  <c r="O65" i="40"/>
  <c r="O53" i="40" s="1"/>
  <c r="Q65" i="40"/>
  <c r="V65" i="40"/>
  <c r="G66" i="40"/>
  <c r="I66" i="40"/>
  <c r="K66" i="40"/>
  <c r="M66" i="40"/>
  <c r="O66" i="40"/>
  <c r="Q66" i="40"/>
  <c r="V66" i="40"/>
  <c r="G67" i="40"/>
  <c r="M67" i="40" s="1"/>
  <c r="I67" i="40"/>
  <c r="K67" i="40"/>
  <c r="O67" i="40"/>
  <c r="Q67" i="40"/>
  <c r="V67" i="40"/>
  <c r="G69" i="40"/>
  <c r="M69" i="40" s="1"/>
  <c r="M68" i="40" s="1"/>
  <c r="I69" i="40"/>
  <c r="K69" i="40"/>
  <c r="O69" i="40"/>
  <c r="Q69" i="40"/>
  <c r="V69" i="40"/>
  <c r="G70" i="40"/>
  <c r="I70" i="40"/>
  <c r="I68" i="40" s="1"/>
  <c r="K70" i="40"/>
  <c r="K68" i="40" s="1"/>
  <c r="M70" i="40"/>
  <c r="O70" i="40"/>
  <c r="O68" i="40" s="1"/>
  <c r="Q70" i="40"/>
  <c r="Q68" i="40" s="1"/>
  <c r="V70" i="40"/>
  <c r="G71" i="40"/>
  <c r="I71" i="40"/>
  <c r="K71" i="40"/>
  <c r="M71" i="40"/>
  <c r="O71" i="40"/>
  <c r="Q71" i="40"/>
  <c r="V71" i="40"/>
  <c r="G72" i="40"/>
  <c r="I72" i="40"/>
  <c r="K72" i="40"/>
  <c r="M72" i="40"/>
  <c r="O72" i="40"/>
  <c r="Q72" i="40"/>
  <c r="V72" i="40"/>
  <c r="G73" i="40"/>
  <c r="I73" i="40"/>
  <c r="K73" i="40"/>
  <c r="M73" i="40"/>
  <c r="O73" i="40"/>
  <c r="Q73" i="40"/>
  <c r="V73" i="40"/>
  <c r="G74" i="40"/>
  <c r="M74" i="40" s="1"/>
  <c r="I74" i="40"/>
  <c r="K74" i="40"/>
  <c r="O74" i="40"/>
  <c r="Q74" i="40"/>
  <c r="V74" i="40"/>
  <c r="G75" i="40"/>
  <c r="I75" i="40"/>
  <c r="K75" i="40"/>
  <c r="M75" i="40"/>
  <c r="O75" i="40"/>
  <c r="Q75" i="40"/>
  <c r="V75" i="40"/>
  <c r="V68" i="40" s="1"/>
  <c r="G76" i="40"/>
  <c r="I76" i="40"/>
  <c r="K76" i="40"/>
  <c r="M76" i="40"/>
  <c r="O76" i="40"/>
  <c r="Q76" i="40"/>
  <c r="V76" i="40"/>
  <c r="G77" i="40"/>
  <c r="I77" i="40"/>
  <c r="K77" i="40"/>
  <c r="M77" i="40"/>
  <c r="O77" i="40"/>
  <c r="Q77" i="40"/>
  <c r="V77" i="40"/>
  <c r="G79" i="40"/>
  <c r="M79" i="40" s="1"/>
  <c r="I79" i="40"/>
  <c r="I78" i="40" s="1"/>
  <c r="K79" i="40"/>
  <c r="K78" i="40" s="1"/>
  <c r="O79" i="40"/>
  <c r="Q79" i="40"/>
  <c r="V79" i="40"/>
  <c r="G81" i="40"/>
  <c r="I81" i="40"/>
  <c r="K81" i="40"/>
  <c r="M81" i="40"/>
  <c r="O81" i="40"/>
  <c r="O78" i="40" s="1"/>
  <c r="Q81" i="40"/>
  <c r="Q78" i="40" s="1"/>
  <c r="V81" i="40"/>
  <c r="V78" i="40" s="1"/>
  <c r="G82" i="40"/>
  <c r="M82" i="40" s="1"/>
  <c r="I82" i="40"/>
  <c r="K82" i="40"/>
  <c r="O82" i="40"/>
  <c r="Q82" i="40"/>
  <c r="V82" i="40"/>
  <c r="G84" i="40"/>
  <c r="I84" i="40"/>
  <c r="K84" i="40"/>
  <c r="M84" i="40"/>
  <c r="O84" i="40"/>
  <c r="Q84" i="40"/>
  <c r="V84" i="40"/>
  <c r="G85" i="40"/>
  <c r="I85" i="40"/>
  <c r="K85" i="40"/>
  <c r="M85" i="40"/>
  <c r="O85" i="40"/>
  <c r="Q85" i="40"/>
  <c r="V85" i="40"/>
  <c r="G86" i="40"/>
  <c r="I86" i="40"/>
  <c r="K86" i="40"/>
  <c r="M86" i="40"/>
  <c r="O86" i="40"/>
  <c r="Q86" i="40"/>
  <c r="V86" i="40"/>
  <c r="G87" i="40"/>
  <c r="I87" i="40"/>
  <c r="K87" i="40"/>
  <c r="M87" i="40"/>
  <c r="O87" i="40"/>
  <c r="Q87" i="40"/>
  <c r="V87" i="40"/>
  <c r="G88" i="40"/>
  <c r="M88" i="40" s="1"/>
  <c r="I88" i="40"/>
  <c r="K88" i="40"/>
  <c r="O88" i="40"/>
  <c r="Q88" i="40"/>
  <c r="V88" i="40"/>
  <c r="G89" i="40"/>
  <c r="I89" i="40"/>
  <c r="K89" i="40"/>
  <c r="M89" i="40"/>
  <c r="O89" i="40"/>
  <c r="Q89" i="40"/>
  <c r="V89" i="40"/>
  <c r="G91" i="40"/>
  <c r="G90" i="40" s="1"/>
  <c r="I91" i="40"/>
  <c r="I90" i="40" s="1"/>
  <c r="K91" i="40"/>
  <c r="K90" i="40" s="1"/>
  <c r="M91" i="40"/>
  <c r="O91" i="40"/>
  <c r="O90" i="40" s="1"/>
  <c r="Q91" i="40"/>
  <c r="V91" i="40"/>
  <c r="G92" i="40"/>
  <c r="I92" i="40"/>
  <c r="K92" i="40"/>
  <c r="M92" i="40"/>
  <c r="O92" i="40"/>
  <c r="Q92" i="40"/>
  <c r="Q90" i="40" s="1"/>
  <c r="V92" i="40"/>
  <c r="V90" i="40" s="1"/>
  <c r="G93" i="40"/>
  <c r="M93" i="40" s="1"/>
  <c r="I93" i="40"/>
  <c r="K93" i="40"/>
  <c r="O93" i="40"/>
  <c r="Q93" i="40"/>
  <c r="V93" i="40"/>
  <c r="G94" i="40"/>
  <c r="I94" i="40"/>
  <c r="K94" i="40"/>
  <c r="M94" i="40"/>
  <c r="O94" i="40"/>
  <c r="Q94" i="40"/>
  <c r="V94" i="40"/>
  <c r="G95" i="40"/>
  <c r="M95" i="40" s="1"/>
  <c r="I95" i="40"/>
  <c r="K95" i="40"/>
  <c r="O95" i="40"/>
  <c r="Q95" i="40"/>
  <c r="V95" i="40"/>
  <c r="G96" i="40"/>
  <c r="I96" i="40"/>
  <c r="K96" i="40"/>
  <c r="M96" i="40"/>
  <c r="O96" i="40"/>
  <c r="Q96" i="40"/>
  <c r="V96" i="40"/>
  <c r="G97" i="40"/>
  <c r="I97" i="40"/>
  <c r="K97" i="40"/>
  <c r="M97" i="40"/>
  <c r="O97" i="40"/>
  <c r="Q97" i="40"/>
  <c r="V97" i="40"/>
  <c r="G98" i="40"/>
  <c r="I98" i="40"/>
  <c r="K98" i="40"/>
  <c r="M98" i="40"/>
  <c r="O98" i="40"/>
  <c r="Q98" i="40"/>
  <c r="V98" i="40"/>
  <c r="G99" i="40"/>
  <c r="I99" i="40"/>
  <c r="K99" i="40"/>
  <c r="M99" i="40"/>
  <c r="O99" i="40"/>
  <c r="Q99" i="40"/>
  <c r="V99" i="40"/>
  <c r="G100" i="40"/>
  <c r="M100" i="40" s="1"/>
  <c r="I100" i="40"/>
  <c r="K100" i="40"/>
  <c r="O100" i="40"/>
  <c r="Q100" i="40"/>
  <c r="V100" i="40"/>
  <c r="G101" i="40"/>
  <c r="I101" i="40"/>
  <c r="K101" i="40"/>
  <c r="M101" i="40"/>
  <c r="O101" i="40"/>
  <c r="Q101" i="40"/>
  <c r="V101" i="40"/>
  <c r="G102" i="40"/>
  <c r="I102" i="40"/>
  <c r="K102" i="40"/>
  <c r="M102" i="40"/>
  <c r="O102" i="40"/>
  <c r="Q102" i="40"/>
  <c r="V102" i="40"/>
  <c r="O103" i="40"/>
  <c r="G104" i="40"/>
  <c r="I104" i="40"/>
  <c r="K104" i="40"/>
  <c r="M104" i="40"/>
  <c r="O104" i="40"/>
  <c r="Q104" i="40"/>
  <c r="Q103" i="40" s="1"/>
  <c r="V104" i="40"/>
  <c r="V103" i="40" s="1"/>
  <c r="G105" i="40"/>
  <c r="M105" i="40" s="1"/>
  <c r="M103" i="40" s="1"/>
  <c r="I105" i="40"/>
  <c r="I103" i="40" s="1"/>
  <c r="K105" i="40"/>
  <c r="K103" i="40" s="1"/>
  <c r="O105" i="40"/>
  <c r="Q105" i="40"/>
  <c r="V105" i="40"/>
  <c r="V106" i="40"/>
  <c r="G107" i="40"/>
  <c r="M107" i="40" s="1"/>
  <c r="M106" i="40" s="1"/>
  <c r="I107" i="40"/>
  <c r="K107" i="40"/>
  <c r="O107" i="40"/>
  <c r="Q107" i="40"/>
  <c r="V107" i="40"/>
  <c r="G109" i="40"/>
  <c r="I109" i="40"/>
  <c r="I106" i="40" s="1"/>
  <c r="K109" i="40"/>
  <c r="K106" i="40" s="1"/>
  <c r="M109" i="40"/>
  <c r="O109" i="40"/>
  <c r="O106" i="40" s="1"/>
  <c r="Q109" i="40"/>
  <c r="Q106" i="40" s="1"/>
  <c r="V109" i="40"/>
  <c r="O110" i="40"/>
  <c r="Q110" i="40"/>
  <c r="V110" i="40"/>
  <c r="G111" i="40"/>
  <c r="G110" i="40" s="1"/>
  <c r="I111" i="40"/>
  <c r="I110" i="40" s="1"/>
  <c r="K111" i="40"/>
  <c r="K110" i="40" s="1"/>
  <c r="M111" i="40"/>
  <c r="M110" i="40" s="1"/>
  <c r="O111" i="40"/>
  <c r="Q111" i="40"/>
  <c r="V111" i="40"/>
  <c r="G113" i="40"/>
  <c r="M113" i="40" s="1"/>
  <c r="M112" i="40" s="1"/>
  <c r="I113" i="40"/>
  <c r="I112" i="40" s="1"/>
  <c r="K113" i="40"/>
  <c r="O113" i="40"/>
  <c r="Q113" i="40"/>
  <c r="V113" i="40"/>
  <c r="G115" i="40"/>
  <c r="I115" i="40"/>
  <c r="K115" i="40"/>
  <c r="K112" i="40" s="1"/>
  <c r="M115" i="40"/>
  <c r="O115" i="40"/>
  <c r="O112" i="40" s="1"/>
  <c r="Q115" i="40"/>
  <c r="Q112" i="40" s="1"/>
  <c r="V115" i="40"/>
  <c r="V112" i="40" s="1"/>
  <c r="G117" i="40"/>
  <c r="I117" i="40"/>
  <c r="K117" i="40"/>
  <c r="M117" i="40"/>
  <c r="O117" i="40"/>
  <c r="Q117" i="40"/>
  <c r="V117" i="40"/>
  <c r="O118" i="40"/>
  <c r="G119" i="40"/>
  <c r="I119" i="40"/>
  <c r="K119" i="40"/>
  <c r="M119" i="40"/>
  <c r="O119" i="40"/>
  <c r="Q119" i="40"/>
  <c r="Q118" i="40" s="1"/>
  <c r="V119" i="40"/>
  <c r="V118" i="40" s="1"/>
  <c r="G120" i="40"/>
  <c r="M120" i="40" s="1"/>
  <c r="M118" i="40" s="1"/>
  <c r="I120" i="40"/>
  <c r="I118" i="40" s="1"/>
  <c r="K120" i="40"/>
  <c r="K118" i="40" s="1"/>
  <c r="O120" i="40"/>
  <c r="Q120" i="40"/>
  <c r="V120" i="40"/>
  <c r="G122" i="40"/>
  <c r="I122" i="40"/>
  <c r="K122" i="40"/>
  <c r="M122" i="40"/>
  <c r="O122" i="40"/>
  <c r="Q122" i="40"/>
  <c r="V122" i="40"/>
  <c r="G123" i="40"/>
  <c r="V123" i="40"/>
  <c r="G124" i="40"/>
  <c r="I124" i="40"/>
  <c r="I123" i="40" s="1"/>
  <c r="K124" i="40"/>
  <c r="K123" i="40" s="1"/>
  <c r="M124" i="40"/>
  <c r="M123" i="40" s="1"/>
  <c r="O124" i="40"/>
  <c r="O123" i="40" s="1"/>
  <c r="Q124" i="40"/>
  <c r="Q123" i="40" s="1"/>
  <c r="V124" i="40"/>
  <c r="AE126" i="40"/>
  <c r="G35" i="39"/>
  <c r="G9" i="39"/>
  <c r="G8" i="39" s="1"/>
  <c r="I9" i="39"/>
  <c r="I8" i="39" s="1"/>
  <c r="K9" i="39"/>
  <c r="K8" i="39" s="1"/>
  <c r="M9" i="39"/>
  <c r="O9" i="39"/>
  <c r="O8" i="39" s="1"/>
  <c r="Q9" i="39"/>
  <c r="V9" i="39"/>
  <c r="G11" i="39"/>
  <c r="I11" i="39"/>
  <c r="K11" i="39"/>
  <c r="M11" i="39"/>
  <c r="O11" i="39"/>
  <c r="Q11" i="39"/>
  <c r="Q8" i="39" s="1"/>
  <c r="V11" i="39"/>
  <c r="V8" i="39" s="1"/>
  <c r="G12" i="39"/>
  <c r="M12" i="39" s="1"/>
  <c r="I12" i="39"/>
  <c r="K12" i="39"/>
  <c r="O12" i="39"/>
  <c r="Q12" i="39"/>
  <c r="V12" i="39"/>
  <c r="G13" i="39"/>
  <c r="M13" i="39" s="1"/>
  <c r="I13" i="39"/>
  <c r="K13" i="39"/>
  <c r="O13" i="39"/>
  <c r="Q13" i="39"/>
  <c r="V13" i="39"/>
  <c r="G14" i="39"/>
  <c r="M14" i="39" s="1"/>
  <c r="I14" i="39"/>
  <c r="K14" i="39"/>
  <c r="O14" i="39"/>
  <c r="Q14" i="39"/>
  <c r="V14" i="39"/>
  <c r="G15" i="39"/>
  <c r="I15" i="39"/>
  <c r="K15" i="39"/>
  <c r="M15" i="39"/>
  <c r="O15" i="39"/>
  <c r="Q15" i="39"/>
  <c r="V15" i="39"/>
  <c r="G16" i="39"/>
  <c r="I16" i="39"/>
  <c r="K16" i="39"/>
  <c r="M16" i="39"/>
  <c r="O16" i="39"/>
  <c r="Q16" i="39"/>
  <c r="V16" i="39"/>
  <c r="G17" i="39"/>
  <c r="I17" i="39"/>
  <c r="K17" i="39"/>
  <c r="M17" i="39"/>
  <c r="O17" i="39"/>
  <c r="Q17" i="39"/>
  <c r="V17" i="39"/>
  <c r="G18" i="39"/>
  <c r="I18" i="39"/>
  <c r="K18" i="39"/>
  <c r="M18" i="39"/>
  <c r="O18" i="39"/>
  <c r="Q18" i="39"/>
  <c r="V18" i="39"/>
  <c r="G19" i="39"/>
  <c r="M19" i="39" s="1"/>
  <c r="I19" i="39"/>
  <c r="K19" i="39"/>
  <c r="O19" i="39"/>
  <c r="Q19" i="39"/>
  <c r="V19" i="39"/>
  <c r="G20" i="39"/>
  <c r="I20" i="39"/>
  <c r="K20" i="39"/>
  <c r="M20" i="39"/>
  <c r="O20" i="39"/>
  <c r="Q20" i="39"/>
  <c r="V20" i="39"/>
  <c r="G21" i="39"/>
  <c r="I21" i="39"/>
  <c r="K21" i="39"/>
  <c r="M21" i="39"/>
  <c r="O21" i="39"/>
  <c r="Q21" i="39"/>
  <c r="V21" i="39"/>
  <c r="G22" i="39"/>
  <c r="I22" i="39"/>
  <c r="K22" i="39"/>
  <c r="M22" i="39"/>
  <c r="O22" i="39"/>
  <c r="Q22" i="39"/>
  <c r="V22" i="39"/>
  <c r="G23" i="39"/>
  <c r="I23" i="39"/>
  <c r="K23" i="39"/>
  <c r="M23" i="39"/>
  <c r="O23" i="39"/>
  <c r="Q23" i="39"/>
  <c r="V23" i="39"/>
  <c r="I24" i="39"/>
  <c r="K24" i="39"/>
  <c r="G25" i="39"/>
  <c r="M25" i="39" s="1"/>
  <c r="I25" i="39"/>
  <c r="K25" i="39"/>
  <c r="O25" i="39"/>
  <c r="O24" i="39" s="1"/>
  <c r="Q25" i="39"/>
  <c r="Q24" i="39" s="1"/>
  <c r="V25" i="39"/>
  <c r="V24" i="39" s="1"/>
  <c r="G26" i="39"/>
  <c r="M26" i="39" s="1"/>
  <c r="I26" i="39"/>
  <c r="K26" i="39"/>
  <c r="O26" i="39"/>
  <c r="Q26" i="39"/>
  <c r="V26" i="39"/>
  <c r="G27" i="39"/>
  <c r="I27" i="39"/>
  <c r="K27" i="39"/>
  <c r="M27" i="39"/>
  <c r="O27" i="39"/>
  <c r="Q27" i="39"/>
  <c r="G28" i="39"/>
  <c r="I28" i="39"/>
  <c r="K28" i="39"/>
  <c r="M28" i="39"/>
  <c r="O28" i="39"/>
  <c r="Q28" i="39"/>
  <c r="V28" i="39"/>
  <c r="V27" i="39" s="1"/>
  <c r="K29" i="39"/>
  <c r="G30" i="39"/>
  <c r="I30" i="39"/>
  <c r="K30" i="39"/>
  <c r="M30" i="39"/>
  <c r="O30" i="39"/>
  <c r="O29" i="39" s="1"/>
  <c r="Q30" i="39"/>
  <c r="Q29" i="39" s="1"/>
  <c r="V30" i="39"/>
  <c r="V29" i="39" s="1"/>
  <c r="G31" i="39"/>
  <c r="M31" i="39" s="1"/>
  <c r="M29" i="39" s="1"/>
  <c r="I31" i="39"/>
  <c r="I29" i="39" s="1"/>
  <c r="K31" i="39"/>
  <c r="O31" i="39"/>
  <c r="Q31" i="39"/>
  <c r="V31" i="39"/>
  <c r="G33" i="39"/>
  <c r="I33" i="39"/>
  <c r="K33" i="39"/>
  <c r="M33" i="39"/>
  <c r="O33" i="39"/>
  <c r="Q33" i="39"/>
  <c r="V33" i="39"/>
  <c r="AE35" i="39"/>
  <c r="G55" i="38"/>
  <c r="BA33" i="38"/>
  <c r="BA31" i="38"/>
  <c r="BA29" i="38"/>
  <c r="V8" i="38"/>
  <c r="G9" i="38"/>
  <c r="M9" i="38" s="1"/>
  <c r="I9" i="38"/>
  <c r="I8" i="38" s="1"/>
  <c r="K9" i="38"/>
  <c r="O9" i="38"/>
  <c r="Q9" i="38"/>
  <c r="V9" i="38"/>
  <c r="G10" i="38"/>
  <c r="I10" i="38"/>
  <c r="K10" i="38"/>
  <c r="K8" i="38" s="1"/>
  <c r="M10" i="38"/>
  <c r="O10" i="38"/>
  <c r="O8" i="38" s="1"/>
  <c r="Q10" i="38"/>
  <c r="V10" i="38"/>
  <c r="G11" i="38"/>
  <c r="I11" i="38"/>
  <c r="K11" i="38"/>
  <c r="M11" i="38"/>
  <c r="O11" i="38"/>
  <c r="Q11" i="38"/>
  <c r="V11" i="38"/>
  <c r="G12" i="38"/>
  <c r="G8" i="38" s="1"/>
  <c r="I12" i="38"/>
  <c r="K12" i="38"/>
  <c r="O12" i="38"/>
  <c r="Q12" i="38"/>
  <c r="V12" i="38"/>
  <c r="G13" i="38"/>
  <c r="I13" i="38"/>
  <c r="K13" i="38"/>
  <c r="M13" i="38"/>
  <c r="O13" i="38"/>
  <c r="Q13" i="38"/>
  <c r="V13" i="38"/>
  <c r="G14" i="38"/>
  <c r="M14" i="38" s="1"/>
  <c r="I14" i="38"/>
  <c r="K14" i="38"/>
  <c r="O14" i="38"/>
  <c r="Q14" i="38"/>
  <c r="V14" i="38"/>
  <c r="G15" i="38"/>
  <c r="I15" i="38"/>
  <c r="K15" i="38"/>
  <c r="M15" i="38"/>
  <c r="O15" i="38"/>
  <c r="Q15" i="38"/>
  <c r="Q8" i="38" s="1"/>
  <c r="V15" i="38"/>
  <c r="G16" i="38"/>
  <c r="M16" i="38" s="1"/>
  <c r="I16" i="38"/>
  <c r="K16" i="38"/>
  <c r="O16" i="38"/>
  <c r="Q16" i="38"/>
  <c r="V16" i="38"/>
  <c r="G17" i="38"/>
  <c r="I17" i="38"/>
  <c r="K17" i="38"/>
  <c r="M17" i="38"/>
  <c r="O17" i="38"/>
  <c r="Q17" i="38"/>
  <c r="V17" i="38"/>
  <c r="G18" i="38"/>
  <c r="I18" i="38"/>
  <c r="K18" i="38"/>
  <c r="M18" i="38"/>
  <c r="O18" i="38"/>
  <c r="Q18" i="38"/>
  <c r="V18" i="38"/>
  <c r="G19" i="38"/>
  <c r="M19" i="38" s="1"/>
  <c r="I19" i="38"/>
  <c r="K19" i="38"/>
  <c r="O19" i="38"/>
  <c r="Q19" i="38"/>
  <c r="V19" i="38"/>
  <c r="Q20" i="38"/>
  <c r="V20" i="38"/>
  <c r="G21" i="38"/>
  <c r="M21" i="38" s="1"/>
  <c r="I21" i="38"/>
  <c r="I20" i="38" s="1"/>
  <c r="K21" i="38"/>
  <c r="O21" i="38"/>
  <c r="Q21" i="38"/>
  <c r="V21" i="38"/>
  <c r="G22" i="38"/>
  <c r="I22" i="38"/>
  <c r="K22" i="38"/>
  <c r="K20" i="38" s="1"/>
  <c r="M22" i="38"/>
  <c r="O22" i="38"/>
  <c r="O20" i="38" s="1"/>
  <c r="Q22" i="38"/>
  <c r="V22" i="38"/>
  <c r="G23" i="38"/>
  <c r="I23" i="38"/>
  <c r="K23" i="38"/>
  <c r="M23" i="38"/>
  <c r="O23" i="38"/>
  <c r="Q23" i="38"/>
  <c r="V23" i="38"/>
  <c r="G24" i="38"/>
  <c r="G20" i="38" s="1"/>
  <c r="I24" i="38"/>
  <c r="K24" i="38"/>
  <c r="O24" i="38"/>
  <c r="Q24" i="38"/>
  <c r="V24" i="38"/>
  <c r="G25" i="38"/>
  <c r="I25" i="38"/>
  <c r="K25" i="38"/>
  <c r="M25" i="38"/>
  <c r="O25" i="38"/>
  <c r="Q25" i="38"/>
  <c r="V25" i="38"/>
  <c r="G26" i="38"/>
  <c r="M26" i="38" s="1"/>
  <c r="I26" i="38"/>
  <c r="K26" i="38"/>
  <c r="O26" i="38"/>
  <c r="Q26" i="38"/>
  <c r="V26" i="38"/>
  <c r="Q27" i="38"/>
  <c r="G28" i="38"/>
  <c r="M28" i="38" s="1"/>
  <c r="M27" i="38" s="1"/>
  <c r="I28" i="38"/>
  <c r="K28" i="38"/>
  <c r="O28" i="38"/>
  <c r="Q28" i="38"/>
  <c r="V28" i="38"/>
  <c r="V27" i="38" s="1"/>
  <c r="G30" i="38"/>
  <c r="I30" i="38"/>
  <c r="I27" i="38" s="1"/>
  <c r="K30" i="38"/>
  <c r="K27" i="38" s="1"/>
  <c r="M30" i="38"/>
  <c r="O30" i="38"/>
  <c r="Q30" i="38"/>
  <c r="V30" i="38"/>
  <c r="G32" i="38"/>
  <c r="I32" i="38"/>
  <c r="K32" i="38"/>
  <c r="M32" i="38"/>
  <c r="O32" i="38"/>
  <c r="Q32" i="38"/>
  <c r="V32" i="38"/>
  <c r="G34" i="38"/>
  <c r="M34" i="38" s="1"/>
  <c r="I34" i="38"/>
  <c r="K34" i="38"/>
  <c r="O34" i="38"/>
  <c r="Q34" i="38"/>
  <c r="V34" i="38"/>
  <c r="G35" i="38"/>
  <c r="I35" i="38"/>
  <c r="K35" i="38"/>
  <c r="M35" i="38"/>
  <c r="O35" i="38"/>
  <c r="Q35" i="38"/>
  <c r="V35" i="38"/>
  <c r="G36" i="38"/>
  <c r="M36" i="38" s="1"/>
  <c r="I36" i="38"/>
  <c r="K36" i="38"/>
  <c r="O36" i="38"/>
  <c r="Q36" i="38"/>
  <c r="V36" i="38"/>
  <c r="G37" i="38"/>
  <c r="I37" i="38"/>
  <c r="K37" i="38"/>
  <c r="M37" i="38"/>
  <c r="O37" i="38"/>
  <c r="O27" i="38" s="1"/>
  <c r="Q37" i="38"/>
  <c r="V37" i="38"/>
  <c r="G39" i="38"/>
  <c r="G38" i="38" s="1"/>
  <c r="I39" i="38"/>
  <c r="I38" i="38" s="1"/>
  <c r="K39" i="38"/>
  <c r="K38" i="38" s="1"/>
  <c r="O39" i="38"/>
  <c r="O38" i="38" s="1"/>
  <c r="Q39" i="38"/>
  <c r="Q38" i="38" s="1"/>
  <c r="V39" i="38"/>
  <c r="G40" i="38"/>
  <c r="I40" i="38"/>
  <c r="K40" i="38"/>
  <c r="M40" i="38"/>
  <c r="O40" i="38"/>
  <c r="Q40" i="38"/>
  <c r="V40" i="38"/>
  <c r="V38" i="38" s="1"/>
  <c r="G41" i="38"/>
  <c r="M41" i="38" s="1"/>
  <c r="I41" i="38"/>
  <c r="K41" i="38"/>
  <c r="O41" i="38"/>
  <c r="Q41" i="38"/>
  <c r="V41" i="38"/>
  <c r="G42" i="38"/>
  <c r="I42" i="38"/>
  <c r="K42" i="38"/>
  <c r="M42" i="38"/>
  <c r="O42" i="38"/>
  <c r="Q42" i="38"/>
  <c r="V42" i="38"/>
  <c r="G43" i="38"/>
  <c r="M43" i="38" s="1"/>
  <c r="I43" i="38"/>
  <c r="K43" i="38"/>
  <c r="O43" i="38"/>
  <c r="Q43" i="38"/>
  <c r="V43" i="38"/>
  <c r="G44" i="38"/>
  <c r="I44" i="38"/>
  <c r="K44" i="38"/>
  <c r="M44" i="38"/>
  <c r="O44" i="38"/>
  <c r="Q44" i="38"/>
  <c r="V44" i="38"/>
  <c r="G45" i="38"/>
  <c r="I45" i="38"/>
  <c r="K45" i="38"/>
  <c r="M45" i="38"/>
  <c r="O45" i="38"/>
  <c r="Q45" i="38"/>
  <c r="V45" i="38"/>
  <c r="G46" i="38"/>
  <c r="M46" i="38" s="1"/>
  <c r="I46" i="38"/>
  <c r="K46" i="38"/>
  <c r="O46" i="38"/>
  <c r="Q46" i="38"/>
  <c r="V46" i="38"/>
  <c r="G47" i="38"/>
  <c r="I47" i="38"/>
  <c r="K47" i="38"/>
  <c r="M47" i="38"/>
  <c r="O47" i="38"/>
  <c r="Q47" i="38"/>
  <c r="V47" i="38"/>
  <c r="G48" i="38"/>
  <c r="M48" i="38" s="1"/>
  <c r="I48" i="38"/>
  <c r="K48" i="38"/>
  <c r="O48" i="38"/>
  <c r="Q48" i="38"/>
  <c r="V48" i="38"/>
  <c r="G49" i="38"/>
  <c r="I49" i="38"/>
  <c r="K49" i="38"/>
  <c r="M49" i="38"/>
  <c r="O49" i="38"/>
  <c r="Q49" i="38"/>
  <c r="V49" i="38"/>
  <c r="G50" i="38"/>
  <c r="I50" i="38"/>
  <c r="K50" i="38"/>
  <c r="M50" i="38"/>
  <c r="O50" i="38"/>
  <c r="Q50" i="38"/>
  <c r="V50" i="38"/>
  <c r="G51" i="38"/>
  <c r="M51" i="38" s="1"/>
  <c r="I51" i="38"/>
  <c r="K51" i="38"/>
  <c r="O51" i="38"/>
  <c r="Q51" i="38"/>
  <c r="V51" i="38"/>
  <c r="G52" i="38"/>
  <c r="I52" i="38"/>
  <c r="K52" i="38"/>
  <c r="M52" i="38"/>
  <c r="O52" i="38"/>
  <c r="Q52" i="38"/>
  <c r="V52" i="38"/>
  <c r="G53" i="38"/>
  <c r="M53" i="38" s="1"/>
  <c r="I53" i="38"/>
  <c r="K53" i="38"/>
  <c r="O53" i="38"/>
  <c r="Q53" i="38"/>
  <c r="V53" i="38"/>
  <c r="AE55" i="38"/>
  <c r="G58" i="37"/>
  <c r="G9" i="37"/>
  <c r="G8" i="37" s="1"/>
  <c r="I9" i="37"/>
  <c r="I8" i="37" s="1"/>
  <c r="K9" i="37"/>
  <c r="K8" i="37" s="1"/>
  <c r="M9" i="37"/>
  <c r="O9" i="37"/>
  <c r="O8" i="37" s="1"/>
  <c r="Q9" i="37"/>
  <c r="V9" i="37"/>
  <c r="G12" i="37"/>
  <c r="I12" i="37"/>
  <c r="K12" i="37"/>
  <c r="M12" i="37"/>
  <c r="O12" i="37"/>
  <c r="Q12" i="37"/>
  <c r="Q8" i="37" s="1"/>
  <c r="V12" i="37"/>
  <c r="G15" i="37"/>
  <c r="M15" i="37" s="1"/>
  <c r="I15" i="37"/>
  <c r="K15" i="37"/>
  <c r="O15" i="37"/>
  <c r="Q15" i="37"/>
  <c r="V15" i="37"/>
  <c r="G18" i="37"/>
  <c r="I18" i="37"/>
  <c r="K18" i="37"/>
  <c r="M18" i="37"/>
  <c r="O18" i="37"/>
  <c r="Q18" i="37"/>
  <c r="V18" i="37"/>
  <c r="V8" i="37" s="1"/>
  <c r="G19" i="37"/>
  <c r="M19" i="37" s="1"/>
  <c r="I19" i="37"/>
  <c r="K19" i="37"/>
  <c r="O19" i="37"/>
  <c r="Q19" i="37"/>
  <c r="V19" i="37"/>
  <c r="G20" i="37"/>
  <c r="M20" i="37" s="1"/>
  <c r="I20" i="37"/>
  <c r="K20" i="37"/>
  <c r="O20" i="37"/>
  <c r="Q20" i="37"/>
  <c r="V20" i="37"/>
  <c r="G21" i="37"/>
  <c r="I21" i="37"/>
  <c r="K21" i="37"/>
  <c r="M21" i="37"/>
  <c r="O21" i="37"/>
  <c r="Q21" i="37"/>
  <c r="V21" i="37"/>
  <c r="G22" i="37"/>
  <c r="I22" i="37"/>
  <c r="K22" i="37"/>
  <c r="M22" i="37"/>
  <c r="O22" i="37"/>
  <c r="Q22" i="37"/>
  <c r="V22" i="37"/>
  <c r="G23" i="37"/>
  <c r="I23" i="37"/>
  <c r="K23" i="37"/>
  <c r="M23" i="37"/>
  <c r="O23" i="37"/>
  <c r="Q23" i="37"/>
  <c r="V23" i="37"/>
  <c r="G24" i="37"/>
  <c r="M24" i="37" s="1"/>
  <c r="I24" i="37"/>
  <c r="K24" i="37"/>
  <c r="O24" i="37"/>
  <c r="Q24" i="37"/>
  <c r="V24" i="37"/>
  <c r="G25" i="37"/>
  <c r="I25" i="37"/>
  <c r="K25" i="37"/>
  <c r="M25" i="37"/>
  <c r="O25" i="37"/>
  <c r="Q25" i="37"/>
  <c r="V25" i="37"/>
  <c r="G26" i="37"/>
  <c r="I26" i="37"/>
  <c r="K26" i="37"/>
  <c r="M26" i="37"/>
  <c r="O26" i="37"/>
  <c r="Q26" i="37"/>
  <c r="V26" i="37"/>
  <c r="G27" i="37"/>
  <c r="I27" i="37"/>
  <c r="K27" i="37"/>
  <c r="M27" i="37"/>
  <c r="O27" i="37"/>
  <c r="Q27" i="37"/>
  <c r="V27" i="37"/>
  <c r="G28" i="37"/>
  <c r="I28" i="37"/>
  <c r="K28" i="37"/>
  <c r="M28" i="37"/>
  <c r="O28" i="37"/>
  <c r="Q28" i="37"/>
  <c r="V28" i="37"/>
  <c r="G29" i="37"/>
  <c r="M29" i="37" s="1"/>
  <c r="I29" i="37"/>
  <c r="K29" i="37"/>
  <c r="O29" i="37"/>
  <c r="Q29" i="37"/>
  <c r="V29" i="37"/>
  <c r="G30" i="37"/>
  <c r="I30" i="37"/>
  <c r="K30" i="37"/>
  <c r="M30" i="37"/>
  <c r="O30" i="37"/>
  <c r="Q30" i="37"/>
  <c r="V30" i="37"/>
  <c r="G31" i="37"/>
  <c r="M31" i="37" s="1"/>
  <c r="I31" i="37"/>
  <c r="K31" i="37"/>
  <c r="O31" i="37"/>
  <c r="Q31" i="37"/>
  <c r="V31" i="37"/>
  <c r="G32" i="37"/>
  <c r="M32" i="37" s="1"/>
  <c r="I32" i="37"/>
  <c r="K32" i="37"/>
  <c r="O32" i="37"/>
  <c r="Q32" i="37"/>
  <c r="V32" i="37"/>
  <c r="G33" i="37"/>
  <c r="I33" i="37"/>
  <c r="K33" i="37"/>
  <c r="M33" i="37"/>
  <c r="O33" i="37"/>
  <c r="Q33" i="37"/>
  <c r="V33" i="37"/>
  <c r="G34" i="37"/>
  <c r="I34" i="37"/>
  <c r="K34" i="37"/>
  <c r="M34" i="37"/>
  <c r="O34" i="37"/>
  <c r="Q34" i="37"/>
  <c r="V34" i="37"/>
  <c r="G35" i="37"/>
  <c r="I35" i="37"/>
  <c r="K35" i="37"/>
  <c r="M35" i="37"/>
  <c r="O35" i="37"/>
  <c r="Q35" i="37"/>
  <c r="V35" i="37"/>
  <c r="G36" i="37"/>
  <c r="M36" i="37" s="1"/>
  <c r="I36" i="37"/>
  <c r="K36" i="37"/>
  <c r="O36" i="37"/>
  <c r="Q36" i="37"/>
  <c r="V36" i="37"/>
  <c r="G37" i="37"/>
  <c r="I37" i="37"/>
  <c r="K37" i="37"/>
  <c r="M37" i="37"/>
  <c r="O37" i="37"/>
  <c r="Q37" i="37"/>
  <c r="V37" i="37"/>
  <c r="G38" i="37"/>
  <c r="I38" i="37"/>
  <c r="K38" i="37"/>
  <c r="M38" i="37"/>
  <c r="O38" i="37"/>
  <c r="Q38" i="37"/>
  <c r="V38" i="37"/>
  <c r="G39" i="37"/>
  <c r="I39" i="37"/>
  <c r="K39" i="37"/>
  <c r="M39" i="37"/>
  <c r="O39" i="37"/>
  <c r="Q39" i="37"/>
  <c r="V39" i="37"/>
  <c r="G40" i="37"/>
  <c r="I40" i="37"/>
  <c r="K40" i="37"/>
  <c r="M40" i="37"/>
  <c r="O40" i="37"/>
  <c r="Q40" i="37"/>
  <c r="V40" i="37"/>
  <c r="G41" i="37"/>
  <c r="M41" i="37" s="1"/>
  <c r="I41" i="37"/>
  <c r="K41" i="37"/>
  <c r="O41" i="37"/>
  <c r="Q41" i="37"/>
  <c r="V41" i="37"/>
  <c r="G42" i="37"/>
  <c r="I42" i="37"/>
  <c r="K42" i="37"/>
  <c r="M42" i="37"/>
  <c r="O42" i="37"/>
  <c r="Q42" i="37"/>
  <c r="V42" i="37"/>
  <c r="G43" i="37"/>
  <c r="M43" i="37" s="1"/>
  <c r="I43" i="37"/>
  <c r="K43" i="37"/>
  <c r="O43" i="37"/>
  <c r="Q43" i="37"/>
  <c r="V43" i="37"/>
  <c r="G44" i="37"/>
  <c r="M44" i="37" s="1"/>
  <c r="I44" i="37"/>
  <c r="K44" i="37"/>
  <c r="O44" i="37"/>
  <c r="Q44" i="37"/>
  <c r="V44" i="37"/>
  <c r="G46" i="37"/>
  <c r="G45" i="37" s="1"/>
  <c r="I46" i="37"/>
  <c r="I45" i="37" s="1"/>
  <c r="K46" i="37"/>
  <c r="K45" i="37" s="1"/>
  <c r="M46" i="37"/>
  <c r="M45" i="37" s="1"/>
  <c r="O46" i="37"/>
  <c r="Q46" i="37"/>
  <c r="V46" i="37"/>
  <c r="G47" i="37"/>
  <c r="I47" i="37"/>
  <c r="K47" i="37"/>
  <c r="M47" i="37"/>
  <c r="O47" i="37"/>
  <c r="O45" i="37" s="1"/>
  <c r="Q47" i="37"/>
  <c r="Q45" i="37" s="1"/>
  <c r="V47" i="37"/>
  <c r="V45" i="37" s="1"/>
  <c r="G48" i="37"/>
  <c r="I48" i="37"/>
  <c r="G49" i="37"/>
  <c r="I49" i="37"/>
  <c r="K49" i="37"/>
  <c r="K48" i="37" s="1"/>
  <c r="M49" i="37"/>
  <c r="M48" i="37" s="1"/>
  <c r="O49" i="37"/>
  <c r="O48" i="37" s="1"/>
  <c r="Q49" i="37"/>
  <c r="Q48" i="37" s="1"/>
  <c r="V49" i="37"/>
  <c r="V48" i="37" s="1"/>
  <c r="G51" i="37"/>
  <c r="I51" i="37"/>
  <c r="K51" i="37"/>
  <c r="M51" i="37"/>
  <c r="O51" i="37"/>
  <c r="Q51" i="37"/>
  <c r="V51" i="37"/>
  <c r="O52" i="37"/>
  <c r="G53" i="37"/>
  <c r="I53" i="37"/>
  <c r="K53" i="37"/>
  <c r="M53" i="37"/>
  <c r="O53" i="37"/>
  <c r="Q53" i="37"/>
  <c r="Q52" i="37" s="1"/>
  <c r="V53" i="37"/>
  <c r="V52" i="37" s="1"/>
  <c r="G54" i="37"/>
  <c r="M54" i="37" s="1"/>
  <c r="M52" i="37" s="1"/>
  <c r="I54" i="37"/>
  <c r="I52" i="37" s="1"/>
  <c r="K54" i="37"/>
  <c r="K52" i="37" s="1"/>
  <c r="O54" i="37"/>
  <c r="Q54" i="37"/>
  <c r="V54" i="37"/>
  <c r="I55" i="37"/>
  <c r="K55" i="37"/>
  <c r="O55" i="37"/>
  <c r="Q55" i="37"/>
  <c r="V55" i="37"/>
  <c r="G56" i="37"/>
  <c r="M56" i="37" s="1"/>
  <c r="M55" i="37" s="1"/>
  <c r="I56" i="37"/>
  <c r="K56" i="37"/>
  <c r="O56" i="37"/>
  <c r="Q56" i="37"/>
  <c r="V56" i="37"/>
  <c r="AE58" i="37"/>
  <c r="G166" i="36"/>
  <c r="Q8" i="36"/>
  <c r="V8" i="36"/>
  <c r="G9" i="36"/>
  <c r="G8" i="36" s="1"/>
  <c r="I9" i="36"/>
  <c r="I8" i="36" s="1"/>
  <c r="K9" i="36"/>
  <c r="K8" i="36" s="1"/>
  <c r="M9" i="36"/>
  <c r="M8" i="36" s="1"/>
  <c r="O9" i="36"/>
  <c r="O8" i="36" s="1"/>
  <c r="Q9" i="36"/>
  <c r="V9" i="36"/>
  <c r="G11" i="36"/>
  <c r="M11" i="36" s="1"/>
  <c r="I11" i="36"/>
  <c r="I10" i="36" s="1"/>
  <c r="K11" i="36"/>
  <c r="K10" i="36" s="1"/>
  <c r="O11" i="36"/>
  <c r="Q11" i="36"/>
  <c r="V11" i="36"/>
  <c r="G13" i="36"/>
  <c r="I13" i="36"/>
  <c r="K13" i="36"/>
  <c r="M13" i="36"/>
  <c r="O13" i="36"/>
  <c r="O10" i="36" s="1"/>
  <c r="Q13" i="36"/>
  <c r="Q10" i="36" s="1"/>
  <c r="V13" i="36"/>
  <c r="V10" i="36" s="1"/>
  <c r="G14" i="36"/>
  <c r="M14" i="36" s="1"/>
  <c r="I14" i="36"/>
  <c r="K14" i="36"/>
  <c r="O14" i="36"/>
  <c r="Q14" i="36"/>
  <c r="V14" i="36"/>
  <c r="G16" i="36"/>
  <c r="I16" i="36"/>
  <c r="K16" i="36"/>
  <c r="M16" i="36"/>
  <c r="O16" i="36"/>
  <c r="Q16" i="36"/>
  <c r="G17" i="36"/>
  <c r="I17" i="36"/>
  <c r="K17" i="36"/>
  <c r="M17" i="36"/>
  <c r="O17" i="36"/>
  <c r="Q17" i="36"/>
  <c r="V17" i="36"/>
  <c r="V16" i="36" s="1"/>
  <c r="G18" i="36"/>
  <c r="I18" i="36"/>
  <c r="K18" i="36"/>
  <c r="M18" i="36"/>
  <c r="G19" i="36"/>
  <c r="I19" i="36"/>
  <c r="K19" i="36"/>
  <c r="M19" i="36"/>
  <c r="O19" i="36"/>
  <c r="O18" i="36" s="1"/>
  <c r="Q19" i="36"/>
  <c r="Q18" i="36" s="1"/>
  <c r="V19" i="36"/>
  <c r="V18" i="36" s="1"/>
  <c r="G20" i="36"/>
  <c r="I20" i="36"/>
  <c r="G21" i="36"/>
  <c r="I21" i="36"/>
  <c r="K21" i="36"/>
  <c r="K20" i="36" s="1"/>
  <c r="M21" i="36"/>
  <c r="M20" i="36" s="1"/>
  <c r="O21" i="36"/>
  <c r="O20" i="36" s="1"/>
  <c r="Q21" i="36"/>
  <c r="Q20" i="36" s="1"/>
  <c r="V21" i="36"/>
  <c r="V20" i="36" s="1"/>
  <c r="G22" i="36"/>
  <c r="I22" i="36"/>
  <c r="K22" i="36"/>
  <c r="M22" i="36"/>
  <c r="O22" i="36"/>
  <c r="Q22" i="36"/>
  <c r="V22" i="36"/>
  <c r="G23" i="36"/>
  <c r="I23" i="36"/>
  <c r="K23" i="36"/>
  <c r="M23" i="36"/>
  <c r="O23" i="36"/>
  <c r="Q23" i="36"/>
  <c r="V23" i="36"/>
  <c r="G25" i="36"/>
  <c r="I25" i="36"/>
  <c r="K25" i="36"/>
  <c r="M25" i="36"/>
  <c r="O25" i="36"/>
  <c r="Q25" i="36"/>
  <c r="V25" i="36"/>
  <c r="I27" i="36"/>
  <c r="K27" i="36"/>
  <c r="G28" i="36"/>
  <c r="I28" i="36"/>
  <c r="K28" i="36"/>
  <c r="M28" i="36"/>
  <c r="O28" i="36"/>
  <c r="O27" i="36" s="1"/>
  <c r="Q28" i="36"/>
  <c r="Q27" i="36" s="1"/>
  <c r="V28" i="36"/>
  <c r="V27" i="36" s="1"/>
  <c r="G29" i="36"/>
  <c r="M29" i="36" s="1"/>
  <c r="I29" i="36"/>
  <c r="K29" i="36"/>
  <c r="O29" i="36"/>
  <c r="Q29" i="36"/>
  <c r="V29" i="36"/>
  <c r="Q30" i="36"/>
  <c r="G31" i="36"/>
  <c r="I31" i="36"/>
  <c r="K31" i="36"/>
  <c r="M31" i="36"/>
  <c r="O31" i="36"/>
  <c r="Q31" i="36"/>
  <c r="V31" i="36"/>
  <c r="V30" i="36" s="1"/>
  <c r="G32" i="36"/>
  <c r="I32" i="36"/>
  <c r="I30" i="36" s="1"/>
  <c r="K32" i="36"/>
  <c r="K30" i="36" s="1"/>
  <c r="M32" i="36"/>
  <c r="O32" i="36"/>
  <c r="Q32" i="36"/>
  <c r="V32" i="36"/>
  <c r="G33" i="36"/>
  <c r="I33" i="36"/>
  <c r="K33" i="36"/>
  <c r="M33" i="36"/>
  <c r="O33" i="36"/>
  <c r="Q33" i="36"/>
  <c r="V33" i="36"/>
  <c r="G34" i="36"/>
  <c r="M34" i="36" s="1"/>
  <c r="I34" i="36"/>
  <c r="K34" i="36"/>
  <c r="O34" i="36"/>
  <c r="Q34" i="36"/>
  <c r="V34" i="36"/>
  <c r="G35" i="36"/>
  <c r="I35" i="36"/>
  <c r="K35" i="36"/>
  <c r="M35" i="36"/>
  <c r="O35" i="36"/>
  <c r="Q35" i="36"/>
  <c r="V35" i="36"/>
  <c r="G36" i="36"/>
  <c r="I36" i="36"/>
  <c r="K36" i="36"/>
  <c r="M36" i="36"/>
  <c r="O36" i="36"/>
  <c r="Q36" i="36"/>
  <c r="V36" i="36"/>
  <c r="G37" i="36"/>
  <c r="I37" i="36"/>
  <c r="K37" i="36"/>
  <c r="M37" i="36"/>
  <c r="O37" i="36"/>
  <c r="O30" i="36" s="1"/>
  <c r="Q37" i="36"/>
  <c r="V37" i="36"/>
  <c r="G38" i="36"/>
  <c r="I38" i="36"/>
  <c r="K38" i="36"/>
  <c r="M38" i="36"/>
  <c r="O38" i="36"/>
  <c r="Q38" i="36"/>
  <c r="V38" i="36"/>
  <c r="G39" i="36"/>
  <c r="M39" i="36" s="1"/>
  <c r="I39" i="36"/>
  <c r="K39" i="36"/>
  <c r="O39" i="36"/>
  <c r="Q39" i="36"/>
  <c r="V39" i="36"/>
  <c r="V40" i="36"/>
  <c r="G41" i="36"/>
  <c r="M41" i="36" s="1"/>
  <c r="I41" i="36"/>
  <c r="K41" i="36"/>
  <c r="O41" i="36"/>
  <c r="Q41" i="36"/>
  <c r="V41" i="36"/>
  <c r="G43" i="36"/>
  <c r="M43" i="36" s="1"/>
  <c r="I43" i="36"/>
  <c r="I40" i="36" s="1"/>
  <c r="K43" i="36"/>
  <c r="O43" i="36"/>
  <c r="O40" i="36" s="1"/>
  <c r="Q43" i="36"/>
  <c r="Q40" i="36" s="1"/>
  <c r="V43" i="36"/>
  <c r="G44" i="36"/>
  <c r="I44" i="36"/>
  <c r="K44" i="36"/>
  <c r="M44" i="36"/>
  <c r="O44" i="36"/>
  <c r="Q44" i="36"/>
  <c r="V44" i="36"/>
  <c r="G45" i="36"/>
  <c r="I45" i="36"/>
  <c r="K45" i="36"/>
  <c r="K40" i="36" s="1"/>
  <c r="M45" i="36"/>
  <c r="O45" i="36"/>
  <c r="Q45" i="36"/>
  <c r="V45" i="36"/>
  <c r="G46" i="36"/>
  <c r="I46" i="36"/>
  <c r="K46" i="36"/>
  <c r="M46" i="36"/>
  <c r="O46" i="36"/>
  <c r="Q46" i="36"/>
  <c r="V46" i="36"/>
  <c r="G48" i="36"/>
  <c r="I48" i="36"/>
  <c r="K48" i="36"/>
  <c r="K47" i="36" s="1"/>
  <c r="M48" i="36"/>
  <c r="O48" i="36"/>
  <c r="O47" i="36" s="1"/>
  <c r="Q48" i="36"/>
  <c r="Q47" i="36" s="1"/>
  <c r="V48" i="36"/>
  <c r="V47" i="36" s="1"/>
  <c r="G49" i="36"/>
  <c r="I49" i="36"/>
  <c r="K49" i="36"/>
  <c r="M49" i="36"/>
  <c r="O49" i="36"/>
  <c r="Q49" i="36"/>
  <c r="V49" i="36"/>
  <c r="G50" i="36"/>
  <c r="I50" i="36"/>
  <c r="K50" i="36"/>
  <c r="M50" i="36"/>
  <c r="O50" i="36"/>
  <c r="Q50" i="36"/>
  <c r="V50" i="36"/>
  <c r="G51" i="36"/>
  <c r="I51" i="36"/>
  <c r="K51" i="36"/>
  <c r="M51" i="36"/>
  <c r="O51" i="36"/>
  <c r="Q51" i="36"/>
  <c r="V51" i="36"/>
  <c r="G52" i="36"/>
  <c r="M52" i="36" s="1"/>
  <c r="I52" i="36"/>
  <c r="K52" i="36"/>
  <c r="O52" i="36"/>
  <c r="Q52" i="36"/>
  <c r="V52" i="36"/>
  <c r="G53" i="36"/>
  <c r="M53" i="36" s="1"/>
  <c r="I53" i="36"/>
  <c r="K53" i="36"/>
  <c r="O53" i="36"/>
  <c r="Q53" i="36"/>
  <c r="V53" i="36"/>
  <c r="G55" i="36"/>
  <c r="M55" i="36" s="1"/>
  <c r="I55" i="36"/>
  <c r="K55" i="36"/>
  <c r="O55" i="36"/>
  <c r="Q55" i="36"/>
  <c r="V55" i="36"/>
  <c r="G57" i="36"/>
  <c r="M57" i="36" s="1"/>
  <c r="I57" i="36"/>
  <c r="K57" i="36"/>
  <c r="O57" i="36"/>
  <c r="Q57" i="36"/>
  <c r="V57" i="36"/>
  <c r="G58" i="36"/>
  <c r="I58" i="36"/>
  <c r="K58" i="36"/>
  <c r="M58" i="36"/>
  <c r="O58" i="36"/>
  <c r="Q58" i="36"/>
  <c r="V58" i="36"/>
  <c r="G61" i="36"/>
  <c r="I61" i="36"/>
  <c r="K61" i="36"/>
  <c r="M61" i="36"/>
  <c r="O61" i="36"/>
  <c r="Q61" i="36"/>
  <c r="V61" i="36"/>
  <c r="G64" i="36"/>
  <c r="I64" i="36"/>
  <c r="K64" i="36"/>
  <c r="M64" i="36"/>
  <c r="O64" i="36"/>
  <c r="Q64" i="36"/>
  <c r="V64" i="36"/>
  <c r="G66" i="36"/>
  <c r="M66" i="36" s="1"/>
  <c r="I66" i="36"/>
  <c r="I47" i="36" s="1"/>
  <c r="K66" i="36"/>
  <c r="O66" i="36"/>
  <c r="Q66" i="36"/>
  <c r="V66" i="36"/>
  <c r="G68" i="36"/>
  <c r="I68" i="36"/>
  <c r="K68" i="36"/>
  <c r="M68" i="36"/>
  <c r="O68" i="36"/>
  <c r="Q68" i="36"/>
  <c r="V68" i="36"/>
  <c r="G70" i="36"/>
  <c r="I70" i="36"/>
  <c r="K70" i="36"/>
  <c r="M70" i="36"/>
  <c r="O70" i="36"/>
  <c r="Q70" i="36"/>
  <c r="V70" i="36"/>
  <c r="G71" i="36"/>
  <c r="I71" i="36"/>
  <c r="K71" i="36"/>
  <c r="M71" i="36"/>
  <c r="O71" i="36"/>
  <c r="Q71" i="36"/>
  <c r="V71" i="36"/>
  <c r="G72" i="36"/>
  <c r="I72" i="36"/>
  <c r="K72" i="36"/>
  <c r="M72" i="36"/>
  <c r="O72" i="36"/>
  <c r="Q72" i="36"/>
  <c r="V72" i="36"/>
  <c r="G73" i="36"/>
  <c r="M73" i="36" s="1"/>
  <c r="I73" i="36"/>
  <c r="K73" i="36"/>
  <c r="O73" i="36"/>
  <c r="Q73" i="36"/>
  <c r="V73" i="36"/>
  <c r="G74" i="36"/>
  <c r="M74" i="36" s="1"/>
  <c r="I74" i="36"/>
  <c r="K74" i="36"/>
  <c r="O74" i="36"/>
  <c r="Q74" i="36"/>
  <c r="V74" i="36"/>
  <c r="G75" i="36"/>
  <c r="M75" i="36" s="1"/>
  <c r="I75" i="36"/>
  <c r="K75" i="36"/>
  <c r="O75" i="36"/>
  <c r="Q75" i="36"/>
  <c r="V75" i="36"/>
  <c r="G76" i="36"/>
  <c r="M76" i="36" s="1"/>
  <c r="I76" i="36"/>
  <c r="K76" i="36"/>
  <c r="O76" i="36"/>
  <c r="Q76" i="36"/>
  <c r="V76" i="36"/>
  <c r="G77" i="36"/>
  <c r="I77" i="36"/>
  <c r="K77" i="36"/>
  <c r="M77" i="36"/>
  <c r="O77" i="36"/>
  <c r="Q77" i="36"/>
  <c r="V77" i="36"/>
  <c r="G78" i="36"/>
  <c r="I78" i="36"/>
  <c r="K78" i="36"/>
  <c r="M78" i="36"/>
  <c r="O78" i="36"/>
  <c r="Q78" i="36"/>
  <c r="V78" i="36"/>
  <c r="K79" i="36"/>
  <c r="O79" i="36"/>
  <c r="Q79" i="36"/>
  <c r="V79" i="36"/>
  <c r="G80" i="36"/>
  <c r="M80" i="36" s="1"/>
  <c r="M79" i="36" s="1"/>
  <c r="I80" i="36"/>
  <c r="I79" i="36" s="1"/>
  <c r="K80" i="36"/>
  <c r="O80" i="36"/>
  <c r="Q80" i="36"/>
  <c r="V80" i="36"/>
  <c r="G82" i="36"/>
  <c r="I82" i="36"/>
  <c r="K82" i="36"/>
  <c r="M82" i="36"/>
  <c r="O82" i="36"/>
  <c r="Q82" i="36"/>
  <c r="V82" i="36"/>
  <c r="G83" i="36"/>
  <c r="I83" i="36"/>
  <c r="I81" i="36" s="1"/>
  <c r="K83" i="36"/>
  <c r="K81" i="36" s="1"/>
  <c r="M83" i="36"/>
  <c r="M81" i="36" s="1"/>
  <c r="O83" i="36"/>
  <c r="O81" i="36" s="1"/>
  <c r="Q83" i="36"/>
  <c r="V83" i="36"/>
  <c r="G84" i="36"/>
  <c r="I84" i="36"/>
  <c r="K84" i="36"/>
  <c r="M84" i="36"/>
  <c r="O84" i="36"/>
  <c r="Q84" i="36"/>
  <c r="V84" i="36"/>
  <c r="G85" i="36"/>
  <c r="M85" i="36" s="1"/>
  <c r="I85" i="36"/>
  <c r="K85" i="36"/>
  <c r="O85" i="36"/>
  <c r="Q85" i="36"/>
  <c r="V85" i="36"/>
  <c r="G86" i="36"/>
  <c r="M86" i="36" s="1"/>
  <c r="I86" i="36"/>
  <c r="K86" i="36"/>
  <c r="O86" i="36"/>
  <c r="Q86" i="36"/>
  <c r="V86" i="36"/>
  <c r="G87" i="36"/>
  <c r="M87" i="36" s="1"/>
  <c r="I87" i="36"/>
  <c r="K87" i="36"/>
  <c r="O87" i="36"/>
  <c r="Q87" i="36"/>
  <c r="V87" i="36"/>
  <c r="G88" i="36"/>
  <c r="M88" i="36" s="1"/>
  <c r="I88" i="36"/>
  <c r="K88" i="36"/>
  <c r="O88" i="36"/>
  <c r="Q88" i="36"/>
  <c r="Q81" i="36" s="1"/>
  <c r="V88" i="36"/>
  <c r="G89" i="36"/>
  <c r="I89" i="36"/>
  <c r="K89" i="36"/>
  <c r="M89" i="36"/>
  <c r="O89" i="36"/>
  <c r="Q89" i="36"/>
  <c r="V89" i="36"/>
  <c r="G90" i="36"/>
  <c r="I90" i="36"/>
  <c r="K90" i="36"/>
  <c r="M90" i="36"/>
  <c r="O90" i="36"/>
  <c r="Q90" i="36"/>
  <c r="V90" i="36"/>
  <c r="G91" i="36"/>
  <c r="I91" i="36"/>
  <c r="K91" i="36"/>
  <c r="M91" i="36"/>
  <c r="O91" i="36"/>
  <c r="Q91" i="36"/>
  <c r="V91" i="36"/>
  <c r="G92" i="36"/>
  <c r="M92" i="36" s="1"/>
  <c r="I92" i="36"/>
  <c r="K92" i="36"/>
  <c r="O92" i="36"/>
  <c r="Q92" i="36"/>
  <c r="V92" i="36"/>
  <c r="G93" i="36"/>
  <c r="I93" i="36"/>
  <c r="K93" i="36"/>
  <c r="M93" i="36"/>
  <c r="O93" i="36"/>
  <c r="Q93" i="36"/>
  <c r="V93" i="36"/>
  <c r="V81" i="36" s="1"/>
  <c r="G94" i="36"/>
  <c r="I94" i="36"/>
  <c r="K94" i="36"/>
  <c r="M94" i="36"/>
  <c r="O94" i="36"/>
  <c r="Q94" i="36"/>
  <c r="V94" i="36"/>
  <c r="G95" i="36"/>
  <c r="I95" i="36"/>
  <c r="K95" i="36"/>
  <c r="M95" i="36"/>
  <c r="O95" i="36"/>
  <c r="Q95" i="36"/>
  <c r="V95" i="36"/>
  <c r="G96" i="36"/>
  <c r="I96" i="36"/>
  <c r="K96" i="36"/>
  <c r="M96" i="36"/>
  <c r="O96" i="36"/>
  <c r="Q96" i="36"/>
  <c r="V96" i="36"/>
  <c r="K97" i="36"/>
  <c r="G98" i="36"/>
  <c r="M98" i="36" s="1"/>
  <c r="I98" i="36"/>
  <c r="K98" i="36"/>
  <c r="O98" i="36"/>
  <c r="O97" i="36" s="1"/>
  <c r="Q98" i="36"/>
  <c r="Q97" i="36" s="1"/>
  <c r="V98" i="36"/>
  <c r="V97" i="36" s="1"/>
  <c r="G99" i="36"/>
  <c r="M99" i="36" s="1"/>
  <c r="I99" i="36"/>
  <c r="K99" i="36"/>
  <c r="O99" i="36"/>
  <c r="Q99" i="36"/>
  <c r="V99" i="36"/>
  <c r="G100" i="36"/>
  <c r="M100" i="36" s="1"/>
  <c r="I100" i="36"/>
  <c r="K100" i="36"/>
  <c r="O100" i="36"/>
  <c r="Q100" i="36"/>
  <c r="V100" i="36"/>
  <c r="G101" i="36"/>
  <c r="I101" i="36"/>
  <c r="K101" i="36"/>
  <c r="M101" i="36"/>
  <c r="O101" i="36"/>
  <c r="Q101" i="36"/>
  <c r="V101" i="36"/>
  <c r="G102" i="36"/>
  <c r="I102" i="36"/>
  <c r="K102" i="36"/>
  <c r="M102" i="36"/>
  <c r="O102" i="36"/>
  <c r="Q102" i="36"/>
  <c r="V102" i="36"/>
  <c r="G103" i="36"/>
  <c r="I103" i="36"/>
  <c r="K103" i="36"/>
  <c r="M103" i="36"/>
  <c r="O103" i="36"/>
  <c r="Q103" i="36"/>
  <c r="V103" i="36"/>
  <c r="G104" i="36"/>
  <c r="M104" i="36" s="1"/>
  <c r="I104" i="36"/>
  <c r="I97" i="36" s="1"/>
  <c r="K104" i="36"/>
  <c r="O104" i="36"/>
  <c r="Q104" i="36"/>
  <c r="V104" i="36"/>
  <c r="G105" i="36"/>
  <c r="I105" i="36"/>
  <c r="K105" i="36"/>
  <c r="M105" i="36"/>
  <c r="O105" i="36"/>
  <c r="Q105" i="36"/>
  <c r="V105" i="36"/>
  <c r="G106" i="36"/>
  <c r="I106" i="36"/>
  <c r="K106" i="36"/>
  <c r="M106" i="36"/>
  <c r="O106" i="36"/>
  <c r="Q106" i="36"/>
  <c r="V106" i="36"/>
  <c r="G107" i="36"/>
  <c r="I107" i="36"/>
  <c r="K107" i="36"/>
  <c r="M107" i="36"/>
  <c r="O107" i="36"/>
  <c r="Q107" i="36"/>
  <c r="V107" i="36"/>
  <c r="G108" i="36"/>
  <c r="I108" i="36"/>
  <c r="K108" i="36"/>
  <c r="M108" i="36"/>
  <c r="O108" i="36"/>
  <c r="Q108" i="36"/>
  <c r="V108" i="36"/>
  <c r="G109" i="36"/>
  <c r="M109" i="36" s="1"/>
  <c r="I109" i="36"/>
  <c r="K109" i="36"/>
  <c r="O109" i="36"/>
  <c r="Q109" i="36"/>
  <c r="V109" i="36"/>
  <c r="G110" i="36"/>
  <c r="M110" i="36" s="1"/>
  <c r="I110" i="36"/>
  <c r="K110" i="36"/>
  <c r="O110" i="36"/>
  <c r="Q110" i="36"/>
  <c r="V110" i="36"/>
  <c r="G111" i="36"/>
  <c r="M111" i="36" s="1"/>
  <c r="I111" i="36"/>
  <c r="K111" i="36"/>
  <c r="O111" i="36"/>
  <c r="Q111" i="36"/>
  <c r="V111" i="36"/>
  <c r="Q112" i="36"/>
  <c r="G113" i="36"/>
  <c r="I113" i="36"/>
  <c r="K113" i="36"/>
  <c r="M113" i="36"/>
  <c r="O113" i="36"/>
  <c r="Q113" i="36"/>
  <c r="V113" i="36"/>
  <c r="V112" i="36" s="1"/>
  <c r="G115" i="36"/>
  <c r="G112" i="36" s="1"/>
  <c r="I115" i="36"/>
  <c r="I112" i="36" s="1"/>
  <c r="K115" i="36"/>
  <c r="K112" i="36" s="1"/>
  <c r="M115" i="36"/>
  <c r="M112" i="36" s="1"/>
  <c r="O115" i="36"/>
  <c r="Q115" i="36"/>
  <c r="V115" i="36"/>
  <c r="G117" i="36"/>
  <c r="I117" i="36"/>
  <c r="K117" i="36"/>
  <c r="M117" i="36"/>
  <c r="O117" i="36"/>
  <c r="Q117" i="36"/>
  <c r="V117" i="36"/>
  <c r="G118" i="36"/>
  <c r="M118" i="36" s="1"/>
  <c r="I118" i="36"/>
  <c r="K118" i="36"/>
  <c r="O118" i="36"/>
  <c r="Q118" i="36"/>
  <c r="V118" i="36"/>
  <c r="G120" i="36"/>
  <c r="I120" i="36"/>
  <c r="K120" i="36"/>
  <c r="M120" i="36"/>
  <c r="O120" i="36"/>
  <c r="Q120" i="36"/>
  <c r="V120" i="36"/>
  <c r="G121" i="36"/>
  <c r="I121" i="36"/>
  <c r="K121" i="36"/>
  <c r="M121" i="36"/>
  <c r="O121" i="36"/>
  <c r="Q121" i="36"/>
  <c r="V121" i="36"/>
  <c r="G122" i="36"/>
  <c r="I122" i="36"/>
  <c r="K122" i="36"/>
  <c r="M122" i="36"/>
  <c r="O122" i="36"/>
  <c r="O112" i="36" s="1"/>
  <c r="Q122" i="36"/>
  <c r="V122" i="36"/>
  <c r="G123" i="36"/>
  <c r="I123" i="36"/>
  <c r="K123" i="36"/>
  <c r="M123" i="36"/>
  <c r="O123" i="36"/>
  <c r="Q123" i="36"/>
  <c r="V123" i="36"/>
  <c r="G124" i="36"/>
  <c r="M124" i="36" s="1"/>
  <c r="I124" i="36"/>
  <c r="K124" i="36"/>
  <c r="O124" i="36"/>
  <c r="Q124" i="36"/>
  <c r="V124" i="36"/>
  <c r="G125" i="36"/>
  <c r="M125" i="36" s="1"/>
  <c r="I125" i="36"/>
  <c r="K125" i="36"/>
  <c r="O125" i="36"/>
  <c r="Q125" i="36"/>
  <c r="V125" i="36"/>
  <c r="G126" i="36"/>
  <c r="G127" i="36"/>
  <c r="M127" i="36" s="1"/>
  <c r="I127" i="36"/>
  <c r="I126" i="36" s="1"/>
  <c r="K127" i="36"/>
  <c r="K126" i="36" s="1"/>
  <c r="O127" i="36"/>
  <c r="O126" i="36" s="1"/>
  <c r="Q127" i="36"/>
  <c r="Q126" i="36" s="1"/>
  <c r="V127" i="36"/>
  <c r="G128" i="36"/>
  <c r="I128" i="36"/>
  <c r="K128" i="36"/>
  <c r="M128" i="36"/>
  <c r="O128" i="36"/>
  <c r="Q128" i="36"/>
  <c r="V128" i="36"/>
  <c r="G129" i="36"/>
  <c r="I129" i="36"/>
  <c r="K129" i="36"/>
  <c r="M129" i="36"/>
  <c r="O129" i="36"/>
  <c r="Q129" i="36"/>
  <c r="V129" i="36"/>
  <c r="G130" i="36"/>
  <c r="I130" i="36"/>
  <c r="K130" i="36"/>
  <c r="M130" i="36"/>
  <c r="O130" i="36"/>
  <c r="Q130" i="36"/>
  <c r="V130" i="36"/>
  <c r="V126" i="36" s="1"/>
  <c r="G131" i="36"/>
  <c r="M131" i="36" s="1"/>
  <c r="I131" i="36"/>
  <c r="K131" i="36"/>
  <c r="O131" i="36"/>
  <c r="Q131" i="36"/>
  <c r="V131" i="36"/>
  <c r="G132" i="36"/>
  <c r="I132" i="36"/>
  <c r="K132" i="36"/>
  <c r="M132" i="36"/>
  <c r="O132" i="36"/>
  <c r="Q132" i="36"/>
  <c r="V132" i="36"/>
  <c r="G133" i="36"/>
  <c r="I133" i="36"/>
  <c r="K133" i="36"/>
  <c r="M133" i="36"/>
  <c r="O133" i="36"/>
  <c r="Q133" i="36"/>
  <c r="V133" i="36"/>
  <c r="G134" i="36"/>
  <c r="I134" i="36"/>
  <c r="K134" i="36"/>
  <c r="M134" i="36"/>
  <c r="O134" i="36"/>
  <c r="Q134" i="36"/>
  <c r="V134" i="36"/>
  <c r="G135" i="36"/>
  <c r="I135" i="36"/>
  <c r="K135" i="36"/>
  <c r="M135" i="36"/>
  <c r="O135" i="36"/>
  <c r="Q135" i="36"/>
  <c r="V135" i="36"/>
  <c r="G136" i="36"/>
  <c r="M136" i="36" s="1"/>
  <c r="I136" i="36"/>
  <c r="K136" i="36"/>
  <c r="O136" i="36"/>
  <c r="Q136" i="36"/>
  <c r="V136" i="36"/>
  <c r="G137" i="36"/>
  <c r="M137" i="36" s="1"/>
  <c r="I137" i="36"/>
  <c r="K137" i="36"/>
  <c r="O137" i="36"/>
  <c r="Q137" i="36"/>
  <c r="V137" i="36"/>
  <c r="G138" i="36"/>
  <c r="M138" i="36" s="1"/>
  <c r="I138" i="36"/>
  <c r="K138" i="36"/>
  <c r="O138" i="36"/>
  <c r="Q138" i="36"/>
  <c r="V138" i="36"/>
  <c r="G139" i="36"/>
  <c r="I139" i="36"/>
  <c r="K139" i="36"/>
  <c r="M139" i="36"/>
  <c r="O139" i="36"/>
  <c r="Q139" i="36"/>
  <c r="V139" i="36"/>
  <c r="O140" i="36"/>
  <c r="G141" i="36"/>
  <c r="G140" i="36" s="1"/>
  <c r="I141" i="36"/>
  <c r="I140" i="36" s="1"/>
  <c r="K141" i="36"/>
  <c r="K140" i="36" s="1"/>
  <c r="M141" i="36"/>
  <c r="M140" i="36" s="1"/>
  <c r="O141" i="36"/>
  <c r="Q141" i="36"/>
  <c r="V141" i="36"/>
  <c r="G142" i="36"/>
  <c r="I142" i="36"/>
  <c r="K142" i="36"/>
  <c r="M142" i="36"/>
  <c r="O142" i="36"/>
  <c r="Q142" i="36"/>
  <c r="Q140" i="36" s="1"/>
  <c r="V142" i="36"/>
  <c r="V140" i="36" s="1"/>
  <c r="G143" i="36"/>
  <c r="I143" i="36"/>
  <c r="G144" i="36"/>
  <c r="I144" i="36"/>
  <c r="K144" i="36"/>
  <c r="K143" i="36" s="1"/>
  <c r="M144" i="36"/>
  <c r="M143" i="36" s="1"/>
  <c r="O144" i="36"/>
  <c r="O143" i="36" s="1"/>
  <c r="Q144" i="36"/>
  <c r="Q143" i="36" s="1"/>
  <c r="V144" i="36"/>
  <c r="V143" i="36" s="1"/>
  <c r="G145" i="36"/>
  <c r="I145" i="36"/>
  <c r="K145" i="36"/>
  <c r="M145" i="36"/>
  <c r="O145" i="36"/>
  <c r="Q145" i="36"/>
  <c r="V145" i="36"/>
  <c r="O146" i="36"/>
  <c r="G147" i="36"/>
  <c r="I147" i="36"/>
  <c r="K147" i="36"/>
  <c r="M147" i="36"/>
  <c r="O147" i="36"/>
  <c r="Q147" i="36"/>
  <c r="Q146" i="36" s="1"/>
  <c r="V147" i="36"/>
  <c r="V146" i="36" s="1"/>
  <c r="G149" i="36"/>
  <c r="M149" i="36" s="1"/>
  <c r="M146" i="36" s="1"/>
  <c r="I149" i="36"/>
  <c r="I146" i="36" s="1"/>
  <c r="K149" i="36"/>
  <c r="K146" i="36" s="1"/>
  <c r="O149" i="36"/>
  <c r="Q149" i="36"/>
  <c r="V149" i="36"/>
  <c r="I150" i="36"/>
  <c r="K150" i="36"/>
  <c r="O150" i="36"/>
  <c r="Q150" i="36"/>
  <c r="V150" i="36"/>
  <c r="G151" i="36"/>
  <c r="M151" i="36" s="1"/>
  <c r="M150" i="36" s="1"/>
  <c r="I151" i="36"/>
  <c r="K151" i="36"/>
  <c r="O151" i="36"/>
  <c r="Q151" i="36"/>
  <c r="V151" i="36"/>
  <c r="G152" i="36"/>
  <c r="O152" i="36"/>
  <c r="Q152" i="36"/>
  <c r="G153" i="36"/>
  <c r="I153" i="36"/>
  <c r="K153" i="36"/>
  <c r="M153" i="36"/>
  <c r="O153" i="36"/>
  <c r="Q153" i="36"/>
  <c r="V153" i="36"/>
  <c r="V152" i="36" s="1"/>
  <c r="G155" i="36"/>
  <c r="I155" i="36"/>
  <c r="I152" i="36" s="1"/>
  <c r="K155" i="36"/>
  <c r="K152" i="36" s="1"/>
  <c r="M155" i="36"/>
  <c r="M152" i="36" s="1"/>
  <c r="O155" i="36"/>
  <c r="Q155" i="36"/>
  <c r="V155" i="36"/>
  <c r="G157" i="36"/>
  <c r="I157" i="36"/>
  <c r="K157" i="36"/>
  <c r="M157" i="36"/>
  <c r="O157" i="36"/>
  <c r="Q157" i="36"/>
  <c r="V157" i="36"/>
  <c r="G158" i="36"/>
  <c r="I158" i="36"/>
  <c r="G159" i="36"/>
  <c r="I159" i="36"/>
  <c r="K159" i="36"/>
  <c r="K158" i="36" s="1"/>
  <c r="M159" i="36"/>
  <c r="M158" i="36" s="1"/>
  <c r="O159" i="36"/>
  <c r="O158" i="36" s="1"/>
  <c r="Q159" i="36"/>
  <c r="Q158" i="36" s="1"/>
  <c r="V159" i="36"/>
  <c r="V158" i="36" s="1"/>
  <c r="G160" i="36"/>
  <c r="I160" i="36"/>
  <c r="K160" i="36"/>
  <c r="M160" i="36"/>
  <c r="O160" i="36"/>
  <c r="Q160" i="36"/>
  <c r="V160" i="36"/>
  <c r="G162" i="36"/>
  <c r="I162" i="36"/>
  <c r="K162" i="36"/>
  <c r="M162" i="36"/>
  <c r="O162" i="36"/>
  <c r="Q162" i="36"/>
  <c r="V162" i="36"/>
  <c r="O163" i="36"/>
  <c r="Q163" i="36"/>
  <c r="V163" i="36"/>
  <c r="G164" i="36"/>
  <c r="M164" i="36" s="1"/>
  <c r="M163" i="36" s="1"/>
  <c r="I164" i="36"/>
  <c r="I163" i="36" s="1"/>
  <c r="K164" i="36"/>
  <c r="K163" i="36" s="1"/>
  <c r="O164" i="36"/>
  <c r="Q164" i="36"/>
  <c r="V164" i="36"/>
  <c r="AE166" i="36"/>
  <c r="G33" i="35"/>
  <c r="G9" i="35"/>
  <c r="G8" i="35" s="1"/>
  <c r="I9" i="35"/>
  <c r="I8" i="35" s="1"/>
  <c r="K9" i="35"/>
  <c r="K8" i="35" s="1"/>
  <c r="M9" i="35"/>
  <c r="O9" i="35"/>
  <c r="O8" i="35" s="1"/>
  <c r="Q9" i="35"/>
  <c r="V9" i="35"/>
  <c r="G10" i="35"/>
  <c r="I10" i="35"/>
  <c r="K10" i="35"/>
  <c r="M10" i="35"/>
  <c r="O10" i="35"/>
  <c r="Q10" i="35"/>
  <c r="Q8" i="35" s="1"/>
  <c r="V10" i="35"/>
  <c r="V8" i="35" s="1"/>
  <c r="G11" i="35"/>
  <c r="M11" i="35" s="1"/>
  <c r="I11" i="35"/>
  <c r="K11" i="35"/>
  <c r="O11" i="35"/>
  <c r="Q11" i="35"/>
  <c r="V11" i="35"/>
  <c r="G12" i="35"/>
  <c r="I12" i="35"/>
  <c r="K12" i="35"/>
  <c r="M12" i="35"/>
  <c r="O12" i="35"/>
  <c r="Q12" i="35"/>
  <c r="V12" i="35"/>
  <c r="G13" i="35"/>
  <c r="M13" i="35" s="1"/>
  <c r="I13" i="35"/>
  <c r="K13" i="35"/>
  <c r="O13" i="35"/>
  <c r="Q13" i="35"/>
  <c r="V13" i="35"/>
  <c r="G14" i="35"/>
  <c r="I14" i="35"/>
  <c r="K14" i="35"/>
  <c r="M14" i="35"/>
  <c r="O14" i="35"/>
  <c r="Q14" i="35"/>
  <c r="V14" i="35"/>
  <c r="G15" i="35"/>
  <c r="I15" i="35"/>
  <c r="K15" i="35"/>
  <c r="M15" i="35"/>
  <c r="O15" i="35"/>
  <c r="Q15" i="35"/>
  <c r="V15" i="35"/>
  <c r="G16" i="35"/>
  <c r="M16" i="35" s="1"/>
  <c r="I16" i="35"/>
  <c r="K16" i="35"/>
  <c r="O16" i="35"/>
  <c r="Q16" i="35"/>
  <c r="V16" i="35"/>
  <c r="G17" i="35"/>
  <c r="I17" i="35"/>
  <c r="K17" i="35"/>
  <c r="M17" i="35"/>
  <c r="O17" i="35"/>
  <c r="Q17" i="35"/>
  <c r="V17" i="35"/>
  <c r="G18" i="35"/>
  <c r="M18" i="35" s="1"/>
  <c r="I18" i="35"/>
  <c r="K18" i="35"/>
  <c r="O18" i="35"/>
  <c r="Q18" i="35"/>
  <c r="V18" i="35"/>
  <c r="G19" i="35"/>
  <c r="I19" i="35"/>
  <c r="K19" i="35"/>
  <c r="M19" i="35"/>
  <c r="O19" i="35"/>
  <c r="Q19" i="35"/>
  <c r="V19" i="35"/>
  <c r="G20" i="35"/>
  <c r="I20" i="35"/>
  <c r="K20" i="35"/>
  <c r="M20" i="35"/>
  <c r="O20" i="35"/>
  <c r="Q20" i="35"/>
  <c r="V20" i="35"/>
  <c r="G21" i="35"/>
  <c r="I21" i="35"/>
  <c r="K21" i="35"/>
  <c r="M21" i="35"/>
  <c r="O21" i="35"/>
  <c r="Q21" i="35"/>
  <c r="V21" i="35"/>
  <c r="G22" i="35"/>
  <c r="I22" i="35"/>
  <c r="K22" i="35"/>
  <c r="M22" i="35"/>
  <c r="O22" i="35"/>
  <c r="Q22" i="35"/>
  <c r="V22" i="35"/>
  <c r="G23" i="35"/>
  <c r="I23" i="35"/>
  <c r="G24" i="35"/>
  <c r="I24" i="35"/>
  <c r="K24" i="35"/>
  <c r="K23" i="35" s="1"/>
  <c r="M24" i="35"/>
  <c r="M23" i="35" s="1"/>
  <c r="O24" i="35"/>
  <c r="O23" i="35" s="1"/>
  <c r="Q24" i="35"/>
  <c r="Q23" i="35" s="1"/>
  <c r="V24" i="35"/>
  <c r="V23" i="35" s="1"/>
  <c r="V25" i="35"/>
  <c r="G26" i="35"/>
  <c r="G25" i="35" s="1"/>
  <c r="I26" i="35"/>
  <c r="I25" i="35" s="1"/>
  <c r="K26" i="35"/>
  <c r="K25" i="35" s="1"/>
  <c r="M26" i="35"/>
  <c r="M25" i="35" s="1"/>
  <c r="O26" i="35"/>
  <c r="O25" i="35" s="1"/>
  <c r="Q26" i="35"/>
  <c r="Q25" i="35" s="1"/>
  <c r="V26" i="35"/>
  <c r="G28" i="35"/>
  <c r="G27" i="35" s="1"/>
  <c r="I28" i="35"/>
  <c r="I27" i="35" s="1"/>
  <c r="K28" i="35"/>
  <c r="K27" i="35" s="1"/>
  <c r="O28" i="35"/>
  <c r="Q28" i="35"/>
  <c r="V28" i="35"/>
  <c r="G29" i="35"/>
  <c r="I29" i="35"/>
  <c r="K29" i="35"/>
  <c r="M29" i="35"/>
  <c r="O29" i="35"/>
  <c r="O27" i="35" s="1"/>
  <c r="Q29" i="35"/>
  <c r="Q27" i="35" s="1"/>
  <c r="V29" i="35"/>
  <c r="V27" i="35" s="1"/>
  <c r="G31" i="35"/>
  <c r="M31" i="35" s="1"/>
  <c r="I31" i="35"/>
  <c r="K31" i="35"/>
  <c r="O31" i="35"/>
  <c r="Q31" i="35"/>
  <c r="V31" i="35"/>
  <c r="AE33" i="35"/>
  <c r="G30" i="34"/>
  <c r="G9" i="34"/>
  <c r="G8" i="34" s="1"/>
  <c r="I9" i="34"/>
  <c r="I8" i="34" s="1"/>
  <c r="K9" i="34"/>
  <c r="K8" i="34" s="1"/>
  <c r="M9" i="34"/>
  <c r="O9" i="34"/>
  <c r="O8" i="34" s="1"/>
  <c r="Q9" i="34"/>
  <c r="V9" i="34"/>
  <c r="G10" i="34"/>
  <c r="I10" i="34"/>
  <c r="K10" i="34"/>
  <c r="M10" i="34"/>
  <c r="O10" i="34"/>
  <c r="Q10" i="34"/>
  <c r="Q8" i="34" s="1"/>
  <c r="V10" i="34"/>
  <c r="V8" i="34" s="1"/>
  <c r="G11" i="34"/>
  <c r="M11" i="34" s="1"/>
  <c r="I11" i="34"/>
  <c r="K11" i="34"/>
  <c r="O11" i="34"/>
  <c r="Q11" i="34"/>
  <c r="V11" i="34"/>
  <c r="G12" i="34"/>
  <c r="I12" i="34"/>
  <c r="K12" i="34"/>
  <c r="M12" i="34"/>
  <c r="O12" i="34"/>
  <c r="Q12" i="34"/>
  <c r="V12" i="34"/>
  <c r="G13" i="34"/>
  <c r="AF30" i="34" s="1"/>
  <c r="I13" i="34"/>
  <c r="K13" i="34"/>
  <c r="O13" i="34"/>
  <c r="Q13" i="34"/>
  <c r="V13" i="34"/>
  <c r="G14" i="34"/>
  <c r="I14" i="34"/>
  <c r="K14" i="34"/>
  <c r="M14" i="34"/>
  <c r="O14" i="34"/>
  <c r="Q14" i="34"/>
  <c r="V14" i="34"/>
  <c r="G15" i="34"/>
  <c r="I15" i="34"/>
  <c r="K15" i="34"/>
  <c r="M15" i="34"/>
  <c r="O15" i="34"/>
  <c r="Q15" i="34"/>
  <c r="V15" i="34"/>
  <c r="G16" i="34"/>
  <c r="I16" i="34"/>
  <c r="K16" i="34"/>
  <c r="M16" i="34"/>
  <c r="O16" i="34"/>
  <c r="Q16" i="34"/>
  <c r="V16" i="34"/>
  <c r="G17" i="34"/>
  <c r="I17" i="34"/>
  <c r="K17" i="34"/>
  <c r="M17" i="34"/>
  <c r="O17" i="34"/>
  <c r="Q17" i="34"/>
  <c r="V17" i="34"/>
  <c r="G18" i="34"/>
  <c r="M18" i="34" s="1"/>
  <c r="I18" i="34"/>
  <c r="K18" i="34"/>
  <c r="O18" i="34"/>
  <c r="Q18" i="34"/>
  <c r="V18" i="34"/>
  <c r="G19" i="34"/>
  <c r="I19" i="34"/>
  <c r="K19" i="34"/>
  <c r="M19" i="34"/>
  <c r="O19" i="34"/>
  <c r="Q19" i="34"/>
  <c r="V19" i="34"/>
  <c r="Q20" i="34"/>
  <c r="V20" i="34"/>
  <c r="G21" i="34"/>
  <c r="G20" i="34" s="1"/>
  <c r="I21" i="34"/>
  <c r="I20" i="34" s="1"/>
  <c r="K21" i="34"/>
  <c r="K20" i="34" s="1"/>
  <c r="M21" i="34"/>
  <c r="M20" i="34" s="1"/>
  <c r="O21" i="34"/>
  <c r="O20" i="34" s="1"/>
  <c r="Q21" i="34"/>
  <c r="V21" i="34"/>
  <c r="O22" i="34"/>
  <c r="Q22" i="34"/>
  <c r="V22" i="34"/>
  <c r="G23" i="34"/>
  <c r="M23" i="34" s="1"/>
  <c r="M22" i="34" s="1"/>
  <c r="I23" i="34"/>
  <c r="I22" i="34" s="1"/>
  <c r="K23" i="34"/>
  <c r="K22" i="34" s="1"/>
  <c r="O23" i="34"/>
  <c r="Q23" i="34"/>
  <c r="V23" i="34"/>
  <c r="V24" i="34"/>
  <c r="G25" i="34"/>
  <c r="M25" i="34" s="1"/>
  <c r="M24" i="34" s="1"/>
  <c r="I25" i="34"/>
  <c r="K25" i="34"/>
  <c r="O25" i="34"/>
  <c r="Q25" i="34"/>
  <c r="V25" i="34"/>
  <c r="G26" i="34"/>
  <c r="I26" i="34"/>
  <c r="I24" i="34" s="1"/>
  <c r="K26" i="34"/>
  <c r="K24" i="34" s="1"/>
  <c r="M26" i="34"/>
  <c r="O26" i="34"/>
  <c r="O24" i="34" s="1"/>
  <c r="Q26" i="34"/>
  <c r="Q24" i="34" s="1"/>
  <c r="V26" i="34"/>
  <c r="G28" i="34"/>
  <c r="I28" i="34"/>
  <c r="K28" i="34"/>
  <c r="M28" i="34"/>
  <c r="O28" i="34"/>
  <c r="Q28" i="34"/>
  <c r="V28" i="34"/>
  <c r="AE30" i="34"/>
  <c r="G54" i="33"/>
  <c r="BA32" i="33"/>
  <c r="BA30" i="33"/>
  <c r="BA28" i="33"/>
  <c r="G9" i="33"/>
  <c r="M9" i="33" s="1"/>
  <c r="I9" i="33"/>
  <c r="I8" i="33" s="1"/>
  <c r="K9" i="33"/>
  <c r="O9" i="33"/>
  <c r="O8" i="33" s="1"/>
  <c r="Q9" i="33"/>
  <c r="V9" i="33"/>
  <c r="G10" i="33"/>
  <c r="I10" i="33"/>
  <c r="K10" i="33"/>
  <c r="K8" i="33" s="1"/>
  <c r="M10" i="33"/>
  <c r="O10" i="33"/>
  <c r="Q10" i="33"/>
  <c r="Q8" i="33" s="1"/>
  <c r="V10" i="33"/>
  <c r="V8" i="33" s="1"/>
  <c r="G11" i="33"/>
  <c r="M11" i="33" s="1"/>
  <c r="I11" i="33"/>
  <c r="K11" i="33"/>
  <c r="O11" i="33"/>
  <c r="Q11" i="33"/>
  <c r="V11" i="33"/>
  <c r="G12" i="33"/>
  <c r="I12" i="33"/>
  <c r="K12" i="33"/>
  <c r="M12" i="33"/>
  <c r="O12" i="33"/>
  <c r="Q12" i="33"/>
  <c r="V12" i="33"/>
  <c r="G13" i="33"/>
  <c r="M13" i="33" s="1"/>
  <c r="I13" i="33"/>
  <c r="K13" i="33"/>
  <c r="O13" i="33"/>
  <c r="Q13" i="33"/>
  <c r="V13" i="33"/>
  <c r="G14" i="33"/>
  <c r="M14" i="33" s="1"/>
  <c r="I14" i="33"/>
  <c r="K14" i="33"/>
  <c r="O14" i="33"/>
  <c r="Q14" i="33"/>
  <c r="V14" i="33"/>
  <c r="G15" i="33"/>
  <c r="M15" i="33" s="1"/>
  <c r="I15" i="33"/>
  <c r="K15" i="33"/>
  <c r="O15" i="33"/>
  <c r="Q15" i="33"/>
  <c r="V15" i="33"/>
  <c r="G16" i="33"/>
  <c r="M16" i="33" s="1"/>
  <c r="I16" i="33"/>
  <c r="K16" i="33"/>
  <c r="O16" i="33"/>
  <c r="Q16" i="33"/>
  <c r="V16" i="33"/>
  <c r="G17" i="33"/>
  <c r="M17" i="33" s="1"/>
  <c r="I17" i="33"/>
  <c r="K17" i="33"/>
  <c r="O17" i="33"/>
  <c r="Q17" i="33"/>
  <c r="V17" i="33"/>
  <c r="G18" i="33"/>
  <c r="I18" i="33"/>
  <c r="K18" i="33"/>
  <c r="M18" i="33"/>
  <c r="O18" i="33"/>
  <c r="Q18" i="33"/>
  <c r="V18" i="33"/>
  <c r="K19" i="33"/>
  <c r="G20" i="33"/>
  <c r="I20" i="33"/>
  <c r="K20" i="33"/>
  <c r="M20" i="33"/>
  <c r="O20" i="33"/>
  <c r="O19" i="33" s="1"/>
  <c r="Q20" i="33"/>
  <c r="Q19" i="33" s="1"/>
  <c r="V20" i="33"/>
  <c r="V19" i="33" s="1"/>
  <c r="G21" i="33"/>
  <c r="M21" i="33" s="1"/>
  <c r="I21" i="33"/>
  <c r="I19" i="33" s="1"/>
  <c r="K21" i="33"/>
  <c r="O21" i="33"/>
  <c r="Q21" i="33"/>
  <c r="V21" i="33"/>
  <c r="G22" i="33"/>
  <c r="I22" i="33"/>
  <c r="K22" i="33"/>
  <c r="M22" i="33"/>
  <c r="O22" i="33"/>
  <c r="Q22" i="33"/>
  <c r="V22" i="33"/>
  <c r="G23" i="33"/>
  <c r="M23" i="33" s="1"/>
  <c r="I23" i="33"/>
  <c r="K23" i="33"/>
  <c r="O23" i="33"/>
  <c r="Q23" i="33"/>
  <c r="V23" i="33"/>
  <c r="G24" i="33"/>
  <c r="I24" i="33"/>
  <c r="K24" i="33"/>
  <c r="M24" i="33"/>
  <c r="O24" i="33"/>
  <c r="Q24" i="33"/>
  <c r="V24" i="33"/>
  <c r="G25" i="33"/>
  <c r="M25" i="33" s="1"/>
  <c r="I25" i="33"/>
  <c r="K25" i="33"/>
  <c r="O25" i="33"/>
  <c r="Q25" i="33"/>
  <c r="V25" i="33"/>
  <c r="K26" i="33"/>
  <c r="G27" i="33"/>
  <c r="M27" i="33" s="1"/>
  <c r="I27" i="33"/>
  <c r="K27" i="33"/>
  <c r="O27" i="33"/>
  <c r="O26" i="33" s="1"/>
  <c r="Q27" i="33"/>
  <c r="Q26" i="33" s="1"/>
  <c r="V27" i="33"/>
  <c r="V26" i="33" s="1"/>
  <c r="G29" i="33"/>
  <c r="M29" i="33" s="1"/>
  <c r="I29" i="33"/>
  <c r="K29" i="33"/>
  <c r="O29" i="33"/>
  <c r="Q29" i="33"/>
  <c r="V29" i="33"/>
  <c r="G31" i="33"/>
  <c r="M31" i="33" s="1"/>
  <c r="I31" i="33"/>
  <c r="K31" i="33"/>
  <c r="O31" i="33"/>
  <c r="Q31" i="33"/>
  <c r="V31" i="33"/>
  <c r="G33" i="33"/>
  <c r="I33" i="33"/>
  <c r="K33" i="33"/>
  <c r="M33" i="33"/>
  <c r="O33" i="33"/>
  <c r="Q33" i="33"/>
  <c r="V33" i="33"/>
  <c r="G34" i="33"/>
  <c r="I34" i="33"/>
  <c r="K34" i="33"/>
  <c r="M34" i="33"/>
  <c r="O34" i="33"/>
  <c r="Q34" i="33"/>
  <c r="V34" i="33"/>
  <c r="G35" i="33"/>
  <c r="I35" i="33"/>
  <c r="K35" i="33"/>
  <c r="M35" i="33"/>
  <c r="O35" i="33"/>
  <c r="Q35" i="33"/>
  <c r="V35" i="33"/>
  <c r="G36" i="33"/>
  <c r="M36" i="33" s="1"/>
  <c r="I36" i="33"/>
  <c r="I26" i="33" s="1"/>
  <c r="K36" i="33"/>
  <c r="O36" i="33"/>
  <c r="Q36" i="33"/>
  <c r="V36" i="33"/>
  <c r="G38" i="33"/>
  <c r="M38" i="33" s="1"/>
  <c r="I38" i="33"/>
  <c r="K38" i="33"/>
  <c r="K37" i="33" s="1"/>
  <c r="O38" i="33"/>
  <c r="Q38" i="33"/>
  <c r="V38" i="33"/>
  <c r="G39" i="33"/>
  <c r="G37" i="33" s="1"/>
  <c r="I39" i="33"/>
  <c r="I37" i="33" s="1"/>
  <c r="K39" i="33"/>
  <c r="M39" i="33"/>
  <c r="O39" i="33"/>
  <c r="O37" i="33" s="1"/>
  <c r="Q39" i="33"/>
  <c r="V39" i="33"/>
  <c r="G40" i="33"/>
  <c r="M40" i="33" s="1"/>
  <c r="I40" i="33"/>
  <c r="K40" i="33"/>
  <c r="O40" i="33"/>
  <c r="Q40" i="33"/>
  <c r="V40" i="33"/>
  <c r="G41" i="33"/>
  <c r="M41" i="33" s="1"/>
  <c r="I41" i="33"/>
  <c r="K41" i="33"/>
  <c r="O41" i="33"/>
  <c r="Q41" i="33"/>
  <c r="V41" i="33"/>
  <c r="G42" i="33"/>
  <c r="M42" i="33" s="1"/>
  <c r="I42" i="33"/>
  <c r="K42" i="33"/>
  <c r="O42" i="33"/>
  <c r="Q42" i="33"/>
  <c r="V42" i="33"/>
  <c r="G43" i="33"/>
  <c r="M43" i="33" s="1"/>
  <c r="I43" i="33"/>
  <c r="K43" i="33"/>
  <c r="O43" i="33"/>
  <c r="Q43" i="33"/>
  <c r="V43" i="33"/>
  <c r="G44" i="33"/>
  <c r="M44" i="33" s="1"/>
  <c r="I44" i="33"/>
  <c r="K44" i="33"/>
  <c r="O44" i="33"/>
  <c r="Q44" i="33"/>
  <c r="Q37" i="33" s="1"/>
  <c r="V44" i="33"/>
  <c r="G45" i="33"/>
  <c r="I45" i="33"/>
  <c r="K45" i="33"/>
  <c r="M45" i="33"/>
  <c r="O45" i="33"/>
  <c r="Q45" i="33"/>
  <c r="V45" i="33"/>
  <c r="G46" i="33"/>
  <c r="I46" i="33"/>
  <c r="K46" i="33"/>
  <c r="M46" i="33"/>
  <c r="O46" i="33"/>
  <c r="Q46" i="33"/>
  <c r="V46" i="33"/>
  <c r="G47" i="33"/>
  <c r="I47" i="33"/>
  <c r="K47" i="33"/>
  <c r="M47" i="33"/>
  <c r="O47" i="33"/>
  <c r="Q47" i="33"/>
  <c r="V47" i="33"/>
  <c r="G48" i="33"/>
  <c r="M48" i="33" s="1"/>
  <c r="I48" i="33"/>
  <c r="K48" i="33"/>
  <c r="O48" i="33"/>
  <c r="Q48" i="33"/>
  <c r="V48" i="33"/>
  <c r="G49" i="33"/>
  <c r="I49" i="33"/>
  <c r="K49" i="33"/>
  <c r="M49" i="33"/>
  <c r="O49" i="33"/>
  <c r="Q49" i="33"/>
  <c r="V49" i="33"/>
  <c r="V37" i="33" s="1"/>
  <c r="G50" i="33"/>
  <c r="M50" i="33" s="1"/>
  <c r="I50" i="33"/>
  <c r="K50" i="33"/>
  <c r="O50" i="33"/>
  <c r="Q50" i="33"/>
  <c r="V50" i="33"/>
  <c r="G51" i="33"/>
  <c r="I51" i="33"/>
  <c r="K51" i="33"/>
  <c r="M51" i="33"/>
  <c r="O51" i="33"/>
  <c r="Q51" i="33"/>
  <c r="V51" i="33"/>
  <c r="G52" i="33"/>
  <c r="M52" i="33" s="1"/>
  <c r="I52" i="33"/>
  <c r="K52" i="33"/>
  <c r="O52" i="33"/>
  <c r="Q52" i="33"/>
  <c r="V52" i="33"/>
  <c r="AE54" i="33"/>
  <c r="G50" i="32"/>
  <c r="G9" i="32"/>
  <c r="G8" i="32" s="1"/>
  <c r="I9" i="32"/>
  <c r="I8" i="32" s="1"/>
  <c r="K9" i="32"/>
  <c r="K8" i="32" s="1"/>
  <c r="M9" i="32"/>
  <c r="O9" i="32"/>
  <c r="O8" i="32" s="1"/>
  <c r="Q9" i="32"/>
  <c r="V9" i="32"/>
  <c r="G12" i="32"/>
  <c r="I12" i="32"/>
  <c r="K12" i="32"/>
  <c r="M12" i="32"/>
  <c r="O12" i="32"/>
  <c r="Q12" i="32"/>
  <c r="Q8" i="32" s="1"/>
  <c r="V12" i="32"/>
  <c r="V8" i="32" s="1"/>
  <c r="G15" i="32"/>
  <c r="M15" i="32" s="1"/>
  <c r="I15" i="32"/>
  <c r="K15" i="32"/>
  <c r="O15" i="32"/>
  <c r="Q15" i="32"/>
  <c r="V15" i="32"/>
  <c r="G16" i="32"/>
  <c r="I16" i="32"/>
  <c r="K16" i="32"/>
  <c r="M16" i="32"/>
  <c r="O16" i="32"/>
  <c r="Q16" i="32"/>
  <c r="V16" i="32"/>
  <c r="G17" i="32"/>
  <c r="M17" i="32" s="1"/>
  <c r="I17" i="32"/>
  <c r="K17" i="32"/>
  <c r="O17" i="32"/>
  <c r="Q17" i="32"/>
  <c r="V17" i="32"/>
  <c r="G18" i="32"/>
  <c r="I18" i="32"/>
  <c r="K18" i="32"/>
  <c r="M18" i="32"/>
  <c r="O18" i="32"/>
  <c r="Q18" i="32"/>
  <c r="V18" i="32"/>
  <c r="G19" i="32"/>
  <c r="I19" i="32"/>
  <c r="K19" i="32"/>
  <c r="M19" i="32"/>
  <c r="O19" i="32"/>
  <c r="Q19" i="32"/>
  <c r="V19" i="32"/>
  <c r="G20" i="32"/>
  <c r="I20" i="32"/>
  <c r="K20" i="32"/>
  <c r="M20" i="32"/>
  <c r="O20" i="32"/>
  <c r="Q20" i="32"/>
  <c r="V20" i="32"/>
  <c r="G21" i="32"/>
  <c r="I21" i="32"/>
  <c r="K21" i="32"/>
  <c r="M21" i="32"/>
  <c r="O21" i="32"/>
  <c r="Q21" i="32"/>
  <c r="V21" i="32"/>
  <c r="G22" i="32"/>
  <c r="M22" i="32" s="1"/>
  <c r="I22" i="32"/>
  <c r="K22" i="32"/>
  <c r="O22" i="32"/>
  <c r="Q22" i="32"/>
  <c r="V22" i="32"/>
  <c r="G23" i="32"/>
  <c r="I23" i="32"/>
  <c r="K23" i="32"/>
  <c r="M23" i="32"/>
  <c r="O23" i="32"/>
  <c r="Q23" i="32"/>
  <c r="V23" i="32"/>
  <c r="G24" i="32"/>
  <c r="I24" i="32"/>
  <c r="K24" i="32"/>
  <c r="M24" i="32"/>
  <c r="O24" i="32"/>
  <c r="Q24" i="32"/>
  <c r="V24" i="32"/>
  <c r="G25" i="32"/>
  <c r="I25" i="32"/>
  <c r="K25" i="32"/>
  <c r="M25" i="32"/>
  <c r="O25" i="32"/>
  <c r="Q25" i="32"/>
  <c r="V25" i="32"/>
  <c r="G26" i="32"/>
  <c r="I26" i="32"/>
  <c r="K26" i="32"/>
  <c r="M26" i="32"/>
  <c r="O26" i="32"/>
  <c r="Q26" i="32"/>
  <c r="V26" i="32"/>
  <c r="G27" i="32"/>
  <c r="M27" i="32" s="1"/>
  <c r="I27" i="32"/>
  <c r="K27" i="32"/>
  <c r="O27" i="32"/>
  <c r="Q27" i="32"/>
  <c r="V27" i="32"/>
  <c r="G28" i="32"/>
  <c r="I28" i="32"/>
  <c r="K28" i="32"/>
  <c r="M28" i="32"/>
  <c r="O28" i="32"/>
  <c r="Q28" i="32"/>
  <c r="V28" i="32"/>
  <c r="G29" i="32"/>
  <c r="M29" i="32" s="1"/>
  <c r="I29" i="32"/>
  <c r="K29" i="32"/>
  <c r="O29" i="32"/>
  <c r="Q29" i="32"/>
  <c r="V29" i="32"/>
  <c r="G30" i="32"/>
  <c r="I30" i="32"/>
  <c r="K30" i="32"/>
  <c r="M30" i="32"/>
  <c r="O30" i="32"/>
  <c r="Q30" i="32"/>
  <c r="V30" i="32"/>
  <c r="G31" i="32"/>
  <c r="I31" i="32"/>
  <c r="K31" i="32"/>
  <c r="M31" i="32"/>
  <c r="O31" i="32"/>
  <c r="Q31" i="32"/>
  <c r="V31" i="32"/>
  <c r="G32" i="32"/>
  <c r="I32" i="32"/>
  <c r="K32" i="32"/>
  <c r="M32" i="32"/>
  <c r="O32" i="32"/>
  <c r="Q32" i="32"/>
  <c r="V32" i="32"/>
  <c r="G33" i="32"/>
  <c r="I33" i="32"/>
  <c r="K33" i="32"/>
  <c r="M33" i="32"/>
  <c r="O33" i="32"/>
  <c r="Q33" i="32"/>
  <c r="V33" i="32"/>
  <c r="G34" i="32"/>
  <c r="M34" i="32" s="1"/>
  <c r="I34" i="32"/>
  <c r="K34" i="32"/>
  <c r="O34" i="32"/>
  <c r="Q34" i="32"/>
  <c r="V34" i="32"/>
  <c r="G35" i="32"/>
  <c r="I35" i="32"/>
  <c r="K35" i="32"/>
  <c r="M35" i="32"/>
  <c r="O35" i="32"/>
  <c r="Q35" i="32"/>
  <c r="V35" i="32"/>
  <c r="G36" i="32"/>
  <c r="I36" i="32"/>
  <c r="K36" i="32"/>
  <c r="M36" i="32"/>
  <c r="O36" i="32"/>
  <c r="Q36" i="32"/>
  <c r="V36" i="32"/>
  <c r="O37" i="32"/>
  <c r="G38" i="32"/>
  <c r="I38" i="32"/>
  <c r="K38" i="32"/>
  <c r="M38" i="32"/>
  <c r="O38" i="32"/>
  <c r="Q38" i="32"/>
  <c r="Q37" i="32" s="1"/>
  <c r="V38" i="32"/>
  <c r="V37" i="32" s="1"/>
  <c r="G39" i="32"/>
  <c r="M39" i="32" s="1"/>
  <c r="M37" i="32" s="1"/>
  <c r="I39" i="32"/>
  <c r="I37" i="32" s="1"/>
  <c r="K39" i="32"/>
  <c r="K37" i="32" s="1"/>
  <c r="O39" i="32"/>
  <c r="Q39" i="32"/>
  <c r="V39" i="32"/>
  <c r="V40" i="32"/>
  <c r="G41" i="32"/>
  <c r="M41" i="32" s="1"/>
  <c r="M40" i="32" s="1"/>
  <c r="I41" i="32"/>
  <c r="K41" i="32"/>
  <c r="O41" i="32"/>
  <c r="Q41" i="32"/>
  <c r="V41" i="32"/>
  <c r="G43" i="32"/>
  <c r="I43" i="32"/>
  <c r="I40" i="32" s="1"/>
  <c r="K43" i="32"/>
  <c r="K40" i="32" s="1"/>
  <c r="M43" i="32"/>
  <c r="O43" i="32"/>
  <c r="O40" i="32" s="1"/>
  <c r="Q43" i="32"/>
  <c r="Q40" i="32" s="1"/>
  <c r="V43" i="32"/>
  <c r="G45" i="32"/>
  <c r="G44" i="32" s="1"/>
  <c r="I45" i="32"/>
  <c r="I44" i="32" s="1"/>
  <c r="K45" i="32"/>
  <c r="K44" i="32" s="1"/>
  <c r="M45" i="32"/>
  <c r="M44" i="32" s="1"/>
  <c r="O45" i="32"/>
  <c r="Q45" i="32"/>
  <c r="V45" i="32"/>
  <c r="G46" i="32"/>
  <c r="I46" i="32"/>
  <c r="K46" i="32"/>
  <c r="M46" i="32"/>
  <c r="O46" i="32"/>
  <c r="O44" i="32" s="1"/>
  <c r="Q46" i="32"/>
  <c r="Q44" i="32" s="1"/>
  <c r="V46" i="32"/>
  <c r="V44" i="32" s="1"/>
  <c r="G47" i="32"/>
  <c r="I47" i="32"/>
  <c r="G48" i="32"/>
  <c r="I48" i="32"/>
  <c r="K48" i="32"/>
  <c r="K47" i="32" s="1"/>
  <c r="M48" i="32"/>
  <c r="M47" i="32" s="1"/>
  <c r="O48" i="32"/>
  <c r="O47" i="32" s="1"/>
  <c r="Q48" i="32"/>
  <c r="Q47" i="32" s="1"/>
  <c r="V48" i="32"/>
  <c r="V47" i="32" s="1"/>
  <c r="AE50" i="32"/>
  <c r="G79" i="31"/>
  <c r="Q8" i="31"/>
  <c r="V8" i="31"/>
  <c r="G9" i="31"/>
  <c r="G8" i="31" s="1"/>
  <c r="I9" i="31"/>
  <c r="I8" i="31" s="1"/>
  <c r="K9" i="31"/>
  <c r="K8" i="31" s="1"/>
  <c r="M9" i="31"/>
  <c r="M8" i="31" s="1"/>
  <c r="O9" i="31"/>
  <c r="O8" i="31" s="1"/>
  <c r="Q9" i="31"/>
  <c r="V9" i="31"/>
  <c r="G11" i="31"/>
  <c r="M11" i="31" s="1"/>
  <c r="I11" i="31"/>
  <c r="I10" i="31" s="1"/>
  <c r="K11" i="31"/>
  <c r="K10" i="31" s="1"/>
  <c r="O11" i="31"/>
  <c r="Q11" i="31"/>
  <c r="V11" i="31"/>
  <c r="G13" i="31"/>
  <c r="I13" i="31"/>
  <c r="K13" i="31"/>
  <c r="M13" i="31"/>
  <c r="O13" i="31"/>
  <c r="O10" i="31" s="1"/>
  <c r="Q13" i="31"/>
  <c r="Q10" i="31" s="1"/>
  <c r="V13" i="31"/>
  <c r="V10" i="31" s="1"/>
  <c r="G14" i="31"/>
  <c r="M14" i="31" s="1"/>
  <c r="I14" i="31"/>
  <c r="K14" i="31"/>
  <c r="O14" i="31"/>
  <c r="Q14" i="31"/>
  <c r="V14" i="31"/>
  <c r="O16" i="31"/>
  <c r="Q16" i="31"/>
  <c r="G17" i="31"/>
  <c r="I17" i="31"/>
  <c r="K17" i="31"/>
  <c r="M17" i="31"/>
  <c r="O17" i="31"/>
  <c r="Q17" i="31"/>
  <c r="V17" i="31"/>
  <c r="V16" i="31" s="1"/>
  <c r="G19" i="31"/>
  <c r="G16" i="31" s="1"/>
  <c r="I19" i="31"/>
  <c r="I16" i="31" s="1"/>
  <c r="K19" i="31"/>
  <c r="K16" i="31" s="1"/>
  <c r="M19" i="31"/>
  <c r="M16" i="31" s="1"/>
  <c r="O19" i="31"/>
  <c r="Q19" i="31"/>
  <c r="V19" i="31"/>
  <c r="K21" i="31"/>
  <c r="G22" i="31"/>
  <c r="M22" i="31" s="1"/>
  <c r="M21" i="31" s="1"/>
  <c r="I22" i="31"/>
  <c r="I21" i="31" s="1"/>
  <c r="K22" i="31"/>
  <c r="O22" i="31"/>
  <c r="Q22" i="31"/>
  <c r="V22" i="31"/>
  <c r="G23" i="31"/>
  <c r="I23" i="31"/>
  <c r="K23" i="31"/>
  <c r="M23" i="31"/>
  <c r="O23" i="31"/>
  <c r="O21" i="31" s="1"/>
  <c r="Q23" i="31"/>
  <c r="Q21" i="31" s="1"/>
  <c r="V23" i="31"/>
  <c r="V21" i="31" s="1"/>
  <c r="G25" i="31"/>
  <c r="G24" i="31" s="1"/>
  <c r="I25" i="31"/>
  <c r="I24" i="31" s="1"/>
  <c r="K25" i="31"/>
  <c r="K24" i="31" s="1"/>
  <c r="M25" i="31"/>
  <c r="O25" i="31"/>
  <c r="O24" i="31" s="1"/>
  <c r="Q25" i="31"/>
  <c r="V25" i="31"/>
  <c r="G26" i="31"/>
  <c r="I26" i="31"/>
  <c r="K26" i="31"/>
  <c r="M26" i="31"/>
  <c r="O26" i="31"/>
  <c r="Q26" i="31"/>
  <c r="V26" i="31"/>
  <c r="V24" i="31" s="1"/>
  <c r="G27" i="31"/>
  <c r="M27" i="31" s="1"/>
  <c r="I27" i="31"/>
  <c r="K27" i="31"/>
  <c r="O27" i="31"/>
  <c r="Q27" i="31"/>
  <c r="V27" i="31"/>
  <c r="G28" i="31"/>
  <c r="I28" i="31"/>
  <c r="K28" i="31"/>
  <c r="M28" i="31"/>
  <c r="O28" i="31"/>
  <c r="Q28" i="31"/>
  <c r="Q24" i="31" s="1"/>
  <c r="V28" i="31"/>
  <c r="G29" i="31"/>
  <c r="M29" i="31" s="1"/>
  <c r="I29" i="31"/>
  <c r="K29" i="31"/>
  <c r="O29" i="31"/>
  <c r="Q29" i="31"/>
  <c r="V29" i="31"/>
  <c r="G31" i="31"/>
  <c r="I31" i="31"/>
  <c r="K31" i="31"/>
  <c r="M31" i="31"/>
  <c r="O31" i="31"/>
  <c r="Q31" i="31"/>
  <c r="V31" i="31"/>
  <c r="V30" i="31" s="1"/>
  <c r="G32" i="31"/>
  <c r="G30" i="31" s="1"/>
  <c r="I32" i="31"/>
  <c r="I30" i="31" s="1"/>
  <c r="K32" i="31"/>
  <c r="K30" i="31" s="1"/>
  <c r="M32" i="31"/>
  <c r="O32" i="31"/>
  <c r="Q32" i="31"/>
  <c r="V32" i="31"/>
  <c r="G33" i="31"/>
  <c r="I33" i="31"/>
  <c r="K33" i="31"/>
  <c r="M33" i="31"/>
  <c r="O33" i="31"/>
  <c r="Q33" i="31"/>
  <c r="V33" i="31"/>
  <c r="G35" i="31"/>
  <c r="M35" i="31" s="1"/>
  <c r="I35" i="31"/>
  <c r="K35" i="31"/>
  <c r="O35" i="31"/>
  <c r="Q35" i="31"/>
  <c r="V35" i="31"/>
  <c r="G37" i="31"/>
  <c r="I37" i="31"/>
  <c r="K37" i="31"/>
  <c r="M37" i="31"/>
  <c r="O37" i="31"/>
  <c r="Q37" i="31"/>
  <c r="V37" i="31"/>
  <c r="G40" i="31"/>
  <c r="I40" i="31"/>
  <c r="K40" i="31"/>
  <c r="M40" i="31"/>
  <c r="O40" i="31"/>
  <c r="Q40" i="31"/>
  <c r="V40" i="31"/>
  <c r="G43" i="31"/>
  <c r="I43" i="31"/>
  <c r="K43" i="31"/>
  <c r="M43" i="31"/>
  <c r="O43" i="31"/>
  <c r="O30" i="31" s="1"/>
  <c r="Q43" i="31"/>
  <c r="V43" i="31"/>
  <c r="G45" i="31"/>
  <c r="I45" i="31"/>
  <c r="K45" i="31"/>
  <c r="M45" i="31"/>
  <c r="O45" i="31"/>
  <c r="Q45" i="31"/>
  <c r="V45" i="31"/>
  <c r="G47" i="31"/>
  <c r="M47" i="31" s="1"/>
  <c r="I47" i="31"/>
  <c r="K47" i="31"/>
  <c r="O47" i="31"/>
  <c r="Q47" i="31"/>
  <c r="V47" i="31"/>
  <c r="G49" i="31"/>
  <c r="I49" i="31"/>
  <c r="K49" i="31"/>
  <c r="M49" i="31"/>
  <c r="O49" i="31"/>
  <c r="Q49" i="31"/>
  <c r="V49" i="31"/>
  <c r="G50" i="31"/>
  <c r="M50" i="31" s="1"/>
  <c r="I50" i="31"/>
  <c r="K50" i="31"/>
  <c r="O50" i="31"/>
  <c r="Q50" i="31"/>
  <c r="V50" i="31"/>
  <c r="G51" i="31"/>
  <c r="I51" i="31"/>
  <c r="K51" i="31"/>
  <c r="M51" i="31"/>
  <c r="O51" i="31"/>
  <c r="Q51" i="31"/>
  <c r="Q30" i="31" s="1"/>
  <c r="V51" i="31"/>
  <c r="G52" i="31"/>
  <c r="I52" i="31"/>
  <c r="K52" i="31"/>
  <c r="M52" i="31"/>
  <c r="O52" i="31"/>
  <c r="Q52" i="31"/>
  <c r="V52" i="31"/>
  <c r="K53" i="31"/>
  <c r="G54" i="31"/>
  <c r="I54" i="31"/>
  <c r="K54" i="31"/>
  <c r="M54" i="31"/>
  <c r="O54" i="31"/>
  <c r="O53" i="31" s="1"/>
  <c r="Q54" i="31"/>
  <c r="Q53" i="31" s="1"/>
  <c r="V54" i="31"/>
  <c r="V53" i="31" s="1"/>
  <c r="G56" i="31"/>
  <c r="M56" i="31" s="1"/>
  <c r="M53" i="31" s="1"/>
  <c r="I56" i="31"/>
  <c r="I53" i="31" s="1"/>
  <c r="K56" i="31"/>
  <c r="O56" i="31"/>
  <c r="Q56" i="31"/>
  <c r="V56" i="31"/>
  <c r="G58" i="31"/>
  <c r="I58" i="31"/>
  <c r="K58" i="31"/>
  <c r="M58" i="31"/>
  <c r="O58" i="31"/>
  <c r="Q58" i="31"/>
  <c r="V58" i="31"/>
  <c r="G59" i="31"/>
  <c r="I59" i="31"/>
  <c r="K59" i="31"/>
  <c r="M59" i="31"/>
  <c r="O59" i="31"/>
  <c r="Q59" i="31"/>
  <c r="V59" i="31"/>
  <c r="G60" i="31"/>
  <c r="I60" i="31"/>
  <c r="K60" i="31"/>
  <c r="M60" i="31"/>
  <c r="O60" i="31"/>
  <c r="Q60" i="31"/>
  <c r="V60" i="31"/>
  <c r="G62" i="31"/>
  <c r="M62" i="31" s="1"/>
  <c r="I62" i="31"/>
  <c r="I61" i="31" s="1"/>
  <c r="K62" i="31"/>
  <c r="K61" i="31" s="1"/>
  <c r="O62" i="31"/>
  <c r="Q62" i="31"/>
  <c r="V62" i="31"/>
  <c r="G63" i="31"/>
  <c r="I63" i="31"/>
  <c r="K63" i="31"/>
  <c r="M63" i="31"/>
  <c r="O63" i="31"/>
  <c r="O61" i="31" s="1"/>
  <c r="Q63" i="31"/>
  <c r="Q61" i="31" s="1"/>
  <c r="V63" i="31"/>
  <c r="V61" i="31" s="1"/>
  <c r="G64" i="31"/>
  <c r="M64" i="31" s="1"/>
  <c r="I64" i="31"/>
  <c r="K64" i="31"/>
  <c r="O64" i="31"/>
  <c r="Q64" i="31"/>
  <c r="V64" i="31"/>
  <c r="G65" i="31"/>
  <c r="I65" i="31"/>
  <c r="K65" i="31"/>
  <c r="M65" i="31"/>
  <c r="O65" i="31"/>
  <c r="Q65" i="31"/>
  <c r="V65" i="31"/>
  <c r="O66" i="31"/>
  <c r="G67" i="31"/>
  <c r="G66" i="31" s="1"/>
  <c r="I67" i="31"/>
  <c r="I66" i="31" s="1"/>
  <c r="K67" i="31"/>
  <c r="K66" i="31" s="1"/>
  <c r="M67" i="31"/>
  <c r="M66" i="31" s="1"/>
  <c r="O67" i="31"/>
  <c r="Q67" i="31"/>
  <c r="V67" i="31"/>
  <c r="G68" i="31"/>
  <c r="I68" i="31"/>
  <c r="K68" i="31"/>
  <c r="M68" i="31"/>
  <c r="O68" i="31"/>
  <c r="Q68" i="31"/>
  <c r="Q66" i="31" s="1"/>
  <c r="V68" i="31"/>
  <c r="V66" i="31" s="1"/>
  <c r="G69" i="31"/>
  <c r="I69" i="31"/>
  <c r="G70" i="31"/>
  <c r="I70" i="31"/>
  <c r="K70" i="31"/>
  <c r="K69" i="31" s="1"/>
  <c r="M70" i="31"/>
  <c r="M69" i="31" s="1"/>
  <c r="O70" i="31"/>
  <c r="O69" i="31" s="1"/>
  <c r="Q70" i="31"/>
  <c r="Q69" i="31" s="1"/>
  <c r="V70" i="31"/>
  <c r="V69" i="31" s="1"/>
  <c r="G72" i="31"/>
  <c r="I72" i="31"/>
  <c r="K72" i="31"/>
  <c r="M72" i="31"/>
  <c r="O72" i="31"/>
  <c r="Q72" i="31"/>
  <c r="V72" i="31"/>
  <c r="O73" i="31"/>
  <c r="G74" i="31"/>
  <c r="I74" i="31"/>
  <c r="K74" i="31"/>
  <c r="M74" i="31"/>
  <c r="O74" i="31"/>
  <c r="Q74" i="31"/>
  <c r="Q73" i="31" s="1"/>
  <c r="V74" i="31"/>
  <c r="V73" i="31" s="1"/>
  <c r="G75" i="31"/>
  <c r="M75" i="31" s="1"/>
  <c r="M73" i="31" s="1"/>
  <c r="I75" i="31"/>
  <c r="I73" i="31" s="1"/>
  <c r="K75" i="31"/>
  <c r="K73" i="31" s="1"/>
  <c r="O75" i="31"/>
  <c r="Q75" i="31"/>
  <c r="V75" i="31"/>
  <c r="G77" i="31"/>
  <c r="I77" i="31"/>
  <c r="K77" i="31"/>
  <c r="M77" i="31"/>
  <c r="O77" i="31"/>
  <c r="Q77" i="31"/>
  <c r="V77" i="31"/>
  <c r="AE79" i="31"/>
  <c r="G145" i="30"/>
  <c r="Q8" i="30"/>
  <c r="V8" i="30"/>
  <c r="G9" i="30"/>
  <c r="G8" i="30" s="1"/>
  <c r="I9" i="30"/>
  <c r="I8" i="30" s="1"/>
  <c r="K9" i="30"/>
  <c r="K8" i="30" s="1"/>
  <c r="M9" i="30"/>
  <c r="M8" i="30" s="1"/>
  <c r="O9" i="30"/>
  <c r="O8" i="30" s="1"/>
  <c r="Q9" i="30"/>
  <c r="V9" i="30"/>
  <c r="G11" i="30"/>
  <c r="M11" i="30" s="1"/>
  <c r="I11" i="30"/>
  <c r="I10" i="30" s="1"/>
  <c r="K11" i="30"/>
  <c r="K10" i="30" s="1"/>
  <c r="O11" i="30"/>
  <c r="Q11" i="30"/>
  <c r="V11" i="30"/>
  <c r="G13" i="30"/>
  <c r="I13" i="30"/>
  <c r="K13" i="30"/>
  <c r="M13" i="30"/>
  <c r="O13" i="30"/>
  <c r="O10" i="30" s="1"/>
  <c r="Q13" i="30"/>
  <c r="Q10" i="30" s="1"/>
  <c r="V13" i="30"/>
  <c r="V10" i="30" s="1"/>
  <c r="G14" i="30"/>
  <c r="M14" i="30" s="1"/>
  <c r="I14" i="30"/>
  <c r="K14" i="30"/>
  <c r="O14" i="30"/>
  <c r="Q14" i="30"/>
  <c r="V14" i="30"/>
  <c r="G16" i="30"/>
  <c r="I16" i="30"/>
  <c r="K16" i="30"/>
  <c r="M16" i="30"/>
  <c r="O16" i="30"/>
  <c r="Q16" i="30"/>
  <c r="G17" i="30"/>
  <c r="I17" i="30"/>
  <c r="K17" i="30"/>
  <c r="M17" i="30"/>
  <c r="O17" i="30"/>
  <c r="Q17" i="30"/>
  <c r="V17" i="30"/>
  <c r="V16" i="30" s="1"/>
  <c r="G18" i="30"/>
  <c r="I18" i="30"/>
  <c r="K18" i="30"/>
  <c r="M18" i="30"/>
  <c r="G19" i="30"/>
  <c r="I19" i="30"/>
  <c r="K19" i="30"/>
  <c r="M19" i="30"/>
  <c r="O19" i="30"/>
  <c r="O18" i="30" s="1"/>
  <c r="Q19" i="30"/>
  <c r="Q18" i="30" s="1"/>
  <c r="V19" i="30"/>
  <c r="V18" i="30" s="1"/>
  <c r="G21" i="30"/>
  <c r="I21" i="30"/>
  <c r="G22" i="30"/>
  <c r="I22" i="30"/>
  <c r="K22" i="30"/>
  <c r="K21" i="30" s="1"/>
  <c r="M22" i="30"/>
  <c r="M21" i="30" s="1"/>
  <c r="O22" i="30"/>
  <c r="O21" i="30" s="1"/>
  <c r="Q22" i="30"/>
  <c r="Q21" i="30" s="1"/>
  <c r="V22" i="30"/>
  <c r="V21" i="30" s="1"/>
  <c r="G23" i="30"/>
  <c r="I23" i="30"/>
  <c r="K23" i="30"/>
  <c r="M23" i="30"/>
  <c r="O23" i="30"/>
  <c r="Q23" i="30"/>
  <c r="V23" i="30"/>
  <c r="O24" i="30"/>
  <c r="G25" i="30"/>
  <c r="I25" i="30"/>
  <c r="K25" i="30"/>
  <c r="M25" i="30"/>
  <c r="O25" i="30"/>
  <c r="Q25" i="30"/>
  <c r="Q24" i="30" s="1"/>
  <c r="V25" i="30"/>
  <c r="V24" i="30" s="1"/>
  <c r="G26" i="30"/>
  <c r="M26" i="30" s="1"/>
  <c r="I26" i="30"/>
  <c r="I24" i="30" s="1"/>
  <c r="K26" i="30"/>
  <c r="K24" i="30" s="1"/>
  <c r="O26" i="30"/>
  <c r="Q26" i="30"/>
  <c r="V26" i="30"/>
  <c r="G27" i="30"/>
  <c r="I27" i="30"/>
  <c r="K27" i="30"/>
  <c r="M27" i="30"/>
  <c r="O27" i="30"/>
  <c r="Q27" i="30"/>
  <c r="V27" i="30"/>
  <c r="G28" i="30"/>
  <c r="M28" i="30" s="1"/>
  <c r="I28" i="30"/>
  <c r="K28" i="30"/>
  <c r="O28" i="30"/>
  <c r="Q28" i="30"/>
  <c r="V28" i="30"/>
  <c r="G29" i="30"/>
  <c r="I29" i="30"/>
  <c r="K29" i="30"/>
  <c r="M29" i="30"/>
  <c r="O29" i="30"/>
  <c r="Q29" i="30"/>
  <c r="V29" i="30"/>
  <c r="G31" i="30"/>
  <c r="G30" i="30" s="1"/>
  <c r="I31" i="30"/>
  <c r="I30" i="30" s="1"/>
  <c r="K31" i="30"/>
  <c r="K30" i="30" s="1"/>
  <c r="M31" i="30"/>
  <c r="O31" i="30"/>
  <c r="Q31" i="30"/>
  <c r="V31" i="30"/>
  <c r="G33" i="30"/>
  <c r="I33" i="30"/>
  <c r="K33" i="30"/>
  <c r="M33" i="30"/>
  <c r="O33" i="30"/>
  <c r="O30" i="30" s="1"/>
  <c r="Q33" i="30"/>
  <c r="Q30" i="30" s="1"/>
  <c r="V33" i="30"/>
  <c r="V30" i="30" s="1"/>
  <c r="G34" i="30"/>
  <c r="M34" i="30" s="1"/>
  <c r="I34" i="30"/>
  <c r="K34" i="30"/>
  <c r="O34" i="30"/>
  <c r="Q34" i="30"/>
  <c r="V34" i="30"/>
  <c r="G35" i="30"/>
  <c r="I35" i="30"/>
  <c r="K35" i="30"/>
  <c r="M35" i="30"/>
  <c r="O35" i="30"/>
  <c r="Q35" i="30"/>
  <c r="V35" i="30"/>
  <c r="G36" i="30"/>
  <c r="I36" i="30"/>
  <c r="K36" i="30"/>
  <c r="M36" i="30"/>
  <c r="O36" i="30"/>
  <c r="Q36" i="30"/>
  <c r="V36" i="30"/>
  <c r="G38" i="30"/>
  <c r="I38" i="30"/>
  <c r="K38" i="30"/>
  <c r="M38" i="30"/>
  <c r="O38" i="30"/>
  <c r="Q38" i="30"/>
  <c r="Q37" i="30" s="1"/>
  <c r="V38" i="30"/>
  <c r="V37" i="30" s="1"/>
  <c r="G39" i="30"/>
  <c r="M39" i="30" s="1"/>
  <c r="I39" i="30"/>
  <c r="I37" i="30" s="1"/>
  <c r="K39" i="30"/>
  <c r="K37" i="30" s="1"/>
  <c r="O39" i="30"/>
  <c r="Q39" i="30"/>
  <c r="V39" i="30"/>
  <c r="G40" i="30"/>
  <c r="I40" i="30"/>
  <c r="K40" i="30"/>
  <c r="M40" i="30"/>
  <c r="O40" i="30"/>
  <c r="Q40" i="30"/>
  <c r="V40" i="30"/>
  <c r="G41" i="30"/>
  <c r="M41" i="30" s="1"/>
  <c r="I41" i="30"/>
  <c r="K41" i="30"/>
  <c r="O41" i="30"/>
  <c r="Q41" i="30"/>
  <c r="V41" i="30"/>
  <c r="G43" i="30"/>
  <c r="I43" i="30"/>
  <c r="K43" i="30"/>
  <c r="M43" i="30"/>
  <c r="O43" i="30"/>
  <c r="Q43" i="30"/>
  <c r="V43" i="30"/>
  <c r="G45" i="30"/>
  <c r="I45" i="30"/>
  <c r="K45" i="30"/>
  <c r="M45" i="30"/>
  <c r="O45" i="30"/>
  <c r="Q45" i="30"/>
  <c r="V45" i="30"/>
  <c r="G46" i="30"/>
  <c r="I46" i="30"/>
  <c r="K46" i="30"/>
  <c r="M46" i="30"/>
  <c r="O46" i="30"/>
  <c r="Q46" i="30"/>
  <c r="V46" i="30"/>
  <c r="G49" i="30"/>
  <c r="I49" i="30"/>
  <c r="K49" i="30"/>
  <c r="M49" i="30"/>
  <c r="O49" i="30"/>
  <c r="Q49" i="30"/>
  <c r="V49" i="30"/>
  <c r="G52" i="30"/>
  <c r="M52" i="30" s="1"/>
  <c r="I52" i="30"/>
  <c r="K52" i="30"/>
  <c r="O52" i="30"/>
  <c r="Q52" i="30"/>
  <c r="V52" i="30"/>
  <c r="G54" i="30"/>
  <c r="I54" i="30"/>
  <c r="K54" i="30"/>
  <c r="M54" i="30"/>
  <c r="O54" i="30"/>
  <c r="Q54" i="30"/>
  <c r="V54" i="30"/>
  <c r="G56" i="30"/>
  <c r="I56" i="30"/>
  <c r="K56" i="30"/>
  <c r="M56" i="30"/>
  <c r="O56" i="30"/>
  <c r="Q56" i="30"/>
  <c r="V56" i="30"/>
  <c r="G58" i="30"/>
  <c r="I58" i="30"/>
  <c r="K58" i="30"/>
  <c r="M58" i="30"/>
  <c r="O58" i="30"/>
  <c r="O37" i="30" s="1"/>
  <c r="Q58" i="30"/>
  <c r="V58" i="30"/>
  <c r="G60" i="30"/>
  <c r="I60" i="30"/>
  <c r="K60" i="30"/>
  <c r="M60" i="30"/>
  <c r="O60" i="30"/>
  <c r="Q60" i="30"/>
  <c r="V60" i="30"/>
  <c r="G61" i="30"/>
  <c r="M61" i="30" s="1"/>
  <c r="I61" i="30"/>
  <c r="K61" i="30"/>
  <c r="O61" i="30"/>
  <c r="Q61" i="30"/>
  <c r="V61" i="30"/>
  <c r="G62" i="30"/>
  <c r="I62" i="30"/>
  <c r="K62" i="30"/>
  <c r="M62" i="30"/>
  <c r="O62" i="30"/>
  <c r="Q62" i="30"/>
  <c r="V62" i="30"/>
  <c r="G63" i="30"/>
  <c r="M63" i="30" s="1"/>
  <c r="I63" i="30"/>
  <c r="K63" i="30"/>
  <c r="O63" i="30"/>
  <c r="Q63" i="30"/>
  <c r="V63" i="30"/>
  <c r="G64" i="30"/>
  <c r="I64" i="30"/>
  <c r="K64" i="30"/>
  <c r="M64" i="30"/>
  <c r="O64" i="30"/>
  <c r="Q64" i="30"/>
  <c r="V64" i="30"/>
  <c r="G65" i="30"/>
  <c r="I65" i="30"/>
  <c r="K65" i="30"/>
  <c r="M65" i="30"/>
  <c r="O65" i="30"/>
  <c r="Q65" i="30"/>
  <c r="V65" i="30"/>
  <c r="G66" i="30"/>
  <c r="I66" i="30"/>
  <c r="K66" i="30"/>
  <c r="M66" i="30"/>
  <c r="O66" i="30"/>
  <c r="Q66" i="30"/>
  <c r="V66" i="30"/>
  <c r="G67" i="30"/>
  <c r="I67" i="30"/>
  <c r="K67" i="30"/>
  <c r="M67" i="30"/>
  <c r="O67" i="30"/>
  <c r="Q67" i="30"/>
  <c r="V67" i="30"/>
  <c r="G68" i="30"/>
  <c r="M68" i="30" s="1"/>
  <c r="I68" i="30"/>
  <c r="K68" i="30"/>
  <c r="O68" i="30"/>
  <c r="Q68" i="30"/>
  <c r="V68" i="30"/>
  <c r="G69" i="30"/>
  <c r="I69" i="30"/>
  <c r="K69" i="30"/>
  <c r="M69" i="30"/>
  <c r="O69" i="30"/>
  <c r="Q69" i="30"/>
  <c r="V69" i="30"/>
  <c r="G71" i="30"/>
  <c r="G70" i="30" s="1"/>
  <c r="I71" i="30"/>
  <c r="I70" i="30" s="1"/>
  <c r="K71" i="30"/>
  <c r="K70" i="30" s="1"/>
  <c r="M71" i="30"/>
  <c r="O71" i="30"/>
  <c r="O70" i="30" s="1"/>
  <c r="Q71" i="30"/>
  <c r="V71" i="30"/>
  <c r="G72" i="30"/>
  <c r="I72" i="30"/>
  <c r="K72" i="30"/>
  <c r="M72" i="30"/>
  <c r="O72" i="30"/>
  <c r="Q72" i="30"/>
  <c r="Q70" i="30" s="1"/>
  <c r="V72" i="30"/>
  <c r="V70" i="30" s="1"/>
  <c r="G73" i="30"/>
  <c r="M73" i="30" s="1"/>
  <c r="I73" i="30"/>
  <c r="K73" i="30"/>
  <c r="O73" i="30"/>
  <c r="Q73" i="30"/>
  <c r="V73" i="30"/>
  <c r="G74" i="30"/>
  <c r="I74" i="30"/>
  <c r="K74" i="30"/>
  <c r="M74" i="30"/>
  <c r="O74" i="30"/>
  <c r="Q74" i="30"/>
  <c r="V74" i="30"/>
  <c r="G75" i="30"/>
  <c r="M75" i="30" s="1"/>
  <c r="I75" i="30"/>
  <c r="K75" i="30"/>
  <c r="O75" i="30"/>
  <c r="Q75" i="30"/>
  <c r="V75" i="30"/>
  <c r="G76" i="30"/>
  <c r="I76" i="30"/>
  <c r="K76" i="30"/>
  <c r="M76" i="30"/>
  <c r="O76" i="30"/>
  <c r="Q76" i="30"/>
  <c r="V76" i="30"/>
  <c r="G77" i="30"/>
  <c r="I77" i="30"/>
  <c r="K77" i="30"/>
  <c r="M77" i="30"/>
  <c r="O77" i="30"/>
  <c r="Q77" i="30"/>
  <c r="V77" i="30"/>
  <c r="G78" i="30"/>
  <c r="I78" i="30"/>
  <c r="K78" i="30"/>
  <c r="M78" i="30"/>
  <c r="O78" i="30"/>
  <c r="Q78" i="30"/>
  <c r="V78" i="30"/>
  <c r="G79" i="30"/>
  <c r="I79" i="30"/>
  <c r="K79" i="30"/>
  <c r="M79" i="30"/>
  <c r="O79" i="30"/>
  <c r="Q79" i="30"/>
  <c r="V79" i="30"/>
  <c r="G80" i="30"/>
  <c r="M80" i="30" s="1"/>
  <c r="I80" i="30"/>
  <c r="K80" i="30"/>
  <c r="O80" i="30"/>
  <c r="Q80" i="30"/>
  <c r="V80" i="30"/>
  <c r="G81" i="30"/>
  <c r="I81" i="30"/>
  <c r="K81" i="30"/>
  <c r="M81" i="30"/>
  <c r="O81" i="30"/>
  <c r="Q81" i="30"/>
  <c r="V81" i="30"/>
  <c r="G82" i="30"/>
  <c r="I82" i="30"/>
  <c r="K82" i="30"/>
  <c r="M82" i="30"/>
  <c r="O82" i="30"/>
  <c r="Q82" i="30"/>
  <c r="V82" i="30"/>
  <c r="G83" i="30"/>
  <c r="I83" i="30"/>
  <c r="K83" i="30"/>
  <c r="M83" i="30"/>
  <c r="O83" i="30"/>
  <c r="Q83" i="30"/>
  <c r="V83" i="30"/>
  <c r="G84" i="30"/>
  <c r="I84" i="30"/>
  <c r="K84" i="30"/>
  <c r="M84" i="30"/>
  <c r="O84" i="30"/>
  <c r="Q84" i="30"/>
  <c r="V84" i="30"/>
  <c r="G85" i="30"/>
  <c r="M85" i="30" s="1"/>
  <c r="I85" i="30"/>
  <c r="K85" i="30"/>
  <c r="O85" i="30"/>
  <c r="Q85" i="30"/>
  <c r="V85" i="30"/>
  <c r="G86" i="30"/>
  <c r="I86" i="30"/>
  <c r="K86" i="30"/>
  <c r="M86" i="30"/>
  <c r="O86" i="30"/>
  <c r="Q86" i="30"/>
  <c r="V86" i="30"/>
  <c r="G87" i="30"/>
  <c r="G88" i="30"/>
  <c r="I88" i="30"/>
  <c r="I87" i="30" s="1"/>
  <c r="K88" i="30"/>
  <c r="K87" i="30" s="1"/>
  <c r="M88" i="30"/>
  <c r="O88" i="30"/>
  <c r="O87" i="30" s="1"/>
  <c r="Q88" i="30"/>
  <c r="Q87" i="30" s="1"/>
  <c r="V88" i="30"/>
  <c r="G89" i="30"/>
  <c r="I89" i="30"/>
  <c r="K89" i="30"/>
  <c r="M89" i="30"/>
  <c r="O89" i="30"/>
  <c r="Q89" i="30"/>
  <c r="V89" i="30"/>
  <c r="V87" i="30" s="1"/>
  <c r="G90" i="30"/>
  <c r="I90" i="30"/>
  <c r="K90" i="30"/>
  <c r="M90" i="30"/>
  <c r="O90" i="30"/>
  <c r="Q90" i="30"/>
  <c r="V90" i="30"/>
  <c r="G91" i="30"/>
  <c r="I91" i="30"/>
  <c r="K91" i="30"/>
  <c r="M91" i="30"/>
  <c r="O91" i="30"/>
  <c r="Q91" i="30"/>
  <c r="V91" i="30"/>
  <c r="G92" i="30"/>
  <c r="M92" i="30" s="1"/>
  <c r="I92" i="30"/>
  <c r="K92" i="30"/>
  <c r="O92" i="30"/>
  <c r="Q92" i="30"/>
  <c r="V92" i="30"/>
  <c r="G93" i="30"/>
  <c r="I93" i="30"/>
  <c r="K93" i="30"/>
  <c r="M93" i="30"/>
  <c r="O93" i="30"/>
  <c r="Q93" i="30"/>
  <c r="V93" i="30"/>
  <c r="G94" i="30"/>
  <c r="I94" i="30"/>
  <c r="K94" i="30"/>
  <c r="M94" i="30"/>
  <c r="O94" i="30"/>
  <c r="Q94" i="30"/>
  <c r="V94" i="30"/>
  <c r="G95" i="30"/>
  <c r="I95" i="30"/>
  <c r="K95" i="30"/>
  <c r="M95" i="30"/>
  <c r="O95" i="30"/>
  <c r="Q95" i="30"/>
  <c r="V95" i="30"/>
  <c r="G96" i="30"/>
  <c r="I96" i="30"/>
  <c r="K96" i="30"/>
  <c r="M96" i="30"/>
  <c r="O96" i="30"/>
  <c r="Q96" i="30"/>
  <c r="V96" i="30"/>
  <c r="G97" i="30"/>
  <c r="M97" i="30" s="1"/>
  <c r="I97" i="30"/>
  <c r="K97" i="30"/>
  <c r="O97" i="30"/>
  <c r="Q97" i="30"/>
  <c r="V97" i="30"/>
  <c r="G98" i="30"/>
  <c r="I98" i="30"/>
  <c r="K98" i="30"/>
  <c r="M98" i="30"/>
  <c r="O98" i="30"/>
  <c r="Q98" i="30"/>
  <c r="V98" i="30"/>
  <c r="G99" i="30"/>
  <c r="M99" i="30" s="1"/>
  <c r="I99" i="30"/>
  <c r="K99" i="30"/>
  <c r="O99" i="30"/>
  <c r="Q99" i="30"/>
  <c r="V99" i="30"/>
  <c r="G100" i="30"/>
  <c r="I100" i="30"/>
  <c r="K100" i="30"/>
  <c r="M100" i="30"/>
  <c r="O100" i="30"/>
  <c r="Q100" i="30"/>
  <c r="V100" i="30"/>
  <c r="G102" i="30"/>
  <c r="G101" i="30" s="1"/>
  <c r="I102" i="30"/>
  <c r="I101" i="30" s="1"/>
  <c r="K102" i="30"/>
  <c r="K101" i="30" s="1"/>
  <c r="M102" i="30"/>
  <c r="M101" i="30" s="1"/>
  <c r="O102" i="30"/>
  <c r="Q102" i="30"/>
  <c r="V102" i="30"/>
  <c r="G104" i="30"/>
  <c r="I104" i="30"/>
  <c r="K104" i="30"/>
  <c r="M104" i="30"/>
  <c r="O104" i="30"/>
  <c r="O101" i="30" s="1"/>
  <c r="Q104" i="30"/>
  <c r="Q101" i="30" s="1"/>
  <c r="V104" i="30"/>
  <c r="V101" i="30" s="1"/>
  <c r="G106" i="30"/>
  <c r="M106" i="30" s="1"/>
  <c r="I106" i="30"/>
  <c r="K106" i="30"/>
  <c r="O106" i="30"/>
  <c r="Q106" i="30"/>
  <c r="V106" i="30"/>
  <c r="G107" i="30"/>
  <c r="I107" i="30"/>
  <c r="K107" i="30"/>
  <c r="M107" i="30"/>
  <c r="O107" i="30"/>
  <c r="Q107" i="30"/>
  <c r="V107" i="30"/>
  <c r="G108" i="30"/>
  <c r="I108" i="30"/>
  <c r="K108" i="30"/>
  <c r="M108" i="30"/>
  <c r="O108" i="30"/>
  <c r="Q108" i="30"/>
  <c r="V108" i="30"/>
  <c r="G109" i="30"/>
  <c r="I109" i="30"/>
  <c r="K109" i="30"/>
  <c r="M109" i="30"/>
  <c r="O109" i="30"/>
  <c r="Q109" i="30"/>
  <c r="V109" i="30"/>
  <c r="G110" i="30"/>
  <c r="I110" i="30"/>
  <c r="K110" i="30"/>
  <c r="M110" i="30"/>
  <c r="O110" i="30"/>
  <c r="Q110" i="30"/>
  <c r="V110" i="30"/>
  <c r="K111" i="30"/>
  <c r="G112" i="30"/>
  <c r="I112" i="30"/>
  <c r="K112" i="30"/>
  <c r="M112" i="30"/>
  <c r="O112" i="30"/>
  <c r="O111" i="30" s="1"/>
  <c r="Q112" i="30"/>
  <c r="Q111" i="30" s="1"/>
  <c r="V112" i="30"/>
  <c r="V111" i="30" s="1"/>
  <c r="G113" i="30"/>
  <c r="M113" i="30" s="1"/>
  <c r="I113" i="30"/>
  <c r="K113" i="30"/>
  <c r="O113" i="30"/>
  <c r="Q113" i="30"/>
  <c r="V113" i="30"/>
  <c r="G114" i="30"/>
  <c r="I114" i="30"/>
  <c r="K114" i="30"/>
  <c r="M114" i="30"/>
  <c r="O114" i="30"/>
  <c r="Q114" i="30"/>
  <c r="V114" i="30"/>
  <c r="G115" i="30"/>
  <c r="I115" i="30"/>
  <c r="K115" i="30"/>
  <c r="M115" i="30"/>
  <c r="O115" i="30"/>
  <c r="Q115" i="30"/>
  <c r="V115" i="30"/>
  <c r="G116" i="30"/>
  <c r="I116" i="30"/>
  <c r="K116" i="30"/>
  <c r="M116" i="30"/>
  <c r="O116" i="30"/>
  <c r="Q116" i="30"/>
  <c r="V116" i="30"/>
  <c r="G117" i="30"/>
  <c r="I117" i="30"/>
  <c r="K117" i="30"/>
  <c r="M117" i="30"/>
  <c r="O117" i="30"/>
  <c r="Q117" i="30"/>
  <c r="V117" i="30"/>
  <c r="G118" i="30"/>
  <c r="M118" i="30" s="1"/>
  <c r="I118" i="30"/>
  <c r="I111" i="30" s="1"/>
  <c r="K118" i="30"/>
  <c r="O118" i="30"/>
  <c r="Q118" i="30"/>
  <c r="V118" i="30"/>
  <c r="G119" i="30"/>
  <c r="I119" i="30"/>
  <c r="K119" i="30"/>
  <c r="M119" i="30"/>
  <c r="O119" i="30"/>
  <c r="Q119" i="30"/>
  <c r="V119" i="30"/>
  <c r="G120" i="30"/>
  <c r="I120" i="30"/>
  <c r="K120" i="30"/>
  <c r="M120" i="30"/>
  <c r="O120" i="30"/>
  <c r="Q120" i="30"/>
  <c r="V120" i="30"/>
  <c r="G121" i="30"/>
  <c r="I121" i="30"/>
  <c r="K121" i="30"/>
  <c r="M121" i="30"/>
  <c r="O121" i="30"/>
  <c r="Q121" i="30"/>
  <c r="V121" i="30"/>
  <c r="G123" i="30"/>
  <c r="M123" i="30" s="1"/>
  <c r="M122" i="30" s="1"/>
  <c r="I123" i="30"/>
  <c r="I122" i="30" s="1"/>
  <c r="K123" i="30"/>
  <c r="K122" i="30" s="1"/>
  <c r="O123" i="30"/>
  <c r="Q123" i="30"/>
  <c r="V123" i="30"/>
  <c r="G124" i="30"/>
  <c r="I124" i="30"/>
  <c r="K124" i="30"/>
  <c r="M124" i="30"/>
  <c r="O124" i="30"/>
  <c r="O122" i="30" s="1"/>
  <c r="Q124" i="30"/>
  <c r="Q122" i="30" s="1"/>
  <c r="V124" i="30"/>
  <c r="V122" i="30" s="1"/>
  <c r="G125" i="30"/>
  <c r="G126" i="30"/>
  <c r="I126" i="30"/>
  <c r="I125" i="30" s="1"/>
  <c r="K126" i="30"/>
  <c r="K125" i="30" s="1"/>
  <c r="M126" i="30"/>
  <c r="M125" i="30" s="1"/>
  <c r="O126" i="30"/>
  <c r="O125" i="30" s="1"/>
  <c r="Q126" i="30"/>
  <c r="Q125" i="30" s="1"/>
  <c r="V126" i="30"/>
  <c r="G128" i="30"/>
  <c r="I128" i="30"/>
  <c r="K128" i="30"/>
  <c r="M128" i="30"/>
  <c r="O128" i="30"/>
  <c r="Q128" i="30"/>
  <c r="V128" i="30"/>
  <c r="V125" i="30" s="1"/>
  <c r="G129" i="30"/>
  <c r="I129" i="30"/>
  <c r="K129" i="30"/>
  <c r="M129" i="30"/>
  <c r="G130" i="30"/>
  <c r="I130" i="30"/>
  <c r="K130" i="30"/>
  <c r="M130" i="30"/>
  <c r="O130" i="30"/>
  <c r="O129" i="30" s="1"/>
  <c r="Q130" i="30"/>
  <c r="Q129" i="30" s="1"/>
  <c r="V130" i="30"/>
  <c r="V129" i="30" s="1"/>
  <c r="G131" i="30"/>
  <c r="I131" i="30"/>
  <c r="G132" i="30"/>
  <c r="I132" i="30"/>
  <c r="K132" i="30"/>
  <c r="K131" i="30" s="1"/>
  <c r="M132" i="30"/>
  <c r="M131" i="30" s="1"/>
  <c r="O132" i="30"/>
  <c r="O131" i="30" s="1"/>
  <c r="Q132" i="30"/>
  <c r="Q131" i="30" s="1"/>
  <c r="V132" i="30"/>
  <c r="V131" i="30" s="1"/>
  <c r="G134" i="30"/>
  <c r="I134" i="30"/>
  <c r="K134" i="30"/>
  <c r="M134" i="30"/>
  <c r="O134" i="30"/>
  <c r="Q134" i="30"/>
  <c r="V134" i="30"/>
  <c r="G136" i="30"/>
  <c r="I136" i="30"/>
  <c r="K136" i="30"/>
  <c r="M136" i="30"/>
  <c r="O136" i="30"/>
  <c r="Q136" i="30"/>
  <c r="V136" i="30"/>
  <c r="G138" i="30"/>
  <c r="M138" i="30" s="1"/>
  <c r="I138" i="30"/>
  <c r="I137" i="30" s="1"/>
  <c r="K138" i="30"/>
  <c r="K137" i="30" s="1"/>
  <c r="O138" i="30"/>
  <c r="Q138" i="30"/>
  <c r="V138" i="30"/>
  <c r="G139" i="30"/>
  <c r="I139" i="30"/>
  <c r="K139" i="30"/>
  <c r="M139" i="30"/>
  <c r="O139" i="30"/>
  <c r="O137" i="30" s="1"/>
  <c r="Q139" i="30"/>
  <c r="Q137" i="30" s="1"/>
  <c r="V139" i="30"/>
  <c r="V137" i="30" s="1"/>
  <c r="G141" i="30"/>
  <c r="M141" i="30" s="1"/>
  <c r="I141" i="30"/>
  <c r="K141" i="30"/>
  <c r="O141" i="30"/>
  <c r="Q141" i="30"/>
  <c r="V141" i="30"/>
  <c r="G142" i="30"/>
  <c r="I142" i="30"/>
  <c r="K142" i="30"/>
  <c r="M142" i="30"/>
  <c r="O142" i="30"/>
  <c r="Q142" i="30"/>
  <c r="G143" i="30"/>
  <c r="I143" i="30"/>
  <c r="K143" i="30"/>
  <c r="M143" i="30"/>
  <c r="O143" i="30"/>
  <c r="Q143" i="30"/>
  <c r="V143" i="30"/>
  <c r="V142" i="30" s="1"/>
  <c r="AE145" i="30"/>
  <c r="G55" i="29"/>
  <c r="BA33" i="29"/>
  <c r="BA31" i="29"/>
  <c r="BA29" i="29"/>
  <c r="G9" i="29"/>
  <c r="M9" i="29" s="1"/>
  <c r="I9" i="29"/>
  <c r="I8" i="29" s="1"/>
  <c r="K9" i="29"/>
  <c r="O9" i="29"/>
  <c r="Q9" i="29"/>
  <c r="V9" i="29"/>
  <c r="G10" i="29"/>
  <c r="I10" i="29"/>
  <c r="K10" i="29"/>
  <c r="K8" i="29" s="1"/>
  <c r="M10" i="29"/>
  <c r="O10" i="29"/>
  <c r="O8" i="29" s="1"/>
  <c r="Q10" i="29"/>
  <c r="Q8" i="29" s="1"/>
  <c r="V10" i="29"/>
  <c r="V8" i="29" s="1"/>
  <c r="G11" i="29"/>
  <c r="I11" i="29"/>
  <c r="K11" i="29"/>
  <c r="M11" i="29"/>
  <c r="O11" i="29"/>
  <c r="Q11" i="29"/>
  <c r="V11" i="29"/>
  <c r="G12" i="29"/>
  <c r="I12" i="29"/>
  <c r="K12" i="29"/>
  <c r="M12" i="29"/>
  <c r="O12" i="29"/>
  <c r="Q12" i="29"/>
  <c r="V12" i="29"/>
  <c r="G13" i="29"/>
  <c r="I13" i="29"/>
  <c r="K13" i="29"/>
  <c r="M13" i="29"/>
  <c r="O13" i="29"/>
  <c r="Q13" i="29"/>
  <c r="V13" i="29"/>
  <c r="G14" i="29"/>
  <c r="M14" i="29" s="1"/>
  <c r="I14" i="29"/>
  <c r="K14" i="29"/>
  <c r="O14" i="29"/>
  <c r="Q14" i="29"/>
  <c r="V14" i="29"/>
  <c r="G15" i="29"/>
  <c r="I15" i="29"/>
  <c r="K15" i="29"/>
  <c r="M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1" i="29"/>
  <c r="M21" i="29" s="1"/>
  <c r="M20" i="29" s="1"/>
  <c r="I21" i="29"/>
  <c r="I20" i="29" s="1"/>
  <c r="K21" i="29"/>
  <c r="O21" i="29"/>
  <c r="Q21" i="29"/>
  <c r="V21" i="29"/>
  <c r="G22" i="29"/>
  <c r="I22" i="29"/>
  <c r="K22" i="29"/>
  <c r="K20" i="29" s="1"/>
  <c r="M22" i="29"/>
  <c r="O22" i="29"/>
  <c r="O20" i="29" s="1"/>
  <c r="Q22" i="29"/>
  <c r="Q20" i="29" s="1"/>
  <c r="V22" i="29"/>
  <c r="V20" i="29" s="1"/>
  <c r="G23" i="29"/>
  <c r="I23" i="29"/>
  <c r="K23" i="29"/>
  <c r="M23" i="29"/>
  <c r="O23" i="29"/>
  <c r="Q23" i="29"/>
  <c r="V23" i="29"/>
  <c r="G24" i="29"/>
  <c r="I24" i="29"/>
  <c r="K24" i="29"/>
  <c r="M24" i="29"/>
  <c r="O24" i="29"/>
  <c r="Q24" i="29"/>
  <c r="V24" i="29"/>
  <c r="G25" i="29"/>
  <c r="I25" i="29"/>
  <c r="K25" i="29"/>
  <c r="M25" i="29"/>
  <c r="O25" i="29"/>
  <c r="Q25" i="29"/>
  <c r="V25" i="29"/>
  <c r="G26" i="29"/>
  <c r="M26" i="29" s="1"/>
  <c r="I26" i="29"/>
  <c r="K26" i="29"/>
  <c r="O26" i="29"/>
  <c r="Q26" i="29"/>
  <c r="V26" i="29"/>
  <c r="G28" i="29"/>
  <c r="M28" i="29" s="1"/>
  <c r="M27" i="29" s="1"/>
  <c r="I28" i="29"/>
  <c r="K28" i="29"/>
  <c r="O28" i="29"/>
  <c r="Q28" i="29"/>
  <c r="V28" i="29"/>
  <c r="G30" i="29"/>
  <c r="M30" i="29" s="1"/>
  <c r="I30" i="29"/>
  <c r="I27" i="29" s="1"/>
  <c r="K30" i="29"/>
  <c r="K27" i="29" s="1"/>
  <c r="O30" i="29"/>
  <c r="O27" i="29" s="1"/>
  <c r="Q30" i="29"/>
  <c r="Q27" i="29" s="1"/>
  <c r="V30" i="29"/>
  <c r="G32" i="29"/>
  <c r="I32" i="29"/>
  <c r="K32" i="29"/>
  <c r="M32" i="29"/>
  <c r="O32" i="29"/>
  <c r="Q32" i="29"/>
  <c r="V32" i="29"/>
  <c r="G34" i="29"/>
  <c r="I34" i="29"/>
  <c r="K34" i="29"/>
  <c r="M34" i="29"/>
  <c r="O34" i="29"/>
  <c r="Q34" i="29"/>
  <c r="V34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I37" i="29"/>
  <c r="K37" i="29"/>
  <c r="M37" i="29"/>
  <c r="O37" i="29"/>
  <c r="Q37" i="29"/>
  <c r="V37" i="29"/>
  <c r="V27" i="29" s="1"/>
  <c r="G39" i="29"/>
  <c r="G38" i="29" s="1"/>
  <c r="I39" i="29"/>
  <c r="I38" i="29" s="1"/>
  <c r="K39" i="29"/>
  <c r="K38" i="29" s="1"/>
  <c r="M39" i="29"/>
  <c r="M38" i="29" s="1"/>
  <c r="O39" i="29"/>
  <c r="O38" i="29" s="1"/>
  <c r="Q39" i="29"/>
  <c r="V39" i="29"/>
  <c r="G40" i="29"/>
  <c r="I40" i="29"/>
  <c r="K40" i="29"/>
  <c r="M40" i="29"/>
  <c r="O40" i="29"/>
  <c r="Q40" i="29"/>
  <c r="Q38" i="29" s="1"/>
  <c r="V40" i="29"/>
  <c r="V38" i="29" s="1"/>
  <c r="G41" i="29"/>
  <c r="M41" i="29" s="1"/>
  <c r="I41" i="29"/>
  <c r="K41" i="29"/>
  <c r="O41" i="29"/>
  <c r="Q41" i="29"/>
  <c r="V41" i="29"/>
  <c r="G42" i="29"/>
  <c r="M42" i="29" s="1"/>
  <c r="I42" i="29"/>
  <c r="K42" i="29"/>
  <c r="O42" i="29"/>
  <c r="Q42" i="29"/>
  <c r="V42" i="29"/>
  <c r="G43" i="29"/>
  <c r="M43" i="29" s="1"/>
  <c r="I43" i="29"/>
  <c r="K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I46" i="29"/>
  <c r="K46" i="29"/>
  <c r="M46" i="29"/>
  <c r="O46" i="29"/>
  <c r="Q46" i="29"/>
  <c r="V46" i="29"/>
  <c r="G47" i="29"/>
  <c r="I47" i="29"/>
  <c r="K47" i="29"/>
  <c r="M47" i="29"/>
  <c r="O47" i="29"/>
  <c r="Q47" i="29"/>
  <c r="V47" i="29"/>
  <c r="G48" i="29"/>
  <c r="M48" i="29" s="1"/>
  <c r="I48" i="29"/>
  <c r="K48" i="29"/>
  <c r="O48" i="29"/>
  <c r="Q48" i="29"/>
  <c r="V48" i="29"/>
  <c r="G49" i="29"/>
  <c r="I49" i="29"/>
  <c r="K49" i="29"/>
  <c r="M49" i="29"/>
  <c r="O49" i="29"/>
  <c r="Q49" i="29"/>
  <c r="V49" i="29"/>
  <c r="G50" i="29"/>
  <c r="I50" i="29"/>
  <c r="K50" i="29"/>
  <c r="M50" i="29"/>
  <c r="O50" i="29"/>
  <c r="Q50" i="29"/>
  <c r="V50" i="29"/>
  <c r="G51" i="29"/>
  <c r="I51" i="29"/>
  <c r="K51" i="29"/>
  <c r="M51" i="29"/>
  <c r="O51" i="29"/>
  <c r="Q51" i="29"/>
  <c r="V51" i="29"/>
  <c r="G52" i="29"/>
  <c r="I52" i="29"/>
  <c r="K52" i="29"/>
  <c r="M52" i="29"/>
  <c r="O52" i="29"/>
  <c r="Q52" i="29"/>
  <c r="V52" i="29"/>
  <c r="G53" i="29"/>
  <c r="M53" i="29" s="1"/>
  <c r="I53" i="29"/>
  <c r="K53" i="29"/>
  <c r="O53" i="29"/>
  <c r="Q53" i="29"/>
  <c r="V53" i="29"/>
  <c r="AE55" i="29"/>
  <c r="G65" i="28"/>
  <c r="G9" i="28"/>
  <c r="G8" i="28" s="1"/>
  <c r="I9" i="28"/>
  <c r="I8" i="28" s="1"/>
  <c r="K9" i="28"/>
  <c r="K8" i="28" s="1"/>
  <c r="M9" i="28"/>
  <c r="O9" i="28"/>
  <c r="O8" i="28" s="1"/>
  <c r="Q9" i="28"/>
  <c r="V9" i="28"/>
  <c r="G12" i="28"/>
  <c r="I12" i="28"/>
  <c r="K12" i="28"/>
  <c r="M12" i="28"/>
  <c r="O12" i="28"/>
  <c r="Q12" i="28"/>
  <c r="Q8" i="28" s="1"/>
  <c r="V12" i="28"/>
  <c r="V8" i="28" s="1"/>
  <c r="G15" i="28"/>
  <c r="M15" i="28" s="1"/>
  <c r="I15" i="28"/>
  <c r="K15" i="28"/>
  <c r="O15" i="28"/>
  <c r="Q15" i="28"/>
  <c r="V15" i="28"/>
  <c r="G18" i="28"/>
  <c r="I18" i="28"/>
  <c r="K18" i="28"/>
  <c r="M18" i="28"/>
  <c r="O18" i="28"/>
  <c r="Q18" i="28"/>
  <c r="V18" i="28"/>
  <c r="G21" i="28"/>
  <c r="M21" i="28" s="1"/>
  <c r="I21" i="28"/>
  <c r="K21" i="28"/>
  <c r="O21" i="28"/>
  <c r="Q21" i="28"/>
  <c r="V21" i="28"/>
  <c r="G22" i="28"/>
  <c r="I22" i="28"/>
  <c r="K22" i="28"/>
  <c r="M22" i="28"/>
  <c r="O22" i="28"/>
  <c r="Q22" i="28"/>
  <c r="V22" i="28"/>
  <c r="G23" i="28"/>
  <c r="I23" i="28"/>
  <c r="K23" i="28"/>
  <c r="M23" i="28"/>
  <c r="O23" i="28"/>
  <c r="Q23" i="28"/>
  <c r="V23" i="28"/>
  <c r="G24" i="28"/>
  <c r="I24" i="28"/>
  <c r="K24" i="28"/>
  <c r="M24" i="28"/>
  <c r="O24" i="28"/>
  <c r="Q24" i="28"/>
  <c r="V24" i="28"/>
  <c r="G25" i="28"/>
  <c r="I25" i="28"/>
  <c r="K25" i="28"/>
  <c r="M25" i="28"/>
  <c r="O25" i="28"/>
  <c r="Q25" i="28"/>
  <c r="V25" i="28"/>
  <c r="G26" i="28"/>
  <c r="M26" i="28" s="1"/>
  <c r="I26" i="28"/>
  <c r="K26" i="28"/>
  <c r="O26" i="28"/>
  <c r="Q26" i="28"/>
  <c r="V26" i="28"/>
  <c r="G27" i="28"/>
  <c r="I27" i="28"/>
  <c r="K27" i="28"/>
  <c r="M27" i="28"/>
  <c r="O27" i="28"/>
  <c r="Q27" i="28"/>
  <c r="V27" i="28"/>
  <c r="G28" i="28"/>
  <c r="I28" i="28"/>
  <c r="K28" i="28"/>
  <c r="M28" i="28"/>
  <c r="O28" i="28"/>
  <c r="Q28" i="28"/>
  <c r="V28" i="28"/>
  <c r="G29" i="28"/>
  <c r="I29" i="28"/>
  <c r="K29" i="28"/>
  <c r="M29" i="28"/>
  <c r="O29" i="28"/>
  <c r="Q29" i="28"/>
  <c r="V29" i="28"/>
  <c r="G30" i="28"/>
  <c r="I30" i="28"/>
  <c r="K30" i="28"/>
  <c r="M30" i="28"/>
  <c r="O30" i="28"/>
  <c r="Q30" i="28"/>
  <c r="V30" i="28"/>
  <c r="G31" i="28"/>
  <c r="M31" i="28" s="1"/>
  <c r="I31" i="28"/>
  <c r="K31" i="28"/>
  <c r="O31" i="28"/>
  <c r="Q31" i="28"/>
  <c r="V31" i="28"/>
  <c r="G32" i="28"/>
  <c r="I32" i="28"/>
  <c r="K32" i="28"/>
  <c r="M32" i="28"/>
  <c r="O32" i="28"/>
  <c r="Q32" i="28"/>
  <c r="V32" i="28"/>
  <c r="G33" i="28"/>
  <c r="M33" i="28" s="1"/>
  <c r="I33" i="28"/>
  <c r="K33" i="28"/>
  <c r="O33" i="28"/>
  <c r="Q33" i="28"/>
  <c r="V33" i="28"/>
  <c r="G34" i="28"/>
  <c r="I34" i="28"/>
  <c r="K34" i="28"/>
  <c r="M34" i="28"/>
  <c r="O34" i="28"/>
  <c r="Q34" i="28"/>
  <c r="V34" i="28"/>
  <c r="G35" i="28"/>
  <c r="I35" i="28"/>
  <c r="K35" i="28"/>
  <c r="M35" i="28"/>
  <c r="O35" i="28"/>
  <c r="Q35" i="28"/>
  <c r="V35" i="28"/>
  <c r="G36" i="28"/>
  <c r="I36" i="28"/>
  <c r="K36" i="28"/>
  <c r="M36" i="28"/>
  <c r="O36" i="28"/>
  <c r="Q36" i="28"/>
  <c r="V36" i="28"/>
  <c r="G37" i="28"/>
  <c r="I37" i="28"/>
  <c r="K37" i="28"/>
  <c r="M37" i="28"/>
  <c r="O37" i="28"/>
  <c r="Q37" i="28"/>
  <c r="V37" i="28"/>
  <c r="G38" i="28"/>
  <c r="M38" i="28" s="1"/>
  <c r="I38" i="28"/>
  <c r="K38" i="28"/>
  <c r="O38" i="28"/>
  <c r="Q38" i="28"/>
  <c r="V38" i="28"/>
  <c r="G39" i="28"/>
  <c r="I39" i="28"/>
  <c r="K39" i="28"/>
  <c r="M39" i="28"/>
  <c r="O39" i="28"/>
  <c r="Q39" i="28"/>
  <c r="V39" i="28"/>
  <c r="G40" i="28"/>
  <c r="I40" i="28"/>
  <c r="K40" i="28"/>
  <c r="M40" i="28"/>
  <c r="O40" i="28"/>
  <c r="Q40" i="28"/>
  <c r="V40" i="28"/>
  <c r="G41" i="28"/>
  <c r="I41" i="28"/>
  <c r="K41" i="28"/>
  <c r="M41" i="28"/>
  <c r="O41" i="28"/>
  <c r="Q41" i="28"/>
  <c r="V41" i="28"/>
  <c r="G42" i="28"/>
  <c r="I42" i="28"/>
  <c r="K42" i="28"/>
  <c r="M42" i="28"/>
  <c r="O42" i="28"/>
  <c r="Q42" i="28"/>
  <c r="V42" i="28"/>
  <c r="G43" i="28"/>
  <c r="M43" i="28" s="1"/>
  <c r="I43" i="28"/>
  <c r="K43" i="28"/>
  <c r="O43" i="28"/>
  <c r="Q43" i="28"/>
  <c r="V43" i="28"/>
  <c r="G44" i="28"/>
  <c r="I44" i="28"/>
  <c r="K44" i="28"/>
  <c r="M44" i="28"/>
  <c r="O44" i="28"/>
  <c r="Q44" i="28"/>
  <c r="V44" i="28"/>
  <c r="G45" i="28"/>
  <c r="M45" i="28" s="1"/>
  <c r="I45" i="28"/>
  <c r="K45" i="28"/>
  <c r="O45" i="28"/>
  <c r="Q45" i="28"/>
  <c r="V45" i="28"/>
  <c r="G46" i="28"/>
  <c r="I46" i="28"/>
  <c r="K46" i="28"/>
  <c r="M46" i="28"/>
  <c r="O46" i="28"/>
  <c r="Q46" i="28"/>
  <c r="V46" i="28"/>
  <c r="G47" i="28"/>
  <c r="I47" i="28"/>
  <c r="K47" i="28"/>
  <c r="M47" i="28"/>
  <c r="O47" i="28"/>
  <c r="Q47" i="28"/>
  <c r="V47" i="28"/>
  <c r="G48" i="28"/>
  <c r="I48" i="28"/>
  <c r="K48" i="28"/>
  <c r="M48" i="28"/>
  <c r="O48" i="28"/>
  <c r="Q48" i="28"/>
  <c r="V48" i="28"/>
  <c r="G49" i="28"/>
  <c r="I49" i="28"/>
  <c r="K49" i="28"/>
  <c r="M49" i="28"/>
  <c r="O49" i="28"/>
  <c r="Q49" i="28"/>
  <c r="V49" i="28"/>
  <c r="G50" i="28"/>
  <c r="M50" i="28" s="1"/>
  <c r="I50" i="28"/>
  <c r="K50" i="28"/>
  <c r="O50" i="28"/>
  <c r="Q50" i="28"/>
  <c r="V50" i="28"/>
  <c r="G51" i="28"/>
  <c r="I51" i="28"/>
  <c r="K51" i="28"/>
  <c r="M51" i="28"/>
  <c r="O51" i="28"/>
  <c r="Q51" i="28"/>
  <c r="V51" i="28"/>
  <c r="G53" i="28"/>
  <c r="G52" i="28" s="1"/>
  <c r="I53" i="28"/>
  <c r="I52" i="28" s="1"/>
  <c r="K53" i="28"/>
  <c r="K52" i="28" s="1"/>
  <c r="M53" i="28"/>
  <c r="M52" i="28" s="1"/>
  <c r="O53" i="28"/>
  <c r="O52" i="28" s="1"/>
  <c r="Q53" i="28"/>
  <c r="V53" i="28"/>
  <c r="G54" i="28"/>
  <c r="I54" i="28"/>
  <c r="K54" i="28"/>
  <c r="M54" i="28"/>
  <c r="O54" i="28"/>
  <c r="Q54" i="28"/>
  <c r="Q52" i="28" s="1"/>
  <c r="V54" i="28"/>
  <c r="V52" i="28" s="1"/>
  <c r="I55" i="28"/>
  <c r="K55" i="28"/>
  <c r="G56" i="28"/>
  <c r="I56" i="28"/>
  <c r="K56" i="28"/>
  <c r="M56" i="28"/>
  <c r="O56" i="28"/>
  <c r="O55" i="28" s="1"/>
  <c r="Q56" i="28"/>
  <c r="Q55" i="28" s="1"/>
  <c r="V56" i="28"/>
  <c r="V55" i="28" s="1"/>
  <c r="G58" i="28"/>
  <c r="M58" i="28" s="1"/>
  <c r="I58" i="28"/>
  <c r="K58" i="28"/>
  <c r="O58" i="28"/>
  <c r="Q58" i="28"/>
  <c r="V58" i="28"/>
  <c r="O59" i="28"/>
  <c r="Q59" i="28"/>
  <c r="G60" i="28"/>
  <c r="I60" i="28"/>
  <c r="K60" i="28"/>
  <c r="M60" i="28"/>
  <c r="O60" i="28"/>
  <c r="Q60" i="28"/>
  <c r="V60" i="28"/>
  <c r="V59" i="28" s="1"/>
  <c r="G61" i="28"/>
  <c r="G59" i="28" s="1"/>
  <c r="I61" i="28"/>
  <c r="I59" i="28" s="1"/>
  <c r="K61" i="28"/>
  <c r="K59" i="28" s="1"/>
  <c r="M61" i="28"/>
  <c r="M59" i="28" s="1"/>
  <c r="O61" i="28"/>
  <c r="Q61" i="28"/>
  <c r="V61" i="28"/>
  <c r="K62" i="28"/>
  <c r="O62" i="28"/>
  <c r="Q62" i="28"/>
  <c r="V62" i="28"/>
  <c r="G63" i="28"/>
  <c r="M63" i="28" s="1"/>
  <c r="M62" i="28" s="1"/>
  <c r="I63" i="28"/>
  <c r="I62" i="28" s="1"/>
  <c r="K63" i="28"/>
  <c r="O63" i="28"/>
  <c r="Q63" i="28"/>
  <c r="V63" i="28"/>
  <c r="AE65" i="28"/>
  <c r="G158" i="27"/>
  <c r="Q8" i="27"/>
  <c r="V8" i="27"/>
  <c r="G9" i="27"/>
  <c r="G8" i="27" s="1"/>
  <c r="I9" i="27"/>
  <c r="I8" i="27" s="1"/>
  <c r="K9" i="27"/>
  <c r="K8" i="27" s="1"/>
  <c r="M9" i="27"/>
  <c r="M8" i="27" s="1"/>
  <c r="O9" i="27"/>
  <c r="O8" i="27" s="1"/>
  <c r="Q9" i="27"/>
  <c r="V9" i="27"/>
  <c r="G11" i="27"/>
  <c r="M11" i="27" s="1"/>
  <c r="I11" i="27"/>
  <c r="I10" i="27" s="1"/>
  <c r="K11" i="27"/>
  <c r="K10" i="27" s="1"/>
  <c r="O11" i="27"/>
  <c r="Q11" i="27"/>
  <c r="V11" i="27"/>
  <c r="G13" i="27"/>
  <c r="I13" i="27"/>
  <c r="K13" i="27"/>
  <c r="M13" i="27"/>
  <c r="O13" i="27"/>
  <c r="O10" i="27" s="1"/>
  <c r="Q13" i="27"/>
  <c r="Q10" i="27" s="1"/>
  <c r="V13" i="27"/>
  <c r="V10" i="27" s="1"/>
  <c r="G14" i="27"/>
  <c r="M14" i="27" s="1"/>
  <c r="I14" i="27"/>
  <c r="K14" i="27"/>
  <c r="O14" i="27"/>
  <c r="Q14" i="27"/>
  <c r="V14" i="27"/>
  <c r="G16" i="27"/>
  <c r="I16" i="27"/>
  <c r="K16" i="27"/>
  <c r="M16" i="27"/>
  <c r="O16" i="27"/>
  <c r="Q16" i="27"/>
  <c r="G17" i="27"/>
  <c r="I17" i="27"/>
  <c r="K17" i="27"/>
  <c r="M17" i="27"/>
  <c r="O17" i="27"/>
  <c r="Q17" i="27"/>
  <c r="V17" i="27"/>
  <c r="V16" i="27" s="1"/>
  <c r="K18" i="27"/>
  <c r="G19" i="27"/>
  <c r="I19" i="27"/>
  <c r="K19" i="27"/>
  <c r="M19" i="27"/>
  <c r="O19" i="27"/>
  <c r="O18" i="27" s="1"/>
  <c r="Q19" i="27"/>
  <c r="Q18" i="27" s="1"/>
  <c r="V19" i="27"/>
  <c r="V18" i="27" s="1"/>
  <c r="G21" i="27"/>
  <c r="M21" i="27" s="1"/>
  <c r="M18" i="27" s="1"/>
  <c r="I21" i="27"/>
  <c r="I18" i="27" s="1"/>
  <c r="K21" i="27"/>
  <c r="O21" i="27"/>
  <c r="Q21" i="27"/>
  <c r="V21" i="27"/>
  <c r="Q23" i="27"/>
  <c r="V23" i="27"/>
  <c r="G24" i="27"/>
  <c r="I24" i="27"/>
  <c r="K24" i="27"/>
  <c r="M24" i="27"/>
  <c r="O24" i="27"/>
  <c r="Q24" i="27"/>
  <c r="V24" i="27"/>
  <c r="G25" i="27"/>
  <c r="G23" i="27" s="1"/>
  <c r="I25" i="27"/>
  <c r="I23" i="27" s="1"/>
  <c r="K25" i="27"/>
  <c r="K23" i="27" s="1"/>
  <c r="M25" i="27"/>
  <c r="M23" i="27" s="1"/>
  <c r="O25" i="27"/>
  <c r="O23" i="27" s="1"/>
  <c r="Q25" i="27"/>
  <c r="V25" i="27"/>
  <c r="G27" i="27"/>
  <c r="M27" i="27" s="1"/>
  <c r="M26" i="27" s="1"/>
  <c r="I27" i="27"/>
  <c r="I26" i="27" s="1"/>
  <c r="K27" i="27"/>
  <c r="K26" i="27" s="1"/>
  <c r="O27" i="27"/>
  <c r="Q27" i="27"/>
  <c r="V27" i="27"/>
  <c r="G28" i="27"/>
  <c r="I28" i="27"/>
  <c r="K28" i="27"/>
  <c r="M28" i="27"/>
  <c r="O28" i="27"/>
  <c r="O26" i="27" s="1"/>
  <c r="Q28" i="27"/>
  <c r="Q26" i="27" s="1"/>
  <c r="V28" i="27"/>
  <c r="V26" i="27" s="1"/>
  <c r="G29" i="27"/>
  <c r="M29" i="27" s="1"/>
  <c r="I29" i="27"/>
  <c r="K29" i="27"/>
  <c r="O29" i="27"/>
  <c r="Q29" i="27"/>
  <c r="V29" i="27"/>
  <c r="G30" i="27"/>
  <c r="I30" i="27"/>
  <c r="K30" i="27"/>
  <c r="M30" i="27"/>
  <c r="O30" i="27"/>
  <c r="Q30" i="27"/>
  <c r="V30" i="27"/>
  <c r="G31" i="27"/>
  <c r="I31" i="27"/>
  <c r="K31" i="27"/>
  <c r="M31" i="27"/>
  <c r="O31" i="27"/>
  <c r="Q31" i="27"/>
  <c r="V31" i="27"/>
  <c r="G32" i="27"/>
  <c r="I32" i="27"/>
  <c r="K32" i="27"/>
  <c r="M32" i="27"/>
  <c r="O32" i="27"/>
  <c r="Q32" i="27"/>
  <c r="V32" i="27"/>
  <c r="G33" i="27"/>
  <c r="I33" i="27"/>
  <c r="K33" i="27"/>
  <c r="M33" i="27"/>
  <c r="O33" i="27"/>
  <c r="Q33" i="27"/>
  <c r="V33" i="27"/>
  <c r="G34" i="27"/>
  <c r="I34" i="27"/>
  <c r="G35" i="27"/>
  <c r="I35" i="27"/>
  <c r="K35" i="27"/>
  <c r="K34" i="27" s="1"/>
  <c r="M35" i="27"/>
  <c r="O35" i="27"/>
  <c r="O34" i="27" s="1"/>
  <c r="Q35" i="27"/>
  <c r="Q34" i="27" s="1"/>
  <c r="V35" i="27"/>
  <c r="V34" i="27" s="1"/>
  <c r="G37" i="27"/>
  <c r="I37" i="27"/>
  <c r="K37" i="27"/>
  <c r="M37" i="27"/>
  <c r="O37" i="27"/>
  <c r="Q37" i="27"/>
  <c r="V37" i="27"/>
  <c r="G38" i="27"/>
  <c r="I38" i="27"/>
  <c r="K38" i="27"/>
  <c r="M38" i="27"/>
  <c r="O38" i="27"/>
  <c r="Q38" i="27"/>
  <c r="V38" i="27"/>
  <c r="G39" i="27"/>
  <c r="I39" i="27"/>
  <c r="K39" i="27"/>
  <c r="M39" i="27"/>
  <c r="O39" i="27"/>
  <c r="Q39" i="27"/>
  <c r="V39" i="27"/>
  <c r="G40" i="27"/>
  <c r="M40" i="27" s="1"/>
  <c r="I40" i="27"/>
  <c r="K40" i="27"/>
  <c r="O40" i="27"/>
  <c r="Q40" i="27"/>
  <c r="V40" i="27"/>
  <c r="G42" i="27"/>
  <c r="M42" i="27" s="1"/>
  <c r="M41" i="27" s="1"/>
  <c r="I42" i="27"/>
  <c r="K42" i="27"/>
  <c r="O42" i="27"/>
  <c r="Q42" i="27"/>
  <c r="V42" i="27"/>
  <c r="G43" i="27"/>
  <c r="I43" i="27"/>
  <c r="I41" i="27" s="1"/>
  <c r="K43" i="27"/>
  <c r="K41" i="27" s="1"/>
  <c r="M43" i="27"/>
  <c r="O43" i="27"/>
  <c r="O41" i="27" s="1"/>
  <c r="Q43" i="27"/>
  <c r="Q41" i="27" s="1"/>
  <c r="V43" i="27"/>
  <c r="G44" i="27"/>
  <c r="I44" i="27"/>
  <c r="K44" i="27"/>
  <c r="M44" i="27"/>
  <c r="O44" i="27"/>
  <c r="Q44" i="27"/>
  <c r="V44" i="27"/>
  <c r="G45" i="27"/>
  <c r="I45" i="27"/>
  <c r="K45" i="27"/>
  <c r="M45" i="27"/>
  <c r="O45" i="27"/>
  <c r="Q45" i="27"/>
  <c r="V45" i="27"/>
  <c r="G46" i="27"/>
  <c r="I46" i="27"/>
  <c r="K46" i="27"/>
  <c r="M46" i="27"/>
  <c r="O46" i="27"/>
  <c r="Q46" i="27"/>
  <c r="V46" i="27"/>
  <c r="G47" i="27"/>
  <c r="M47" i="27" s="1"/>
  <c r="I47" i="27"/>
  <c r="K47" i="27"/>
  <c r="O47" i="27"/>
  <c r="Q47" i="27"/>
  <c r="V47" i="27"/>
  <c r="G49" i="27"/>
  <c r="I49" i="27"/>
  <c r="K49" i="27"/>
  <c r="M49" i="27"/>
  <c r="O49" i="27"/>
  <c r="Q49" i="27"/>
  <c r="V49" i="27"/>
  <c r="V41" i="27" s="1"/>
  <c r="G51" i="27"/>
  <c r="I51" i="27"/>
  <c r="K51" i="27"/>
  <c r="M51" i="27"/>
  <c r="O51" i="27"/>
  <c r="Q51" i="27"/>
  <c r="V51" i="27"/>
  <c r="G52" i="27"/>
  <c r="I52" i="27"/>
  <c r="K52" i="27"/>
  <c r="M52" i="27"/>
  <c r="O52" i="27"/>
  <c r="Q52" i="27"/>
  <c r="V52" i="27"/>
  <c r="G55" i="27"/>
  <c r="I55" i="27"/>
  <c r="K55" i="27"/>
  <c r="M55" i="27"/>
  <c r="O55" i="27"/>
  <c r="Q55" i="27"/>
  <c r="V55" i="27"/>
  <c r="G58" i="27"/>
  <c r="M58" i="27" s="1"/>
  <c r="I58" i="27"/>
  <c r="K58" i="27"/>
  <c r="O58" i="27"/>
  <c r="Q58" i="27"/>
  <c r="V58" i="27"/>
  <c r="G60" i="27"/>
  <c r="I60" i="27"/>
  <c r="K60" i="27"/>
  <c r="M60" i="27"/>
  <c r="O60" i="27"/>
  <c r="Q60" i="27"/>
  <c r="V60" i="27"/>
  <c r="G62" i="27"/>
  <c r="M62" i="27" s="1"/>
  <c r="I62" i="27"/>
  <c r="K62" i="27"/>
  <c r="O62" i="27"/>
  <c r="Q62" i="27"/>
  <c r="V62" i="27"/>
  <c r="G64" i="27"/>
  <c r="I64" i="27"/>
  <c r="K64" i="27"/>
  <c r="M64" i="27"/>
  <c r="O64" i="27"/>
  <c r="Q64" i="27"/>
  <c r="V64" i="27"/>
  <c r="G65" i="27"/>
  <c r="I65" i="27"/>
  <c r="K65" i="27"/>
  <c r="M65" i="27"/>
  <c r="O65" i="27"/>
  <c r="Q65" i="27"/>
  <c r="V65" i="27"/>
  <c r="G66" i="27"/>
  <c r="I66" i="27"/>
  <c r="K66" i="27"/>
  <c r="M66" i="27"/>
  <c r="O66" i="27"/>
  <c r="Q66" i="27"/>
  <c r="V66" i="27"/>
  <c r="G67" i="27"/>
  <c r="I67" i="27"/>
  <c r="K67" i="27"/>
  <c r="M67" i="27"/>
  <c r="O67" i="27"/>
  <c r="Q67" i="27"/>
  <c r="V67" i="27"/>
  <c r="G68" i="27"/>
  <c r="M68" i="27" s="1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I70" i="27"/>
  <c r="K70" i="27"/>
  <c r="M70" i="27"/>
  <c r="O70" i="27"/>
  <c r="Q70" i="27"/>
  <c r="V70" i="27"/>
  <c r="G71" i="27"/>
  <c r="I71" i="27"/>
  <c r="K71" i="27"/>
  <c r="M71" i="27"/>
  <c r="O71" i="27"/>
  <c r="Q71" i="27"/>
  <c r="V71" i="27"/>
  <c r="G72" i="27"/>
  <c r="I72" i="27"/>
  <c r="K72" i="27"/>
  <c r="M72" i="27"/>
  <c r="O72" i="27"/>
  <c r="Q72" i="27"/>
  <c r="V72" i="27"/>
  <c r="I73" i="27"/>
  <c r="K73" i="27"/>
  <c r="G74" i="27"/>
  <c r="I74" i="27"/>
  <c r="K74" i="27"/>
  <c r="M74" i="27"/>
  <c r="M73" i="27" s="1"/>
  <c r="O74" i="27"/>
  <c r="O73" i="27" s="1"/>
  <c r="Q74" i="27"/>
  <c r="Q73" i="27" s="1"/>
  <c r="V74" i="27"/>
  <c r="V73" i="27" s="1"/>
  <c r="G75" i="27"/>
  <c r="M75" i="27" s="1"/>
  <c r="I75" i="27"/>
  <c r="K75" i="27"/>
  <c r="O75" i="27"/>
  <c r="Q75" i="27"/>
  <c r="V75" i="27"/>
  <c r="G76" i="27"/>
  <c r="I76" i="27"/>
  <c r="K76" i="27"/>
  <c r="M76" i="27"/>
  <c r="O76" i="27"/>
  <c r="Q76" i="27"/>
  <c r="V76" i="27"/>
  <c r="G78" i="27"/>
  <c r="G77" i="27" s="1"/>
  <c r="I78" i="27"/>
  <c r="I77" i="27" s="1"/>
  <c r="K78" i="27"/>
  <c r="K77" i="27" s="1"/>
  <c r="M78" i="27"/>
  <c r="M77" i="27" s="1"/>
  <c r="O78" i="27"/>
  <c r="Q78" i="27"/>
  <c r="V78" i="27"/>
  <c r="G79" i="27"/>
  <c r="I79" i="27"/>
  <c r="K79" i="27"/>
  <c r="M79" i="27"/>
  <c r="O79" i="27"/>
  <c r="O77" i="27" s="1"/>
  <c r="Q79" i="27"/>
  <c r="Q77" i="27" s="1"/>
  <c r="V79" i="27"/>
  <c r="V77" i="27" s="1"/>
  <c r="G80" i="27"/>
  <c r="M80" i="27" s="1"/>
  <c r="I80" i="27"/>
  <c r="K80" i="27"/>
  <c r="O80" i="27"/>
  <c r="Q80" i="27"/>
  <c r="V80" i="27"/>
  <c r="G81" i="27"/>
  <c r="I81" i="27"/>
  <c r="K81" i="27"/>
  <c r="M81" i="27"/>
  <c r="O81" i="27"/>
  <c r="Q81" i="27"/>
  <c r="V81" i="27"/>
  <c r="G82" i="27"/>
  <c r="I82" i="27"/>
  <c r="K82" i="27"/>
  <c r="M82" i="27"/>
  <c r="O82" i="27"/>
  <c r="Q82" i="27"/>
  <c r="V82" i="27"/>
  <c r="G83" i="27"/>
  <c r="I83" i="27"/>
  <c r="K83" i="27"/>
  <c r="M83" i="27"/>
  <c r="O83" i="27"/>
  <c r="Q83" i="27"/>
  <c r="V83" i="27"/>
  <c r="G84" i="27"/>
  <c r="I84" i="27"/>
  <c r="K84" i="27"/>
  <c r="M84" i="27"/>
  <c r="O84" i="27"/>
  <c r="Q84" i="27"/>
  <c r="V84" i="27"/>
  <c r="G85" i="27"/>
  <c r="M85" i="27" s="1"/>
  <c r="I85" i="27"/>
  <c r="K85" i="27"/>
  <c r="O85" i="27"/>
  <c r="Q85" i="27"/>
  <c r="V85" i="27"/>
  <c r="G86" i="27"/>
  <c r="I86" i="27"/>
  <c r="K86" i="27"/>
  <c r="M86" i="27"/>
  <c r="O86" i="27"/>
  <c r="Q86" i="27"/>
  <c r="V86" i="27"/>
  <c r="G87" i="27"/>
  <c r="M87" i="27" s="1"/>
  <c r="I87" i="27"/>
  <c r="K87" i="27"/>
  <c r="O87" i="27"/>
  <c r="Q87" i="27"/>
  <c r="V87" i="27"/>
  <c r="G88" i="27"/>
  <c r="I88" i="27"/>
  <c r="K88" i="27"/>
  <c r="M88" i="27"/>
  <c r="O88" i="27"/>
  <c r="Q88" i="27"/>
  <c r="V88" i="27"/>
  <c r="G89" i="27"/>
  <c r="I89" i="27"/>
  <c r="K89" i="27"/>
  <c r="M89" i="27"/>
  <c r="O89" i="27"/>
  <c r="Q89" i="27"/>
  <c r="V89" i="27"/>
  <c r="G90" i="27"/>
  <c r="I90" i="27"/>
  <c r="K90" i="27"/>
  <c r="M90" i="27"/>
  <c r="O90" i="27"/>
  <c r="Q90" i="27"/>
  <c r="V90" i="27"/>
  <c r="G91" i="27"/>
  <c r="I91" i="27"/>
  <c r="K91" i="27"/>
  <c r="M91" i="27"/>
  <c r="O91" i="27"/>
  <c r="Q91" i="27"/>
  <c r="V91" i="27"/>
  <c r="I92" i="27"/>
  <c r="G93" i="27"/>
  <c r="I93" i="27"/>
  <c r="K93" i="27"/>
  <c r="K92" i="27" s="1"/>
  <c r="M93" i="27"/>
  <c r="O93" i="27"/>
  <c r="O92" i="27" s="1"/>
  <c r="Q93" i="27"/>
  <c r="Q92" i="27" s="1"/>
  <c r="V93" i="27"/>
  <c r="V92" i="27" s="1"/>
  <c r="G94" i="27"/>
  <c r="I94" i="27"/>
  <c r="K94" i="27"/>
  <c r="M94" i="27"/>
  <c r="O94" i="27"/>
  <c r="Q94" i="27"/>
  <c r="V94" i="27"/>
  <c r="G95" i="27"/>
  <c r="I95" i="27"/>
  <c r="K95" i="27"/>
  <c r="M95" i="27"/>
  <c r="O95" i="27"/>
  <c r="Q95" i="27"/>
  <c r="V95" i="27"/>
  <c r="G96" i="27"/>
  <c r="I96" i="27"/>
  <c r="K96" i="27"/>
  <c r="M96" i="27"/>
  <c r="O96" i="27"/>
  <c r="Q96" i="27"/>
  <c r="V96" i="27"/>
  <c r="G97" i="27"/>
  <c r="M97" i="27" s="1"/>
  <c r="I97" i="27"/>
  <c r="K97" i="27"/>
  <c r="O97" i="27"/>
  <c r="Q97" i="27"/>
  <c r="V97" i="27"/>
  <c r="G98" i="27"/>
  <c r="I98" i="27"/>
  <c r="K98" i="27"/>
  <c r="M98" i="27"/>
  <c r="O98" i="27"/>
  <c r="Q98" i="27"/>
  <c r="V98" i="27"/>
  <c r="G99" i="27"/>
  <c r="G92" i="27" s="1"/>
  <c r="I99" i="27"/>
  <c r="K99" i="27"/>
  <c r="O99" i="27"/>
  <c r="Q99" i="27"/>
  <c r="V99" i="27"/>
  <c r="G100" i="27"/>
  <c r="I100" i="27"/>
  <c r="K100" i="27"/>
  <c r="M100" i="27"/>
  <c r="O100" i="27"/>
  <c r="Q100" i="27"/>
  <c r="V100" i="27"/>
  <c r="G101" i="27"/>
  <c r="I101" i="27"/>
  <c r="K101" i="27"/>
  <c r="M101" i="27"/>
  <c r="O101" i="27"/>
  <c r="Q101" i="27"/>
  <c r="V101" i="27"/>
  <c r="G102" i="27"/>
  <c r="I102" i="27"/>
  <c r="K102" i="27"/>
  <c r="M102" i="27"/>
  <c r="O102" i="27"/>
  <c r="Q102" i="27"/>
  <c r="V102" i="27"/>
  <c r="G103" i="27"/>
  <c r="I103" i="27"/>
  <c r="K103" i="27"/>
  <c r="M103" i="27"/>
  <c r="O103" i="27"/>
  <c r="Q103" i="27"/>
  <c r="V103" i="27"/>
  <c r="I104" i="27"/>
  <c r="G105" i="27"/>
  <c r="I105" i="27"/>
  <c r="K105" i="27"/>
  <c r="K104" i="27" s="1"/>
  <c r="M105" i="27"/>
  <c r="O105" i="27"/>
  <c r="O104" i="27" s="1"/>
  <c r="Q105" i="27"/>
  <c r="Q104" i="27" s="1"/>
  <c r="V105" i="27"/>
  <c r="V104" i="27" s="1"/>
  <c r="G107" i="27"/>
  <c r="I107" i="27"/>
  <c r="K107" i="27"/>
  <c r="M107" i="27"/>
  <c r="O107" i="27"/>
  <c r="Q107" i="27"/>
  <c r="V107" i="27"/>
  <c r="G109" i="27"/>
  <c r="I109" i="27"/>
  <c r="K109" i="27"/>
  <c r="M109" i="27"/>
  <c r="O109" i="27"/>
  <c r="Q109" i="27"/>
  <c r="V109" i="27"/>
  <c r="G110" i="27"/>
  <c r="I110" i="27"/>
  <c r="K110" i="27"/>
  <c r="M110" i="27"/>
  <c r="O110" i="27"/>
  <c r="Q110" i="27"/>
  <c r="V110" i="27"/>
  <c r="G112" i="27"/>
  <c r="M112" i="27" s="1"/>
  <c r="I112" i="27"/>
  <c r="K112" i="27"/>
  <c r="O112" i="27"/>
  <c r="Q112" i="27"/>
  <c r="V112" i="27"/>
  <c r="G113" i="27"/>
  <c r="I113" i="27"/>
  <c r="K113" i="27"/>
  <c r="M113" i="27"/>
  <c r="O113" i="27"/>
  <c r="Q113" i="27"/>
  <c r="V113" i="27"/>
  <c r="G114" i="27"/>
  <c r="M114" i="27" s="1"/>
  <c r="I114" i="27"/>
  <c r="K114" i="27"/>
  <c r="O114" i="27"/>
  <c r="Q114" i="27"/>
  <c r="V114" i="27"/>
  <c r="G115" i="27"/>
  <c r="I115" i="27"/>
  <c r="K115" i="27"/>
  <c r="M115" i="27"/>
  <c r="O115" i="27"/>
  <c r="Q115" i="27"/>
  <c r="V115" i="27"/>
  <c r="G116" i="27"/>
  <c r="I116" i="27"/>
  <c r="K116" i="27"/>
  <c r="M116" i="27"/>
  <c r="O116" i="27"/>
  <c r="Q116" i="27"/>
  <c r="V116" i="27"/>
  <c r="G117" i="27"/>
  <c r="I117" i="27"/>
  <c r="K117" i="27"/>
  <c r="M117" i="27"/>
  <c r="O117" i="27"/>
  <c r="Q117" i="27"/>
  <c r="V117" i="27"/>
  <c r="G119" i="27"/>
  <c r="M119" i="27" s="1"/>
  <c r="I119" i="27"/>
  <c r="I118" i="27" s="1"/>
  <c r="K119" i="27"/>
  <c r="O119" i="27"/>
  <c r="Q119" i="27"/>
  <c r="V119" i="27"/>
  <c r="G120" i="27"/>
  <c r="I120" i="27"/>
  <c r="K120" i="27"/>
  <c r="K118" i="27" s="1"/>
  <c r="M120" i="27"/>
  <c r="O120" i="27"/>
  <c r="O118" i="27" s="1"/>
  <c r="Q120" i="27"/>
  <c r="Q118" i="27" s="1"/>
  <c r="V120" i="27"/>
  <c r="V118" i="27" s="1"/>
  <c r="G121" i="27"/>
  <c r="I121" i="27"/>
  <c r="K121" i="27"/>
  <c r="M121" i="27"/>
  <c r="O121" i="27"/>
  <c r="Q121" i="27"/>
  <c r="V121" i="27"/>
  <c r="G122" i="27"/>
  <c r="I122" i="27"/>
  <c r="K122" i="27"/>
  <c r="M122" i="27"/>
  <c r="O122" i="27"/>
  <c r="Q122" i="27"/>
  <c r="V122" i="27"/>
  <c r="G123" i="27"/>
  <c r="I123" i="27"/>
  <c r="K123" i="27"/>
  <c r="M123" i="27"/>
  <c r="O123" i="27"/>
  <c r="Q123" i="27"/>
  <c r="V123" i="27"/>
  <c r="G124" i="27"/>
  <c r="M124" i="27" s="1"/>
  <c r="I124" i="27"/>
  <c r="K124" i="27"/>
  <c r="O124" i="27"/>
  <c r="Q124" i="27"/>
  <c r="V124" i="27"/>
  <c r="G125" i="27"/>
  <c r="I125" i="27"/>
  <c r="K125" i="27"/>
  <c r="M125" i="27"/>
  <c r="O125" i="27"/>
  <c r="Q125" i="27"/>
  <c r="V125" i="27"/>
  <c r="G126" i="27"/>
  <c r="M126" i="27" s="1"/>
  <c r="I126" i="27"/>
  <c r="K126" i="27"/>
  <c r="O126" i="27"/>
  <c r="Q126" i="27"/>
  <c r="V126" i="27"/>
  <c r="G127" i="27"/>
  <c r="I127" i="27"/>
  <c r="K127" i="27"/>
  <c r="M127" i="27"/>
  <c r="O127" i="27"/>
  <c r="Q127" i="27"/>
  <c r="V127" i="27"/>
  <c r="G128" i="27"/>
  <c r="I128" i="27"/>
  <c r="K128" i="27"/>
  <c r="M128" i="27"/>
  <c r="O128" i="27"/>
  <c r="Q128" i="27"/>
  <c r="V128" i="27"/>
  <c r="G129" i="27"/>
  <c r="I129" i="27"/>
  <c r="K129" i="27"/>
  <c r="M129" i="27"/>
  <c r="O129" i="27"/>
  <c r="Q129" i="27"/>
  <c r="V129" i="27"/>
  <c r="G130" i="27"/>
  <c r="I130" i="27"/>
  <c r="K130" i="27"/>
  <c r="M130" i="27"/>
  <c r="O130" i="27"/>
  <c r="Q130" i="27"/>
  <c r="V130" i="27"/>
  <c r="G131" i="27"/>
  <c r="M131" i="27" s="1"/>
  <c r="I131" i="27"/>
  <c r="K131" i="27"/>
  <c r="O131" i="27"/>
  <c r="Q131" i="27"/>
  <c r="V131" i="27"/>
  <c r="Q132" i="27"/>
  <c r="V132" i="27"/>
  <c r="G133" i="27"/>
  <c r="I133" i="27"/>
  <c r="K133" i="27"/>
  <c r="M133" i="27"/>
  <c r="O133" i="27"/>
  <c r="Q133" i="27"/>
  <c r="V133" i="27"/>
  <c r="G134" i="27"/>
  <c r="G132" i="27" s="1"/>
  <c r="I134" i="27"/>
  <c r="I132" i="27" s="1"/>
  <c r="K134" i="27"/>
  <c r="K132" i="27" s="1"/>
  <c r="M134" i="27"/>
  <c r="M132" i="27" s="1"/>
  <c r="O134" i="27"/>
  <c r="O132" i="27" s="1"/>
  <c r="Q134" i="27"/>
  <c r="V134" i="27"/>
  <c r="G136" i="27"/>
  <c r="M136" i="27" s="1"/>
  <c r="M135" i="27" s="1"/>
  <c r="I136" i="27"/>
  <c r="I135" i="27" s="1"/>
  <c r="K136" i="27"/>
  <c r="K135" i="27" s="1"/>
  <c r="O136" i="27"/>
  <c r="Q136" i="27"/>
  <c r="V136" i="27"/>
  <c r="G137" i="27"/>
  <c r="I137" i="27"/>
  <c r="K137" i="27"/>
  <c r="M137" i="27"/>
  <c r="O137" i="27"/>
  <c r="O135" i="27" s="1"/>
  <c r="Q137" i="27"/>
  <c r="Q135" i="27" s="1"/>
  <c r="V137" i="27"/>
  <c r="V135" i="27" s="1"/>
  <c r="G138" i="27"/>
  <c r="G139" i="27"/>
  <c r="I139" i="27"/>
  <c r="I138" i="27" s="1"/>
  <c r="K139" i="27"/>
  <c r="K138" i="27" s="1"/>
  <c r="M139" i="27"/>
  <c r="M138" i="27" s="1"/>
  <c r="O139" i="27"/>
  <c r="O138" i="27" s="1"/>
  <c r="Q139" i="27"/>
  <c r="Q138" i="27" s="1"/>
  <c r="V139" i="27"/>
  <c r="G141" i="27"/>
  <c r="I141" i="27"/>
  <c r="K141" i="27"/>
  <c r="M141" i="27"/>
  <c r="O141" i="27"/>
  <c r="Q141" i="27"/>
  <c r="V141" i="27"/>
  <c r="V138" i="27" s="1"/>
  <c r="G142" i="27"/>
  <c r="I142" i="27"/>
  <c r="K142" i="27"/>
  <c r="M142" i="27"/>
  <c r="G143" i="27"/>
  <c r="I143" i="27"/>
  <c r="K143" i="27"/>
  <c r="M143" i="27"/>
  <c r="O143" i="27"/>
  <c r="O142" i="27" s="1"/>
  <c r="Q143" i="27"/>
  <c r="Q142" i="27" s="1"/>
  <c r="V143" i="27"/>
  <c r="V142" i="27" s="1"/>
  <c r="G144" i="27"/>
  <c r="I144" i="27"/>
  <c r="G145" i="27"/>
  <c r="I145" i="27"/>
  <c r="K145" i="27"/>
  <c r="K144" i="27" s="1"/>
  <c r="M145" i="27"/>
  <c r="M144" i="27" s="1"/>
  <c r="O145" i="27"/>
  <c r="O144" i="27" s="1"/>
  <c r="Q145" i="27"/>
  <c r="Q144" i="27" s="1"/>
  <c r="V145" i="27"/>
  <c r="V144" i="27" s="1"/>
  <c r="G147" i="27"/>
  <c r="I147" i="27"/>
  <c r="K147" i="27"/>
  <c r="M147" i="27"/>
  <c r="O147" i="27"/>
  <c r="Q147" i="27"/>
  <c r="V147" i="27"/>
  <c r="G149" i="27"/>
  <c r="I149" i="27"/>
  <c r="K149" i="27"/>
  <c r="M149" i="27"/>
  <c r="O149" i="27"/>
  <c r="Q149" i="27"/>
  <c r="V149" i="27"/>
  <c r="G151" i="27"/>
  <c r="M151" i="27" s="1"/>
  <c r="I151" i="27"/>
  <c r="I150" i="27" s="1"/>
  <c r="K151" i="27"/>
  <c r="K150" i="27" s="1"/>
  <c r="O151" i="27"/>
  <c r="Q151" i="27"/>
  <c r="V151" i="27"/>
  <c r="G152" i="27"/>
  <c r="I152" i="27"/>
  <c r="K152" i="27"/>
  <c r="M152" i="27"/>
  <c r="O152" i="27"/>
  <c r="O150" i="27" s="1"/>
  <c r="Q152" i="27"/>
  <c r="Q150" i="27" s="1"/>
  <c r="V152" i="27"/>
  <c r="V150" i="27" s="1"/>
  <c r="G154" i="27"/>
  <c r="M154" i="27" s="1"/>
  <c r="I154" i="27"/>
  <c r="K154" i="27"/>
  <c r="O154" i="27"/>
  <c r="Q154" i="27"/>
  <c r="V154" i="27"/>
  <c r="G155" i="27"/>
  <c r="I155" i="27"/>
  <c r="K155" i="27"/>
  <c r="M155" i="27"/>
  <c r="O155" i="27"/>
  <c r="Q155" i="27"/>
  <c r="G156" i="27"/>
  <c r="I156" i="27"/>
  <c r="K156" i="27"/>
  <c r="M156" i="27"/>
  <c r="O156" i="27"/>
  <c r="Q156" i="27"/>
  <c r="V156" i="27"/>
  <c r="V155" i="27" s="1"/>
  <c r="AE158" i="27"/>
  <c r="G30" i="26"/>
  <c r="G9" i="26"/>
  <c r="G8" i="26" s="1"/>
  <c r="I9" i="26"/>
  <c r="I8" i="26" s="1"/>
  <c r="K9" i="26"/>
  <c r="K8" i="26" s="1"/>
  <c r="M9" i="26"/>
  <c r="O9" i="26"/>
  <c r="O8" i="26" s="1"/>
  <c r="Q9" i="26"/>
  <c r="Q8" i="26" s="1"/>
  <c r="V9" i="26"/>
  <c r="V8" i="26" s="1"/>
  <c r="G10" i="26"/>
  <c r="I10" i="26"/>
  <c r="K10" i="26"/>
  <c r="M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G14" i="26"/>
  <c r="I14" i="26"/>
  <c r="K14" i="26"/>
  <c r="M14" i="26"/>
  <c r="O14" i="26"/>
  <c r="Q14" i="26"/>
  <c r="V14" i="26"/>
  <c r="G15" i="26"/>
  <c r="I15" i="26"/>
  <c r="K15" i="26"/>
  <c r="M15" i="26"/>
  <c r="O15" i="26"/>
  <c r="Q15" i="26"/>
  <c r="V15" i="26"/>
  <c r="G16" i="26"/>
  <c r="I16" i="26"/>
  <c r="K16" i="26"/>
  <c r="M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Q20" i="26"/>
  <c r="V20" i="26"/>
  <c r="G21" i="26"/>
  <c r="G20" i="26" s="1"/>
  <c r="I21" i="26"/>
  <c r="I20" i="26" s="1"/>
  <c r="K21" i="26"/>
  <c r="K20" i="26" s="1"/>
  <c r="M21" i="26"/>
  <c r="M20" i="26" s="1"/>
  <c r="O21" i="26"/>
  <c r="O20" i="26" s="1"/>
  <c r="Q21" i="26"/>
  <c r="V21" i="26"/>
  <c r="O22" i="26"/>
  <c r="Q22" i="26"/>
  <c r="V22" i="26"/>
  <c r="G23" i="26"/>
  <c r="M23" i="26" s="1"/>
  <c r="M22" i="26" s="1"/>
  <c r="I23" i="26"/>
  <c r="I22" i="26" s="1"/>
  <c r="K23" i="26"/>
  <c r="K22" i="26" s="1"/>
  <c r="O23" i="26"/>
  <c r="Q23" i="26"/>
  <c r="V23" i="26"/>
  <c r="V24" i="26"/>
  <c r="G25" i="26"/>
  <c r="M25" i="26" s="1"/>
  <c r="M24" i="26" s="1"/>
  <c r="I25" i="26"/>
  <c r="K25" i="26"/>
  <c r="O25" i="26"/>
  <c r="Q25" i="26"/>
  <c r="V25" i="26"/>
  <c r="G26" i="26"/>
  <c r="I26" i="26"/>
  <c r="I24" i="26" s="1"/>
  <c r="K26" i="26"/>
  <c r="K24" i="26" s="1"/>
  <c r="M26" i="26"/>
  <c r="O26" i="26"/>
  <c r="O24" i="26" s="1"/>
  <c r="Q26" i="26"/>
  <c r="Q24" i="26" s="1"/>
  <c r="V26" i="26"/>
  <c r="G28" i="26"/>
  <c r="I28" i="26"/>
  <c r="K28" i="26"/>
  <c r="M28" i="26"/>
  <c r="O28" i="26"/>
  <c r="Q28" i="26"/>
  <c r="V28" i="26"/>
  <c r="AE30" i="26"/>
  <c r="G76" i="25"/>
  <c r="BA54" i="25"/>
  <c r="BA52" i="25"/>
  <c r="BA50" i="25"/>
  <c r="BA46" i="25"/>
  <c r="BA43" i="25"/>
  <c r="G8" i="25"/>
  <c r="I8" i="25"/>
  <c r="Q8" i="25"/>
  <c r="V8" i="25"/>
  <c r="G9" i="25"/>
  <c r="I9" i="25"/>
  <c r="K9" i="25"/>
  <c r="M9" i="25"/>
  <c r="O9" i="25"/>
  <c r="Q9" i="25"/>
  <c r="V9" i="25"/>
  <c r="G10" i="25"/>
  <c r="I10" i="25"/>
  <c r="K10" i="25"/>
  <c r="K8" i="25" s="1"/>
  <c r="M10" i="25"/>
  <c r="M8" i="25" s="1"/>
  <c r="O10" i="25"/>
  <c r="O8" i="25" s="1"/>
  <c r="Q10" i="25"/>
  <c r="V10" i="25"/>
  <c r="G11" i="25"/>
  <c r="I11" i="25"/>
  <c r="K11" i="25"/>
  <c r="M11" i="25"/>
  <c r="O11" i="25"/>
  <c r="Q11" i="25"/>
  <c r="V11" i="25"/>
  <c r="G12" i="25"/>
  <c r="I12" i="25"/>
  <c r="K12" i="25"/>
  <c r="G13" i="25"/>
  <c r="M13" i="25" s="1"/>
  <c r="M12" i="25" s="1"/>
  <c r="I13" i="25"/>
  <c r="K13" i="25"/>
  <c r="O13" i="25"/>
  <c r="O12" i="25" s="1"/>
  <c r="Q13" i="25"/>
  <c r="Q12" i="25" s="1"/>
  <c r="V13" i="25"/>
  <c r="V12" i="25" s="1"/>
  <c r="G14" i="25"/>
  <c r="G15" i="25"/>
  <c r="AF76" i="25" s="1"/>
  <c r="I15" i="25"/>
  <c r="I14" i="25" s="1"/>
  <c r="K15" i="25"/>
  <c r="K14" i="25" s="1"/>
  <c r="M15" i="25"/>
  <c r="M14" i="25" s="1"/>
  <c r="O15" i="25"/>
  <c r="O14" i="25" s="1"/>
  <c r="Q15" i="25"/>
  <c r="Q14" i="25" s="1"/>
  <c r="V15" i="25"/>
  <c r="G16" i="25"/>
  <c r="I16" i="25"/>
  <c r="K16" i="25"/>
  <c r="M16" i="25"/>
  <c r="O16" i="25"/>
  <c r="Q16" i="25"/>
  <c r="V16" i="25"/>
  <c r="G17" i="25"/>
  <c r="I17" i="25"/>
  <c r="K17" i="25"/>
  <c r="M17" i="25"/>
  <c r="O17" i="25"/>
  <c r="Q17" i="25"/>
  <c r="V17" i="25"/>
  <c r="G18" i="25"/>
  <c r="I18" i="25"/>
  <c r="K18" i="25"/>
  <c r="M18" i="25"/>
  <c r="O18" i="25"/>
  <c r="Q18" i="25"/>
  <c r="V18" i="25"/>
  <c r="V14" i="25" s="1"/>
  <c r="G19" i="25"/>
  <c r="I19" i="25"/>
  <c r="G20" i="25"/>
  <c r="I20" i="25"/>
  <c r="K20" i="25"/>
  <c r="K19" i="25" s="1"/>
  <c r="M20" i="25"/>
  <c r="M19" i="25" s="1"/>
  <c r="O20" i="25"/>
  <c r="O19" i="25" s="1"/>
  <c r="Q20" i="25"/>
  <c r="Q19" i="25" s="1"/>
  <c r="V20" i="25"/>
  <c r="V19" i="25" s="1"/>
  <c r="G21" i="25"/>
  <c r="I21" i="25"/>
  <c r="K21" i="25"/>
  <c r="M21" i="25"/>
  <c r="O21" i="25"/>
  <c r="Q21" i="25"/>
  <c r="V21" i="25"/>
  <c r="O22" i="25"/>
  <c r="G23" i="25"/>
  <c r="I23" i="25"/>
  <c r="K23" i="25"/>
  <c r="M23" i="25"/>
  <c r="O23" i="25"/>
  <c r="Q23" i="25"/>
  <c r="Q22" i="25" s="1"/>
  <c r="V23" i="25"/>
  <c r="V22" i="25" s="1"/>
  <c r="G24" i="25"/>
  <c r="M24" i="25" s="1"/>
  <c r="M22" i="25" s="1"/>
  <c r="I24" i="25"/>
  <c r="I22" i="25" s="1"/>
  <c r="K24" i="25"/>
  <c r="K22" i="25" s="1"/>
  <c r="O24" i="25"/>
  <c r="Q24" i="25"/>
  <c r="V24" i="25"/>
  <c r="G25" i="25"/>
  <c r="M25" i="25" s="1"/>
  <c r="I25" i="25"/>
  <c r="K25" i="25"/>
  <c r="O25" i="25"/>
  <c r="Q25" i="25"/>
  <c r="V25" i="25"/>
  <c r="G26" i="25"/>
  <c r="G27" i="25"/>
  <c r="I27" i="25"/>
  <c r="I26" i="25" s="1"/>
  <c r="K27" i="25"/>
  <c r="K26" i="25" s="1"/>
  <c r="M27" i="25"/>
  <c r="O27" i="25"/>
  <c r="O26" i="25" s="1"/>
  <c r="Q27" i="25"/>
  <c r="Q26" i="25" s="1"/>
  <c r="V27" i="25"/>
  <c r="G28" i="25"/>
  <c r="I28" i="25"/>
  <c r="K28" i="25"/>
  <c r="M28" i="25"/>
  <c r="O28" i="25"/>
  <c r="Q28" i="25"/>
  <c r="V28" i="25"/>
  <c r="G29" i="25"/>
  <c r="I29" i="25"/>
  <c r="K29" i="25"/>
  <c r="M29" i="25"/>
  <c r="O29" i="25"/>
  <c r="Q29" i="25"/>
  <c r="V29" i="25"/>
  <c r="G30" i="25"/>
  <c r="I30" i="25"/>
  <c r="K30" i="25"/>
  <c r="M30" i="25"/>
  <c r="O30" i="25"/>
  <c r="Q30" i="25"/>
  <c r="V30" i="25"/>
  <c r="V26" i="25" s="1"/>
  <c r="G31" i="25"/>
  <c r="M31" i="25" s="1"/>
  <c r="I31" i="25"/>
  <c r="K31" i="25"/>
  <c r="O31" i="25"/>
  <c r="Q31" i="25"/>
  <c r="V31" i="25"/>
  <c r="G32" i="25"/>
  <c r="I32" i="25"/>
  <c r="K32" i="25"/>
  <c r="M32" i="25"/>
  <c r="O32" i="25"/>
  <c r="Q32" i="25"/>
  <c r="V32" i="25"/>
  <c r="Q33" i="25"/>
  <c r="V33" i="25"/>
  <c r="G34" i="25"/>
  <c r="G33" i="25" s="1"/>
  <c r="I34" i="25"/>
  <c r="I33" i="25" s="1"/>
  <c r="K34" i="25"/>
  <c r="K33" i="25" s="1"/>
  <c r="M34" i="25"/>
  <c r="M33" i="25" s="1"/>
  <c r="O34" i="25"/>
  <c r="O33" i="25" s="1"/>
  <c r="Q34" i="25"/>
  <c r="V34" i="25"/>
  <c r="G35" i="25"/>
  <c r="I35" i="25"/>
  <c r="K35" i="25"/>
  <c r="M35" i="25"/>
  <c r="O35" i="25"/>
  <c r="Q35" i="25"/>
  <c r="V35" i="25"/>
  <c r="I36" i="25"/>
  <c r="K36" i="25"/>
  <c r="G37" i="25"/>
  <c r="M37" i="25" s="1"/>
  <c r="M36" i="25" s="1"/>
  <c r="I37" i="25"/>
  <c r="K37" i="25"/>
  <c r="O37" i="25"/>
  <c r="O36" i="25" s="1"/>
  <c r="Q37" i="25"/>
  <c r="Q36" i="25" s="1"/>
  <c r="V37" i="25"/>
  <c r="V36" i="25" s="1"/>
  <c r="G38" i="25"/>
  <c r="M38" i="25" s="1"/>
  <c r="I38" i="25"/>
  <c r="K38" i="25"/>
  <c r="O38" i="25"/>
  <c r="Q38" i="25"/>
  <c r="V38" i="25"/>
  <c r="G39" i="25"/>
  <c r="I39" i="25"/>
  <c r="K39" i="25"/>
  <c r="M39" i="25"/>
  <c r="O39" i="25"/>
  <c r="Q39" i="25"/>
  <c r="G40" i="25"/>
  <c r="I40" i="25"/>
  <c r="K40" i="25"/>
  <c r="M40" i="25"/>
  <c r="O40" i="25"/>
  <c r="Q40" i="25"/>
  <c r="V40" i="25"/>
  <c r="V39" i="25" s="1"/>
  <c r="G41" i="25"/>
  <c r="I41" i="25"/>
  <c r="K41" i="25"/>
  <c r="M41" i="25"/>
  <c r="G42" i="25"/>
  <c r="I42" i="25"/>
  <c r="K42" i="25"/>
  <c r="M42" i="25"/>
  <c r="O42" i="25"/>
  <c r="O41" i="25" s="1"/>
  <c r="Q42" i="25"/>
  <c r="Q41" i="25" s="1"/>
  <c r="V42" i="25"/>
  <c r="V41" i="25" s="1"/>
  <c r="G44" i="25"/>
  <c r="I44" i="25"/>
  <c r="G45" i="25"/>
  <c r="I45" i="25"/>
  <c r="K45" i="25"/>
  <c r="K44" i="25" s="1"/>
  <c r="M45" i="25"/>
  <c r="M44" i="25" s="1"/>
  <c r="O45" i="25"/>
  <c r="O44" i="25" s="1"/>
  <c r="Q45" i="25"/>
  <c r="Q44" i="25" s="1"/>
  <c r="V45" i="25"/>
  <c r="V44" i="25" s="1"/>
  <c r="G47" i="25"/>
  <c r="I47" i="25"/>
  <c r="K47" i="25"/>
  <c r="M47" i="25"/>
  <c r="O47" i="25"/>
  <c r="Q47" i="25"/>
  <c r="V47" i="25"/>
  <c r="G49" i="25"/>
  <c r="I49" i="25"/>
  <c r="K49" i="25"/>
  <c r="M49" i="25"/>
  <c r="O49" i="25"/>
  <c r="Q49" i="25"/>
  <c r="Q48" i="25" s="1"/>
  <c r="V49" i="25"/>
  <c r="V48" i="25" s="1"/>
  <c r="G51" i="25"/>
  <c r="M51" i="25" s="1"/>
  <c r="I51" i="25"/>
  <c r="I48" i="25" s="1"/>
  <c r="K51" i="25"/>
  <c r="K48" i="25" s="1"/>
  <c r="O51" i="25"/>
  <c r="Q51" i="25"/>
  <c r="V51" i="25"/>
  <c r="G53" i="25"/>
  <c r="M53" i="25" s="1"/>
  <c r="I53" i="25"/>
  <c r="K53" i="25"/>
  <c r="O53" i="25"/>
  <c r="Q53" i="25"/>
  <c r="V53" i="25"/>
  <c r="G55" i="25"/>
  <c r="M55" i="25" s="1"/>
  <c r="I55" i="25"/>
  <c r="K55" i="25"/>
  <c r="O55" i="25"/>
  <c r="Q55" i="25"/>
  <c r="V55" i="25"/>
  <c r="G56" i="25"/>
  <c r="I56" i="25"/>
  <c r="K56" i="25"/>
  <c r="M56" i="25"/>
  <c r="O56" i="25"/>
  <c r="O48" i="25" s="1"/>
  <c r="Q56" i="25"/>
  <c r="V56" i="25"/>
  <c r="G57" i="25"/>
  <c r="I57" i="25"/>
  <c r="K57" i="25"/>
  <c r="M57" i="25"/>
  <c r="O57" i="25"/>
  <c r="Q57" i="25"/>
  <c r="V57" i="25"/>
  <c r="G58" i="25"/>
  <c r="I58" i="25"/>
  <c r="K58" i="25"/>
  <c r="M58" i="25"/>
  <c r="O58" i="25"/>
  <c r="Q58" i="25"/>
  <c r="V58" i="25"/>
  <c r="G60" i="25"/>
  <c r="M60" i="25" s="1"/>
  <c r="M59" i="25" s="1"/>
  <c r="I60" i="25"/>
  <c r="I59" i="25" s="1"/>
  <c r="K60" i="25"/>
  <c r="O60" i="25"/>
  <c r="Q60" i="25"/>
  <c r="V60" i="25"/>
  <c r="G61" i="25"/>
  <c r="I61" i="25"/>
  <c r="K61" i="25"/>
  <c r="M61" i="25"/>
  <c r="O61" i="25"/>
  <c r="O59" i="25" s="1"/>
  <c r="Q61" i="25"/>
  <c r="Q59" i="25" s="1"/>
  <c r="V61" i="25"/>
  <c r="V59" i="25" s="1"/>
  <c r="G62" i="25"/>
  <c r="I62" i="25"/>
  <c r="K62" i="25"/>
  <c r="M62" i="25"/>
  <c r="O62" i="25"/>
  <c r="Q62" i="25"/>
  <c r="V62" i="25"/>
  <c r="G63" i="25"/>
  <c r="I63" i="25"/>
  <c r="K63" i="25"/>
  <c r="K59" i="25" s="1"/>
  <c r="M63" i="25"/>
  <c r="O63" i="25"/>
  <c r="Q63" i="25"/>
  <c r="V63" i="25"/>
  <c r="G64" i="25"/>
  <c r="I64" i="25"/>
  <c r="K64" i="25"/>
  <c r="M64" i="25"/>
  <c r="O64" i="25"/>
  <c r="Q64" i="25"/>
  <c r="V64" i="25"/>
  <c r="G65" i="25"/>
  <c r="M65" i="25" s="1"/>
  <c r="I65" i="25"/>
  <c r="K65" i="25"/>
  <c r="O65" i="25"/>
  <c r="Q65" i="25"/>
  <c r="V65" i="25"/>
  <c r="G66" i="25"/>
  <c r="M66" i="25" s="1"/>
  <c r="I66" i="25"/>
  <c r="K66" i="25"/>
  <c r="O66" i="25"/>
  <c r="Q66" i="25"/>
  <c r="V66" i="25"/>
  <c r="G67" i="25"/>
  <c r="M67" i="25" s="1"/>
  <c r="I67" i="25"/>
  <c r="K67" i="25"/>
  <c r="O67" i="25"/>
  <c r="Q67" i="25"/>
  <c r="V67" i="25"/>
  <c r="G68" i="25"/>
  <c r="I68" i="25"/>
  <c r="K68" i="25"/>
  <c r="M68" i="25"/>
  <c r="O68" i="25"/>
  <c r="Q68" i="25"/>
  <c r="V68" i="25"/>
  <c r="G69" i="25"/>
  <c r="I69" i="25"/>
  <c r="K69" i="25"/>
  <c r="M69" i="25"/>
  <c r="O69" i="25"/>
  <c r="Q69" i="25"/>
  <c r="V69" i="25"/>
  <c r="G70" i="25"/>
  <c r="I70" i="25"/>
  <c r="K70" i="25"/>
  <c r="M70" i="25"/>
  <c r="O70" i="25"/>
  <c r="Q70" i="25"/>
  <c r="V70" i="25"/>
  <c r="G71" i="25"/>
  <c r="I71" i="25"/>
  <c r="K71" i="25"/>
  <c r="M71" i="25"/>
  <c r="O71" i="25"/>
  <c r="Q71" i="25"/>
  <c r="V71" i="25"/>
  <c r="G72" i="25"/>
  <c r="M72" i="25" s="1"/>
  <c r="I72" i="25"/>
  <c r="K72" i="25"/>
  <c r="O72" i="25"/>
  <c r="Q72" i="25"/>
  <c r="V72" i="25"/>
  <c r="G73" i="25"/>
  <c r="I73" i="25"/>
  <c r="K73" i="25"/>
  <c r="M73" i="25"/>
  <c r="O73" i="25"/>
  <c r="Q73" i="25"/>
  <c r="V73" i="25"/>
  <c r="G74" i="25"/>
  <c r="I74" i="25"/>
  <c r="K74" i="25"/>
  <c r="M74" i="25"/>
  <c r="O74" i="25"/>
  <c r="Q74" i="25"/>
  <c r="V74" i="25"/>
  <c r="AE76" i="25"/>
  <c r="G58" i="24"/>
  <c r="G9" i="24"/>
  <c r="I9" i="24"/>
  <c r="I8" i="24" s="1"/>
  <c r="K9" i="24"/>
  <c r="K8" i="24" s="1"/>
  <c r="M9" i="24"/>
  <c r="O9" i="24"/>
  <c r="O8" i="24" s="1"/>
  <c r="Q9" i="24"/>
  <c r="Q8" i="24" s="1"/>
  <c r="V9" i="24"/>
  <c r="G12" i="24"/>
  <c r="I12" i="24"/>
  <c r="K12" i="24"/>
  <c r="M12" i="24"/>
  <c r="O12" i="24"/>
  <c r="Q12" i="24"/>
  <c r="V12" i="24"/>
  <c r="V8" i="24" s="1"/>
  <c r="G15" i="24"/>
  <c r="G8" i="24" s="1"/>
  <c r="I15" i="24"/>
  <c r="K15" i="24"/>
  <c r="O15" i="24"/>
  <c r="Q15" i="24"/>
  <c r="V15" i="24"/>
  <c r="G18" i="24"/>
  <c r="I18" i="24"/>
  <c r="K18" i="24"/>
  <c r="M18" i="24"/>
  <c r="O18" i="24"/>
  <c r="Q18" i="24"/>
  <c r="V18" i="24"/>
  <c r="G19" i="24"/>
  <c r="M19" i="24" s="1"/>
  <c r="I19" i="24"/>
  <c r="K19" i="24"/>
  <c r="O19" i="24"/>
  <c r="Q19" i="24"/>
  <c r="V19" i="24"/>
  <c r="G20" i="24"/>
  <c r="M20" i="24" s="1"/>
  <c r="I20" i="24"/>
  <c r="K20" i="24"/>
  <c r="O20" i="24"/>
  <c r="Q20" i="24"/>
  <c r="V20" i="24"/>
  <c r="G21" i="24"/>
  <c r="I21" i="24"/>
  <c r="K21" i="24"/>
  <c r="M21" i="24"/>
  <c r="O21" i="24"/>
  <c r="Q21" i="24"/>
  <c r="V21" i="24"/>
  <c r="G22" i="24"/>
  <c r="M22" i="24" s="1"/>
  <c r="I22" i="24"/>
  <c r="K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G40" i="24"/>
  <c r="I40" i="24"/>
  <c r="K40" i="24"/>
  <c r="M40" i="24"/>
  <c r="O40" i="24"/>
  <c r="Q40" i="24"/>
  <c r="V40" i="24"/>
  <c r="G41" i="24"/>
  <c r="M41" i="24" s="1"/>
  <c r="I41" i="24"/>
  <c r="K41" i="24"/>
  <c r="O41" i="24"/>
  <c r="Q41" i="24"/>
  <c r="V41" i="24"/>
  <c r="G42" i="24"/>
  <c r="I42" i="24"/>
  <c r="K42" i="24"/>
  <c r="M42" i="24"/>
  <c r="O42" i="24"/>
  <c r="Q42" i="24"/>
  <c r="V42" i="24"/>
  <c r="G43" i="24"/>
  <c r="M43" i="24" s="1"/>
  <c r="I43" i="24"/>
  <c r="K43" i="24"/>
  <c r="O43" i="24"/>
  <c r="Q43" i="24"/>
  <c r="V43" i="24"/>
  <c r="G44" i="24"/>
  <c r="M44" i="24" s="1"/>
  <c r="I44" i="24"/>
  <c r="K44" i="24"/>
  <c r="O44" i="24"/>
  <c r="Q44" i="24"/>
  <c r="V44" i="24"/>
  <c r="G46" i="24"/>
  <c r="G45" i="24" s="1"/>
  <c r="I46" i="24"/>
  <c r="I45" i="24" s="1"/>
  <c r="K46" i="24"/>
  <c r="K45" i="24" s="1"/>
  <c r="O46" i="24"/>
  <c r="O45" i="24" s="1"/>
  <c r="Q46" i="24"/>
  <c r="V46" i="24"/>
  <c r="G47" i="24"/>
  <c r="I47" i="24"/>
  <c r="K47" i="24"/>
  <c r="M47" i="24"/>
  <c r="O47" i="24"/>
  <c r="Q47" i="24"/>
  <c r="Q45" i="24" s="1"/>
  <c r="V47" i="24"/>
  <c r="V45" i="24" s="1"/>
  <c r="G48" i="24"/>
  <c r="G49" i="24"/>
  <c r="I49" i="24"/>
  <c r="I48" i="24" s="1"/>
  <c r="K49" i="24"/>
  <c r="K48" i="24" s="1"/>
  <c r="M49" i="24"/>
  <c r="O49" i="24"/>
  <c r="O48" i="24" s="1"/>
  <c r="Q49" i="24"/>
  <c r="Q48" i="24" s="1"/>
  <c r="V49" i="24"/>
  <c r="V48" i="24" s="1"/>
  <c r="G51" i="24"/>
  <c r="M51" i="24" s="1"/>
  <c r="I51" i="24"/>
  <c r="K51" i="24"/>
  <c r="O51" i="24"/>
  <c r="Q51" i="24"/>
  <c r="V51" i="24"/>
  <c r="G53" i="24"/>
  <c r="I53" i="24"/>
  <c r="K53" i="24"/>
  <c r="M53" i="24"/>
  <c r="O53" i="24"/>
  <c r="O52" i="24" s="1"/>
  <c r="Q53" i="24"/>
  <c r="Q52" i="24" s="1"/>
  <c r="V53" i="24"/>
  <c r="V52" i="24" s="1"/>
  <c r="G54" i="24"/>
  <c r="M54" i="24" s="1"/>
  <c r="M52" i="24" s="1"/>
  <c r="I54" i="24"/>
  <c r="I52" i="24" s="1"/>
  <c r="K54" i="24"/>
  <c r="K52" i="24" s="1"/>
  <c r="O54" i="24"/>
  <c r="Q54" i="24"/>
  <c r="V54" i="24"/>
  <c r="I55" i="24"/>
  <c r="K55" i="24"/>
  <c r="O55" i="24"/>
  <c r="Q55" i="24"/>
  <c r="V55" i="24"/>
  <c r="G56" i="24"/>
  <c r="M56" i="24" s="1"/>
  <c r="M55" i="24" s="1"/>
  <c r="I56" i="24"/>
  <c r="K56" i="24"/>
  <c r="O56" i="24"/>
  <c r="Q56" i="24"/>
  <c r="V56" i="24"/>
  <c r="AE58" i="24"/>
  <c r="G158" i="23"/>
  <c r="Q8" i="23"/>
  <c r="V8" i="23"/>
  <c r="G9" i="23"/>
  <c r="G8" i="23" s="1"/>
  <c r="I9" i="23"/>
  <c r="I8" i="23" s="1"/>
  <c r="K9" i="23"/>
  <c r="K8" i="23" s="1"/>
  <c r="M9" i="23"/>
  <c r="M8" i="23" s="1"/>
  <c r="O9" i="23"/>
  <c r="O8" i="23" s="1"/>
  <c r="Q9" i="23"/>
  <c r="V9" i="23"/>
  <c r="O10" i="23"/>
  <c r="G11" i="23"/>
  <c r="M11" i="23" s="1"/>
  <c r="I11" i="23"/>
  <c r="I10" i="23" s="1"/>
  <c r="K11" i="23"/>
  <c r="K10" i="23" s="1"/>
  <c r="O11" i="23"/>
  <c r="Q11" i="23"/>
  <c r="V11" i="23"/>
  <c r="G13" i="23"/>
  <c r="I13" i="23"/>
  <c r="K13" i="23"/>
  <c r="M13" i="23"/>
  <c r="O13" i="23"/>
  <c r="Q13" i="23"/>
  <c r="Q10" i="23" s="1"/>
  <c r="V13" i="23"/>
  <c r="V10" i="23" s="1"/>
  <c r="G14" i="23"/>
  <c r="M14" i="23" s="1"/>
  <c r="I14" i="23"/>
  <c r="K14" i="23"/>
  <c r="O14" i="23"/>
  <c r="Q14" i="23"/>
  <c r="V14" i="23"/>
  <c r="G16" i="23"/>
  <c r="I16" i="23"/>
  <c r="K16" i="23"/>
  <c r="M16" i="23"/>
  <c r="O16" i="23"/>
  <c r="Q16" i="23"/>
  <c r="G17" i="23"/>
  <c r="I17" i="23"/>
  <c r="K17" i="23"/>
  <c r="M17" i="23"/>
  <c r="O17" i="23"/>
  <c r="Q17" i="23"/>
  <c r="V17" i="23"/>
  <c r="V16" i="23" s="1"/>
  <c r="G18" i="23"/>
  <c r="I18" i="23"/>
  <c r="K18" i="23"/>
  <c r="M18" i="23"/>
  <c r="G19" i="23"/>
  <c r="I19" i="23"/>
  <c r="K19" i="23"/>
  <c r="M19" i="23"/>
  <c r="O19" i="23"/>
  <c r="O18" i="23" s="1"/>
  <c r="Q19" i="23"/>
  <c r="Q18" i="23" s="1"/>
  <c r="V19" i="23"/>
  <c r="V18" i="23" s="1"/>
  <c r="G21" i="23"/>
  <c r="I21" i="23"/>
  <c r="G22" i="23"/>
  <c r="I22" i="23"/>
  <c r="K22" i="23"/>
  <c r="K21" i="23" s="1"/>
  <c r="M22" i="23"/>
  <c r="M21" i="23" s="1"/>
  <c r="O22" i="23"/>
  <c r="O21" i="23" s="1"/>
  <c r="Q22" i="23"/>
  <c r="Q21" i="23" s="1"/>
  <c r="V22" i="23"/>
  <c r="V21" i="23" s="1"/>
  <c r="G23" i="23"/>
  <c r="M23" i="23" s="1"/>
  <c r="I23" i="23"/>
  <c r="K23" i="23"/>
  <c r="O23" i="23"/>
  <c r="Q23" i="23"/>
  <c r="V23" i="23"/>
  <c r="O24" i="23"/>
  <c r="G25" i="23"/>
  <c r="I25" i="23"/>
  <c r="K25" i="23"/>
  <c r="M25" i="23"/>
  <c r="O25" i="23"/>
  <c r="Q25" i="23"/>
  <c r="Q24" i="23" s="1"/>
  <c r="V25" i="23"/>
  <c r="V24" i="23" s="1"/>
  <c r="G26" i="23"/>
  <c r="M26" i="23" s="1"/>
  <c r="M24" i="23" s="1"/>
  <c r="I26" i="23"/>
  <c r="I24" i="23" s="1"/>
  <c r="K26" i="23"/>
  <c r="K24" i="23" s="1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3" i="23"/>
  <c r="M33" i="23" s="1"/>
  <c r="M32" i="23" s="1"/>
  <c r="I33" i="23"/>
  <c r="I32" i="23" s="1"/>
  <c r="K33" i="23"/>
  <c r="O33" i="23"/>
  <c r="Q33" i="23"/>
  <c r="Q32" i="23" s="1"/>
  <c r="V33" i="23"/>
  <c r="G35" i="23"/>
  <c r="I35" i="23"/>
  <c r="K35" i="23"/>
  <c r="K32" i="23" s="1"/>
  <c r="M35" i="23"/>
  <c r="O35" i="23"/>
  <c r="O32" i="23" s="1"/>
  <c r="Q35" i="23"/>
  <c r="V35" i="23"/>
  <c r="V32" i="23" s="1"/>
  <c r="G36" i="23"/>
  <c r="I36" i="23"/>
  <c r="K36" i="23"/>
  <c r="M36" i="23"/>
  <c r="O36" i="23"/>
  <c r="Q36" i="23"/>
  <c r="V36" i="23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K39" i="23"/>
  <c r="G40" i="23"/>
  <c r="I40" i="23"/>
  <c r="K40" i="23"/>
  <c r="M40" i="23"/>
  <c r="O40" i="23"/>
  <c r="O39" i="23" s="1"/>
  <c r="Q40" i="23"/>
  <c r="Q39" i="23" s="1"/>
  <c r="V40" i="23"/>
  <c r="V39" i="23" s="1"/>
  <c r="G41" i="23"/>
  <c r="M41" i="23" s="1"/>
  <c r="I41" i="23"/>
  <c r="K41" i="23"/>
  <c r="O41" i="23"/>
  <c r="Q41" i="23"/>
  <c r="V41" i="23"/>
  <c r="G42" i="23"/>
  <c r="I42" i="23"/>
  <c r="K42" i="23"/>
  <c r="M42" i="23"/>
  <c r="O42" i="23"/>
  <c r="Q42" i="23"/>
  <c r="V42" i="23"/>
  <c r="G43" i="23"/>
  <c r="I43" i="23"/>
  <c r="K43" i="23"/>
  <c r="M43" i="23"/>
  <c r="O43" i="23"/>
  <c r="Q43" i="23"/>
  <c r="V43" i="23"/>
  <c r="G44" i="23"/>
  <c r="I44" i="23"/>
  <c r="K44" i="23"/>
  <c r="M44" i="23"/>
  <c r="O44" i="23"/>
  <c r="Q44" i="23"/>
  <c r="V44" i="23"/>
  <c r="G45" i="23"/>
  <c r="I45" i="23"/>
  <c r="K45" i="23"/>
  <c r="M45" i="23"/>
  <c r="O45" i="23"/>
  <c r="Q45" i="23"/>
  <c r="V45" i="23"/>
  <c r="G47" i="23"/>
  <c r="M47" i="23" s="1"/>
  <c r="I47" i="23"/>
  <c r="I39" i="23" s="1"/>
  <c r="K47" i="23"/>
  <c r="O47" i="23"/>
  <c r="Q47" i="23"/>
  <c r="V47" i="23"/>
  <c r="G49" i="23"/>
  <c r="I49" i="23"/>
  <c r="K49" i="23"/>
  <c r="M49" i="23"/>
  <c r="O49" i="23"/>
  <c r="Q49" i="23"/>
  <c r="V49" i="23"/>
  <c r="G50" i="23"/>
  <c r="I50" i="23"/>
  <c r="K50" i="23"/>
  <c r="M50" i="23"/>
  <c r="O50" i="23"/>
  <c r="Q50" i="23"/>
  <c r="V50" i="23"/>
  <c r="G53" i="23"/>
  <c r="I53" i="23"/>
  <c r="K53" i="23"/>
  <c r="M53" i="23"/>
  <c r="O53" i="23"/>
  <c r="Q53" i="23"/>
  <c r="V53" i="23"/>
  <c r="G56" i="23"/>
  <c r="I56" i="23"/>
  <c r="K56" i="23"/>
  <c r="M56" i="23"/>
  <c r="O56" i="23"/>
  <c r="Q56" i="23"/>
  <c r="V56" i="23"/>
  <c r="G58" i="23"/>
  <c r="M58" i="23" s="1"/>
  <c r="I58" i="23"/>
  <c r="K58" i="23"/>
  <c r="O58" i="23"/>
  <c r="Q58" i="23"/>
  <c r="V58" i="23"/>
  <c r="G60" i="23"/>
  <c r="I60" i="23"/>
  <c r="K60" i="23"/>
  <c r="M60" i="23"/>
  <c r="O60" i="23"/>
  <c r="Q60" i="23"/>
  <c r="V60" i="23"/>
  <c r="G62" i="23"/>
  <c r="M62" i="23" s="1"/>
  <c r="I62" i="23"/>
  <c r="K62" i="23"/>
  <c r="O62" i="23"/>
  <c r="Q62" i="23"/>
  <c r="V62" i="23"/>
  <c r="G63" i="23"/>
  <c r="I63" i="23"/>
  <c r="K63" i="23"/>
  <c r="M63" i="23"/>
  <c r="O63" i="23"/>
  <c r="Q63" i="23"/>
  <c r="V63" i="23"/>
  <c r="G64" i="23"/>
  <c r="I64" i="23"/>
  <c r="K64" i="23"/>
  <c r="M64" i="23"/>
  <c r="O64" i="23"/>
  <c r="Q64" i="23"/>
  <c r="V64" i="23"/>
  <c r="G65" i="23"/>
  <c r="I65" i="23"/>
  <c r="K65" i="23"/>
  <c r="M65" i="23"/>
  <c r="O65" i="23"/>
  <c r="Q65" i="23"/>
  <c r="V65" i="23"/>
  <c r="G66" i="23"/>
  <c r="I66" i="23"/>
  <c r="K66" i="23"/>
  <c r="M66" i="23"/>
  <c r="O66" i="23"/>
  <c r="Q66" i="23"/>
  <c r="V66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I69" i="23"/>
  <c r="K69" i="23"/>
  <c r="M69" i="23"/>
  <c r="O69" i="23"/>
  <c r="Q69" i="23"/>
  <c r="V69" i="23"/>
  <c r="G70" i="23"/>
  <c r="I70" i="23"/>
  <c r="K70" i="23"/>
  <c r="M70" i="23"/>
  <c r="O70" i="23"/>
  <c r="Q70" i="23"/>
  <c r="V70" i="23"/>
  <c r="O71" i="23"/>
  <c r="Q71" i="23"/>
  <c r="V71" i="23"/>
  <c r="G72" i="23"/>
  <c r="M72" i="23" s="1"/>
  <c r="M71" i="23" s="1"/>
  <c r="I72" i="23"/>
  <c r="I71" i="23" s="1"/>
  <c r="K72" i="23"/>
  <c r="K71" i="23" s="1"/>
  <c r="O72" i="23"/>
  <c r="Q72" i="23"/>
  <c r="V72" i="23"/>
  <c r="G73" i="23"/>
  <c r="G74" i="23"/>
  <c r="M74" i="23" s="1"/>
  <c r="M73" i="23" s="1"/>
  <c r="I74" i="23"/>
  <c r="K74" i="23"/>
  <c r="O74" i="23"/>
  <c r="Q74" i="23"/>
  <c r="V74" i="23"/>
  <c r="G75" i="23"/>
  <c r="I75" i="23"/>
  <c r="I73" i="23" s="1"/>
  <c r="K75" i="23"/>
  <c r="M75" i="23"/>
  <c r="O75" i="23"/>
  <c r="O73" i="23" s="1"/>
  <c r="Q75" i="23"/>
  <c r="Q73" i="23" s="1"/>
  <c r="V75" i="23"/>
  <c r="G76" i="23"/>
  <c r="I76" i="23"/>
  <c r="K76" i="23"/>
  <c r="M76" i="23"/>
  <c r="O76" i="23"/>
  <c r="Q76" i="23"/>
  <c r="V76" i="23"/>
  <c r="G77" i="23"/>
  <c r="I77" i="23"/>
  <c r="K77" i="23"/>
  <c r="K73" i="23" s="1"/>
  <c r="M77" i="23"/>
  <c r="O77" i="23"/>
  <c r="Q77" i="23"/>
  <c r="V77" i="23"/>
  <c r="G78" i="23"/>
  <c r="I78" i="23"/>
  <c r="K78" i="23"/>
  <c r="M78" i="23"/>
  <c r="O78" i="23"/>
  <c r="Q78" i="23"/>
  <c r="V78" i="23"/>
  <c r="G79" i="23"/>
  <c r="M79" i="23" s="1"/>
  <c r="I79" i="23"/>
  <c r="K79" i="23"/>
  <c r="O79" i="23"/>
  <c r="Q79" i="23"/>
  <c r="V79" i="23"/>
  <c r="G80" i="23"/>
  <c r="I80" i="23"/>
  <c r="K80" i="23"/>
  <c r="M80" i="23"/>
  <c r="O80" i="23"/>
  <c r="Q80" i="23"/>
  <c r="V80" i="23"/>
  <c r="V73" i="23" s="1"/>
  <c r="G81" i="23"/>
  <c r="I81" i="23"/>
  <c r="K81" i="23"/>
  <c r="M81" i="23"/>
  <c r="O81" i="23"/>
  <c r="Q81" i="23"/>
  <c r="V81" i="23"/>
  <c r="G82" i="23"/>
  <c r="I82" i="23"/>
  <c r="K82" i="23"/>
  <c r="M82" i="23"/>
  <c r="O82" i="23"/>
  <c r="Q82" i="23"/>
  <c r="V82" i="23"/>
  <c r="G83" i="23"/>
  <c r="I83" i="23"/>
  <c r="K83" i="23"/>
  <c r="M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6" i="23"/>
  <c r="M86" i="23" s="1"/>
  <c r="I86" i="23"/>
  <c r="K86" i="23"/>
  <c r="O86" i="23"/>
  <c r="Q86" i="23"/>
  <c r="V86" i="23"/>
  <c r="G87" i="23"/>
  <c r="I87" i="23"/>
  <c r="K87" i="23"/>
  <c r="M87" i="23"/>
  <c r="O87" i="23"/>
  <c r="Q87" i="23"/>
  <c r="V87" i="23"/>
  <c r="G88" i="23"/>
  <c r="I88" i="23"/>
  <c r="K88" i="23"/>
  <c r="M88" i="23"/>
  <c r="O88" i="23"/>
  <c r="Q88" i="23"/>
  <c r="V88" i="23"/>
  <c r="G89" i="23"/>
  <c r="I89" i="23"/>
  <c r="K89" i="23"/>
  <c r="M89" i="23"/>
  <c r="O89" i="23"/>
  <c r="Q89" i="23"/>
  <c r="V89" i="23"/>
  <c r="G91" i="23"/>
  <c r="G90" i="23" s="1"/>
  <c r="I91" i="23"/>
  <c r="I90" i="23" s="1"/>
  <c r="K91" i="23"/>
  <c r="O91" i="23"/>
  <c r="Q91" i="23"/>
  <c r="V91" i="23"/>
  <c r="G92" i="23"/>
  <c r="I92" i="23"/>
  <c r="K92" i="23"/>
  <c r="K90" i="23" s="1"/>
  <c r="M92" i="23"/>
  <c r="O92" i="23"/>
  <c r="O90" i="23" s="1"/>
  <c r="Q92" i="23"/>
  <c r="Q90" i="23" s="1"/>
  <c r="V92" i="23"/>
  <c r="V90" i="23" s="1"/>
  <c r="G93" i="23"/>
  <c r="I93" i="23"/>
  <c r="K93" i="23"/>
  <c r="M93" i="23"/>
  <c r="O93" i="23"/>
  <c r="Q93" i="23"/>
  <c r="V93" i="23"/>
  <c r="G94" i="23"/>
  <c r="I94" i="23"/>
  <c r="K94" i="23"/>
  <c r="M94" i="23"/>
  <c r="O94" i="23"/>
  <c r="Q94" i="23"/>
  <c r="V94" i="23"/>
  <c r="G95" i="23"/>
  <c r="I95" i="23"/>
  <c r="K95" i="23"/>
  <c r="M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I99" i="23"/>
  <c r="K99" i="23"/>
  <c r="M99" i="23"/>
  <c r="O99" i="23"/>
  <c r="Q99" i="23"/>
  <c r="V99" i="23"/>
  <c r="G100" i="23"/>
  <c r="I100" i="23"/>
  <c r="K100" i="23"/>
  <c r="M100" i="23"/>
  <c r="O100" i="23"/>
  <c r="Q100" i="23"/>
  <c r="V100" i="23"/>
  <c r="G101" i="23"/>
  <c r="I101" i="23"/>
  <c r="K101" i="23"/>
  <c r="M101" i="23"/>
  <c r="O101" i="23"/>
  <c r="Q101" i="23"/>
  <c r="V101" i="23"/>
  <c r="G103" i="23"/>
  <c r="M103" i="23" s="1"/>
  <c r="M102" i="23" s="1"/>
  <c r="I103" i="23"/>
  <c r="I102" i="23" s="1"/>
  <c r="K103" i="23"/>
  <c r="O103" i="23"/>
  <c r="Q103" i="23"/>
  <c r="V103" i="23"/>
  <c r="G105" i="23"/>
  <c r="I105" i="23"/>
  <c r="K105" i="23"/>
  <c r="K102" i="23" s="1"/>
  <c r="M105" i="23"/>
  <c r="O105" i="23"/>
  <c r="O102" i="23" s="1"/>
  <c r="Q105" i="23"/>
  <c r="Q102" i="23" s="1"/>
  <c r="V105" i="23"/>
  <c r="V102" i="23" s="1"/>
  <c r="G107" i="23"/>
  <c r="I107" i="23"/>
  <c r="K107" i="23"/>
  <c r="M107" i="23"/>
  <c r="O107" i="23"/>
  <c r="Q107" i="23"/>
  <c r="V107" i="23"/>
  <c r="G109" i="23"/>
  <c r="I109" i="23"/>
  <c r="K109" i="23"/>
  <c r="M109" i="23"/>
  <c r="O109" i="23"/>
  <c r="Q109" i="23"/>
  <c r="V109" i="23"/>
  <c r="G110" i="23"/>
  <c r="I110" i="23"/>
  <c r="K110" i="23"/>
  <c r="M110" i="23"/>
  <c r="O110" i="23"/>
  <c r="Q110" i="23"/>
  <c r="V110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M114" i="23" s="1"/>
  <c r="I114" i="23"/>
  <c r="K114" i="23"/>
  <c r="O114" i="23"/>
  <c r="Q114" i="23"/>
  <c r="V114" i="23"/>
  <c r="G115" i="23"/>
  <c r="I115" i="23"/>
  <c r="K115" i="23"/>
  <c r="M115" i="23"/>
  <c r="O115" i="23"/>
  <c r="Q115" i="23"/>
  <c r="V115" i="23"/>
  <c r="G116" i="23"/>
  <c r="I116" i="23"/>
  <c r="K116" i="23"/>
  <c r="M116" i="23"/>
  <c r="O116" i="23"/>
  <c r="Q116" i="23"/>
  <c r="V116" i="23"/>
  <c r="G117" i="23"/>
  <c r="I117" i="23"/>
  <c r="K117" i="23"/>
  <c r="M117" i="23"/>
  <c r="O117" i="23"/>
  <c r="Q117" i="23"/>
  <c r="V117" i="23"/>
  <c r="G119" i="23"/>
  <c r="G118" i="23" s="1"/>
  <c r="I119" i="23"/>
  <c r="I118" i="23" s="1"/>
  <c r="K119" i="23"/>
  <c r="O119" i="23"/>
  <c r="Q119" i="23"/>
  <c r="V119" i="23"/>
  <c r="G120" i="23"/>
  <c r="I120" i="23"/>
  <c r="K120" i="23"/>
  <c r="K118" i="23" s="1"/>
  <c r="M120" i="23"/>
  <c r="O120" i="23"/>
  <c r="O118" i="23" s="1"/>
  <c r="Q120" i="23"/>
  <c r="Q118" i="23" s="1"/>
  <c r="V120" i="23"/>
  <c r="V118" i="23" s="1"/>
  <c r="G121" i="23"/>
  <c r="I121" i="23"/>
  <c r="K121" i="23"/>
  <c r="M121" i="23"/>
  <c r="O121" i="23"/>
  <c r="Q121" i="23"/>
  <c r="V121" i="23"/>
  <c r="G122" i="23"/>
  <c r="I122" i="23"/>
  <c r="K122" i="23"/>
  <c r="M122" i="23"/>
  <c r="O122" i="23"/>
  <c r="Q122" i="23"/>
  <c r="V122" i="23"/>
  <c r="G123" i="23"/>
  <c r="I123" i="23"/>
  <c r="K123" i="23"/>
  <c r="M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M126" i="23" s="1"/>
  <c r="I126" i="23"/>
  <c r="K126" i="23"/>
  <c r="O126" i="23"/>
  <c r="Q126" i="23"/>
  <c r="V126" i="23"/>
  <c r="G127" i="23"/>
  <c r="I127" i="23"/>
  <c r="K127" i="23"/>
  <c r="M127" i="23"/>
  <c r="O127" i="23"/>
  <c r="Q127" i="23"/>
  <c r="V127" i="23"/>
  <c r="G128" i="23"/>
  <c r="I128" i="23"/>
  <c r="K128" i="23"/>
  <c r="M128" i="23"/>
  <c r="O128" i="23"/>
  <c r="Q128" i="23"/>
  <c r="V128" i="23"/>
  <c r="G129" i="23"/>
  <c r="I129" i="23"/>
  <c r="K129" i="23"/>
  <c r="M129" i="23"/>
  <c r="O129" i="23"/>
  <c r="Q129" i="23"/>
  <c r="V129" i="23"/>
  <c r="G130" i="23"/>
  <c r="I130" i="23"/>
  <c r="K130" i="23"/>
  <c r="M130" i="23"/>
  <c r="O130" i="23"/>
  <c r="Q130" i="23"/>
  <c r="V130" i="23"/>
  <c r="G131" i="23"/>
  <c r="M131" i="23" s="1"/>
  <c r="I131" i="23"/>
  <c r="K131" i="23"/>
  <c r="O131" i="23"/>
  <c r="Q131" i="23"/>
  <c r="V131" i="23"/>
  <c r="I132" i="23"/>
  <c r="Q132" i="23"/>
  <c r="V132" i="23"/>
  <c r="G133" i="23"/>
  <c r="I133" i="23"/>
  <c r="K133" i="23"/>
  <c r="M133" i="23"/>
  <c r="O133" i="23"/>
  <c r="Q133" i="23"/>
  <c r="V133" i="23"/>
  <c r="G134" i="23"/>
  <c r="G132" i="23" s="1"/>
  <c r="I134" i="23"/>
  <c r="K134" i="23"/>
  <c r="K132" i="23" s="1"/>
  <c r="M134" i="23"/>
  <c r="M132" i="23" s="1"/>
  <c r="O134" i="23"/>
  <c r="O132" i="23" s="1"/>
  <c r="Q134" i="23"/>
  <c r="V134" i="23"/>
  <c r="O135" i="23"/>
  <c r="G136" i="23"/>
  <c r="M136" i="23" s="1"/>
  <c r="M135" i="23" s="1"/>
  <c r="I136" i="23"/>
  <c r="I135" i="23" s="1"/>
  <c r="K136" i="23"/>
  <c r="K135" i="23" s="1"/>
  <c r="O136" i="23"/>
  <c r="Q136" i="23"/>
  <c r="V136" i="23"/>
  <c r="G137" i="23"/>
  <c r="M137" i="23" s="1"/>
  <c r="I137" i="23"/>
  <c r="K137" i="23"/>
  <c r="O137" i="23"/>
  <c r="Q137" i="23"/>
  <c r="Q135" i="23" s="1"/>
  <c r="V137" i="23"/>
  <c r="V135" i="23" s="1"/>
  <c r="G138" i="23"/>
  <c r="V138" i="23"/>
  <c r="G139" i="23"/>
  <c r="I139" i="23"/>
  <c r="I138" i="23" s="1"/>
  <c r="K139" i="23"/>
  <c r="K138" i="23" s="1"/>
  <c r="M139" i="23"/>
  <c r="M138" i="23" s="1"/>
  <c r="O139" i="23"/>
  <c r="O138" i="23" s="1"/>
  <c r="Q139" i="23"/>
  <c r="Q138" i="23" s="1"/>
  <c r="V139" i="23"/>
  <c r="G141" i="23"/>
  <c r="I141" i="23"/>
  <c r="K141" i="23"/>
  <c r="M141" i="23"/>
  <c r="O141" i="23"/>
  <c r="Q141" i="23"/>
  <c r="V141" i="23"/>
  <c r="G142" i="23"/>
  <c r="I142" i="23"/>
  <c r="K142" i="23"/>
  <c r="M142" i="23"/>
  <c r="G143" i="23"/>
  <c r="I143" i="23"/>
  <c r="K143" i="23"/>
  <c r="M143" i="23"/>
  <c r="O143" i="23"/>
  <c r="O142" i="23" s="1"/>
  <c r="Q143" i="23"/>
  <c r="Q142" i="23" s="1"/>
  <c r="V143" i="23"/>
  <c r="V142" i="23" s="1"/>
  <c r="G144" i="23"/>
  <c r="I144" i="23"/>
  <c r="G145" i="23"/>
  <c r="I145" i="23"/>
  <c r="K145" i="23"/>
  <c r="K144" i="23" s="1"/>
  <c r="M145" i="23"/>
  <c r="M144" i="23" s="1"/>
  <c r="O145" i="23"/>
  <c r="O144" i="23" s="1"/>
  <c r="Q145" i="23"/>
  <c r="Q144" i="23" s="1"/>
  <c r="V145" i="23"/>
  <c r="V144" i="23" s="1"/>
  <c r="G147" i="23"/>
  <c r="I147" i="23"/>
  <c r="K147" i="23"/>
  <c r="M147" i="23"/>
  <c r="O147" i="23"/>
  <c r="Q147" i="23"/>
  <c r="V147" i="23"/>
  <c r="G149" i="23"/>
  <c r="I149" i="23"/>
  <c r="K149" i="23"/>
  <c r="M149" i="23"/>
  <c r="O149" i="23"/>
  <c r="Q149" i="23"/>
  <c r="V149" i="23"/>
  <c r="O150" i="23"/>
  <c r="G151" i="23"/>
  <c r="M151" i="23" s="1"/>
  <c r="I151" i="23"/>
  <c r="I150" i="23" s="1"/>
  <c r="K151" i="23"/>
  <c r="K150" i="23" s="1"/>
  <c r="O151" i="23"/>
  <c r="Q151" i="23"/>
  <c r="V151" i="23"/>
  <c r="G152" i="23"/>
  <c r="M152" i="23" s="1"/>
  <c r="I152" i="23"/>
  <c r="K152" i="23"/>
  <c r="O152" i="23"/>
  <c r="Q152" i="23"/>
  <c r="Q150" i="23" s="1"/>
  <c r="V152" i="23"/>
  <c r="V150" i="23" s="1"/>
  <c r="G154" i="23"/>
  <c r="M154" i="23" s="1"/>
  <c r="I154" i="23"/>
  <c r="K154" i="23"/>
  <c r="O154" i="23"/>
  <c r="Q154" i="23"/>
  <c r="V154" i="23"/>
  <c r="G155" i="23"/>
  <c r="I155" i="23"/>
  <c r="K155" i="23"/>
  <c r="M155" i="23"/>
  <c r="O155" i="23"/>
  <c r="Q155" i="23"/>
  <c r="G156" i="23"/>
  <c r="I156" i="23"/>
  <c r="K156" i="23"/>
  <c r="M156" i="23"/>
  <c r="O156" i="23"/>
  <c r="Q156" i="23"/>
  <c r="V156" i="23"/>
  <c r="V155" i="23" s="1"/>
  <c r="AE158" i="23"/>
  <c r="G30" i="22"/>
  <c r="G9" i="22"/>
  <c r="G8" i="22" s="1"/>
  <c r="I9" i="22"/>
  <c r="I8" i="22" s="1"/>
  <c r="K9" i="22"/>
  <c r="K8" i="22" s="1"/>
  <c r="M9" i="22"/>
  <c r="O9" i="22"/>
  <c r="O8" i="22" s="1"/>
  <c r="Q9" i="22"/>
  <c r="V9" i="22"/>
  <c r="G10" i="22"/>
  <c r="I10" i="22"/>
  <c r="K10" i="22"/>
  <c r="M10" i="22"/>
  <c r="O10" i="22"/>
  <c r="Q10" i="22"/>
  <c r="Q8" i="22" s="1"/>
  <c r="V10" i="22"/>
  <c r="V8" i="22" s="1"/>
  <c r="G11" i="22"/>
  <c r="M11" i="22" s="1"/>
  <c r="I11" i="22"/>
  <c r="K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V16" i="22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Q20" i="22"/>
  <c r="V20" i="22"/>
  <c r="G21" i="22"/>
  <c r="G20" i="22" s="1"/>
  <c r="I21" i="22"/>
  <c r="I20" i="22" s="1"/>
  <c r="K21" i="22"/>
  <c r="K20" i="22" s="1"/>
  <c r="M21" i="22"/>
  <c r="M20" i="22" s="1"/>
  <c r="O21" i="22"/>
  <c r="O20" i="22" s="1"/>
  <c r="Q21" i="22"/>
  <c r="V21" i="22"/>
  <c r="O22" i="22"/>
  <c r="Q22" i="22"/>
  <c r="V22" i="22"/>
  <c r="G23" i="22"/>
  <c r="M23" i="22" s="1"/>
  <c r="M22" i="22" s="1"/>
  <c r="I23" i="22"/>
  <c r="I22" i="22" s="1"/>
  <c r="K23" i="22"/>
  <c r="K22" i="22" s="1"/>
  <c r="O23" i="22"/>
  <c r="Q23" i="22"/>
  <c r="V23" i="22"/>
  <c r="V24" i="22"/>
  <c r="G25" i="22"/>
  <c r="M25" i="22" s="1"/>
  <c r="M24" i="22" s="1"/>
  <c r="I25" i="22"/>
  <c r="K25" i="22"/>
  <c r="O25" i="22"/>
  <c r="Q25" i="22"/>
  <c r="V25" i="22"/>
  <c r="G26" i="22"/>
  <c r="I26" i="22"/>
  <c r="I24" i="22" s="1"/>
  <c r="K26" i="22"/>
  <c r="K24" i="22" s="1"/>
  <c r="M26" i="22"/>
  <c r="O26" i="22"/>
  <c r="O24" i="22" s="1"/>
  <c r="Q26" i="22"/>
  <c r="Q24" i="22" s="1"/>
  <c r="V26" i="22"/>
  <c r="G28" i="22"/>
  <c r="I28" i="22"/>
  <c r="K28" i="22"/>
  <c r="M28" i="22"/>
  <c r="O28" i="22"/>
  <c r="Q28" i="22"/>
  <c r="V28" i="22"/>
  <c r="AE30" i="22"/>
  <c r="G55" i="21"/>
  <c r="G9" i="21"/>
  <c r="G8" i="21" s="1"/>
  <c r="I9" i="21"/>
  <c r="I8" i="21" s="1"/>
  <c r="K9" i="21"/>
  <c r="K8" i="21" s="1"/>
  <c r="M9" i="21"/>
  <c r="O9" i="21"/>
  <c r="O8" i="21" s="1"/>
  <c r="Q9" i="21"/>
  <c r="V9" i="21"/>
  <c r="G11" i="21"/>
  <c r="M11" i="21" s="1"/>
  <c r="I11" i="21"/>
  <c r="K11" i="21"/>
  <c r="O11" i="21"/>
  <c r="Q11" i="21"/>
  <c r="Q8" i="21" s="1"/>
  <c r="V11" i="21"/>
  <c r="V8" i="21" s="1"/>
  <c r="I13" i="21"/>
  <c r="K13" i="21"/>
  <c r="G14" i="21"/>
  <c r="I14" i="21"/>
  <c r="K14" i="21"/>
  <c r="M14" i="21"/>
  <c r="O14" i="21"/>
  <c r="O13" i="21" s="1"/>
  <c r="Q14" i="21"/>
  <c r="Q13" i="21" s="1"/>
  <c r="V14" i="21"/>
  <c r="V13" i="21" s="1"/>
  <c r="G18" i="21"/>
  <c r="M18" i="21" s="1"/>
  <c r="I18" i="21"/>
  <c r="K18" i="21"/>
  <c r="O18" i="21"/>
  <c r="Q18" i="21"/>
  <c r="V18" i="21"/>
  <c r="G21" i="21"/>
  <c r="I21" i="21"/>
  <c r="K21" i="21"/>
  <c r="M21" i="21"/>
  <c r="O21" i="21"/>
  <c r="Q21" i="21"/>
  <c r="V21" i="21"/>
  <c r="G26" i="21"/>
  <c r="I26" i="21"/>
  <c r="K26" i="21"/>
  <c r="M26" i="21"/>
  <c r="O26" i="21"/>
  <c r="Q26" i="21"/>
  <c r="V26" i="21"/>
  <c r="G28" i="21"/>
  <c r="I28" i="21"/>
  <c r="K28" i="21"/>
  <c r="M28" i="21"/>
  <c r="O28" i="21"/>
  <c r="O27" i="21" s="1"/>
  <c r="Q28" i="21"/>
  <c r="Q27" i="21" s="1"/>
  <c r="V28" i="21"/>
  <c r="V27" i="21" s="1"/>
  <c r="G29" i="21"/>
  <c r="M29" i="21" s="1"/>
  <c r="I29" i="21"/>
  <c r="I27" i="21" s="1"/>
  <c r="K29" i="21"/>
  <c r="O29" i="21"/>
  <c r="Q29" i="21"/>
  <c r="V29" i="21"/>
  <c r="G30" i="21"/>
  <c r="I30" i="21"/>
  <c r="K30" i="21"/>
  <c r="M30" i="21"/>
  <c r="O30" i="21"/>
  <c r="Q30" i="21"/>
  <c r="V30" i="21"/>
  <c r="G34" i="21"/>
  <c r="I34" i="21"/>
  <c r="K34" i="21"/>
  <c r="M34" i="21"/>
  <c r="O34" i="21"/>
  <c r="Q34" i="21"/>
  <c r="V34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K27" i="21" s="1"/>
  <c r="O38" i="21"/>
  <c r="Q38" i="21"/>
  <c r="V38" i="2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I43" i="21"/>
  <c r="K43" i="21"/>
  <c r="M43" i="21"/>
  <c r="O43" i="21"/>
  <c r="Q43" i="21"/>
  <c r="V43" i="2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I49" i="21"/>
  <c r="K49" i="21"/>
  <c r="M49" i="21"/>
  <c r="O49" i="21"/>
  <c r="G50" i="21"/>
  <c r="I50" i="21"/>
  <c r="K50" i="21"/>
  <c r="M50" i="21"/>
  <c r="O50" i="21"/>
  <c r="Q50" i="21"/>
  <c r="Q49" i="21" s="1"/>
  <c r="V50" i="21"/>
  <c r="V49" i="21" s="1"/>
  <c r="AE55" i="21"/>
  <c r="G69" i="20"/>
  <c r="BA47" i="20"/>
  <c r="BA45" i="20"/>
  <c r="BA43" i="20"/>
  <c r="BA41" i="20"/>
  <c r="BA39" i="20"/>
  <c r="G9" i="20"/>
  <c r="I9" i="20"/>
  <c r="K9" i="20"/>
  <c r="K8" i="20" s="1"/>
  <c r="M9" i="20"/>
  <c r="O9" i="20"/>
  <c r="Q9" i="20"/>
  <c r="V9" i="20"/>
  <c r="G10" i="20"/>
  <c r="I10" i="20"/>
  <c r="K10" i="20"/>
  <c r="M10" i="20"/>
  <c r="O10" i="20"/>
  <c r="O8" i="20" s="1"/>
  <c r="Q10" i="20"/>
  <c r="V10" i="20"/>
  <c r="G11" i="20"/>
  <c r="I11" i="20"/>
  <c r="K11" i="20"/>
  <c r="M11" i="20"/>
  <c r="O11" i="20"/>
  <c r="Q11" i="20"/>
  <c r="V11" i="20"/>
  <c r="G12" i="20"/>
  <c r="M12" i="20" s="1"/>
  <c r="I12" i="20"/>
  <c r="I8" i="20" s="1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Q8" i="20" s="1"/>
  <c r="V15" i="20"/>
  <c r="G16" i="20"/>
  <c r="I16" i="20"/>
  <c r="K16" i="20"/>
  <c r="M16" i="20"/>
  <c r="O16" i="20"/>
  <c r="Q16" i="20"/>
  <c r="V16" i="20"/>
  <c r="G17" i="20"/>
  <c r="I17" i="20"/>
  <c r="K17" i="20"/>
  <c r="M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V8" i="20" s="1"/>
  <c r="G21" i="20"/>
  <c r="I21" i="20"/>
  <c r="K21" i="20"/>
  <c r="M21" i="20"/>
  <c r="O21" i="20"/>
  <c r="Q21" i="20"/>
  <c r="V21" i="20"/>
  <c r="O22" i="20"/>
  <c r="G23" i="20"/>
  <c r="I23" i="20"/>
  <c r="K23" i="20"/>
  <c r="M23" i="20"/>
  <c r="O23" i="20"/>
  <c r="Q23" i="20"/>
  <c r="Q22" i="20" s="1"/>
  <c r="V23" i="20"/>
  <c r="V22" i="20" s="1"/>
  <c r="G24" i="20"/>
  <c r="M24" i="20" s="1"/>
  <c r="I24" i="20"/>
  <c r="I22" i="20" s="1"/>
  <c r="K24" i="20"/>
  <c r="K22" i="20" s="1"/>
  <c r="O24" i="20"/>
  <c r="Q24" i="20"/>
  <c r="V24" i="20"/>
  <c r="G25" i="20"/>
  <c r="I25" i="20"/>
  <c r="K25" i="20"/>
  <c r="M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K30" i="20"/>
  <c r="O30" i="20"/>
  <c r="Q30" i="20"/>
  <c r="V30" i="20"/>
  <c r="G31" i="20"/>
  <c r="M31" i="20" s="1"/>
  <c r="M30" i="20" s="1"/>
  <c r="I31" i="20"/>
  <c r="I30" i="20" s="1"/>
  <c r="K31" i="20"/>
  <c r="O31" i="20"/>
  <c r="Q31" i="20"/>
  <c r="V31" i="20"/>
  <c r="G32" i="20"/>
  <c r="I32" i="20"/>
  <c r="K32" i="20"/>
  <c r="M32" i="20"/>
  <c r="O32" i="20"/>
  <c r="Q32" i="20"/>
  <c r="V32" i="20"/>
  <c r="G33" i="20"/>
  <c r="I33" i="20"/>
  <c r="K33" i="20"/>
  <c r="M33" i="20"/>
  <c r="O33" i="20"/>
  <c r="Q33" i="20"/>
  <c r="V33" i="20"/>
  <c r="O34" i="20"/>
  <c r="G35" i="20"/>
  <c r="I35" i="20"/>
  <c r="K35" i="20"/>
  <c r="M35" i="20"/>
  <c r="O35" i="20"/>
  <c r="Q35" i="20"/>
  <c r="Q34" i="20" s="1"/>
  <c r="V35" i="20"/>
  <c r="V34" i="20" s="1"/>
  <c r="G36" i="20"/>
  <c r="M36" i="20" s="1"/>
  <c r="M34" i="20" s="1"/>
  <c r="I36" i="20"/>
  <c r="I34" i="20" s="1"/>
  <c r="K36" i="20"/>
  <c r="K34" i="20" s="1"/>
  <c r="O36" i="20"/>
  <c r="Q36" i="20"/>
  <c r="V36" i="20"/>
  <c r="G38" i="20"/>
  <c r="M38" i="20" s="1"/>
  <c r="M37" i="20" s="1"/>
  <c r="I38" i="20"/>
  <c r="K38" i="20"/>
  <c r="O38" i="20"/>
  <c r="Q38" i="20"/>
  <c r="Q37" i="20" s="1"/>
  <c r="V38" i="20"/>
  <c r="G40" i="20"/>
  <c r="M40" i="20" s="1"/>
  <c r="I40" i="20"/>
  <c r="K40" i="20"/>
  <c r="O40" i="20"/>
  <c r="O37" i="20" s="1"/>
  <c r="Q40" i="20"/>
  <c r="V40" i="20"/>
  <c r="G42" i="20"/>
  <c r="I42" i="20"/>
  <c r="K42" i="20"/>
  <c r="M42" i="20"/>
  <c r="O42" i="20"/>
  <c r="Q42" i="20"/>
  <c r="V42" i="20"/>
  <c r="G44" i="20"/>
  <c r="I44" i="20"/>
  <c r="I37" i="20" s="1"/>
  <c r="K44" i="20"/>
  <c r="K37" i="20" s="1"/>
  <c r="M44" i="20"/>
  <c r="O44" i="20"/>
  <c r="Q44" i="20"/>
  <c r="V44" i="20"/>
  <c r="G46" i="20"/>
  <c r="I46" i="20"/>
  <c r="K46" i="20"/>
  <c r="M46" i="20"/>
  <c r="O46" i="20"/>
  <c r="Q46" i="20"/>
  <c r="V46" i="20"/>
  <c r="G48" i="20"/>
  <c r="M48" i="20" s="1"/>
  <c r="I48" i="20"/>
  <c r="K48" i="20"/>
  <c r="O48" i="20"/>
  <c r="Q48" i="20"/>
  <c r="V48" i="20"/>
  <c r="G49" i="20"/>
  <c r="I49" i="20"/>
  <c r="K49" i="20"/>
  <c r="M49" i="20"/>
  <c r="O49" i="20"/>
  <c r="Q49" i="20"/>
  <c r="V49" i="20"/>
  <c r="V37" i="20" s="1"/>
  <c r="G50" i="20"/>
  <c r="I50" i="20"/>
  <c r="K50" i="20"/>
  <c r="M50" i="20"/>
  <c r="O50" i="20"/>
  <c r="Q50" i="20"/>
  <c r="V50" i="20"/>
  <c r="G51" i="20"/>
  <c r="I51" i="20"/>
  <c r="K51" i="20"/>
  <c r="M51" i="20"/>
  <c r="O51" i="20"/>
  <c r="Q51" i="20"/>
  <c r="V51" i="20"/>
  <c r="K52" i="20"/>
  <c r="G53" i="20"/>
  <c r="M53" i="20" s="1"/>
  <c r="I53" i="20"/>
  <c r="I52" i="20" s="1"/>
  <c r="K53" i="20"/>
  <c r="O53" i="20"/>
  <c r="Q53" i="20"/>
  <c r="Q52" i="20" s="1"/>
  <c r="V53" i="20"/>
  <c r="G54" i="20"/>
  <c r="M54" i="20" s="1"/>
  <c r="I54" i="20"/>
  <c r="K54" i="20"/>
  <c r="O54" i="20"/>
  <c r="Q54" i="20"/>
  <c r="V54" i="20"/>
  <c r="V52" i="20" s="1"/>
  <c r="G55" i="20"/>
  <c r="M55" i="20" s="1"/>
  <c r="I55" i="20"/>
  <c r="K55" i="20"/>
  <c r="O55" i="20"/>
  <c r="Q55" i="20"/>
  <c r="V55" i="20"/>
  <c r="G56" i="20"/>
  <c r="M56" i="20" s="1"/>
  <c r="I56" i="20"/>
  <c r="K56" i="20"/>
  <c r="O56" i="20"/>
  <c r="O52" i="20" s="1"/>
  <c r="Q56" i="20"/>
  <c r="V56" i="20"/>
  <c r="G57" i="20"/>
  <c r="I57" i="20"/>
  <c r="K57" i="20"/>
  <c r="M57" i="20"/>
  <c r="O57" i="20"/>
  <c r="Q57" i="20"/>
  <c r="V57" i="20"/>
  <c r="G58" i="20"/>
  <c r="I58" i="20"/>
  <c r="K58" i="20"/>
  <c r="M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O60" i="20"/>
  <c r="Q60" i="20"/>
  <c r="V60" i="20"/>
  <c r="G61" i="20"/>
  <c r="I61" i="20"/>
  <c r="K61" i="20"/>
  <c r="M61" i="20"/>
  <c r="O61" i="20"/>
  <c r="Q61" i="20"/>
  <c r="V61" i="20"/>
  <c r="G62" i="20"/>
  <c r="I62" i="20"/>
  <c r="K62" i="20"/>
  <c r="M62" i="20"/>
  <c r="O62" i="20"/>
  <c r="Q62" i="20"/>
  <c r="V62" i="20"/>
  <c r="G63" i="20"/>
  <c r="I63" i="20"/>
  <c r="K63" i="20"/>
  <c r="M63" i="20"/>
  <c r="O63" i="20"/>
  <c r="Q63" i="20"/>
  <c r="V63" i="20"/>
  <c r="G64" i="20"/>
  <c r="I64" i="20"/>
  <c r="K64" i="20"/>
  <c r="M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AE69" i="20"/>
  <c r="G72" i="19"/>
  <c r="G9" i="19"/>
  <c r="G8" i="19" s="1"/>
  <c r="I9" i="19"/>
  <c r="I8" i="19" s="1"/>
  <c r="K9" i="19"/>
  <c r="K8" i="19" s="1"/>
  <c r="M9" i="19"/>
  <c r="O9" i="19"/>
  <c r="O8" i="19" s="1"/>
  <c r="Q9" i="19"/>
  <c r="V9" i="19"/>
  <c r="G12" i="19"/>
  <c r="I12" i="19"/>
  <c r="K12" i="19"/>
  <c r="M12" i="19"/>
  <c r="O12" i="19"/>
  <c r="Q12" i="19"/>
  <c r="Q8" i="19" s="1"/>
  <c r="V12" i="19"/>
  <c r="V8" i="19" s="1"/>
  <c r="G15" i="19"/>
  <c r="M15" i="19" s="1"/>
  <c r="I15" i="19"/>
  <c r="K15" i="19"/>
  <c r="O15" i="19"/>
  <c r="Q15" i="19"/>
  <c r="V15" i="19"/>
  <c r="G18" i="19"/>
  <c r="I18" i="19"/>
  <c r="K18" i="19"/>
  <c r="M18" i="19"/>
  <c r="O18" i="19"/>
  <c r="Q18" i="19"/>
  <c r="V18" i="19"/>
  <c r="G21" i="19"/>
  <c r="M21" i="19" s="1"/>
  <c r="I21" i="19"/>
  <c r="K21" i="19"/>
  <c r="O21" i="19"/>
  <c r="Q21" i="19"/>
  <c r="V21" i="19"/>
  <c r="G24" i="19"/>
  <c r="I24" i="19"/>
  <c r="K24" i="19"/>
  <c r="M24" i="19"/>
  <c r="O24" i="19"/>
  <c r="Q24" i="19"/>
  <c r="V24" i="19"/>
  <c r="G27" i="19"/>
  <c r="I27" i="19"/>
  <c r="K27" i="19"/>
  <c r="M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I44" i="19"/>
  <c r="K44" i="19"/>
  <c r="M44" i="19"/>
  <c r="O44" i="19"/>
  <c r="Q44" i="19"/>
  <c r="V44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V50" i="19"/>
  <c r="G51" i="19"/>
  <c r="I51" i="19"/>
  <c r="K51" i="19"/>
  <c r="M51" i="19"/>
  <c r="O51" i="19"/>
  <c r="Q51" i="19"/>
  <c r="V51" i="19"/>
  <c r="G52" i="19"/>
  <c r="I52" i="19"/>
  <c r="K52" i="19"/>
  <c r="M52" i="19"/>
  <c r="O52" i="19"/>
  <c r="Q52" i="19"/>
  <c r="V52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G59" i="19"/>
  <c r="M59" i="19" s="1"/>
  <c r="M58" i="19" s="1"/>
  <c r="I59" i="19"/>
  <c r="I58" i="19" s="1"/>
  <c r="K59" i="19"/>
  <c r="K58" i="19" s="1"/>
  <c r="O59" i="19"/>
  <c r="Q59" i="19"/>
  <c r="V59" i="19"/>
  <c r="G60" i="19"/>
  <c r="I60" i="19"/>
  <c r="K60" i="19"/>
  <c r="M60" i="19"/>
  <c r="O60" i="19"/>
  <c r="O58" i="19" s="1"/>
  <c r="Q60" i="19"/>
  <c r="Q58" i="19" s="1"/>
  <c r="V60" i="19"/>
  <c r="V58" i="19" s="1"/>
  <c r="G61" i="19"/>
  <c r="G62" i="19"/>
  <c r="I62" i="19"/>
  <c r="I61" i="19" s="1"/>
  <c r="K62" i="19"/>
  <c r="K61" i="19" s="1"/>
  <c r="M62" i="19"/>
  <c r="M61" i="19" s="1"/>
  <c r="O62" i="19"/>
  <c r="O61" i="19" s="1"/>
  <c r="Q62" i="19"/>
  <c r="Q61" i="19" s="1"/>
  <c r="V62" i="19"/>
  <c r="G64" i="19"/>
  <c r="I64" i="19"/>
  <c r="K64" i="19"/>
  <c r="M64" i="19"/>
  <c r="O64" i="19"/>
  <c r="Q64" i="19"/>
  <c r="V64" i="19"/>
  <c r="V61" i="19" s="1"/>
  <c r="G65" i="19"/>
  <c r="I65" i="19"/>
  <c r="K65" i="19"/>
  <c r="M65" i="19"/>
  <c r="O65" i="19"/>
  <c r="Q65" i="19"/>
  <c r="V65" i="19"/>
  <c r="G67" i="19"/>
  <c r="M67" i="19" s="1"/>
  <c r="M66" i="19" s="1"/>
  <c r="I67" i="19"/>
  <c r="I66" i="19" s="1"/>
  <c r="K67" i="19"/>
  <c r="O67" i="19"/>
  <c r="Q67" i="19"/>
  <c r="V67" i="19"/>
  <c r="G68" i="19"/>
  <c r="I68" i="19"/>
  <c r="K68" i="19"/>
  <c r="K66" i="19" s="1"/>
  <c r="M68" i="19"/>
  <c r="O68" i="19"/>
  <c r="O66" i="19" s="1"/>
  <c r="Q68" i="19"/>
  <c r="Q66" i="19" s="1"/>
  <c r="V68" i="19"/>
  <c r="V66" i="19" s="1"/>
  <c r="Q69" i="19"/>
  <c r="V69" i="19"/>
  <c r="G70" i="19"/>
  <c r="G69" i="19" s="1"/>
  <c r="I70" i="19"/>
  <c r="I69" i="19" s="1"/>
  <c r="K70" i="19"/>
  <c r="K69" i="19" s="1"/>
  <c r="M70" i="19"/>
  <c r="M69" i="19" s="1"/>
  <c r="O70" i="19"/>
  <c r="O69" i="19" s="1"/>
  <c r="Q70" i="19"/>
  <c r="V70" i="19"/>
  <c r="AE72" i="19"/>
  <c r="G184" i="18"/>
  <c r="Q8" i="18"/>
  <c r="V8" i="18"/>
  <c r="G9" i="18"/>
  <c r="G8" i="18" s="1"/>
  <c r="I9" i="18"/>
  <c r="I8" i="18" s="1"/>
  <c r="K9" i="18"/>
  <c r="K8" i="18" s="1"/>
  <c r="M9" i="18"/>
  <c r="M8" i="18" s="1"/>
  <c r="O9" i="18"/>
  <c r="O8" i="18" s="1"/>
  <c r="Q9" i="18"/>
  <c r="V9" i="18"/>
  <c r="G11" i="18"/>
  <c r="M11" i="18" s="1"/>
  <c r="I11" i="18"/>
  <c r="I10" i="18" s="1"/>
  <c r="K11" i="18"/>
  <c r="K10" i="18" s="1"/>
  <c r="O11" i="18"/>
  <c r="Q11" i="18"/>
  <c r="V11" i="18"/>
  <c r="G13" i="18"/>
  <c r="I13" i="18"/>
  <c r="K13" i="18"/>
  <c r="M13" i="18"/>
  <c r="O13" i="18"/>
  <c r="O10" i="18" s="1"/>
  <c r="Q13" i="18"/>
  <c r="Q10" i="18" s="1"/>
  <c r="V13" i="18"/>
  <c r="V10" i="18" s="1"/>
  <c r="G14" i="18"/>
  <c r="M14" i="18" s="1"/>
  <c r="I14" i="18"/>
  <c r="K14" i="18"/>
  <c r="O14" i="18"/>
  <c r="Q14" i="18"/>
  <c r="V14" i="18"/>
  <c r="G16" i="18"/>
  <c r="I16" i="18"/>
  <c r="K16" i="18"/>
  <c r="M16" i="18"/>
  <c r="O16" i="18"/>
  <c r="Q16" i="18"/>
  <c r="G17" i="18"/>
  <c r="I17" i="18"/>
  <c r="K17" i="18"/>
  <c r="M17" i="18"/>
  <c r="O17" i="18"/>
  <c r="Q17" i="18"/>
  <c r="V17" i="18"/>
  <c r="V16" i="18" s="1"/>
  <c r="G18" i="18"/>
  <c r="I18" i="18"/>
  <c r="K18" i="18"/>
  <c r="M18" i="18"/>
  <c r="G19" i="18"/>
  <c r="I19" i="18"/>
  <c r="K19" i="18"/>
  <c r="M19" i="18"/>
  <c r="O19" i="18"/>
  <c r="O18" i="18" s="1"/>
  <c r="Q19" i="18"/>
  <c r="Q18" i="18" s="1"/>
  <c r="V19" i="18"/>
  <c r="V18" i="18" s="1"/>
  <c r="G20" i="18"/>
  <c r="I20" i="18"/>
  <c r="G21" i="18"/>
  <c r="I21" i="18"/>
  <c r="K21" i="18"/>
  <c r="K20" i="18" s="1"/>
  <c r="M21" i="18"/>
  <c r="M20" i="18" s="1"/>
  <c r="O21" i="18"/>
  <c r="O20" i="18" s="1"/>
  <c r="Q21" i="18"/>
  <c r="Q20" i="18" s="1"/>
  <c r="V21" i="18"/>
  <c r="V20" i="18" s="1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5" i="18"/>
  <c r="I25" i="18"/>
  <c r="K25" i="18"/>
  <c r="M25" i="18"/>
  <c r="O25" i="18"/>
  <c r="Q25" i="18"/>
  <c r="V25" i="18"/>
  <c r="I27" i="18"/>
  <c r="K27" i="18"/>
  <c r="G28" i="18"/>
  <c r="I28" i="18"/>
  <c r="K28" i="18"/>
  <c r="M28" i="18"/>
  <c r="O28" i="18"/>
  <c r="O27" i="18" s="1"/>
  <c r="Q28" i="18"/>
  <c r="Q27" i="18" s="1"/>
  <c r="V28" i="18"/>
  <c r="V27" i="18" s="1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V30" i="18" s="1"/>
  <c r="G32" i="18"/>
  <c r="G30" i="18" s="1"/>
  <c r="I32" i="18"/>
  <c r="I30" i="18" s="1"/>
  <c r="K32" i="18"/>
  <c r="K30" i="18" s="1"/>
  <c r="M32" i="18"/>
  <c r="M30" i="18" s="1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O30" i="18" s="1"/>
  <c r="Q37" i="18"/>
  <c r="V37" i="18"/>
  <c r="G38" i="18"/>
  <c r="I38" i="18"/>
  <c r="K38" i="18"/>
  <c r="M38" i="18"/>
  <c r="O38" i="18"/>
  <c r="Q38" i="18"/>
  <c r="V38" i="18"/>
  <c r="G39" i="18"/>
  <c r="M39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Q30" i="18" s="1"/>
  <c r="V42" i="18"/>
  <c r="G43" i="18"/>
  <c r="I43" i="18"/>
  <c r="K43" i="18"/>
  <c r="M43" i="18"/>
  <c r="O43" i="18"/>
  <c r="Q43" i="18"/>
  <c r="V43" i="18"/>
  <c r="K44" i="18"/>
  <c r="G45" i="18"/>
  <c r="I45" i="18"/>
  <c r="K45" i="18"/>
  <c r="M45" i="18"/>
  <c r="O45" i="18"/>
  <c r="O44" i="18" s="1"/>
  <c r="Q45" i="18"/>
  <c r="Q44" i="18" s="1"/>
  <c r="V45" i="18"/>
  <c r="V44" i="18" s="1"/>
  <c r="G47" i="18"/>
  <c r="M47" i="18" s="1"/>
  <c r="M44" i="18" s="1"/>
  <c r="I47" i="18"/>
  <c r="I44" i="18" s="1"/>
  <c r="K47" i="18"/>
  <c r="O47" i="18"/>
  <c r="Q47" i="18"/>
  <c r="V47" i="18"/>
  <c r="G49" i="18"/>
  <c r="I49" i="18"/>
  <c r="K49" i="18"/>
  <c r="M49" i="18"/>
  <c r="O49" i="18"/>
  <c r="Q49" i="18"/>
  <c r="V49" i="18"/>
  <c r="G50" i="18"/>
  <c r="I50" i="18"/>
  <c r="K50" i="18"/>
  <c r="M50" i="18"/>
  <c r="O50" i="18"/>
  <c r="Q50" i="18"/>
  <c r="V50" i="18"/>
  <c r="G51" i="18"/>
  <c r="I51" i="18"/>
  <c r="K51" i="18"/>
  <c r="M51" i="18"/>
  <c r="O51" i="18"/>
  <c r="Q51" i="18"/>
  <c r="V51" i="18"/>
  <c r="G52" i="18"/>
  <c r="I52" i="18"/>
  <c r="K52" i="18"/>
  <c r="M52" i="18"/>
  <c r="O52" i="18"/>
  <c r="Q52" i="18"/>
  <c r="V52" i="18"/>
  <c r="K53" i="18"/>
  <c r="G54" i="18"/>
  <c r="I54" i="18"/>
  <c r="K54" i="18"/>
  <c r="M54" i="18"/>
  <c r="O54" i="18"/>
  <c r="O53" i="18" s="1"/>
  <c r="Q54" i="18"/>
  <c r="Q53" i="18" s="1"/>
  <c r="V54" i="18"/>
  <c r="V53" i="18" s="1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9" i="18"/>
  <c r="I59" i="18"/>
  <c r="K59" i="18"/>
  <c r="M59" i="18"/>
  <c r="O59" i="18"/>
  <c r="Q59" i="18"/>
  <c r="V59" i="18"/>
  <c r="G62" i="18"/>
  <c r="I62" i="18"/>
  <c r="K62" i="18"/>
  <c r="M62" i="18"/>
  <c r="O62" i="18"/>
  <c r="Q62" i="18"/>
  <c r="V62" i="18"/>
  <c r="G64" i="18"/>
  <c r="M64" i="18" s="1"/>
  <c r="I64" i="18"/>
  <c r="I53" i="18" s="1"/>
  <c r="K64" i="18"/>
  <c r="O64" i="18"/>
  <c r="Q64" i="18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70" i="18"/>
  <c r="I70" i="18"/>
  <c r="K70" i="18"/>
  <c r="M70" i="18"/>
  <c r="O70" i="18"/>
  <c r="O69" i="18" s="1"/>
  <c r="Q70" i="18"/>
  <c r="Q69" i="18" s="1"/>
  <c r="V70" i="18"/>
  <c r="V69" i="18" s="1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I74" i="18"/>
  <c r="K74" i="18"/>
  <c r="M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I69" i="18" s="1"/>
  <c r="K76" i="18"/>
  <c r="O76" i="18"/>
  <c r="Q76" i="18"/>
  <c r="V76" i="18"/>
  <c r="G77" i="18"/>
  <c r="I77" i="18"/>
  <c r="K77" i="18"/>
  <c r="M77" i="18"/>
  <c r="O77" i="18"/>
  <c r="Q77" i="18"/>
  <c r="V77" i="18"/>
  <c r="G78" i="18"/>
  <c r="I78" i="18"/>
  <c r="K78" i="18"/>
  <c r="M78" i="18"/>
  <c r="O78" i="18"/>
  <c r="Q78" i="18"/>
  <c r="V78" i="18"/>
  <c r="G79" i="18"/>
  <c r="I79" i="18"/>
  <c r="K79" i="18"/>
  <c r="M79" i="18"/>
  <c r="O79" i="18"/>
  <c r="Q79" i="18"/>
  <c r="V79" i="18"/>
  <c r="G80" i="18"/>
  <c r="I80" i="18"/>
  <c r="K80" i="18"/>
  <c r="M80" i="18"/>
  <c r="O80" i="18"/>
  <c r="Q80" i="18"/>
  <c r="V80" i="18"/>
  <c r="G81" i="18"/>
  <c r="M81" i="18" s="1"/>
  <c r="I81" i="18"/>
  <c r="K81" i="18"/>
  <c r="K69" i="18" s="1"/>
  <c r="O81" i="18"/>
  <c r="Q81" i="18"/>
  <c r="V81" i="18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I86" i="18"/>
  <c r="K86" i="18"/>
  <c r="M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0" i="18"/>
  <c r="I90" i="18"/>
  <c r="K90" i="18"/>
  <c r="M90" i="18"/>
  <c r="O90" i="18"/>
  <c r="Q90" i="18"/>
  <c r="V90" i="18"/>
  <c r="G92" i="18"/>
  <c r="I92" i="18"/>
  <c r="K92" i="18"/>
  <c r="M92" i="18"/>
  <c r="O92" i="18"/>
  <c r="Q92" i="18"/>
  <c r="Q91" i="18" s="1"/>
  <c r="V92" i="18"/>
  <c r="V91" i="18" s="1"/>
  <c r="G93" i="18"/>
  <c r="M93" i="18" s="1"/>
  <c r="I93" i="18"/>
  <c r="I91" i="18" s="1"/>
  <c r="K93" i="18"/>
  <c r="K91" i="18" s="1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I98" i="18"/>
  <c r="K98" i="18"/>
  <c r="M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I102" i="18"/>
  <c r="K102" i="18"/>
  <c r="M102" i="18"/>
  <c r="O102" i="18"/>
  <c r="Q102" i="18"/>
  <c r="V102" i="18"/>
  <c r="G103" i="18"/>
  <c r="I103" i="18"/>
  <c r="K103" i="18"/>
  <c r="M103" i="18"/>
  <c r="O103" i="18"/>
  <c r="O91" i="18" s="1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I109" i="18"/>
  <c r="K109" i="18"/>
  <c r="M109" i="18"/>
  <c r="O109" i="18"/>
  <c r="Q109" i="18"/>
  <c r="V109" i="18"/>
  <c r="G110" i="18"/>
  <c r="I110" i="18"/>
  <c r="K110" i="18"/>
  <c r="M110" i="18"/>
  <c r="O110" i="18"/>
  <c r="Q110" i="18"/>
  <c r="V110" i="18"/>
  <c r="G112" i="18"/>
  <c r="M112" i="18" s="1"/>
  <c r="I112" i="18"/>
  <c r="I111" i="18" s="1"/>
  <c r="K112" i="18"/>
  <c r="O112" i="18"/>
  <c r="Q112" i="18"/>
  <c r="V112" i="18"/>
  <c r="G114" i="18"/>
  <c r="I114" i="18"/>
  <c r="K114" i="18"/>
  <c r="M114" i="18"/>
  <c r="O114" i="18"/>
  <c r="O111" i="18" s="1"/>
  <c r="Q114" i="18"/>
  <c r="Q111" i="18" s="1"/>
  <c r="V114" i="18"/>
  <c r="V111" i="18" s="1"/>
  <c r="G116" i="18"/>
  <c r="I116" i="18"/>
  <c r="K116" i="18"/>
  <c r="M116" i="18"/>
  <c r="O116" i="18"/>
  <c r="Q116" i="18"/>
  <c r="V116" i="18"/>
  <c r="G118" i="18"/>
  <c r="I118" i="18"/>
  <c r="K118" i="18"/>
  <c r="K111" i="18" s="1"/>
  <c r="M118" i="18"/>
  <c r="O118" i="18"/>
  <c r="Q118" i="18"/>
  <c r="V118" i="18"/>
  <c r="G119" i="18"/>
  <c r="I119" i="18"/>
  <c r="K119" i="18"/>
  <c r="M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I121" i="18"/>
  <c r="K121" i="18"/>
  <c r="M121" i="18"/>
  <c r="O121" i="18"/>
  <c r="Q121" i="18"/>
  <c r="V121" i="18"/>
  <c r="G123" i="18"/>
  <c r="M123" i="18" s="1"/>
  <c r="I123" i="18"/>
  <c r="K123" i="18"/>
  <c r="O123" i="18"/>
  <c r="Q123" i="18"/>
  <c r="V123" i="18"/>
  <c r="G125" i="18"/>
  <c r="M125" i="18" s="1"/>
  <c r="I125" i="18"/>
  <c r="K125" i="18"/>
  <c r="O125" i="18"/>
  <c r="Q125" i="18"/>
  <c r="V125" i="18"/>
  <c r="G126" i="18"/>
  <c r="I126" i="18"/>
  <c r="K126" i="18"/>
  <c r="M126" i="18"/>
  <c r="O126" i="18"/>
  <c r="Q126" i="18"/>
  <c r="V126" i="18"/>
  <c r="G127" i="18"/>
  <c r="I127" i="18"/>
  <c r="K127" i="18"/>
  <c r="M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2" i="18"/>
  <c r="G131" i="18" s="1"/>
  <c r="I132" i="18"/>
  <c r="I131" i="18" s="1"/>
  <c r="K132" i="18"/>
  <c r="K131" i="18" s="1"/>
  <c r="M132" i="18"/>
  <c r="O132" i="18"/>
  <c r="O131" i="18" s="1"/>
  <c r="Q132" i="18"/>
  <c r="V132" i="18"/>
  <c r="G133" i="18"/>
  <c r="I133" i="18"/>
  <c r="K133" i="18"/>
  <c r="M133" i="18"/>
  <c r="O133" i="18"/>
  <c r="Q133" i="18"/>
  <c r="Q131" i="18" s="1"/>
  <c r="V133" i="18"/>
  <c r="V131" i="18" s="1"/>
  <c r="G134" i="18"/>
  <c r="M134" i="18" s="1"/>
  <c r="I134" i="18"/>
  <c r="K134" i="18"/>
  <c r="O134" i="18"/>
  <c r="Q134" i="18"/>
  <c r="V134" i="18"/>
  <c r="G135" i="18"/>
  <c r="I135" i="18"/>
  <c r="K135" i="18"/>
  <c r="M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I138" i="18"/>
  <c r="K138" i="18"/>
  <c r="M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G144" i="18"/>
  <c r="I144" i="18"/>
  <c r="K144" i="18"/>
  <c r="M144" i="18"/>
  <c r="O144" i="18"/>
  <c r="Q144" i="18"/>
  <c r="V144" i="18"/>
  <c r="G145" i="18"/>
  <c r="I145" i="18"/>
  <c r="K145" i="18"/>
  <c r="M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I147" i="18"/>
  <c r="K147" i="18"/>
  <c r="M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I150" i="18"/>
  <c r="K150" i="18"/>
  <c r="M150" i="18"/>
  <c r="O150" i="18"/>
  <c r="Q150" i="18"/>
  <c r="V150" i="18"/>
  <c r="G151" i="18"/>
  <c r="I151" i="18"/>
  <c r="K151" i="18"/>
  <c r="M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Q154" i="18"/>
  <c r="V154" i="18"/>
  <c r="G155" i="18"/>
  <c r="I155" i="18"/>
  <c r="K155" i="18"/>
  <c r="M155" i="18"/>
  <c r="O155" i="18"/>
  <c r="Q155" i="18"/>
  <c r="V155" i="18"/>
  <c r="G156" i="18"/>
  <c r="I156" i="18"/>
  <c r="I154" i="18" s="1"/>
  <c r="K156" i="18"/>
  <c r="K154" i="18" s="1"/>
  <c r="M156" i="18"/>
  <c r="M154" i="18" s="1"/>
  <c r="O156" i="18"/>
  <c r="O154" i="18" s="1"/>
  <c r="Q156" i="18"/>
  <c r="V156" i="18"/>
  <c r="G158" i="18"/>
  <c r="M158" i="18" s="1"/>
  <c r="I158" i="18"/>
  <c r="I157" i="18" s="1"/>
  <c r="K158" i="18"/>
  <c r="K157" i="18" s="1"/>
  <c r="O158" i="18"/>
  <c r="Q158" i="18"/>
  <c r="V158" i="18"/>
  <c r="G159" i="18"/>
  <c r="I159" i="18"/>
  <c r="K159" i="18"/>
  <c r="M159" i="18"/>
  <c r="O159" i="18"/>
  <c r="O157" i="18" s="1"/>
  <c r="Q159" i="18"/>
  <c r="Q157" i="18" s="1"/>
  <c r="V159" i="18"/>
  <c r="V157" i="18" s="1"/>
  <c r="G160" i="18"/>
  <c r="M160" i="18" s="1"/>
  <c r="I160" i="18"/>
  <c r="K160" i="18"/>
  <c r="O160" i="18"/>
  <c r="Q160" i="18"/>
  <c r="V160" i="18"/>
  <c r="O161" i="18"/>
  <c r="Q161" i="18"/>
  <c r="G162" i="18"/>
  <c r="I162" i="18"/>
  <c r="K162" i="18"/>
  <c r="M162" i="18"/>
  <c r="O162" i="18"/>
  <c r="Q162" i="18"/>
  <c r="V162" i="18"/>
  <c r="V161" i="18" s="1"/>
  <c r="G164" i="18"/>
  <c r="G161" i="18" s="1"/>
  <c r="I164" i="18"/>
  <c r="I161" i="18" s="1"/>
  <c r="K164" i="18"/>
  <c r="K161" i="18" s="1"/>
  <c r="M164" i="18"/>
  <c r="M161" i="18" s="1"/>
  <c r="O164" i="18"/>
  <c r="Q164" i="18"/>
  <c r="V164" i="18"/>
  <c r="G165" i="18"/>
  <c r="I165" i="18"/>
  <c r="K165" i="18"/>
  <c r="M165" i="18"/>
  <c r="O165" i="18"/>
  <c r="Q165" i="18"/>
  <c r="V165" i="18"/>
  <c r="G166" i="18"/>
  <c r="I166" i="18"/>
  <c r="G167" i="18"/>
  <c r="I167" i="18"/>
  <c r="K167" i="18"/>
  <c r="K166" i="18" s="1"/>
  <c r="M167" i="18"/>
  <c r="M166" i="18" s="1"/>
  <c r="O167" i="18"/>
  <c r="O166" i="18" s="1"/>
  <c r="Q167" i="18"/>
  <c r="Q166" i="18" s="1"/>
  <c r="V167" i="18"/>
  <c r="V166" i="18" s="1"/>
  <c r="G169" i="18"/>
  <c r="G168" i="18" s="1"/>
  <c r="I169" i="18"/>
  <c r="I168" i="18" s="1"/>
  <c r="K169" i="18"/>
  <c r="K168" i="18" s="1"/>
  <c r="M169" i="18"/>
  <c r="O169" i="18"/>
  <c r="O168" i="18" s="1"/>
  <c r="Q169" i="18"/>
  <c r="V169" i="18"/>
  <c r="G171" i="18"/>
  <c r="I171" i="18"/>
  <c r="K171" i="18"/>
  <c r="M171" i="18"/>
  <c r="O171" i="18"/>
  <c r="Q171" i="18"/>
  <c r="Q168" i="18" s="1"/>
  <c r="V171" i="18"/>
  <c r="V168" i="18" s="1"/>
  <c r="G173" i="18"/>
  <c r="M173" i="18" s="1"/>
  <c r="I173" i="18"/>
  <c r="K173" i="18"/>
  <c r="O173" i="18"/>
  <c r="Q173" i="18"/>
  <c r="V173" i="18"/>
  <c r="V174" i="18"/>
  <c r="G175" i="18"/>
  <c r="M175" i="18" s="1"/>
  <c r="M174" i="18" s="1"/>
  <c r="I175" i="18"/>
  <c r="K175" i="18"/>
  <c r="O175" i="18"/>
  <c r="Q175" i="18"/>
  <c r="V175" i="18"/>
  <c r="G176" i="18"/>
  <c r="M176" i="18" s="1"/>
  <c r="I176" i="18"/>
  <c r="I174" i="18" s="1"/>
  <c r="K176" i="18"/>
  <c r="K174" i="18" s="1"/>
  <c r="O176" i="18"/>
  <c r="O174" i="18" s="1"/>
  <c r="Q176" i="18"/>
  <c r="Q174" i="18" s="1"/>
  <c r="V176" i="18"/>
  <c r="G177" i="18"/>
  <c r="I177" i="18"/>
  <c r="K177" i="18"/>
  <c r="M177" i="18"/>
  <c r="O177" i="18"/>
  <c r="Q177" i="18"/>
  <c r="V177" i="18"/>
  <c r="G179" i="18"/>
  <c r="I179" i="18"/>
  <c r="K179" i="18"/>
  <c r="M179" i="18"/>
  <c r="O179" i="18"/>
  <c r="Q179" i="18"/>
  <c r="V179" i="18"/>
  <c r="G180" i="18"/>
  <c r="I180" i="18"/>
  <c r="K180" i="18"/>
  <c r="M180" i="18"/>
  <c r="O180" i="18"/>
  <c r="Q180" i="18"/>
  <c r="V180" i="18"/>
  <c r="G181" i="18"/>
  <c r="I181" i="18"/>
  <c r="G182" i="18"/>
  <c r="I182" i="18"/>
  <c r="K182" i="18"/>
  <c r="K181" i="18" s="1"/>
  <c r="M182" i="18"/>
  <c r="M181" i="18" s="1"/>
  <c r="O182" i="18"/>
  <c r="O181" i="18" s="1"/>
  <c r="Q182" i="18"/>
  <c r="Q181" i="18" s="1"/>
  <c r="V182" i="18"/>
  <c r="V181" i="18" s="1"/>
  <c r="AE184" i="18"/>
  <c r="G38" i="17"/>
  <c r="G9" i="17"/>
  <c r="G8" i="17" s="1"/>
  <c r="I9" i="17"/>
  <c r="I8" i="17" s="1"/>
  <c r="K9" i="17"/>
  <c r="K8" i="17" s="1"/>
  <c r="M9" i="17"/>
  <c r="O9" i="17"/>
  <c r="O8" i="17" s="1"/>
  <c r="Q9" i="17"/>
  <c r="V9" i="17"/>
  <c r="G11" i="17"/>
  <c r="I11" i="17"/>
  <c r="K11" i="17"/>
  <c r="M11" i="17"/>
  <c r="O11" i="17"/>
  <c r="Q11" i="17"/>
  <c r="Q8" i="17" s="1"/>
  <c r="V11" i="17"/>
  <c r="V8" i="17" s="1"/>
  <c r="G12" i="17"/>
  <c r="M12" i="17" s="1"/>
  <c r="I12" i="17"/>
  <c r="K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O27" i="17"/>
  <c r="Q27" i="17"/>
  <c r="G28" i="17"/>
  <c r="I28" i="17"/>
  <c r="K28" i="17"/>
  <c r="M28" i="17"/>
  <c r="O28" i="17"/>
  <c r="Q28" i="17"/>
  <c r="V28" i="17"/>
  <c r="V27" i="17" s="1"/>
  <c r="G29" i="17"/>
  <c r="G27" i="17" s="1"/>
  <c r="I29" i="17"/>
  <c r="I27" i="17" s="1"/>
  <c r="K29" i="17"/>
  <c r="K27" i="17" s="1"/>
  <c r="M29" i="17"/>
  <c r="M27" i="17" s="1"/>
  <c r="O29" i="17"/>
  <c r="Q29" i="17"/>
  <c r="V29" i="17"/>
  <c r="K30" i="17"/>
  <c r="O30" i="17"/>
  <c r="Q30" i="17"/>
  <c r="V30" i="17"/>
  <c r="G31" i="17"/>
  <c r="M31" i="17" s="1"/>
  <c r="M30" i="17" s="1"/>
  <c r="I31" i="17"/>
  <c r="I30" i="17" s="1"/>
  <c r="K31" i="17"/>
  <c r="O31" i="17"/>
  <c r="Q31" i="17"/>
  <c r="V31" i="17"/>
  <c r="Q32" i="17"/>
  <c r="V32" i="17"/>
  <c r="G33" i="17"/>
  <c r="I33" i="17"/>
  <c r="K33" i="17"/>
  <c r="M33" i="17"/>
  <c r="O33" i="17"/>
  <c r="Q33" i="17"/>
  <c r="V33" i="17"/>
  <c r="G34" i="17"/>
  <c r="G32" i="17" s="1"/>
  <c r="I34" i="17"/>
  <c r="I32" i="17" s="1"/>
  <c r="K34" i="17"/>
  <c r="K32" i="17" s="1"/>
  <c r="M34" i="17"/>
  <c r="M32" i="17" s="1"/>
  <c r="O34" i="17"/>
  <c r="O32" i="17" s="1"/>
  <c r="Q34" i="17"/>
  <c r="V34" i="17"/>
  <c r="G36" i="17"/>
  <c r="I36" i="17"/>
  <c r="K36" i="17"/>
  <c r="M36" i="17"/>
  <c r="O36" i="17"/>
  <c r="Q36" i="17"/>
  <c r="V36" i="17"/>
  <c r="AE38" i="17"/>
  <c r="G60" i="16"/>
  <c r="BA38" i="16"/>
  <c r="BA36" i="16"/>
  <c r="BA34" i="16"/>
  <c r="BA32" i="16"/>
  <c r="V8" i="16"/>
  <c r="G9" i="16"/>
  <c r="M9" i="16" s="1"/>
  <c r="I9" i="16"/>
  <c r="K9" i="16"/>
  <c r="O9" i="16"/>
  <c r="Q9" i="16"/>
  <c r="Q8" i="16" s="1"/>
  <c r="V9" i="16"/>
  <c r="G10" i="16"/>
  <c r="M10" i="16" s="1"/>
  <c r="I10" i="16"/>
  <c r="I8" i="16" s="1"/>
  <c r="K10" i="16"/>
  <c r="O10" i="16"/>
  <c r="O8" i="16" s="1"/>
  <c r="Q10" i="16"/>
  <c r="V10" i="16"/>
  <c r="G11" i="16"/>
  <c r="I11" i="16"/>
  <c r="K11" i="16"/>
  <c r="M11" i="16"/>
  <c r="O11" i="16"/>
  <c r="Q11" i="16"/>
  <c r="V11" i="16"/>
  <c r="G12" i="16"/>
  <c r="I12" i="16"/>
  <c r="K12" i="16"/>
  <c r="K8" i="16" s="1"/>
  <c r="M12" i="16"/>
  <c r="O12" i="16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I19" i="16"/>
  <c r="K19" i="16"/>
  <c r="G20" i="16"/>
  <c r="M20" i="16" s="1"/>
  <c r="I20" i="16"/>
  <c r="K20" i="16"/>
  <c r="O20" i="16"/>
  <c r="O19" i="16" s="1"/>
  <c r="Q20" i="16"/>
  <c r="Q19" i="16" s="1"/>
  <c r="V20" i="16"/>
  <c r="V19" i="16" s="1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G27" i="16"/>
  <c r="I27" i="16"/>
  <c r="K27" i="16"/>
  <c r="K26" i="16" s="1"/>
  <c r="M27" i="16"/>
  <c r="M26" i="16" s="1"/>
  <c r="O27" i="16"/>
  <c r="O26" i="16" s="1"/>
  <c r="Q27" i="16"/>
  <c r="Q26" i="16" s="1"/>
  <c r="V27" i="16"/>
  <c r="V26" i="16" s="1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1" i="16"/>
  <c r="M31" i="16" s="1"/>
  <c r="I31" i="16"/>
  <c r="I30" i="16" s="1"/>
  <c r="K31" i="16"/>
  <c r="K30" i="16" s="1"/>
  <c r="O31" i="16"/>
  <c r="Q31" i="16"/>
  <c r="Q30" i="16" s="1"/>
  <c r="V31" i="16"/>
  <c r="G33" i="16"/>
  <c r="M33" i="16" s="1"/>
  <c r="I33" i="16"/>
  <c r="K33" i="16"/>
  <c r="O33" i="16"/>
  <c r="Q33" i="16"/>
  <c r="V33" i="16"/>
  <c r="V30" i="16" s="1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O30" i="16" s="1"/>
  <c r="Q37" i="16"/>
  <c r="V37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4" i="16"/>
  <c r="I44" i="16"/>
  <c r="K44" i="16"/>
  <c r="K43" i="16" s="1"/>
  <c r="M44" i="16"/>
  <c r="O44" i="16"/>
  <c r="O43" i="16" s="1"/>
  <c r="Q44" i="16"/>
  <c r="V44" i="16"/>
  <c r="G45" i="16"/>
  <c r="I45" i="16"/>
  <c r="K45" i="16"/>
  <c r="M45" i="16"/>
  <c r="O45" i="16"/>
  <c r="Q45" i="16"/>
  <c r="V45" i="16"/>
  <c r="G46" i="16"/>
  <c r="G43" i="16" s="1"/>
  <c r="I46" i="16"/>
  <c r="K46" i="16"/>
  <c r="O46" i="16"/>
  <c r="Q46" i="16"/>
  <c r="V46" i="16"/>
  <c r="G47" i="16"/>
  <c r="M47" i="16" s="1"/>
  <c r="I47" i="16"/>
  <c r="I43" i="16" s="1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Q43" i="16" s="1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V43" i="16" s="1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AE60" i="16"/>
  <c r="G54" i="15"/>
  <c r="G9" i="15"/>
  <c r="G8" i="15" s="1"/>
  <c r="I9" i="15"/>
  <c r="I8" i="15" s="1"/>
  <c r="K9" i="15"/>
  <c r="K8" i="15" s="1"/>
  <c r="M9" i="15"/>
  <c r="O9" i="15"/>
  <c r="O8" i="15" s="1"/>
  <c r="Q9" i="15"/>
  <c r="V9" i="15"/>
  <c r="G12" i="15"/>
  <c r="I12" i="15"/>
  <c r="K12" i="15"/>
  <c r="M12" i="15"/>
  <c r="O12" i="15"/>
  <c r="Q12" i="15"/>
  <c r="Q8" i="15" s="1"/>
  <c r="V12" i="15"/>
  <c r="V8" i="15" s="1"/>
  <c r="G15" i="15"/>
  <c r="M15" i="15" s="1"/>
  <c r="I15" i="15"/>
  <c r="K15" i="15"/>
  <c r="O15" i="15"/>
  <c r="Q15" i="15"/>
  <c r="V15" i="15"/>
  <c r="G18" i="15"/>
  <c r="I18" i="15"/>
  <c r="K18" i="15"/>
  <c r="M18" i="15"/>
  <c r="O18" i="15"/>
  <c r="Q18" i="15"/>
  <c r="V18" i="15"/>
  <c r="G19" i="15"/>
  <c r="AF54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I41" i="15"/>
  <c r="K41" i="15"/>
  <c r="G42" i="15"/>
  <c r="I42" i="15"/>
  <c r="K42" i="15"/>
  <c r="M42" i="15"/>
  <c r="O42" i="15"/>
  <c r="O41" i="15" s="1"/>
  <c r="Q42" i="15"/>
  <c r="Q41" i="15" s="1"/>
  <c r="V42" i="15"/>
  <c r="V41" i="15" s="1"/>
  <c r="G43" i="15"/>
  <c r="M43" i="15" s="1"/>
  <c r="I43" i="15"/>
  <c r="K43" i="15"/>
  <c r="O43" i="15"/>
  <c r="Q43" i="15"/>
  <c r="V43" i="15"/>
  <c r="O44" i="15"/>
  <c r="Q44" i="15"/>
  <c r="G45" i="15"/>
  <c r="I45" i="15"/>
  <c r="K45" i="15"/>
  <c r="M45" i="15"/>
  <c r="O45" i="15"/>
  <c r="Q45" i="15"/>
  <c r="V45" i="15"/>
  <c r="V44" i="15" s="1"/>
  <c r="G47" i="15"/>
  <c r="G44" i="15" s="1"/>
  <c r="I47" i="15"/>
  <c r="I44" i="15" s="1"/>
  <c r="K47" i="15"/>
  <c r="K44" i="15" s="1"/>
  <c r="M47" i="15"/>
  <c r="M44" i="15" s="1"/>
  <c r="O47" i="15"/>
  <c r="Q47" i="15"/>
  <c r="V47" i="15"/>
  <c r="G49" i="15"/>
  <c r="M49" i="15" s="1"/>
  <c r="M48" i="15" s="1"/>
  <c r="I49" i="15"/>
  <c r="I48" i="15" s="1"/>
  <c r="K49" i="15"/>
  <c r="O49" i="15"/>
  <c r="Q49" i="15"/>
  <c r="V49" i="15"/>
  <c r="G50" i="15"/>
  <c r="I50" i="15"/>
  <c r="K50" i="15"/>
  <c r="K48" i="15" s="1"/>
  <c r="M50" i="15"/>
  <c r="O50" i="15"/>
  <c r="O48" i="15" s="1"/>
  <c r="Q50" i="15"/>
  <c r="Q48" i="15" s="1"/>
  <c r="V50" i="15"/>
  <c r="V48" i="15" s="1"/>
  <c r="Q51" i="15"/>
  <c r="V51" i="15"/>
  <c r="G52" i="15"/>
  <c r="G51" i="15" s="1"/>
  <c r="I52" i="15"/>
  <c r="I51" i="15" s="1"/>
  <c r="K52" i="15"/>
  <c r="K51" i="15" s="1"/>
  <c r="M52" i="15"/>
  <c r="M51" i="15" s="1"/>
  <c r="O52" i="15"/>
  <c r="O51" i="15" s="1"/>
  <c r="Q52" i="15"/>
  <c r="V52" i="15"/>
  <c r="AE54" i="15"/>
  <c r="G138" i="14"/>
  <c r="Q8" i="14"/>
  <c r="V8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V9" i="14"/>
  <c r="O10" i="14"/>
  <c r="G11" i="14"/>
  <c r="M11" i="14" s="1"/>
  <c r="M10" i="14" s="1"/>
  <c r="I11" i="14"/>
  <c r="I10" i="14" s="1"/>
  <c r="K11" i="14"/>
  <c r="K10" i="14" s="1"/>
  <c r="O11" i="14"/>
  <c r="Q11" i="14"/>
  <c r="Q10" i="14" s="1"/>
  <c r="V11" i="14"/>
  <c r="G12" i="14"/>
  <c r="I12" i="14"/>
  <c r="K12" i="14"/>
  <c r="M12" i="14"/>
  <c r="O12" i="14"/>
  <c r="Q12" i="14"/>
  <c r="V12" i="14"/>
  <c r="V10" i="14" s="1"/>
  <c r="V14" i="14"/>
  <c r="G15" i="14"/>
  <c r="AF138" i="14" s="1"/>
  <c r="I15" i="14"/>
  <c r="I14" i="14" s="1"/>
  <c r="K15" i="14"/>
  <c r="K14" i="14" s="1"/>
  <c r="O15" i="14"/>
  <c r="O14" i="14" s="1"/>
  <c r="Q15" i="14"/>
  <c r="Q14" i="14" s="1"/>
  <c r="V15" i="14"/>
  <c r="Q16" i="14"/>
  <c r="G17" i="14"/>
  <c r="G16" i="14" s="1"/>
  <c r="I17" i="14"/>
  <c r="I16" i="14" s="1"/>
  <c r="K17" i="14"/>
  <c r="K16" i="14" s="1"/>
  <c r="O17" i="14"/>
  <c r="Q17" i="14"/>
  <c r="V17" i="14"/>
  <c r="V16" i="14" s="1"/>
  <c r="G18" i="14"/>
  <c r="I18" i="14"/>
  <c r="K18" i="14"/>
  <c r="M18" i="14"/>
  <c r="O18" i="14"/>
  <c r="O16" i="14" s="1"/>
  <c r="Q18" i="14"/>
  <c r="V18" i="14"/>
  <c r="G20" i="14"/>
  <c r="G21" i="14"/>
  <c r="I21" i="14"/>
  <c r="I20" i="14" s="1"/>
  <c r="K21" i="14"/>
  <c r="K20" i="14" s="1"/>
  <c r="M21" i="14"/>
  <c r="M20" i="14" s="1"/>
  <c r="O21" i="14"/>
  <c r="O20" i="14" s="1"/>
  <c r="Q21" i="14"/>
  <c r="Q20" i="14" s="1"/>
  <c r="V21" i="14"/>
  <c r="V20" i="14" s="1"/>
  <c r="G22" i="14"/>
  <c r="I22" i="14"/>
  <c r="K22" i="14"/>
  <c r="M22" i="14"/>
  <c r="O22" i="14"/>
  <c r="Q22" i="14"/>
  <c r="V22" i="14"/>
  <c r="G24" i="14"/>
  <c r="M24" i="14" s="1"/>
  <c r="M23" i="14" s="1"/>
  <c r="I24" i="14"/>
  <c r="K24" i="14"/>
  <c r="O24" i="14"/>
  <c r="O23" i="14" s="1"/>
  <c r="Q24" i="14"/>
  <c r="Q23" i="14" s="1"/>
  <c r="V24" i="14"/>
  <c r="V23" i="14" s="1"/>
  <c r="G25" i="14"/>
  <c r="M25" i="14" s="1"/>
  <c r="I25" i="14"/>
  <c r="I23" i="14" s="1"/>
  <c r="K25" i="14"/>
  <c r="K23" i="14" s="1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K30" i="14"/>
  <c r="G31" i="14"/>
  <c r="I31" i="14"/>
  <c r="K31" i="14"/>
  <c r="M31" i="14"/>
  <c r="O31" i="14"/>
  <c r="O30" i="14" s="1"/>
  <c r="Q31" i="14"/>
  <c r="Q30" i="14" s="1"/>
  <c r="V31" i="14"/>
  <c r="V30" i="14" s="1"/>
  <c r="G33" i="14"/>
  <c r="M33" i="14" s="1"/>
  <c r="I33" i="14"/>
  <c r="I30" i="14" s="1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8" i="14"/>
  <c r="M38" i="14" s="1"/>
  <c r="I38" i="14"/>
  <c r="I37" i="14" s="1"/>
  <c r="K38" i="14"/>
  <c r="K37" i="14" s="1"/>
  <c r="O38" i="14"/>
  <c r="Q38" i="14"/>
  <c r="Q37" i="14" s="1"/>
  <c r="V38" i="14"/>
  <c r="G39" i="14"/>
  <c r="I39" i="14"/>
  <c r="K39" i="14"/>
  <c r="M39" i="14"/>
  <c r="O39" i="14"/>
  <c r="O37" i="14" s="1"/>
  <c r="Q39" i="14"/>
  <c r="V39" i="14"/>
  <c r="V37" i="14" s="1"/>
  <c r="G40" i="14"/>
  <c r="G37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O59" i="14"/>
  <c r="G60" i="14"/>
  <c r="I60" i="14"/>
  <c r="I59" i="14" s="1"/>
  <c r="K60" i="14"/>
  <c r="M60" i="14"/>
  <c r="O60" i="14"/>
  <c r="Q60" i="14"/>
  <c r="Q59" i="14" s="1"/>
  <c r="V60" i="14"/>
  <c r="V59" i="14" s="1"/>
  <c r="G61" i="14"/>
  <c r="G59" i="14" s="1"/>
  <c r="I61" i="14"/>
  <c r="K61" i="14"/>
  <c r="K59" i="14" s="1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5" i="14"/>
  <c r="I65" i="14"/>
  <c r="K65" i="14"/>
  <c r="K64" i="14" s="1"/>
  <c r="M65" i="14"/>
  <c r="O65" i="14"/>
  <c r="Q65" i="14"/>
  <c r="V65" i="14"/>
  <c r="V64" i="14" s="1"/>
  <c r="G66" i="14"/>
  <c r="I66" i="14"/>
  <c r="I64" i="14" s="1"/>
  <c r="K66" i="14"/>
  <c r="M66" i="14"/>
  <c r="O66" i="14"/>
  <c r="O64" i="14" s="1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Q64" i="14" s="1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80" i="14"/>
  <c r="M80" i="14" s="1"/>
  <c r="I80" i="14"/>
  <c r="I79" i="14" s="1"/>
  <c r="K80" i="14"/>
  <c r="K79" i="14" s="1"/>
  <c r="O80" i="14"/>
  <c r="Q80" i="14"/>
  <c r="V80" i="14"/>
  <c r="G81" i="14"/>
  <c r="I81" i="14"/>
  <c r="K81" i="14"/>
  <c r="M81" i="14"/>
  <c r="O81" i="14"/>
  <c r="O79" i="14" s="1"/>
  <c r="Q81" i="14"/>
  <c r="V81" i="14"/>
  <c r="V79" i="14" s="1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Q79" i="14" s="1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Q88" i="14"/>
  <c r="G89" i="14"/>
  <c r="I89" i="14"/>
  <c r="K89" i="14"/>
  <c r="M89" i="14"/>
  <c r="O89" i="14"/>
  <c r="Q89" i="14"/>
  <c r="V89" i="14"/>
  <c r="V88" i="14" s="1"/>
  <c r="G91" i="14"/>
  <c r="I91" i="14"/>
  <c r="I88" i="14" s="1"/>
  <c r="K91" i="14"/>
  <c r="M91" i="14"/>
  <c r="O91" i="14"/>
  <c r="O88" i="14" s="1"/>
  <c r="Q91" i="14"/>
  <c r="V91" i="14"/>
  <c r="G93" i="14"/>
  <c r="I93" i="14"/>
  <c r="K93" i="14"/>
  <c r="M93" i="14"/>
  <c r="O93" i="14"/>
  <c r="Q93" i="14"/>
  <c r="V93" i="14"/>
  <c r="G94" i="14"/>
  <c r="M94" i="14" s="1"/>
  <c r="I94" i="14"/>
  <c r="K94" i="14"/>
  <c r="K88" i="14" s="1"/>
  <c r="O94" i="14"/>
  <c r="Q94" i="14"/>
  <c r="V94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G103" i="14"/>
  <c r="I103" i="14"/>
  <c r="I102" i="14" s="1"/>
  <c r="K103" i="14"/>
  <c r="K102" i="14" s="1"/>
  <c r="M103" i="14"/>
  <c r="O103" i="14"/>
  <c r="Q103" i="14"/>
  <c r="Q102" i="14" s="1"/>
  <c r="V103" i="14"/>
  <c r="V102" i="14" s="1"/>
  <c r="G104" i="14"/>
  <c r="I104" i="14"/>
  <c r="K104" i="14"/>
  <c r="M104" i="14"/>
  <c r="O104" i="14"/>
  <c r="Q104" i="14"/>
  <c r="V104" i="14"/>
  <c r="G105" i="14"/>
  <c r="I105" i="14"/>
  <c r="K105" i="14"/>
  <c r="M105" i="14"/>
  <c r="O105" i="14"/>
  <c r="O102" i="14" s="1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K115" i="14"/>
  <c r="Q115" i="14"/>
  <c r="G116" i="14"/>
  <c r="I116" i="14"/>
  <c r="K116" i="14"/>
  <c r="M116" i="14"/>
  <c r="O116" i="14"/>
  <c r="Q116" i="14"/>
  <c r="V116" i="14"/>
  <c r="V115" i="14" s="1"/>
  <c r="G117" i="14"/>
  <c r="I117" i="14"/>
  <c r="I115" i="14" s="1"/>
  <c r="K117" i="14"/>
  <c r="M117" i="14"/>
  <c r="M115" i="14" s="1"/>
  <c r="O117" i="14"/>
  <c r="O115" i="14" s="1"/>
  <c r="Q117" i="14"/>
  <c r="V117" i="14"/>
  <c r="G118" i="14"/>
  <c r="Q118" i="14"/>
  <c r="G119" i="14"/>
  <c r="M119" i="14" s="1"/>
  <c r="M118" i="14" s="1"/>
  <c r="I119" i="14"/>
  <c r="I118" i="14" s="1"/>
  <c r="K119" i="14"/>
  <c r="K118" i="14" s="1"/>
  <c r="O119" i="14"/>
  <c r="Q119" i="14"/>
  <c r="V119" i="14"/>
  <c r="G121" i="14"/>
  <c r="I121" i="14"/>
  <c r="K121" i="14"/>
  <c r="M121" i="14"/>
  <c r="O121" i="14"/>
  <c r="O118" i="14" s="1"/>
  <c r="Q121" i="14"/>
  <c r="V121" i="14"/>
  <c r="V118" i="14" s="1"/>
  <c r="V122" i="14"/>
  <c r="G123" i="14"/>
  <c r="M123" i="14" s="1"/>
  <c r="M122" i="14" s="1"/>
  <c r="I123" i="14"/>
  <c r="I122" i="14" s="1"/>
  <c r="K123" i="14"/>
  <c r="K122" i="14" s="1"/>
  <c r="O123" i="14"/>
  <c r="O122" i="14" s="1"/>
  <c r="Q123" i="14"/>
  <c r="Q122" i="14" s="1"/>
  <c r="V123" i="14"/>
  <c r="O124" i="14"/>
  <c r="V124" i="14"/>
  <c r="G125" i="14"/>
  <c r="G124" i="14" s="1"/>
  <c r="I125" i="14"/>
  <c r="K125" i="14"/>
  <c r="K124" i="14" s="1"/>
  <c r="O125" i="14"/>
  <c r="Q125" i="14"/>
  <c r="V125" i="14"/>
  <c r="G127" i="14"/>
  <c r="I127" i="14"/>
  <c r="K127" i="14"/>
  <c r="M127" i="14"/>
  <c r="O127" i="14"/>
  <c r="Q127" i="14"/>
  <c r="Q124" i="14" s="1"/>
  <c r="V127" i="14"/>
  <c r="G129" i="14"/>
  <c r="M129" i="14" s="1"/>
  <c r="I129" i="14"/>
  <c r="I124" i="14" s="1"/>
  <c r="K129" i="14"/>
  <c r="O129" i="14"/>
  <c r="Q129" i="14"/>
  <c r="V129" i="14"/>
  <c r="G130" i="14"/>
  <c r="K130" i="14"/>
  <c r="Q130" i="14"/>
  <c r="G131" i="14"/>
  <c r="I131" i="14"/>
  <c r="K131" i="14"/>
  <c r="M131" i="14"/>
  <c r="O131" i="14"/>
  <c r="Q131" i="14"/>
  <c r="V131" i="14"/>
  <c r="V130" i="14" s="1"/>
  <c r="G132" i="14"/>
  <c r="I132" i="14"/>
  <c r="I130" i="14" s="1"/>
  <c r="K132" i="14"/>
  <c r="M132" i="14"/>
  <c r="M130" i="14" s="1"/>
  <c r="O132" i="14"/>
  <c r="O130" i="14" s="1"/>
  <c r="Q132" i="14"/>
  <c r="V132" i="14"/>
  <c r="G134" i="14"/>
  <c r="I134" i="14"/>
  <c r="K134" i="14"/>
  <c r="M134" i="14"/>
  <c r="O134" i="14"/>
  <c r="Q134" i="14"/>
  <c r="V134" i="14"/>
  <c r="G135" i="14"/>
  <c r="I135" i="14"/>
  <c r="G136" i="14"/>
  <c r="I136" i="14"/>
  <c r="K136" i="14"/>
  <c r="K135" i="14" s="1"/>
  <c r="M136" i="14"/>
  <c r="M135" i="14" s="1"/>
  <c r="O136" i="14"/>
  <c r="O135" i="14" s="1"/>
  <c r="Q136" i="14"/>
  <c r="Q135" i="14" s="1"/>
  <c r="V136" i="14"/>
  <c r="V135" i="14" s="1"/>
  <c r="AE138" i="14"/>
  <c r="G30" i="13"/>
  <c r="G9" i="13"/>
  <c r="G8" i="13" s="1"/>
  <c r="I9" i="13"/>
  <c r="I8" i="13" s="1"/>
  <c r="K9" i="13"/>
  <c r="K8" i="13" s="1"/>
  <c r="M9" i="13"/>
  <c r="O9" i="13"/>
  <c r="O8" i="13" s="1"/>
  <c r="Q9" i="13"/>
  <c r="V9" i="13"/>
  <c r="G10" i="13"/>
  <c r="I10" i="13"/>
  <c r="K10" i="13"/>
  <c r="M10" i="13"/>
  <c r="O10" i="13"/>
  <c r="Q10" i="13"/>
  <c r="Q8" i="13" s="1"/>
  <c r="V10" i="13"/>
  <c r="V8" i="13" s="1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Q20" i="13"/>
  <c r="V20" i="13"/>
  <c r="G21" i="13"/>
  <c r="G20" i="13" s="1"/>
  <c r="I21" i="13"/>
  <c r="I20" i="13" s="1"/>
  <c r="K21" i="13"/>
  <c r="K20" i="13" s="1"/>
  <c r="M21" i="13"/>
  <c r="M20" i="13" s="1"/>
  <c r="O21" i="13"/>
  <c r="O20" i="13" s="1"/>
  <c r="Q21" i="13"/>
  <c r="V21" i="13"/>
  <c r="O22" i="13"/>
  <c r="Q22" i="13"/>
  <c r="V22" i="13"/>
  <c r="G23" i="13"/>
  <c r="M23" i="13" s="1"/>
  <c r="M22" i="13" s="1"/>
  <c r="I23" i="13"/>
  <c r="I22" i="13" s="1"/>
  <c r="K23" i="13"/>
  <c r="K22" i="13" s="1"/>
  <c r="O23" i="13"/>
  <c r="Q23" i="13"/>
  <c r="V23" i="13"/>
  <c r="V24" i="13"/>
  <c r="G25" i="13"/>
  <c r="M25" i="13" s="1"/>
  <c r="M24" i="13" s="1"/>
  <c r="I25" i="13"/>
  <c r="K25" i="13"/>
  <c r="O25" i="13"/>
  <c r="Q25" i="13"/>
  <c r="V25" i="13"/>
  <c r="G26" i="13"/>
  <c r="I26" i="13"/>
  <c r="I24" i="13" s="1"/>
  <c r="K26" i="13"/>
  <c r="K24" i="13" s="1"/>
  <c r="M26" i="13"/>
  <c r="O26" i="13"/>
  <c r="O24" i="13" s="1"/>
  <c r="Q26" i="13"/>
  <c r="Q24" i="13" s="1"/>
  <c r="V26" i="13"/>
  <c r="G28" i="13"/>
  <c r="I28" i="13"/>
  <c r="K28" i="13"/>
  <c r="M28" i="13"/>
  <c r="O28" i="13"/>
  <c r="Q28" i="13"/>
  <c r="V28" i="13"/>
  <c r="AE30" i="13"/>
  <c r="G15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G11" i="12"/>
  <c r="I11" i="12"/>
  <c r="K11" i="12"/>
  <c r="M11" i="12"/>
  <c r="O11" i="12"/>
  <c r="Q11" i="12"/>
  <c r="Q8" i="12" s="1"/>
  <c r="V11" i="12"/>
  <c r="V8" i="12" s="1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AE15" i="12"/>
  <c r="I20" i="1"/>
  <c r="I19" i="1"/>
  <c r="I18" i="1"/>
  <c r="G27" i="1"/>
  <c r="F93" i="1"/>
  <c r="G93" i="1"/>
  <c r="G25" i="1" s="1"/>
  <c r="G26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93" i="1" s="1"/>
  <c r="I142" i="1" l="1"/>
  <c r="J141" i="1" s="1"/>
  <c r="G28" i="1"/>
  <c r="G23" i="1"/>
  <c r="M118" i="52"/>
  <c r="M8" i="52"/>
  <c r="M94" i="52"/>
  <c r="AF132" i="52"/>
  <c r="G94" i="52"/>
  <c r="G118" i="52"/>
  <c r="M89" i="52"/>
  <c r="M87" i="52" s="1"/>
  <c r="M177" i="51"/>
  <c r="M165" i="51"/>
  <c r="M106" i="51"/>
  <c r="M175" i="51"/>
  <c r="M174" i="51" s="1"/>
  <c r="M160" i="51"/>
  <c r="M158" i="51" s="1"/>
  <c r="M49" i="51"/>
  <c r="M8" i="51" s="1"/>
  <c r="G165" i="51"/>
  <c r="G183" i="51"/>
  <c r="G155" i="51"/>
  <c r="G149" i="51"/>
  <c r="M43" i="50"/>
  <c r="M30" i="50"/>
  <c r="M8" i="50"/>
  <c r="AF60" i="50"/>
  <c r="G26" i="50"/>
  <c r="G19" i="50"/>
  <c r="G43" i="50"/>
  <c r="G8" i="50"/>
  <c r="M41" i="49"/>
  <c r="M8" i="49"/>
  <c r="M47" i="49"/>
  <c r="M44" i="49" s="1"/>
  <c r="G41" i="49"/>
  <c r="AF54" i="49"/>
  <c r="G48" i="49"/>
  <c r="M91" i="48"/>
  <c r="M74" i="48"/>
  <c r="M23" i="48"/>
  <c r="M81" i="48"/>
  <c r="M10" i="48"/>
  <c r="M20" i="48"/>
  <c r="G124" i="48"/>
  <c r="M112" i="48"/>
  <c r="M111" i="48" s="1"/>
  <c r="M61" i="48"/>
  <c r="M60" i="48" s="1"/>
  <c r="M30" i="48"/>
  <c r="M29" i="48" s="1"/>
  <c r="M17" i="48"/>
  <c r="M16" i="48" s="1"/>
  <c r="G14" i="48"/>
  <c r="M110" i="48"/>
  <c r="M107" i="48" s="1"/>
  <c r="M84" i="48"/>
  <c r="M59" i="48"/>
  <c r="M57" i="48" s="1"/>
  <c r="M15" i="48"/>
  <c r="M14" i="48" s="1"/>
  <c r="G113" i="48"/>
  <c r="G74" i="48"/>
  <c r="M30" i="47"/>
  <c r="M52" i="47"/>
  <c r="AF58" i="47"/>
  <c r="G13" i="47"/>
  <c r="G30" i="47"/>
  <c r="G52" i="47"/>
  <c r="G10" i="47"/>
  <c r="G19" i="47"/>
  <c r="M26" i="46"/>
  <c r="M43" i="46"/>
  <c r="M30" i="46"/>
  <c r="M8" i="46"/>
  <c r="G43" i="46"/>
  <c r="AF60" i="46"/>
  <c r="G8" i="46"/>
  <c r="M28" i="46"/>
  <c r="G19" i="46"/>
  <c r="M8" i="45"/>
  <c r="G41" i="45"/>
  <c r="AF54" i="45"/>
  <c r="G48" i="45"/>
  <c r="M71" i="44"/>
  <c r="M55" i="44"/>
  <c r="M77" i="44"/>
  <c r="M37" i="44"/>
  <c r="M103" i="44"/>
  <c r="M91" i="44"/>
  <c r="M20" i="44"/>
  <c r="M23" i="44"/>
  <c r="M30" i="44"/>
  <c r="M10" i="44"/>
  <c r="G55" i="44"/>
  <c r="G77" i="44"/>
  <c r="G30" i="44"/>
  <c r="G117" i="44"/>
  <c r="G51" i="44"/>
  <c r="G23" i="44"/>
  <c r="G111" i="44"/>
  <c r="G71" i="44"/>
  <c r="AF125" i="44"/>
  <c r="M8" i="43"/>
  <c r="AF30" i="43"/>
  <c r="G24" i="43"/>
  <c r="G22" i="43"/>
  <c r="M38" i="42"/>
  <c r="M27" i="42"/>
  <c r="M8" i="42"/>
  <c r="AF55" i="42"/>
  <c r="G27" i="42"/>
  <c r="G20" i="42"/>
  <c r="G8" i="42"/>
  <c r="M8" i="41"/>
  <c r="M41" i="41"/>
  <c r="G41" i="41"/>
  <c r="AF54" i="41"/>
  <c r="G48" i="41"/>
  <c r="M23" i="40"/>
  <c r="M90" i="40"/>
  <c r="M78" i="40"/>
  <c r="M29" i="40"/>
  <c r="M53" i="40"/>
  <c r="G118" i="40"/>
  <c r="G23" i="40"/>
  <c r="G106" i="40"/>
  <c r="G68" i="40"/>
  <c r="G112" i="40"/>
  <c r="G78" i="40"/>
  <c r="G103" i="40"/>
  <c r="G53" i="40"/>
  <c r="AF126" i="40"/>
  <c r="G10" i="40"/>
  <c r="M8" i="39"/>
  <c r="M24" i="39"/>
  <c r="G24" i="39"/>
  <c r="G29" i="39"/>
  <c r="AF35" i="39"/>
  <c r="M39" i="38"/>
  <c r="M38" i="38" s="1"/>
  <c r="M24" i="38"/>
  <c r="M20" i="38" s="1"/>
  <c r="M12" i="38"/>
  <c r="M8" i="38" s="1"/>
  <c r="AF55" i="38"/>
  <c r="G27" i="38"/>
  <c r="M8" i="37"/>
  <c r="AF58" i="37"/>
  <c r="G52" i="37"/>
  <c r="G55" i="37"/>
  <c r="M126" i="36"/>
  <c r="M10" i="36"/>
  <c r="M97" i="36"/>
  <c r="M47" i="36"/>
  <c r="M40" i="36"/>
  <c r="M27" i="36"/>
  <c r="M30" i="36"/>
  <c r="G47" i="36"/>
  <c r="G97" i="36"/>
  <c r="G27" i="36"/>
  <c r="G146" i="36"/>
  <c r="G30" i="36"/>
  <c r="AF166" i="36"/>
  <c r="G81" i="36"/>
  <c r="G150" i="36"/>
  <c r="G40" i="36"/>
  <c r="G79" i="36"/>
  <c r="G163" i="36"/>
  <c r="G10" i="36"/>
  <c r="M8" i="35"/>
  <c r="M28" i="35"/>
  <c r="M27" i="35" s="1"/>
  <c r="AF33" i="35"/>
  <c r="G24" i="34"/>
  <c r="G22" i="34"/>
  <c r="M13" i="34"/>
  <c r="M8" i="34" s="1"/>
  <c r="M8" i="33"/>
  <c r="M26" i="33"/>
  <c r="M37" i="33"/>
  <c r="M19" i="33"/>
  <c r="AF54" i="33"/>
  <c r="G26" i="33"/>
  <c r="G19" i="33"/>
  <c r="G8" i="33"/>
  <c r="M8" i="32"/>
  <c r="G37" i="32"/>
  <c r="G40" i="32"/>
  <c r="AF50" i="32"/>
  <c r="M10" i="31"/>
  <c r="M30" i="31"/>
  <c r="M61" i="31"/>
  <c r="M24" i="31"/>
  <c r="G53" i="31"/>
  <c r="G73" i="31"/>
  <c r="G21" i="31"/>
  <c r="G61" i="31"/>
  <c r="G10" i="31"/>
  <c r="AF79" i="31"/>
  <c r="M70" i="30"/>
  <c r="M37" i="30"/>
  <c r="M30" i="30"/>
  <c r="M10" i="30"/>
  <c r="M111" i="30"/>
  <c r="M24" i="30"/>
  <c r="M137" i="30"/>
  <c r="M87" i="30"/>
  <c r="G37" i="30"/>
  <c r="G24" i="30"/>
  <c r="G111" i="30"/>
  <c r="AF145" i="30"/>
  <c r="G137" i="30"/>
  <c r="G122" i="30"/>
  <c r="G10" i="30"/>
  <c r="M8" i="29"/>
  <c r="AF55" i="29"/>
  <c r="G27" i="29"/>
  <c r="G20" i="29"/>
  <c r="G8" i="29"/>
  <c r="M55" i="28"/>
  <c r="M8" i="28"/>
  <c r="G55" i="28"/>
  <c r="AF65" i="28"/>
  <c r="G62" i="28"/>
  <c r="M150" i="27"/>
  <c r="M104" i="27"/>
  <c r="M10" i="27"/>
  <c r="M34" i="27"/>
  <c r="M118" i="27"/>
  <c r="G73" i="27"/>
  <c r="G18" i="27"/>
  <c r="AF158" i="27"/>
  <c r="G41" i="27"/>
  <c r="G104" i="27"/>
  <c r="G118" i="27"/>
  <c r="G150" i="27"/>
  <c r="G135" i="27"/>
  <c r="M99" i="27"/>
  <c r="M92" i="27" s="1"/>
  <c r="G26" i="27"/>
  <c r="G10" i="27"/>
  <c r="M8" i="26"/>
  <c r="G24" i="26"/>
  <c r="AF30" i="26"/>
  <c r="G22" i="26"/>
  <c r="M48" i="25"/>
  <c r="M26" i="25"/>
  <c r="G48" i="25"/>
  <c r="G22" i="25"/>
  <c r="G59" i="25"/>
  <c r="G36" i="25"/>
  <c r="M48" i="24"/>
  <c r="M46" i="24"/>
  <c r="M45" i="24" s="1"/>
  <c r="AF58" i="24"/>
  <c r="G52" i="24"/>
  <c r="G55" i="24"/>
  <c r="M15" i="24"/>
  <c r="M8" i="24" s="1"/>
  <c r="M150" i="23"/>
  <c r="M10" i="23"/>
  <c r="M39" i="23"/>
  <c r="AF158" i="23"/>
  <c r="G39" i="23"/>
  <c r="G24" i="23"/>
  <c r="G32" i="23"/>
  <c r="G150" i="23"/>
  <c r="G135" i="23"/>
  <c r="G71" i="23"/>
  <c r="G10" i="23"/>
  <c r="G102" i="23"/>
  <c r="M119" i="23"/>
  <c r="M118" i="23" s="1"/>
  <c r="M91" i="23"/>
  <c r="M90" i="23" s="1"/>
  <c r="M8" i="22"/>
  <c r="AF30" i="22"/>
  <c r="G24" i="22"/>
  <c r="G22" i="22"/>
  <c r="M8" i="21"/>
  <c r="M13" i="21"/>
  <c r="M27" i="21"/>
  <c r="G27" i="21"/>
  <c r="AF55" i="21"/>
  <c r="G13" i="21"/>
  <c r="M22" i="20"/>
  <c r="M8" i="20"/>
  <c r="M52" i="20"/>
  <c r="AF69" i="20"/>
  <c r="G34" i="20"/>
  <c r="G22" i="20"/>
  <c r="G8" i="20"/>
  <c r="G37" i="20"/>
  <c r="G30" i="20"/>
  <c r="G52" i="20"/>
  <c r="M8" i="19"/>
  <c r="AF72" i="19"/>
  <c r="G66" i="19"/>
  <c r="G58" i="19"/>
  <c r="M157" i="18"/>
  <c r="M10" i="18"/>
  <c r="M91" i="18"/>
  <c r="M69" i="18"/>
  <c r="M131" i="18"/>
  <c r="M111" i="18"/>
  <c r="M27" i="18"/>
  <c r="M53" i="18"/>
  <c r="M168" i="18"/>
  <c r="G69" i="18"/>
  <c r="G53" i="18"/>
  <c r="G27" i="18"/>
  <c r="G44" i="18"/>
  <c r="G91" i="18"/>
  <c r="G174" i="18"/>
  <c r="G111" i="18"/>
  <c r="G10" i="18"/>
  <c r="AF184" i="18"/>
  <c r="G157" i="18"/>
  <c r="M8" i="17"/>
  <c r="AF38" i="17"/>
  <c r="G30" i="17"/>
  <c r="M8" i="16"/>
  <c r="M30" i="16"/>
  <c r="M19" i="16"/>
  <c r="G19" i="16"/>
  <c r="M46" i="16"/>
  <c r="M43" i="16" s="1"/>
  <c r="G8" i="16"/>
  <c r="AF60" i="16"/>
  <c r="G30" i="16"/>
  <c r="M41" i="15"/>
  <c r="G41" i="15"/>
  <c r="G48" i="15"/>
  <c r="M19" i="15"/>
  <c r="M8" i="15" s="1"/>
  <c r="M30" i="14"/>
  <c r="M102" i="14"/>
  <c r="M88" i="14"/>
  <c r="M64" i="14"/>
  <c r="M79" i="14"/>
  <c r="M37" i="14"/>
  <c r="M125" i="14"/>
  <c r="M124" i="14" s="1"/>
  <c r="G122" i="14"/>
  <c r="M61" i="14"/>
  <c r="M59" i="14" s="1"/>
  <c r="M17" i="14"/>
  <c r="M16" i="14" s="1"/>
  <c r="G14" i="14"/>
  <c r="M15" i="14"/>
  <c r="M14" i="14" s="1"/>
  <c r="G30" i="14"/>
  <c r="G23" i="14"/>
  <c r="G88" i="14"/>
  <c r="G64" i="14"/>
  <c r="M40" i="14"/>
  <c r="G10" i="14"/>
  <c r="G79" i="14"/>
  <c r="M8" i="13"/>
  <c r="AF30" i="13"/>
  <c r="G24" i="13"/>
  <c r="G22" i="13"/>
  <c r="AF15" i="12"/>
  <c r="J85" i="1"/>
  <c r="J81" i="1"/>
  <c r="J73" i="1"/>
  <c r="J61" i="1"/>
  <c r="J53" i="1"/>
  <c r="J45" i="1"/>
  <c r="J92" i="1"/>
  <c r="J84" i="1"/>
  <c r="J76" i="1"/>
  <c r="J68" i="1"/>
  <c r="J60" i="1"/>
  <c r="J52" i="1"/>
  <c r="J44" i="1"/>
  <c r="J83" i="1"/>
  <c r="J75" i="1"/>
  <c r="J67" i="1"/>
  <c r="J51" i="1"/>
  <c r="J43" i="1"/>
  <c r="J90" i="1"/>
  <c r="J66" i="1"/>
  <c r="J54" i="1"/>
  <c r="J89" i="1"/>
  <c r="J77" i="1"/>
  <c r="J69" i="1"/>
  <c r="J65" i="1"/>
  <c r="J57" i="1"/>
  <c r="J49" i="1"/>
  <c r="J41" i="1"/>
  <c r="J88" i="1"/>
  <c r="J80" i="1"/>
  <c r="J72" i="1"/>
  <c r="J64" i="1"/>
  <c r="J56" i="1"/>
  <c r="J48" i="1"/>
  <c r="J40" i="1"/>
  <c r="J87" i="1"/>
  <c r="J71" i="1"/>
  <c r="J55" i="1"/>
  <c r="J47" i="1"/>
  <c r="J86" i="1"/>
  <c r="J62" i="1"/>
  <c r="J50" i="1"/>
  <c r="J79" i="1"/>
  <c r="J39" i="1"/>
  <c r="J93" i="1" s="1"/>
  <c r="J82" i="1"/>
  <c r="J46" i="1"/>
  <c r="J63" i="1"/>
  <c r="J74" i="1"/>
  <c r="J58" i="1"/>
  <c r="J42" i="1"/>
  <c r="J91" i="1"/>
  <c r="J70" i="1"/>
  <c r="J78" i="1"/>
  <c r="J59" i="1"/>
  <c r="H93" i="1"/>
  <c r="I21" i="1"/>
  <c r="J28" i="1"/>
  <c r="J26" i="1"/>
  <c r="G38" i="1"/>
  <c r="F38" i="1"/>
  <c r="H32" i="1"/>
  <c r="J23" i="1"/>
  <c r="J24" i="1"/>
  <c r="J25" i="1"/>
  <c r="J27" i="1"/>
  <c r="E24" i="1"/>
  <c r="E26" i="1"/>
  <c r="J105" i="1" l="1"/>
  <c r="J139" i="1"/>
  <c r="J125" i="1"/>
  <c r="J140" i="1"/>
  <c r="J115" i="1"/>
  <c r="J137" i="1"/>
  <c r="J128" i="1"/>
  <c r="J103" i="1"/>
  <c r="J113" i="1"/>
  <c r="J122" i="1"/>
  <c r="J131" i="1"/>
  <c r="J119" i="1"/>
  <c r="J116" i="1"/>
  <c r="J107" i="1"/>
  <c r="J126" i="1"/>
  <c r="J110" i="1"/>
  <c r="J138" i="1"/>
  <c r="J102" i="1"/>
  <c r="J104" i="1"/>
  <c r="J114" i="1"/>
  <c r="J118" i="1"/>
  <c r="J135" i="1"/>
  <c r="J133" i="1"/>
  <c r="J130" i="1"/>
  <c r="J101" i="1"/>
  <c r="J129" i="1"/>
  <c r="J127" i="1"/>
  <c r="J106" i="1"/>
  <c r="J132" i="1"/>
  <c r="J123" i="1"/>
  <c r="J121" i="1"/>
  <c r="J120" i="1"/>
  <c r="J108" i="1"/>
  <c r="J117" i="1"/>
  <c r="J109" i="1"/>
  <c r="J136" i="1"/>
  <c r="J124" i="1"/>
  <c r="J111" i="1"/>
  <c r="J134" i="1"/>
  <c r="J112" i="1"/>
  <c r="J100" i="1"/>
  <c r="G24" i="1"/>
  <c r="G29" i="1" s="1"/>
  <c r="J142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<sst xmlns="http://schemas.openxmlformats.org/spreadsheetml/2006/main" count="16477" uniqueCount="1338">
  <si>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</si>
  <si>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</si>
  <si>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</si>
  <si>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</si>
  <si>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</si>
  <si>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</si>
  <si>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</si>
  <si>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</si>
  <si>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</si>
  <si>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</si>
  <si>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</si>
  <si>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</si>
  <si>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</si>
  <si>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</si>
  <si>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</si>
  <si>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</si>
  <si>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</si>
  <si>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</si>
  <si>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</si>
  <si>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</si>
  <si>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</si>
  <si>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</si>
  <si>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</si>
  <si>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</si>
  <si>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</si>
  <si>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</si>
  <si>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</si>
  <si>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</si>
  <si>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</si>
  <si>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</si>
  <si>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</si>
  <si>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</si>
  <si>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</si>
  <si>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</si>
  <si>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</si>
  <si>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</si>
  <si>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</si>
  <si>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</si>
  <si>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</si>
  <si>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</si>
  <si>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</si>
  <si>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</si>
  <si>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</si>
  <si>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2015/09.3</t>
  </si>
  <si>
    <t>Plynofikace Areálu Dobronín</t>
  </si>
  <si>
    <t>Armádní Servisní, příspěvková organizace</t>
  </si>
  <si>
    <t>Podbabská 1589/1</t>
  </si>
  <si>
    <t>Praha-Dejvice</t>
  </si>
  <si>
    <t>16000</t>
  </si>
  <si>
    <t>60460580</t>
  </si>
  <si>
    <t>CZ60460580</t>
  </si>
  <si>
    <t>TZ pro, s.r.o.</t>
  </si>
  <si>
    <t>718</t>
  </si>
  <si>
    <t>Drnovice</t>
  </si>
  <si>
    <t>68304</t>
  </si>
  <si>
    <t>03760588</t>
  </si>
  <si>
    <t>CZ03760588</t>
  </si>
  <si>
    <t>Stavba</t>
  </si>
  <si>
    <t>ON 1</t>
  </si>
  <si>
    <t>Ostatní a vedlejší náklady za celou stavbu</t>
  </si>
  <si>
    <t>ON1</t>
  </si>
  <si>
    <t>SO 01</t>
  </si>
  <si>
    <t>Budova č. 3 Dílny a garáže</t>
  </si>
  <si>
    <t>D.1.4.1</t>
  </si>
  <si>
    <t>Vytápění - Technologie</t>
  </si>
  <si>
    <t>Vytápění - TRV</t>
  </si>
  <si>
    <t>D.1.4.2</t>
  </si>
  <si>
    <t>Vnitřní rozvod plynu</t>
  </si>
  <si>
    <t>D.1.4.3</t>
  </si>
  <si>
    <t>MaR</t>
  </si>
  <si>
    <t>SO 02</t>
  </si>
  <si>
    <t>Budova č. 4 Bývalá kuchyně</t>
  </si>
  <si>
    <t xml:space="preserve">SO 03 </t>
  </si>
  <si>
    <t>Budova č. 5 VHJ a sklady</t>
  </si>
  <si>
    <t>D.1.1</t>
  </si>
  <si>
    <t>Architektonicko - stavební řešení</t>
  </si>
  <si>
    <t>SO 04</t>
  </si>
  <si>
    <t>Budova č. 6 Štáb a PS 0630 Dobronín</t>
  </si>
  <si>
    <t>SO 05</t>
  </si>
  <si>
    <t>Budova č. 7 VP</t>
  </si>
  <si>
    <t>Propojovací rozvody v objektu</t>
  </si>
  <si>
    <t>D.1.4.4</t>
  </si>
  <si>
    <t>SO 06</t>
  </si>
  <si>
    <t>Budova č. 8 Štáb</t>
  </si>
  <si>
    <t>SO 07</t>
  </si>
  <si>
    <t>Budova č. 10 Dílny a PS 0630 Dobronín</t>
  </si>
  <si>
    <t>SO 08</t>
  </si>
  <si>
    <t>Budova č. 11 Tělocvična</t>
  </si>
  <si>
    <t>SO 09</t>
  </si>
  <si>
    <t>Budova č. 21 Hlavní vstup</t>
  </si>
  <si>
    <t>IO 01</t>
  </si>
  <si>
    <t>Areálový rozvod plynu</t>
  </si>
  <si>
    <t>001</t>
  </si>
  <si>
    <t>Areálový rozvod STL plynu</t>
  </si>
  <si>
    <t>IO 02</t>
  </si>
  <si>
    <t>Rozvod chrániček a umístění kabelových komor AKIS</t>
  </si>
  <si>
    <t>Rozvod chrániček a kabelové komory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</si>
  <si>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</si>
  <si>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</si>
  <si>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</si>
  <si>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</si>
  <si>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</si>
  <si>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</si>
  <si>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</si>
  <si>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</si>
  <si>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</si>
  <si>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</si>
  <si>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</si>
  <si>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</si>
  <si>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</si>
  <si>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</si>
  <si>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</si>
  <si>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povrchu,podlahy</t>
  </si>
  <si>
    <t>61</t>
  </si>
  <si>
    <t>Upravy povrchů vnitřní</t>
  </si>
  <si>
    <t>62</t>
  </si>
  <si>
    <t>Úpravy povrchů vnější</t>
  </si>
  <si>
    <t>8</t>
  </si>
  <si>
    <t>Trubní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</si>
  <si>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</si>
  <si>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</si>
  <si>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</si>
  <si>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</si>
  <si>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</si>
  <si>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</si>
  <si>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</si>
  <si>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</si>
  <si>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</si>
  <si>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</si>
  <si>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</si>
  <si>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</si>
  <si>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</si>
  <si>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</si>
  <si>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</si>
  <si>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</si>
  <si>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</si>
  <si>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</si>
  <si>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</si>
  <si>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</si>
  <si>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</si>
  <si>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</si>
  <si>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</si>
  <si>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</si>
  <si>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</si>
  <si>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</si>
  <si>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</si>
  <si>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</si>
  <si>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</si>
  <si>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</si>
  <si>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</si>
  <si>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</si>
  <si>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</si>
  <si>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</si>
  <si>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</si>
  <si>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</si>
  <si>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</si>
  <si>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</si>
  <si>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</si>
  <si>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</si>
  <si>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799</t>
  </si>
  <si>
    <t>Ostatní</t>
  </si>
  <si>
    <t>820</t>
  </si>
  <si>
    <t>Rozvaděč - RA1</t>
  </si>
  <si>
    <t>821</t>
  </si>
  <si>
    <t>ŘS a periferie</t>
  </si>
  <si>
    <t>822</t>
  </si>
  <si>
    <t>Rozvaděč - RM1</t>
  </si>
  <si>
    <t>823</t>
  </si>
  <si>
    <t>Montážní materiál a práce</t>
  </si>
  <si>
    <t>825</t>
  </si>
  <si>
    <t>Napájení plynoměru - Rozvaděč RM1</t>
  </si>
  <si>
    <t>826</t>
  </si>
  <si>
    <t>Napájení plynoměru - Kabeláž a trasy</t>
  </si>
  <si>
    <t>HZS</t>
  </si>
  <si>
    <t>Hodinové zúčtovací sazby</t>
  </si>
  <si>
    <t>M46</t>
  </si>
  <si>
    <t>Zemní práce při montážích</t>
  </si>
  <si>
    <t>D96</t>
  </si>
  <si>
    <t>Přesuny suti a vybouraných hmot</t>
  </si>
  <si>
    <t>PSU</t>
  </si>
  <si>
    <t>VN</t>
  </si>
  <si>
    <t>824</t>
  </si>
  <si>
    <t>Služby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</si>
  <si>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</si>
  <si>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</si>
  <si>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</si>
  <si>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</si>
  <si>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</si>
  <si>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</si>
  <si>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</si>
  <si>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</si>
  <si>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</si>
  <si>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</si>
  <si>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</si>
  <si>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</si>
  <si>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</si>
  <si>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</si>
  <si>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</si>
  <si>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</si>
  <si>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</si>
  <si>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</si>
  <si>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</si>
  <si>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</si>
  <si>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</si>
  <si>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</si>
  <si>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</si>
  <si>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</si>
  <si>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</si>
  <si>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</si>
  <si>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</si>
  <si>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</si>
  <si>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 R</t>
  </si>
  <si>
    <t>Zařízení staveniště</t>
  </si>
  <si>
    <t>Soubor</t>
  </si>
  <si>
    <t>RTS 17/ I</t>
  </si>
  <si>
    <t>Indiv</t>
  </si>
  <si>
    <t>POL99_8</t>
  </si>
  <si>
    <t>Veškeré náklady spojené s vybudováním, provozem a odstraněním zařízení staveniště.</t>
  </si>
  <si>
    <t>POP</t>
  </si>
  <si>
    <t>1000T</t>
  </si>
  <si>
    <t>Ztížené výrobní podmínky</t>
  </si>
  <si>
    <t>Vlastní</t>
  </si>
  <si>
    <t>1001T</t>
  </si>
  <si>
    <t>Mimostaveništní doprava</t>
  </si>
  <si>
    <t>1005T</t>
  </si>
  <si>
    <t>Kompletační činnost (IČD)</t>
  </si>
  <si>
    <t>SUM</t>
  </si>
  <si>
    <t>Poznámky uchazeče k zadání</t>
  </si>
  <si>
    <t>POPUZIV</t>
  </si>
  <si>
    <t>END</t>
  </si>
  <si>
    <t>734209113R00</t>
  </si>
  <si>
    <t>Montáž armatur závitových,se 2závity, G 1/2</t>
  </si>
  <si>
    <t>kus</t>
  </si>
  <si>
    <t>Kalkul</t>
  </si>
  <si>
    <t>POL1_</t>
  </si>
  <si>
    <t>734200821R00</t>
  </si>
  <si>
    <t>Demontáž armatur se 2závity do G 1/2</t>
  </si>
  <si>
    <t>735000912R00</t>
  </si>
  <si>
    <t>Oprava-vyregulování ventilů s termost.ovládáním</t>
  </si>
  <si>
    <t>735191903R00</t>
  </si>
  <si>
    <t>Propláchnutí otopných těles ocel., nebo Al</t>
  </si>
  <si>
    <t>m2</t>
  </si>
  <si>
    <t>735191910R00</t>
  </si>
  <si>
    <t>Napuštění vody do otopného systému - bez kotle</t>
  </si>
  <si>
    <t>735494811R00</t>
  </si>
  <si>
    <t>Vypuštění vody z otopných těles</t>
  </si>
  <si>
    <t>734.1011465</t>
  </si>
  <si>
    <t>Hlavice termostatická, připojení M30x1,5, kapalinové čidlo, standartní, rozsah 0-28°C</t>
  </si>
  <si>
    <t>POL3_</t>
  </si>
  <si>
    <t>734.1091162</t>
  </si>
  <si>
    <t>Šroubení radiátorové, uzavírací, DN15, přímé, vnitřní závit, poniklovaný bronz</t>
  </si>
  <si>
    <t>734.1185164</t>
  </si>
  <si>
    <t>Ventil radiátorový, termostatický, DN15, přímý, s nastavením kv, zkrácená stavební délka dle ČSN, pro hlavice s připojením M30x1,5, poniklovaný bronz</t>
  </si>
  <si>
    <t>998735101R00</t>
  </si>
  <si>
    <t>Přesun hmot pro otopná tělesa, výšky do 6 m</t>
  </si>
  <si>
    <t>t</t>
  </si>
  <si>
    <t>POL7_</t>
  </si>
  <si>
    <t>998735193R00</t>
  </si>
  <si>
    <t>Příplatek zvětšený přesun, otopná tělesa do 500 m</t>
  </si>
  <si>
    <t>783424240R00</t>
  </si>
  <si>
    <t>Nátěr syntet. potrubí do DN 50 mm  Z+1x +1x email, včetně nátěru upravovaných úseků</t>
  </si>
  <si>
    <t>m</t>
  </si>
  <si>
    <t>904      R02</t>
  </si>
  <si>
    <t>Hzs-zkousky v ramci montaz.praci, Topná zkouška</t>
  </si>
  <si>
    <t>h</t>
  </si>
  <si>
    <t>Prav.M</t>
  </si>
  <si>
    <t>POL10_</t>
  </si>
  <si>
    <t>979087212R00</t>
  </si>
  <si>
    <t>Nakládání suti na dopravní prostředky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</si>
  <si>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</si>
  <si>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</si>
  <si>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</si>
  <si>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</si>
  <si>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</si>
  <si>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</si>
  <si>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340238212E00</t>
  </si>
  <si>
    <t>Zazdívka otvorů pl. do 0,25m2,cihlami tl.zdi nad 10 cm</t>
  </si>
  <si>
    <t xml:space="preserve">ks    </t>
  </si>
  <si>
    <t>612403399R00</t>
  </si>
  <si>
    <t>Hrubá výplň rýh ve stěnách maltou</t>
  </si>
  <si>
    <t>612421331R00</t>
  </si>
  <si>
    <t>Oprava vápen.omítek stěn do 30 % pl. - štukových</t>
  </si>
  <si>
    <t>Včetně pomocného pracovního lešení o výšce podlahy do 1900 mm a pro zatížení do 1,5 kPa.</t>
  </si>
  <si>
    <t>952901111R00</t>
  </si>
  <si>
    <t>Vyčištění budov o výšce podlaží do 4 m</t>
  </si>
  <si>
    <t>978013141R00</t>
  </si>
  <si>
    <t>Otlučení omítek vnitřních stěn v rozsahu do 30 %</t>
  </si>
  <si>
    <t>971033541E00</t>
  </si>
  <si>
    <t>Vybourání otv. zeď cihel. pl. do 0,25m2, tl. do 30 cm, MVC</t>
  </si>
  <si>
    <t>Včetně pomocného lešení o výšce podlahy do 1900 mm a pro zatížení do 1,5 kPa  (150 kg/m2).</t>
  </si>
  <si>
    <t>998011001R00</t>
  </si>
  <si>
    <t>Přesun hmot pro budovy zděné výšky do 6 m</t>
  </si>
  <si>
    <t>998011015R00</t>
  </si>
  <si>
    <t>Přesun hmot, budovy zděné, příplatek do 1 km</t>
  </si>
  <si>
    <t>722182001R00</t>
  </si>
  <si>
    <t>Montáž izolačních skruží na potrubí přímé do DN 25</t>
  </si>
  <si>
    <t>283233621E</t>
  </si>
  <si>
    <t>Páska lepicí 5 cm x 50 m AL fólie</t>
  </si>
  <si>
    <t>RTS 13/ II</t>
  </si>
  <si>
    <t>63154531E</t>
  </si>
  <si>
    <t>Pouzdro potrubní izolační, 28/30 mm, kamenná vlna s Al fólií se skelnou mřížkou na povrchu</t>
  </si>
  <si>
    <t>63154532E</t>
  </si>
  <si>
    <t>Pouzdro potrubní izolační 35/30 mm, kamenná vlna s Al fólií se skelnou mřížkou na povrchu</t>
  </si>
  <si>
    <t>998713101R00</t>
  </si>
  <si>
    <t>Přesun hmot pro izolace tepelné, výšky do 6 m</t>
  </si>
  <si>
    <t>998713193R00</t>
  </si>
  <si>
    <t>Příplatek zvětš. přesun, izolace tepelné do 500 m</t>
  </si>
  <si>
    <t>721176101R00</t>
  </si>
  <si>
    <t>Potrubí HT připojovací D 32 x 1,8 mm</t>
  </si>
  <si>
    <t>Potrubí včetně tvarovek. Bez zednických výpomocí.</t>
  </si>
  <si>
    <t>725334301RT1</t>
  </si>
  <si>
    <t>Nálevka se sifonem PP, DN 32, pro úkapy z PV a odvod kondenzátu z kotle, rozměry 78x55 mm,výška 100 mm</t>
  </si>
  <si>
    <t>733.0004E04</t>
  </si>
  <si>
    <t>Úprava napojovacího místa na stávající kanalizaci</t>
  </si>
  <si>
    <t>soubor</t>
  </si>
  <si>
    <t>998721101R00</t>
  </si>
  <si>
    <t>Přesun hmot pro vnitřní kanalizaci, výšky do 6 m</t>
  </si>
  <si>
    <t>998721193R00</t>
  </si>
  <si>
    <t>Příplatek zvětš. přesun, vnitřní kanaliz. do 500 m</t>
  </si>
  <si>
    <t>722170801R00</t>
  </si>
  <si>
    <t>Demontáž rozvodů vody z plastů do D 32</t>
  </si>
  <si>
    <t>722220861R00</t>
  </si>
  <si>
    <t>Demontáž armatur s dvěma závity G 3/4</t>
  </si>
  <si>
    <t>722229101R00</t>
  </si>
  <si>
    <t>Montáž vodovodních armatur,1závit, G 1/2</t>
  </si>
  <si>
    <t>722239101R00</t>
  </si>
  <si>
    <t>Montáž vodovodních armatur 2závity, G 1/2</t>
  </si>
  <si>
    <t>722280106R00</t>
  </si>
  <si>
    <t>Tlaková zkouška vodovodního potrubí DN 32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</si>
  <si>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</si>
  <si>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</si>
  <si>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</si>
  <si>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</si>
  <si>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722172311E00</t>
  </si>
  <si>
    <t>Potrubí z PPR, PN 16, D 20x2,8 mm</t>
  </si>
  <si>
    <t>Potrubí včetně tvarovek a zednických výpomocí.</t>
  </si>
  <si>
    <t>Včetně pomocného lešení o výšce podlahy do 1900 mm a pro zatížení do 1,5 kPa.</t>
  </si>
  <si>
    <t>722181212EN7</t>
  </si>
  <si>
    <t>Izolace návleková, polyuretanová, tl. stěny 9 mm, vnitřní průměr 22 mm</t>
  </si>
  <si>
    <t>V položce je kalkulována dodávka izolační trubice, spon a lepicí pásky.</t>
  </si>
  <si>
    <t>722181214EN7</t>
  </si>
  <si>
    <t>Izolace návleková, polyuretanová, tl. stěny 20 mm, vnitřní průměr 22 mm</t>
  </si>
  <si>
    <t>722264312E00</t>
  </si>
  <si>
    <t>Vodoměr bytový SV, DN 15x110 mm, Qn 1,5</t>
  </si>
  <si>
    <t>5511353201EN</t>
  </si>
  <si>
    <t>Kohout kulový pro SV a TV, 1/2" zelená páčka</t>
  </si>
  <si>
    <t>5511356971EN</t>
  </si>
  <si>
    <t>Kohout kulový vypouštěcí 1/2"</t>
  </si>
  <si>
    <t>551135731EN</t>
  </si>
  <si>
    <t>Klapka zpětná, pro SV, 1/2"</t>
  </si>
  <si>
    <t>998722101R00</t>
  </si>
  <si>
    <t>Přesun hmot pro vnitřní vodovod, výšky do 6 m</t>
  </si>
  <si>
    <t>998722193R00</t>
  </si>
  <si>
    <t>Příplatek zvětš. přesun, vnitřní vodovod do 500 m</t>
  </si>
  <si>
    <t>725249103R00</t>
  </si>
  <si>
    <t>Zpětná montáž sprchových koutů</t>
  </si>
  <si>
    <t>725530826R00</t>
  </si>
  <si>
    <t>Demontáž, zásobník elektrický akumulační do 800 l</t>
  </si>
  <si>
    <t>725249103E01</t>
  </si>
  <si>
    <t>Demontáž sprchových koutů</t>
  </si>
  <si>
    <t>998725101R00</t>
  </si>
  <si>
    <t>Přesun hmot pro zařizovací předměty, výšky do 6 m</t>
  </si>
  <si>
    <t>731249322R00</t>
  </si>
  <si>
    <t>Montáž závěsných kotlů turbo s TUV, odkouření</t>
  </si>
  <si>
    <t>731341130R00</t>
  </si>
  <si>
    <t>Hadice napouštěcí pryžové D 16/23</t>
  </si>
  <si>
    <t>731.0001E01</t>
  </si>
  <si>
    <t>Montáž systémového odkouření a přívodu vzduchu</t>
  </si>
  <si>
    <t>731.0002E02</t>
  </si>
  <si>
    <t>Uvedení plynového kotle do provozu servisním technikem</t>
  </si>
  <si>
    <t>731200823E00</t>
  </si>
  <si>
    <t>Demontáž elektrokotle, do 25 kW</t>
  </si>
  <si>
    <t>731.27060LA</t>
  </si>
  <si>
    <t xml:space="preserve">Hlavice pro připojení odkouření na kotel, koaxiální 60/100, přímá, s měřícím otvorem </t>
  </si>
  <si>
    <t>731.73518LA</t>
  </si>
  <si>
    <t>Venkovní ekvitermní čidlo teploty</t>
  </si>
  <si>
    <t>731.BPT5700654</t>
  </si>
  <si>
    <t>Inteligentní bezdrátový prostorový termostat, komunikace Open Therm</t>
  </si>
  <si>
    <t>731.ECD24Z20</t>
  </si>
  <si>
    <t>Plynový kondenzační kotel o regulovatelném výkonu 2,7-24,0kW s integrovaným zásob. TV do 50 litrů, možnost řízení Open Therm</t>
  </si>
  <si>
    <t>731.LPALK5</t>
  </si>
  <si>
    <t>Trubka koaxiální 60/100 - 1000mm, s výfukovým košem</t>
  </si>
  <si>
    <t>731.LPBK95</t>
  </si>
  <si>
    <t>Koaxiální koleno odkouření 60/100 - 90°</t>
  </si>
  <si>
    <t>731.UPRKS5</t>
  </si>
  <si>
    <t>Krycí manžeta prostupu kouřovodu, DN 100, černá, UV stabilní</t>
  </si>
  <si>
    <t>998731101R00</t>
  </si>
  <si>
    <t>Přesun hmot pro kotelny, výšky do 6 m</t>
  </si>
  <si>
    <t>998731193R00</t>
  </si>
  <si>
    <t>Příplatek zvětšený přesun, kotelny do 500 m</t>
  </si>
  <si>
    <t>732320812R00</t>
  </si>
  <si>
    <t>Odpojení nádrží od rozvodů potrubí, do 100 l</t>
  </si>
  <si>
    <t>732339104R00</t>
  </si>
  <si>
    <t>Montáž nádoby expanzní tlakové 50 l</t>
  </si>
  <si>
    <t>732420811R00</t>
  </si>
  <si>
    <t>Demontáž čerpadel oběhových spirálních DN 25</t>
  </si>
  <si>
    <t>732.6830100</t>
  </si>
  <si>
    <t>Uzavírací armatura se zajištěním pro údržbu a demontáž expanzní nádoby, G3/4", s integrovaným vypouštěním, PN 10/120°C</t>
  </si>
  <si>
    <t>732.8001011</t>
  </si>
  <si>
    <t>Expanzní nádoba pro systém ÚT, objem 50 litrů, PN 6</t>
  </si>
  <si>
    <t>732.9.3.1.1</t>
  </si>
  <si>
    <t>Univerzální směsný inhibitor pro ÚT, kanystr 20litrů</t>
  </si>
  <si>
    <t>998732101R00</t>
  </si>
  <si>
    <t>Přesun hmot pro strojovny, výšky do 6 m</t>
  </si>
  <si>
    <t>998732193R00</t>
  </si>
  <si>
    <t>Příplatek zvětšený přesun, strojovny do 500 m</t>
  </si>
  <si>
    <t>733111104R00</t>
  </si>
  <si>
    <t>Potrubí závitové bezešvé běžné nízkotlaké DN 20</t>
  </si>
  <si>
    <t>733111105R00</t>
  </si>
  <si>
    <t>Potrubí závitové bezešvé běžné nízkotlaké DN 25</t>
  </si>
  <si>
    <t>733110808R00</t>
  </si>
  <si>
    <t>Demontáž potrubí ocelového závitového do DN 32-50</t>
  </si>
  <si>
    <t>733190106R00</t>
  </si>
  <si>
    <t>Tlaková zkouška potrubí  DN 32</t>
  </si>
  <si>
    <t>722212440E00</t>
  </si>
  <si>
    <t>Štítky orientační na potrubí</t>
  </si>
  <si>
    <t>733.0003E03</t>
  </si>
  <si>
    <t>Úprava napojovacího místa na stávající systém ÚT</t>
  </si>
  <si>
    <t>735191904E00</t>
  </si>
  <si>
    <t>Propláchnutí systému</t>
  </si>
  <si>
    <t>733.0010E10</t>
  </si>
  <si>
    <t>Ostatní nespecifikovaný matriál (šroubení, fitinky, těsnění....)</t>
  </si>
  <si>
    <t>998733101R00</t>
  </si>
  <si>
    <t>Přesun hmot pro rozvody potrubí, výšky do 6 m</t>
  </si>
  <si>
    <t>998733193R00</t>
  </si>
  <si>
    <t>Příplatek zvětš. přesun, rozvody potrubí do 500 m</t>
  </si>
  <si>
    <t>734209102R00</t>
  </si>
  <si>
    <t>Montáž armatur závitových,s 1závitem, G 3/8</t>
  </si>
  <si>
    <t>734209103R00</t>
  </si>
  <si>
    <t>Montáž armatur závitových,s 1závitem, G 1/2</t>
  </si>
  <si>
    <t>734209114R00</t>
  </si>
  <si>
    <t>Montáž armatur závitových,se 2závity, G 3/4</t>
  </si>
  <si>
    <t>734209115R00</t>
  </si>
  <si>
    <t>Montáž armatur závitových,se 2závity, G 1</t>
  </si>
  <si>
    <t>734200824R00</t>
  </si>
  <si>
    <t>Demontáž armatur se 2závity do G 2</t>
  </si>
  <si>
    <t>734421160E00</t>
  </si>
  <si>
    <t>Tlakoměr deformační 0-4 MPa č. 03322, D 100, včetně smyčky zyhnuté a zkušebního kohoutu</t>
  </si>
  <si>
    <t>42260622EN</t>
  </si>
  <si>
    <t>Ventil odvzdušňovací automatický, se zpětným ventilem, svislý 3/8"</t>
  </si>
  <si>
    <t>55113526.EN</t>
  </si>
  <si>
    <t>Kohout kulový pro ÚT, PN 35 1" páčka</t>
  </si>
  <si>
    <t>5511361551EN</t>
  </si>
  <si>
    <t>Filtr s vnitřními závity pro ÚT, 1"</t>
  </si>
  <si>
    <t>998734101R00</t>
  </si>
  <si>
    <t>Přesun hmot pro armatury, výšky do 6 m</t>
  </si>
  <si>
    <t>998734193R00</t>
  </si>
  <si>
    <t>Příplatek zvětšený přesun, armatury do 500 m</t>
  </si>
  <si>
    <t>767995102R00</t>
  </si>
  <si>
    <t>Výroba a montáž kov. atypických konstr. do 10 kg</t>
  </si>
  <si>
    <t>kg</t>
  </si>
  <si>
    <t>998767102R00</t>
  </si>
  <si>
    <t>Přesun hmot pro zámečnické konstr., výšky do 12 m</t>
  </si>
  <si>
    <t>783225100R00</t>
  </si>
  <si>
    <t>Nátěr syntetický kovových konstrukcí 2x + 1x email</t>
  </si>
  <si>
    <t>včetně pomocného lešení.</t>
  </si>
  <si>
    <t>783424340R00</t>
  </si>
  <si>
    <t>Nátěr syntet. potrubí do DN 50 mm  Z+2x +1x email</t>
  </si>
  <si>
    <t>784165512E00</t>
  </si>
  <si>
    <t>Malba tekutá, klasik, bílá, bez penetrace, 2 x, vymalování prostoru plynového kotle</t>
  </si>
  <si>
    <t>005231010R2</t>
  </si>
  <si>
    <t>Revize odkouření</t>
  </si>
  <si>
    <t>náklady spojené s provedením všech technickými normami předepsaných zkoušek a revizí stavebních konstrukcí nebo stavebních prací.</t>
  </si>
  <si>
    <t>005231010R3</t>
  </si>
  <si>
    <t>Výchozí revize a 1. provozní TNS</t>
  </si>
  <si>
    <t>980.002E02</t>
  </si>
  <si>
    <t>Projektová dokumentace skutečného stavu</t>
  </si>
  <si>
    <t>723120202R00</t>
  </si>
  <si>
    <t>Potrubí ocelové závitové černé svařované DN 15</t>
  </si>
  <si>
    <t>723120203R00</t>
  </si>
  <si>
    <t>Potrubí ocelové závitové černé svařované DN 20</t>
  </si>
  <si>
    <t>723120204R00</t>
  </si>
  <si>
    <t>Potrubí ocelové závitové černé svařované DN 25</t>
  </si>
  <si>
    <t>723150366R00</t>
  </si>
  <si>
    <t>Potrubí ocel. černé svařované-chráničky D 44,5/2,6</t>
  </si>
  <si>
    <t>723160335R00</t>
  </si>
  <si>
    <t>Rozpěrka přípojky plynoměru G 5/4</t>
  </si>
  <si>
    <t>723190907R00</t>
  </si>
  <si>
    <t>Odvzdušnění a napuštění plynového potrubí</t>
  </si>
  <si>
    <t>723239101R00</t>
  </si>
  <si>
    <t>Montáž plynovodních armatur, 2 závity, G 1/2</t>
  </si>
  <si>
    <t>723239103R00</t>
  </si>
  <si>
    <t>Montáž plynovodních armatur, 2 závity, G 1</t>
  </si>
  <si>
    <t>723239211R00</t>
  </si>
  <si>
    <t>Montáž regulátoru středotlakého jednod. závitového</t>
  </si>
  <si>
    <t>723261912R00</t>
  </si>
  <si>
    <t>Montáž plynoměrů PS-2, PS-6</t>
  </si>
  <si>
    <t>Hadice pryžové D 16/23, pro odvzdušnění plynovodu</t>
  </si>
  <si>
    <t>230170011R00</t>
  </si>
  <si>
    <t>Zkouška těsnosti potrubí, DN do 40</t>
  </si>
  <si>
    <t>Tlakoměr deformační 0-6 kPa č. 03322, D 100</t>
  </si>
  <si>
    <t>734421160E01</t>
  </si>
  <si>
    <t>Tlakoměr deformační 0-120 kPa č. 03322, D 100</t>
  </si>
  <si>
    <t>31630510.AR</t>
  </si>
  <si>
    <t>Oblouk K3 90° 11353.1 d 33,7 x 2,6 mm</t>
  </si>
  <si>
    <t>SPCM</t>
  </si>
  <si>
    <t>316331011R</t>
  </si>
  <si>
    <t>Přechod přímý 33,7/21,3</t>
  </si>
  <si>
    <t>RTS 15/ II</t>
  </si>
  <si>
    <t>316331012R</t>
  </si>
  <si>
    <t>Přechod přímý 33,7/26,9</t>
  </si>
  <si>
    <t>55113458.EN</t>
  </si>
  <si>
    <t>Kohout kulový pro plyn 1/2" plnoprůtočný, páčka</t>
  </si>
  <si>
    <t>55113460.EN</t>
  </si>
  <si>
    <t>Kohout kulový pro plyn 1" plnoprůtočný, páčka</t>
  </si>
  <si>
    <t>723.1025.02/L</t>
  </si>
  <si>
    <t>Havarijní ventil závitový s ručním otevíráním, DN 25, 230V, do tlaku 50kPa, bez proudu uzavřeno</t>
  </si>
  <si>
    <t>723.426000004</t>
  </si>
  <si>
    <t>Membránový plynoměr s roztečí hrdel 100mm. Měření do Qmax=6,0m3/h, hrdla G5/4"</t>
  </si>
  <si>
    <t>723.44010100</t>
  </si>
  <si>
    <t>Regulátor tlaku membránový, 100/2kPa, Qmax=6,0m3/h, rohové provedení, vstup 3/4" sferokonus, výstup 5/4" na plynoměr</t>
  </si>
  <si>
    <t>723.44699450</t>
  </si>
  <si>
    <t>H-rám s úchytem plynoměru s roztečí 100mm, pro uchycení plynoměru do plechové skříně</t>
  </si>
  <si>
    <t>998723101R00</t>
  </si>
  <si>
    <t>Přesun hmot pro vnitřní plynovod, výšky do 6 m</t>
  </si>
  <si>
    <t>998723193R00</t>
  </si>
  <si>
    <t>Příplatek zvětš. přesun, vnitřní plynovod do 500 m</t>
  </si>
  <si>
    <t>900      RT4</t>
  </si>
  <si>
    <t>HZS - stavební dělník, Práce v tarifní třídě 7</t>
  </si>
  <si>
    <t>905      R01</t>
  </si>
  <si>
    <t>Hzs - revize provoz. souboru a st. obj., Revize</t>
  </si>
  <si>
    <t>820.8020-32</t>
  </si>
  <si>
    <t>Plastová modulová rozvodnice s průhlednými dveřmi 1x14 modulů, montáž na zeď, vč. PE a N můstků</t>
  </si>
  <si>
    <t>820.1515-22</t>
  </si>
  <si>
    <t>Přepěťová ochrana 3. stupeň (typ D), 1f, bez signalizace</t>
  </si>
  <si>
    <t>820.1182-9646</t>
  </si>
  <si>
    <t>Jistič jednomodulový  1fázový 6 A, char. B, zkratová odolnost 6 kA</t>
  </si>
  <si>
    <t>820.1182-9645</t>
  </si>
  <si>
    <t>Jistič jednomodulový  1fázový 4 A, char. B, zkratová odolnost 6 kA</t>
  </si>
  <si>
    <t>820.1182-9644</t>
  </si>
  <si>
    <t>Jistič jednomodulový  1fázový 2 A, char. B, zkratová odolnost 6 kA</t>
  </si>
  <si>
    <t>POL3_0</t>
  </si>
  <si>
    <t>820.1184-2563</t>
  </si>
  <si>
    <t>Signálka dvojitá 1 modulová, barva bílá a žlutá, 230 Vac</t>
  </si>
  <si>
    <t>820.1182-2501</t>
  </si>
  <si>
    <t>Svorka řadová  – 4 mm2, barevná, vč. popisu</t>
  </si>
  <si>
    <t>820.1182-2502</t>
  </si>
  <si>
    <t>Svorka řadová PE – 4 mm2, žlutozelená, vč. popisu</t>
  </si>
  <si>
    <t>820.1181-1003</t>
  </si>
  <si>
    <t>Kabelová průchodka Pg 13,5 – plastová</t>
  </si>
  <si>
    <t>820.9999-3210</t>
  </si>
  <si>
    <t>Výroba rozvaděče - Osazení komponent, vydrátování, propojení, vyzkoušení, atesty, revize, vč. drobného materiálu a drátů pro vydrátování</t>
  </si>
  <si>
    <t>821.0035-29</t>
  </si>
  <si>
    <t>Prostorový termostat s možností regulace TUV, komunikace s kotlem pomocí komunikace OpenTherm,  možnost ovládání mobilním telefonem</t>
  </si>
  <si>
    <t>821.0035-30</t>
  </si>
  <si>
    <t>GSM modul pro prostorový termostat - vlastní napájecí zdroj, anténa, RS232 konektor, datový kabel</t>
  </si>
  <si>
    <t>821.0047-26</t>
  </si>
  <si>
    <t>Detektor úniku topných plynů lehčích než vzduch, Napájení 230Vac/2W, přepínací kontakt 250V/5A, přepínání na jaký stupeň reaguje relé, optická signalizace I. a II. stupeň, akustická signalizace, I</t>
  </si>
  <si>
    <t>821.2147-138</t>
  </si>
  <si>
    <t>Zásuvka jednonásobná s clonkami v krabici s víčkem, montáž na povrch – 250 V / 16 A, IP54, bílá</t>
  </si>
  <si>
    <t>821.0038-01</t>
  </si>
  <si>
    <t>Snímač venkovní teploty - dodávka ÚT</t>
  </si>
  <si>
    <t>821.0147-01</t>
  </si>
  <si>
    <t>HUP - dodávka plynoinstalace</t>
  </si>
  <si>
    <t>822.1182-9687</t>
  </si>
  <si>
    <t>Jistič jednomodulový  1fázový 10 A, char. B, zkratová odolnost 10 kA</t>
  </si>
  <si>
    <t>822.8000-100</t>
  </si>
  <si>
    <t>Úprava stávajícího rozvaděče - Pomocný materiál</t>
  </si>
  <si>
    <t>822.9999-3101</t>
  </si>
  <si>
    <t>Úprava stávajícího rozvaděče - Úprava zapojení</t>
  </si>
  <si>
    <t xml:space="preserve">hod   </t>
  </si>
  <si>
    <t>823.7002-22</t>
  </si>
  <si>
    <t>Kabel silový celoplastový 1,0 kV, vodiče Cu pevné kulaté, izolace PVC, srov. s kabelem CYKY-J 3x1,5, dodávka, instalace do kabelové trasy, zakončení a připojení, popisy na obou koncích</t>
  </si>
  <si>
    <t xml:space="preserve">m     </t>
  </si>
  <si>
    <t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t>
  </si>
  <si>
    <t>823.7002-23</t>
  </si>
  <si>
    <t>Kabel silový celoplastový 1,0 kV, vodiče Cu pevné kulaté, izolace PVC, srov. s kabelem CYKY-J 3x2,5, dodávka, instalace do kabelové trasy, zakončení a připojení, popisy na obou koncích</t>
  </si>
  <si>
    <t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3x2,5</t>
  </si>
  <si>
    <t>823.7002-33</t>
  </si>
  <si>
    <t>Kabel silový celoplastový 1,0 kV, vodiče Cu pevné kulaté, izolace PVC, srov. s kabelem CYKY-O 4x1,5, dodávka, instalace do kabelové trasy, zakončení a připojení, popisy na obou koncích</t>
  </si>
  <si>
    <t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t>
  </si>
  <si>
    <t>823.7003-10</t>
  </si>
  <si>
    <t>Kabel datový celoplastový 250 V, vodiče Cu pevné kulaté, stínění Al fólií, srov. s kabelem JYTY-O 2x, dodávka, instalace do kabelové trasy, zakončení a připojení, popisy na obou koncích</t>
  </si>
  <si>
    <t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t>
  </si>
  <si>
    <t>823.1123-11</t>
  </si>
  <si>
    <t>Elektroinstalační plastové koryto 40x40 mm, bílé, s víkem, Lišty a trubky plastové - dodávka a montáž</t>
  </si>
  <si>
    <t>823.1123-12</t>
  </si>
  <si>
    <t>Elektroinstalační plastové koryto 25x20 mm, bílé, s víkem, Lišty a trubky plastové - dodávka a montáž</t>
  </si>
  <si>
    <t>823.1123-13</t>
  </si>
  <si>
    <t>PVC trubka tuhá – průměr 25 mm, samozhášivá, světle šedá, mechanické namáhání 750 N, Lišty a trubky plastové - dodávka a montáž</t>
  </si>
  <si>
    <t>823.1125-01</t>
  </si>
  <si>
    <t>Držáky, vývodky, kolínka, spojovací materiál,...</t>
  </si>
  <si>
    <t>824.9999-3111</t>
  </si>
  <si>
    <t>Dodavatelská dokumentace  – skutečné provedení</t>
  </si>
  <si>
    <t>824.9999-3001</t>
  </si>
  <si>
    <t>Nastavení prostorového termostatu</t>
  </si>
  <si>
    <t>824.9999-3002</t>
  </si>
  <si>
    <t>Nastavení GSM pageru</t>
  </si>
  <si>
    <t>824.9999-3003</t>
  </si>
  <si>
    <t>Montáž a připojení rozvaděče MaR – zapojení a vyzkoušení</t>
  </si>
  <si>
    <t>824.9999-3004</t>
  </si>
  <si>
    <t>Montáž čidel – zapojení, odzkoušení</t>
  </si>
  <si>
    <t>824.9999-3005</t>
  </si>
  <si>
    <t>Montáž detektoru plynu – zapojení, odzkoušení – viz. výše</t>
  </si>
  <si>
    <t>824.9999-3006</t>
  </si>
  <si>
    <t>Montáž solenoidových ventilů nebo HUP – elektrické připojení, odzkoušení – viz. výše</t>
  </si>
  <si>
    <t>824.9999-3007</t>
  </si>
  <si>
    <t>Připojení plynového kotle/elektrokotle – elektrické připojení, odzkoušení</t>
  </si>
  <si>
    <t>824.9999-3031</t>
  </si>
  <si>
    <t>Výchozí revize dle ČSN 331500</t>
  </si>
  <si>
    <t>824.9999-3008</t>
  </si>
  <si>
    <t>Zprovoznění, zkoušky</t>
  </si>
  <si>
    <t>824.9999-3009</t>
  </si>
  <si>
    <t>Spolupráce s ostatními dodavateli na zapojování a zkouškách</t>
  </si>
  <si>
    <t>824.9999-3010</t>
  </si>
  <si>
    <t>Koordinace postupu prací s ostatními profesemi</t>
  </si>
  <si>
    <t>824.9999-3011</t>
  </si>
  <si>
    <t>Zaškolení obsluhy</t>
  </si>
  <si>
    <t>824.9999-4000</t>
  </si>
  <si>
    <t>Doprava a přesuny</t>
  </si>
  <si>
    <t>824.9999-5000</t>
  </si>
  <si>
    <t>Další neměřitelné činnosti</t>
  </si>
  <si>
    <t>733111322R00</t>
  </si>
  <si>
    <t>Potrubí závitové běžné svař. níz/středotl. DN 10</t>
  </si>
  <si>
    <t>734209112R00</t>
  </si>
  <si>
    <t>Montáž armatur závitových,se 2závity, G 3/8</t>
  </si>
  <si>
    <t>735111350R00</t>
  </si>
  <si>
    <t>Tělesa otopná litinová + zákl.nátěr, 500/160, 2 tělesa po 13 článcích</t>
  </si>
  <si>
    <t>735191904R00</t>
  </si>
  <si>
    <t>Propláchnutí otopných těles litinových</t>
  </si>
  <si>
    <t>735211812R00</t>
  </si>
  <si>
    <t>Demontáž regist.žebr.76x3/156 do 3 m,2pramen.</t>
  </si>
  <si>
    <t>734.1091161</t>
  </si>
  <si>
    <t>Šroubení radiátorové, uzavírací, DN10, přímé, vnitřní závit, poniklovaný bronz</t>
  </si>
  <si>
    <t>734.1185163</t>
  </si>
  <si>
    <t>Ventil radiátorový, termostatický, DN10, přímý, s nastavením kv, zkrácená stavební délka dle ČSN, pro hlavice s připojením M30x1,5, poniklovaný bronz</t>
  </si>
  <si>
    <t>783324140R00</t>
  </si>
  <si>
    <t>Nátěr syntetický litin. radiátorů Z +1x + 1x email</t>
  </si>
  <si>
    <t>Nátěr syntet. potrubí do DN 50 mm  Z+1x +1x email, včetn ěnátěru upravovaných úseků</t>
  </si>
  <si>
    <t>611421331R00</t>
  </si>
  <si>
    <t>Oprava váp.omítek stropů do 30% plochy - štukových</t>
  </si>
  <si>
    <t>941955004E00</t>
  </si>
  <si>
    <t>Lešení lehké pomocné, výška podlahy do 3,5 m</t>
  </si>
  <si>
    <t>978011141R00</t>
  </si>
  <si>
    <t>Otlučení omítek vnitřních vápenných stropů do 30 %</t>
  </si>
  <si>
    <t>978013161R00</t>
  </si>
  <si>
    <t>Otlučení omítek vnitřních stěn v rozsahu do 50 %</t>
  </si>
  <si>
    <t>971052531E00</t>
  </si>
  <si>
    <t>Vybourání otvorů ve stropu</t>
  </si>
  <si>
    <t>713400821R00</t>
  </si>
  <si>
    <t>Odstranění izolačních pásů  potrubí</t>
  </si>
  <si>
    <t>722182004R00</t>
  </si>
  <si>
    <t>Montáž izolačních skruží na potrubí přímé do DN 40</t>
  </si>
  <si>
    <t>722182006R00</t>
  </si>
  <si>
    <t>Montáž izolačních skruží na potrubí přímé DN 80</t>
  </si>
  <si>
    <t>153513T10</t>
  </si>
  <si>
    <t>Poplatek za uložení stavebního odpadu z izolačních hmot na skládce (skládkovné)</t>
  </si>
  <si>
    <t>713400821E00</t>
  </si>
  <si>
    <t>Odstranění izolačních pásů  potrubí, skelná vata</t>
  </si>
  <si>
    <t>63154573E</t>
  </si>
  <si>
    <t>Pouzdro potrubní izolační 42/40 mm, kamenná vlna s Al fólií se skelnou mřížkou na povrchu</t>
  </si>
  <si>
    <t>63154576E</t>
  </si>
  <si>
    <t>Pouzdro potrubní izolační 64/40 mm, kamenná vlna s Al fólií se skelnou mřížkou na povrchu</t>
  </si>
  <si>
    <t>722.HVDTPUR35</t>
  </si>
  <si>
    <t>Polyuretanové izolační pouzdro pro anuloid 4m3/h</t>
  </si>
  <si>
    <t>721176102R00</t>
  </si>
  <si>
    <t>Potrubí HT připojovací D 40 x 1,8 mm</t>
  </si>
  <si>
    <t>734.3.4.1.1</t>
  </si>
  <si>
    <t>Potrubní oddělovač, typu BA, DN 15, průtok do 3m3/h</t>
  </si>
  <si>
    <t>734.8.5.1.1</t>
  </si>
  <si>
    <t>Ochranný předfiltr, 100mikronů, proplachovací, DN 15, průtok do 3,3m3/h</t>
  </si>
  <si>
    <t>731201816R00</t>
  </si>
  <si>
    <t>Demontáž kotlů ocel.poloautomat. do 465 kW</t>
  </si>
  <si>
    <t>731202820R00</t>
  </si>
  <si>
    <t>Rozřezání kotlů ocelových do 1000 kg</t>
  </si>
  <si>
    <t>731249312R00</t>
  </si>
  <si>
    <t>Montáž závěsných kotlů turbo bez TUV, odkouření</t>
  </si>
  <si>
    <t>731310811R00</t>
  </si>
  <si>
    <t>Demontáž ventilátoru kotlů výkonu do 1163 kW</t>
  </si>
  <si>
    <t>731391811R00</t>
  </si>
  <si>
    <t>Vypouštění vody z kotlů samospádem do 5 m2</t>
  </si>
  <si>
    <t>731890802R00</t>
  </si>
  <si>
    <t>Přemístění vybouraných hmot - kotelny, H 6 - 12 m</t>
  </si>
  <si>
    <t>731.52106411</t>
  </si>
  <si>
    <t>Neutralizační box pro kotle / kaskádu do 500kW</t>
  </si>
  <si>
    <t>731.52109411</t>
  </si>
  <si>
    <t>Náhradní náplň pro neutralizaci, 4kg</t>
  </si>
  <si>
    <t xml:space="preserve">sada  </t>
  </si>
  <si>
    <t>731.DPDS48</t>
  </si>
  <si>
    <t>Střešní nástavec (komínek) koaxiální 80/125, komplet</t>
  </si>
  <si>
    <t>731.ECD50H</t>
  </si>
  <si>
    <t>Plynový kondenzační kotel o regulovatelném výkonu 5,4-49,0kW pro ohřev TV v externím zásobníku, možnost řízení Open Therm</t>
  </si>
  <si>
    <t>731.LPKK01</t>
  </si>
  <si>
    <t>Redukce koaxiální 60/100 - 80/125</t>
  </si>
  <si>
    <t>731.LPRK18</t>
  </si>
  <si>
    <t>Trubka koaxiální 80/125 - 1000mm</t>
  </si>
  <si>
    <t>731.LPRK58</t>
  </si>
  <si>
    <t>Trubka koaxiální 80/125 - 500mm</t>
  </si>
  <si>
    <t>731.ZUD22S</t>
  </si>
  <si>
    <t xml:space="preserve">Střešní průchodka 25-45° UNI (komplet), 80/125, použitelná i pro 60/100 </t>
  </si>
  <si>
    <t>732110812R00</t>
  </si>
  <si>
    <t>Demontáž těles rozdělovačů a sběračů, DN 200 mm</t>
  </si>
  <si>
    <t>732110813R00</t>
  </si>
  <si>
    <t>Demontáž těles rozdělovačů a sběračů, DN 300 mm</t>
  </si>
  <si>
    <t>732339109R00</t>
  </si>
  <si>
    <t>Montáž nádoby expanzní tlakové 280 l</t>
  </si>
  <si>
    <t>732349101R00</t>
  </si>
  <si>
    <t>Montáž anuloidu I - průtok 4 m3/hod</t>
  </si>
  <si>
    <t>732429111R00</t>
  </si>
  <si>
    <t>Montáž čerpadel oběhových spirálních, DN 25</t>
  </si>
  <si>
    <t>732420814R00</t>
  </si>
  <si>
    <t>Demontáž čerpadel oběhových spirálních DN 65</t>
  </si>
  <si>
    <t>732.0006E06</t>
  </si>
  <si>
    <t>Montáž blokové úpravny vody</t>
  </si>
  <si>
    <t>732.0007E07</t>
  </si>
  <si>
    <t>Uvedení blokové úpravny vody do provozu servisním technikem</t>
  </si>
  <si>
    <t>732.180165E</t>
  </si>
  <si>
    <t>Šroubení k oběhovým čerpadlům DN 25 6/4'x1, mosazné</t>
  </si>
  <si>
    <t>732.4.5.1.1</t>
  </si>
  <si>
    <t>Bloková úpravna vody kabinetní, q=0,2-0,5m3/h, pro zdroj do 100kW, včetně dávkovacího kotlíku chemikálií a vodoměru</t>
  </si>
  <si>
    <t>732.6830200</t>
  </si>
  <si>
    <t>Uzavírací armatura se zajištěním pro údržbu a demontáž expanzní nádoby, G1", s integrovaným vypouštěním, PN 10/120°C</t>
  </si>
  <si>
    <t>732.8214300</t>
  </si>
  <si>
    <t>Expanzní nádoba pro systém ÚT, objem 250 litrů, PN 6</t>
  </si>
  <si>
    <t>732.9.4.1.1</t>
  </si>
  <si>
    <t>Sůl regenerační, tabletovaná, pytel 25kg</t>
  </si>
  <si>
    <t>732.9116799</t>
  </si>
  <si>
    <t>Uzavírací armatura s vypouštěním zajišťující průtok nádobou, pro pitnou vodu, G3/4"</t>
  </si>
  <si>
    <t>732.97924245E</t>
  </si>
  <si>
    <t>Oběhové čerpadlo s elektronicky řízenými otáčkami, Q=2,5m3/h, H=3,0m, 230V, PN10</t>
  </si>
  <si>
    <t>732.HVDT1</t>
  </si>
  <si>
    <t xml:space="preserve">Hydraulický vyrovnávač dynamických tlaků, 4,0m3/h </t>
  </si>
  <si>
    <t>733111106R00</t>
  </si>
  <si>
    <t>Potrubí závitové bezešvé běžné nízkotlaké DN 32</t>
  </si>
  <si>
    <t>733111108R00</t>
  </si>
  <si>
    <t>Potrubí závitové bezešvé běžné nízkotlaké DN 50</t>
  </si>
  <si>
    <t>733120815R00</t>
  </si>
  <si>
    <t>Demontáž potrubí z hladkých trubek D 38</t>
  </si>
  <si>
    <t>733120832R00</t>
  </si>
  <si>
    <t>Demontáž potrubí z hladkých trubek D 133</t>
  </si>
  <si>
    <t>733120839R00</t>
  </si>
  <si>
    <t>Demontáž potrubí z hladkých trubek D 219</t>
  </si>
  <si>
    <t>733190108R00</t>
  </si>
  <si>
    <t>Tlaková zkouška potrubí  DN 50</t>
  </si>
  <si>
    <t>734100811R00</t>
  </si>
  <si>
    <t>Demontáž armatur se dvěma přírubami do DN 50</t>
  </si>
  <si>
    <t>734100812R00</t>
  </si>
  <si>
    <t>Demontáž armatur se dvěma přírubami do DN 100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</si>
  <si>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</si>
  <si>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</si>
  <si>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</si>
  <si>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</si>
  <si>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</si>
  <si>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</si>
  <si>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734209125R00</t>
  </si>
  <si>
    <t>Montáž armatur závitových,se 3závity, G 1</t>
  </si>
  <si>
    <t>734411142R00</t>
  </si>
  <si>
    <t>Teploměr dvoukovový DTR,pevný stonek 100 mm</t>
  </si>
  <si>
    <t>Tlakoměr deformační 0-4 MPa č. 03322, D 100, včetně smyčky zahnuté a zkušebního kohoutu</t>
  </si>
  <si>
    <t>55113527.EN</t>
  </si>
  <si>
    <t>Kohout kulový pro ÚT, PN 35 1 1/4" páčka</t>
  </si>
  <si>
    <t>55113529.EN</t>
  </si>
  <si>
    <t>Kohout kulový pro ÚT, PN 35 2" páčka</t>
  </si>
  <si>
    <t>551135726EN</t>
  </si>
  <si>
    <t>Ventil zpětný pro ÚT 2" , celokovový</t>
  </si>
  <si>
    <t>5511361554EN</t>
  </si>
  <si>
    <t xml:space="preserve">Filtr s vnitřními závity pro ÚT 2" </t>
  </si>
  <si>
    <t>734.1060212</t>
  </si>
  <si>
    <t>Závitový smyčkový regulační ventil, DN 40, kvs=27,51m3/h</t>
  </si>
  <si>
    <t>734.11601100</t>
  </si>
  <si>
    <t>Trojcestný směšovací ventil, DN 25, kv=10m3/h, včetně servopohonu 230V</t>
  </si>
  <si>
    <t>764393240E00</t>
  </si>
  <si>
    <t>Klempířské zapravení prostupů komínů střechou</t>
  </si>
  <si>
    <t>998764102R00</t>
  </si>
  <si>
    <t>Přesun hmot pro klempířské konstr., výšky do 12 m</t>
  </si>
  <si>
    <t>767999804R00</t>
  </si>
  <si>
    <t>Demontáž doplňků staveb o hmotnosti do 500 kg</t>
  </si>
  <si>
    <t>783425150R00</t>
  </si>
  <si>
    <t>Nátěr syntetický potrubí do DN 100 mm  Z + 2x</t>
  </si>
  <si>
    <t>Malba tekutá, klasik, bílá, bez penetrace, 2 x, vymalování prostoru plynových kotlů a stávající kotelny</t>
  </si>
  <si>
    <t>979011111R00</t>
  </si>
  <si>
    <t>Svislá doprava suti a vybour. hmot za 2.NP a 1.PP</t>
  </si>
  <si>
    <t>979082111R00</t>
  </si>
  <si>
    <t>Vnitrostaveništní doprava suti do 10 m</t>
  </si>
  <si>
    <t>723120206R00</t>
  </si>
  <si>
    <t>Potrubí ocelové závitové černé svařované DN 40</t>
  </si>
  <si>
    <t>723150312R00</t>
  </si>
  <si>
    <t>Potrubí ocelové hladké černé svařované D 57x2,9</t>
  </si>
  <si>
    <t>723150314R00</t>
  </si>
  <si>
    <t>Potrubí ocelové hladké černé svařované D 89x3,6</t>
  </si>
  <si>
    <t>723150368R00</t>
  </si>
  <si>
    <t>Potrubí ocel. černé svařované - chráničky D 76/3,2</t>
  </si>
  <si>
    <t>723160336R00</t>
  </si>
  <si>
    <t>Rozpěrka přípojky plynoměru G 6/4</t>
  </si>
  <si>
    <t>723229102R00</t>
  </si>
  <si>
    <t>Montáž plynovod.armatur s 1závitem, G 1/2</t>
  </si>
  <si>
    <t>723239102R00</t>
  </si>
  <si>
    <t>Montáž plynovodních armatur, 2 závity, G 3/4</t>
  </si>
  <si>
    <t>723239105R00</t>
  </si>
  <si>
    <t>Montáž plynovodních armatur, 2 závity, G 6/4</t>
  </si>
  <si>
    <t>723239106R00</t>
  </si>
  <si>
    <t>Montáž plynovodních armatur, 2 závity, G 2</t>
  </si>
  <si>
    <t>723261913R00</t>
  </si>
  <si>
    <t>Montáž plynoměru PS-10</t>
  </si>
  <si>
    <t>230170012R00</t>
  </si>
  <si>
    <t>Zkouška těsnosti potrubí, DN 50 - 80</t>
  </si>
  <si>
    <t>31630508.AR</t>
  </si>
  <si>
    <t>Oblouk K3 90° 11353.1 d 26,9 x 2,3 mm</t>
  </si>
  <si>
    <t>31630515.AR</t>
  </si>
  <si>
    <t>Oblouk K3 90° 11353.1 d 48,3 x 2,6 mm</t>
  </si>
  <si>
    <t>31630519R</t>
  </si>
  <si>
    <t>Oblouk K3 90° 11353.1 d 60,3 x 2,9 mm</t>
  </si>
  <si>
    <t>316331023R</t>
  </si>
  <si>
    <t>Přechod přímý 60,3/48,3</t>
  </si>
  <si>
    <t>31960207R</t>
  </si>
  <si>
    <t>Dno klenuté DN 80/88,9x3</t>
  </si>
  <si>
    <t>55113459.EN</t>
  </si>
  <si>
    <t>Kohout kulový pro plyn 3/4" plnoprůtočný, páčka</t>
  </si>
  <si>
    <t>55113463.EN</t>
  </si>
  <si>
    <t>Kohout kulový pro plyn 2" plnoprůtočný, páčka</t>
  </si>
  <si>
    <t>551310173.EN</t>
  </si>
  <si>
    <t>Ventil vzorkovací, přímý 1/2", vnější závit</t>
  </si>
  <si>
    <t>723.1040.02/L</t>
  </si>
  <si>
    <t>Havarijní ventil závitový s ručním otevíráním, DN 40, 230V, do tlaku 50kPa, bez proudu uzavřeno</t>
  </si>
  <si>
    <t>723.426100172</t>
  </si>
  <si>
    <t>Membránový plynoměr s roztečí hrdel 250mm. Měření do Qmax=16,0m3/h, hrdla G6/4"</t>
  </si>
  <si>
    <t>723.44022200</t>
  </si>
  <si>
    <t>Regulátor tlaku membránový, 100/2kPa, Qmax=25,0m3/h, rohové provedení, vstup 3/4" sferokonus, výstup 5/4" převlečná matice</t>
  </si>
  <si>
    <t>783425350R00</t>
  </si>
  <si>
    <t>Nátěr syntet. potrubí do DN 100 mm Z +2x +1x email</t>
  </si>
  <si>
    <t>820.8020-45</t>
  </si>
  <si>
    <t>Nástěnná oceloplechová rozvodnice s dveřmi, 400x600x200mm, krytí IP40, po otevření dveří IP20, přívody vrchem, panty vlevo, montážní plech</t>
  </si>
  <si>
    <t>820.1182-9648</t>
  </si>
  <si>
    <t>Jistič jednomodulový  1fázový 10 A, char. B, zkratová odolnost 6 kA</t>
  </si>
  <si>
    <t>820.1184-2533</t>
  </si>
  <si>
    <t>Signálka do dveří rozvaděče LED - signálka bílá, 230Vac, d=22mm</t>
  </si>
  <si>
    <t>820.1184-2534</t>
  </si>
  <si>
    <t>Signálka do dveří rozvaděče LED - signálka žlutá, 230Vac, d=22mm</t>
  </si>
  <si>
    <t>820.1183-2567</t>
  </si>
  <si>
    <t>Ovladač AUT/0/RUČ do dveří rozv. - ovladač dvě polohy s aretací, nulová poloha, 2x spínací kontakt v pol. RUČ, 1x spínací kontakt v pol. AUT, zatížení kontaktů 230V/6A</t>
  </si>
  <si>
    <t>820.1181-1002</t>
  </si>
  <si>
    <t>Kabelová průchodka Pg 11 – plastová</t>
  </si>
  <si>
    <t>821.0033-11</t>
  </si>
  <si>
    <t>Kaskádní regulátor s OpenTherm - předprogramovaný regulátor s displejem – 5+1xOpenTherm,  4xAI, 1xRO, 1xDO, napájení 230 V / 6 VA, 2 řádkový displej, 4 tlačítka, montáž na zeď</t>
  </si>
  <si>
    <t>821.0038-05</t>
  </si>
  <si>
    <t>Snímač venkovní teploty - snímací prvek NTC 10kohm / 25°C, krytí IP54</t>
  </si>
  <si>
    <t>821.0038-20</t>
  </si>
  <si>
    <t>Snímač teploty příložný - snímací prvek NTC 10kohm / 25°C, krytí IP54</t>
  </si>
  <si>
    <t>822.1182-9688</t>
  </si>
  <si>
    <t>Jistič jednomodulový  1fázový 16 A, char. B, zkratová odolnost 10 kA</t>
  </si>
  <si>
    <t>823.7004-06</t>
  </si>
  <si>
    <t>Vodič silový celoplastový 1,0 kV, vodiče Cu pevné kulaté, izolace PVC, srov. s drátem CY6, dodávka, instalace do kabelové trasy, zakončení a připojení, popisy na obou koncích</t>
  </si>
  <si>
    <t>Vodič silový celoplastový 1,0 kV, vodiče Cu pevné kulaté, izolace PVC, zkušební napětí 4 kV, max. provozní teplota při zkratu 160 °C, max. provozní teplota jádra 70 °C, barva izolace vodičů dle ČSN 33 0165, barva pláště zeleno/žlutá, kabel odolný proti UV-záření dle ČSN 34 7010 a proti šíření plamene dle ČSN EN 50 265-2-1, srovnatelný s drátem CY6</t>
  </si>
  <si>
    <t>311231114R00</t>
  </si>
  <si>
    <t>Zdivo nosné cihelné z CP 29 P15 na MVC 2,5</t>
  </si>
  <si>
    <t>m3</t>
  </si>
  <si>
    <t>POL1_1</t>
  </si>
  <si>
    <t>0,2*1,17*0,4</t>
  </si>
  <si>
    <t>VV</t>
  </si>
  <si>
    <t>342248112R00</t>
  </si>
  <si>
    <t>Příčky POROTHERM 11,5 P+D na MVC 5, tl. 115 mm</t>
  </si>
  <si>
    <t>(2+2,125)*2,6</t>
  </si>
  <si>
    <t>612421637R00</t>
  </si>
  <si>
    <t>Omítka vnitřní zdiva, MVC, štuková</t>
  </si>
  <si>
    <t>(2+2,125)*2*2,6+0,2*1,17</t>
  </si>
  <si>
    <t>rezerva : 7,316</t>
  </si>
  <si>
    <t>612425931R00</t>
  </si>
  <si>
    <t>Omítka vápenná vnitřního ostění - štuková</t>
  </si>
  <si>
    <t>(1+2,07*2+1,2*2+1,17*2)*0,2</t>
  </si>
  <si>
    <t>0,024</t>
  </si>
  <si>
    <t>622421143R00</t>
  </si>
  <si>
    <t>Omítka vnější stěn, MVC, štuková, složitost 1-2</t>
  </si>
  <si>
    <t>0,2*1,17</t>
  </si>
  <si>
    <t>rezerva : 1,79</t>
  </si>
  <si>
    <t>622471317R00</t>
  </si>
  <si>
    <t>Nátěr nebo nástřik stěn vnějších, složitost 1 - 2</t>
  </si>
  <si>
    <t>764410850R00</t>
  </si>
  <si>
    <t>Demontáž oplechování parapetů,rš od 100 do 330 mm</t>
  </si>
  <si>
    <t>764510450R00</t>
  </si>
  <si>
    <t>Oplechování parapetů včetně rohů Ti Zn, rš 330 mm</t>
  </si>
  <si>
    <t>941955001R00</t>
  </si>
  <si>
    <t>Lešení lehké pomocné, výška podlahy do 1,2 m</t>
  </si>
  <si>
    <t>1,725*2,125+3,85*2,475</t>
  </si>
  <si>
    <t>4*1</t>
  </si>
  <si>
    <t>962032231R00</t>
  </si>
  <si>
    <t>Bourání zdiva z cihel pálených na MVC</t>
  </si>
  <si>
    <t>1*0,9*0,4</t>
  </si>
  <si>
    <t>971033251R00</t>
  </si>
  <si>
    <t>Vybourání otv. zeď cihel. 0,0225 m2, tl. 45cm, MVC</t>
  </si>
  <si>
    <t>90001</t>
  </si>
  <si>
    <t>D+M okno plast 1200/1170 vč.vnitřního parapetu</t>
  </si>
  <si>
    <t>ks</t>
  </si>
  <si>
    <t>Vybourání vnějších výplní vč.vnitřních parapetů vč.likvidace</t>
  </si>
  <si>
    <t>1,2*1,17*2</t>
  </si>
  <si>
    <t>90002</t>
  </si>
  <si>
    <t>D+M dveře plast 1000/2070</t>
  </si>
  <si>
    <t>979082121R00</t>
  </si>
  <si>
    <t>Příplatek k vnitrost. dopravě suti za dalších 5 m</t>
  </si>
  <si>
    <t>157901T10</t>
  </si>
  <si>
    <t>Uložení suti na skládku bez zhutnění</t>
  </si>
  <si>
    <t>979990001R00</t>
  </si>
  <si>
    <t>Poplatek za skládku stavební suti</t>
  </si>
  <si>
    <t>999281111R00</t>
  </si>
  <si>
    <t>Přesun hmot pro opravy a údržbu do výšky 25 m</t>
  </si>
  <si>
    <t>784195212R00</t>
  </si>
  <si>
    <t>Malba tekutá Primalex Plus, bílá, 2 x</t>
  </si>
  <si>
    <t>POL1_7</t>
  </si>
  <si>
    <t>(3,85+4,6)*2*2,6</t>
  </si>
  <si>
    <t>(2+2)*2*2,6+4</t>
  </si>
  <si>
    <t>722239102R00</t>
  </si>
  <si>
    <t>Montáž vodovodních armatur 2závity, G 3/4</t>
  </si>
  <si>
    <t>734421160R00</t>
  </si>
  <si>
    <t>Tlakoměr deformační 0-10 MPa č. 03322, D 100</t>
  </si>
  <si>
    <t>722172312E00</t>
  </si>
  <si>
    <t>Potrubí z PPR, PN 16, D 25x3,5 mm</t>
  </si>
  <si>
    <t>722181212EN8</t>
  </si>
  <si>
    <t>Izolace návleková, polyuretanová, tl. stěny 9 mm, vnitřní průměr 25 mm</t>
  </si>
  <si>
    <t>722181215EN8</t>
  </si>
  <si>
    <t>Izolace návleková, polyuretanová, tll. stěny 25 mm, vnitřní průměr 25 mm</t>
  </si>
  <si>
    <t>42256511EN</t>
  </si>
  <si>
    <t>Ventil pojistný, pro TV, 3/4" x 1" ,závitový, pojistný přetlak 8bar</t>
  </si>
  <si>
    <t>5511353202EN</t>
  </si>
  <si>
    <t>Kohout kulový pro SV a TV, 3/4" zelená páčka</t>
  </si>
  <si>
    <t>551135732EN</t>
  </si>
  <si>
    <t>Klapka zpětná, pro SV, 3/4"</t>
  </si>
  <si>
    <t>731.27086LA</t>
  </si>
  <si>
    <t xml:space="preserve">Hlavice pro připojení odkouření na kotel, koaxiální koleno 90° -  60/100, s měřícím otvorem </t>
  </si>
  <si>
    <t>731.97936158E</t>
  </si>
  <si>
    <t>Přečerpávací stanice kondenzátu, Hmax = 5,4m, Qmax = 420l/h, 230V, včetně 5m hadice d10mm</t>
  </si>
  <si>
    <t>731.97936177</t>
  </si>
  <si>
    <t>Prodloužení hadice k přečerpávací stanici kondenzátu, d10mm, délka 6m</t>
  </si>
  <si>
    <t>Plynový kondenzační kotel o regulovatelném výkonu 5,4-49,0kW pro ohřev TV v externím zásobníku, možnost řízení Open Therm, včetně čidla do zásobníku</t>
  </si>
  <si>
    <t>731.LPALK8</t>
  </si>
  <si>
    <t>Trubka koaxiální 80/125 - 1000mm, s výfukovým košem</t>
  </si>
  <si>
    <t>731.UPRKS8</t>
  </si>
  <si>
    <t>Krycí manžeta prostupu kouřovodu, DN 125, černá, UV stabilní</t>
  </si>
  <si>
    <t>732219301R00</t>
  </si>
  <si>
    <t>Montáž ohříváků vody stojat.kombinovaných do 200 l</t>
  </si>
  <si>
    <t>732339101R00</t>
  </si>
  <si>
    <t>Montáž nádoby expanzní tlakové 12 l</t>
  </si>
  <si>
    <t>732339106R00</t>
  </si>
  <si>
    <t>Montáž nádoby expanzní tlakové 110 l</t>
  </si>
  <si>
    <t>732.7308000</t>
  </si>
  <si>
    <t>Expanzní nádoba s membránou pro pitnou vodu, objem 8 litrů, PN 10, přetlak plynu v nádobě 4,0bar</t>
  </si>
  <si>
    <t>732.8001411</t>
  </si>
  <si>
    <t>Expanzní nádoba pro systém ÚT, objem 100 litrů, PN 6</t>
  </si>
  <si>
    <t>732.GRA3010A</t>
  </si>
  <si>
    <t>Nepřímoohřívaný zásobníkový ohřívač TV o objemu 150 litrů, stojatý, 35kW</t>
  </si>
  <si>
    <t>998732293R00</t>
  </si>
  <si>
    <t>733111103R00</t>
  </si>
  <si>
    <t>Potrubí závitové bezešvé běžné nízkotlaké DN 15</t>
  </si>
  <si>
    <t>Tlakoměr deformační 0-4 MPa č. 03322, D 100, včetně smyčky a zkušebního kohoutu</t>
  </si>
  <si>
    <t>5511361552EN</t>
  </si>
  <si>
    <t>Filtr s vnitřními závity pro ÚT 1 1/4"</t>
  </si>
  <si>
    <t>735111810R00</t>
  </si>
  <si>
    <t>Demontáž těles otopných litinových článkových, v místnosti plynového kotle</t>
  </si>
  <si>
    <t>735192911R00</t>
  </si>
  <si>
    <t>Zpětná montáž otop.těles článků litinových, přemístění tělesa z prostoru kotle</t>
  </si>
  <si>
    <t>723120205R00</t>
  </si>
  <si>
    <t>Potrubí ocelové závitové černé svařované DN 32</t>
  </si>
  <si>
    <t>723150367R00</t>
  </si>
  <si>
    <t>Potrubí ocel. černé svařované - chráničky D 57/2,9</t>
  </si>
  <si>
    <t>723239104R00</t>
  </si>
  <si>
    <t>Montáž plynovodních armatur, 2 závity, G 5/4</t>
  </si>
  <si>
    <t>31630511R</t>
  </si>
  <si>
    <t>Oblouk K3 90° 11353.1 d 38 x 2,6 mm</t>
  </si>
  <si>
    <t>316331014R</t>
  </si>
  <si>
    <t>Přechod přímý 42,4/26,9</t>
  </si>
  <si>
    <t>316331015R</t>
  </si>
  <si>
    <t>Přechod přímý 42,4/33,7</t>
  </si>
  <si>
    <t>Kohout kulový plynový 3/4" plnoprůtočný, páčka</t>
  </si>
  <si>
    <t>55113461.EN</t>
  </si>
  <si>
    <t>Kohout kulový plynový 1"1/4 plnoprůtočný, páčka</t>
  </si>
  <si>
    <t>Trubka dvouplášťová - ohebná do země, průměr 50 mm</t>
  </si>
  <si>
    <t>732339107R00</t>
  </si>
  <si>
    <t>Montáž nádoby expanzní tlakové 140 l</t>
  </si>
  <si>
    <t>732.8001611</t>
  </si>
  <si>
    <t>Expanzní nádoba pro systém ÚT, objem 140 litrů, PN 6</t>
  </si>
  <si>
    <t>820.1181-1004</t>
  </si>
  <si>
    <t>Kabelová průchodka Pg 16 – plastová</t>
  </si>
  <si>
    <t>63154533E</t>
  </si>
  <si>
    <t>Pouzdro potrubní izolační 42/30 mm, kamenná vlna s Al fólií se skelnou mřížkou na povrchu</t>
  </si>
  <si>
    <t>722239103R00</t>
  </si>
  <si>
    <t>Montáž vodovodních armatur 2závity, G 1</t>
  </si>
  <si>
    <t>Tlaková zkouška vodovodního potrubí do DN 32</t>
  </si>
  <si>
    <t>722172313E00</t>
  </si>
  <si>
    <t>Potrubí z PPR, PN 16, D 32x4,4 mm</t>
  </si>
  <si>
    <t>722181212EN6</t>
  </si>
  <si>
    <t>Izolace návleková, polyuretanová, tl. stěny 9 mm, vnitřní průměr 32 mm</t>
  </si>
  <si>
    <t>722181215EN9</t>
  </si>
  <si>
    <t>Izolace návleková, polyuretanová, tl. stěny 25 mm, vnitřní průměr 32 mm</t>
  </si>
  <si>
    <t>5511353203R</t>
  </si>
  <si>
    <t>Kohout kulový pro SV a TV, 1" zelená páčka</t>
  </si>
  <si>
    <t>551135733R</t>
  </si>
  <si>
    <t>Klapka zpětná, pro SV, 1"</t>
  </si>
  <si>
    <t>55113615500EN</t>
  </si>
  <si>
    <t>Filtr s vnitřními závity, pro SV a TV, 1/2"</t>
  </si>
  <si>
    <t>731.ECD24H</t>
  </si>
  <si>
    <t>Plynový kondenzační kotel o regulovatelném výkonu 2,7-24,0kW  pro ohřev TV v externím zásobníku, možnost řízení Open Therm, včetně čidla do zásobníku</t>
  </si>
  <si>
    <t>731.LPRK15</t>
  </si>
  <si>
    <t>Trubka koaxiální 60/100 - 1000mm</t>
  </si>
  <si>
    <t>732.59641500E</t>
  </si>
  <si>
    <t>Čerpadlo cirkulace TV, bronzové, nebo nerezové, H=1,0m, Qe0,4m3/h, 230V</t>
  </si>
  <si>
    <t>55113527.AR</t>
  </si>
  <si>
    <t>5511361552R</t>
  </si>
  <si>
    <t>Filtr s vnitřními závity pro ÚT, 1 1/4"</t>
  </si>
  <si>
    <t>Tlaková zkouška potrubí  do DN 32</t>
  </si>
  <si>
    <t>612421431R00</t>
  </si>
  <si>
    <t>Oprava vápen.omítek stěn do 50 % pl. - štukových</t>
  </si>
  <si>
    <t>731100804R00</t>
  </si>
  <si>
    <t>Demontáž kotle litinového Viadrus U,G Emka 6 čl.</t>
  </si>
  <si>
    <t>731.DPDS45</t>
  </si>
  <si>
    <t>Střešní nástavec (komínek) koaxiální 60/100, komplet</t>
  </si>
  <si>
    <t>731.ECD34H</t>
  </si>
  <si>
    <t>Plynový kondenzační kotel o regulovatelném výkonu 2,8-34,0kW pro ohřev TV v externím zásobníku, možnost řízení Open Therm, včetně čidla do zásobníku</t>
  </si>
  <si>
    <t>732324812R00</t>
  </si>
  <si>
    <t>Vypuštění vody z nádrží o obsahu 100 l</t>
  </si>
  <si>
    <t>732339105R00</t>
  </si>
  <si>
    <t>Montáž nádoby expanzní tlakové 80 l</t>
  </si>
  <si>
    <t>732420813R00</t>
  </si>
  <si>
    <t>Demontáž čerpadel oběhových spirálních DN 50</t>
  </si>
  <si>
    <t>732.8001211</t>
  </si>
  <si>
    <t>Expanzní nádoba pro systém ÚT, objem 80 litrů, PN 6</t>
  </si>
  <si>
    <t>733111303R00</t>
  </si>
  <si>
    <t>Potrubí závit. běžné svařované nízkotlak. DN 15</t>
  </si>
  <si>
    <t>Tělesa otopná litinová + zákl.nátěr, 500/160, 2 tělesa po 23 článcích</t>
  </si>
  <si>
    <t>735221814R00</t>
  </si>
  <si>
    <t>Demontáž regstr. z hl.trubek DN 50 do 3 m,4pramen.</t>
  </si>
  <si>
    <t>732339103R00</t>
  </si>
  <si>
    <t>Montáž nádoby expanzní tlakové 35 l</t>
  </si>
  <si>
    <t>732.8270100</t>
  </si>
  <si>
    <t>Expanzní nádoba pro systém ÚT, objem 35 litrů, PN 6</t>
  </si>
  <si>
    <t>Úprava napojovacího místa na stávající potrubí, vedoucí do objektu č. 4 a úprava v objektu č. 4</t>
  </si>
  <si>
    <t>731.52106410</t>
  </si>
  <si>
    <t>Neutralizační box pro kotle do 50kW</t>
  </si>
  <si>
    <t>Plynový kondenzační kotel o regulovatelném výkonu 2,7-24,0kW, možnost řízení Open Therm</t>
  </si>
  <si>
    <t>731.0005E05</t>
  </si>
  <si>
    <t>Dodávka a montáž oplocení plynového kotle</t>
  </si>
  <si>
    <t>733111302R00</t>
  </si>
  <si>
    <t>Potrubí závit. běžné svařované nízkotlak. DN 10</t>
  </si>
  <si>
    <t>733111304R00</t>
  </si>
  <si>
    <t>Potrubí závit. běžné svařované nízkotlak. DN 20</t>
  </si>
  <si>
    <t>733190217R00</t>
  </si>
  <si>
    <t>Tlaková zkouška ocelového hladkého potrubí do D 51</t>
  </si>
  <si>
    <t>735156661E00</t>
  </si>
  <si>
    <t>Otopné těleso panelové, s bočním připojením, typ 22, výška 600mm, délka 500mm</t>
  </si>
  <si>
    <t>735156663E00</t>
  </si>
  <si>
    <t>Otopné těleso panelové, s bočním připojením, typ 22, výška 600mm, délka 700mm</t>
  </si>
  <si>
    <t>735156667E00</t>
  </si>
  <si>
    <t>Otopné těleso panelové, s bočním připojením, typ 22, výška 600mm, délka 1200mm</t>
  </si>
  <si>
    <t>735171313E00</t>
  </si>
  <si>
    <t>Těleso trubkové, lineární, výška 1820mm, šířka 450mm, včetně upevňovacích konzol, zátky a odvzduš. ventilu</t>
  </si>
  <si>
    <t>735411812E00</t>
  </si>
  <si>
    <t>Demontáž elektrických konvektorů, délka do 1600 mm</t>
  </si>
  <si>
    <t>Nátěr syntet. potrubí do DN 50 mm  Z+1x +1x email</t>
  </si>
  <si>
    <t>722190401R00</t>
  </si>
  <si>
    <t>Vyvedení a upevnění výpustek DN 15</t>
  </si>
  <si>
    <t>725829201RT1</t>
  </si>
  <si>
    <t>Montáž baterie umyv.a dřezové nástěnné chromové, včetně dodávky pákové baterie, nástěnné</t>
  </si>
  <si>
    <t>731.ECD24</t>
  </si>
  <si>
    <t>Plynový kondenzační kotel o regulovatelném výkonu 2,7-24,0kW s integrovaným výměníkem pro ohřev TV, možnost řízení Open Therm</t>
  </si>
  <si>
    <t>732339102R00</t>
  </si>
  <si>
    <t>Montáž nádoby expanzní tlakové 25 l.</t>
  </si>
  <si>
    <t>732.8250100</t>
  </si>
  <si>
    <t>Expanzní nádoba pro systém ÚT, objem 18 litrů, PN 6</t>
  </si>
  <si>
    <t>ING</t>
  </si>
  <si>
    <t>113108315R00</t>
  </si>
  <si>
    <t>Odstranění podkladu pl.do 50 m2, živice tl. 15 cm</t>
  </si>
  <si>
    <t>0,4*3,5</t>
  </si>
  <si>
    <t>0,4*4,5</t>
  </si>
  <si>
    <t>0,4*6,5</t>
  </si>
  <si>
    <t>113109315R00</t>
  </si>
  <si>
    <t>Odstranění podkladu pl.50 m2, bet.prostý tl.15 cm</t>
  </si>
  <si>
    <t>0,4*3</t>
  </si>
  <si>
    <t>0,4*4</t>
  </si>
  <si>
    <t>115101201R00</t>
  </si>
  <si>
    <t>Čerpání vody na výšku do 10 m, přítok do 500 l/min</t>
  </si>
  <si>
    <t>115101301R00</t>
  </si>
  <si>
    <t>Pohotovost čerp. soupravy, výška 10 m, přítok 500 l</t>
  </si>
  <si>
    <t>den</t>
  </si>
  <si>
    <t>119001411R00</t>
  </si>
  <si>
    <t>Dočasné zajištění beton.a plast. potrubí do DN 200</t>
  </si>
  <si>
    <t>0,4</t>
  </si>
  <si>
    <t>119001421R00</t>
  </si>
  <si>
    <t>Dočasné zajištění kabelů - do počtu 3 kabelů</t>
  </si>
  <si>
    <t>2*0,6</t>
  </si>
  <si>
    <t>0,6</t>
  </si>
  <si>
    <t>3*0,6</t>
  </si>
  <si>
    <t>120001101R00</t>
  </si>
  <si>
    <t>Příplatek za ztížení vykopávky v blízkosti vedení</t>
  </si>
  <si>
    <t>4*1*1,1*1,5</t>
  </si>
  <si>
    <t>32*0,6*1,1*1,5</t>
  </si>
  <si>
    <t>121101101R00</t>
  </si>
  <si>
    <t>Sejmutí ornice s přemístěním do 50 m, šíře pruhu 3,0m</t>
  </si>
  <si>
    <t>0,25*3*750</t>
  </si>
  <si>
    <t>132201212R00</t>
  </si>
  <si>
    <t>Hloubení rýh š. 40cm a š. 95cm do hloubky 200 cm hor.3 do 1000m3,STROJNĚ, cca 1/2 trasy</t>
  </si>
  <si>
    <t>0,4*1,5*355</t>
  </si>
  <si>
    <t>0,95*1,5*80</t>
  </si>
  <si>
    <t>132201219R00</t>
  </si>
  <si>
    <t>Příplatek za lepivost - hloubení rýh 200cm v hor.3</t>
  </si>
  <si>
    <t>0,4*1,5*710</t>
  </si>
  <si>
    <t>139601102R00</t>
  </si>
  <si>
    <t>Ruční výkop jam, rýh a šachet v hornině tř. 3</t>
  </si>
  <si>
    <t>151101101R00</t>
  </si>
  <si>
    <t>Pažení a rozepření stěn rýh - příložné - hl. do 2m</t>
  </si>
  <si>
    <t>2*(1,5*80)</t>
  </si>
  <si>
    <t>2*(1,5*710)</t>
  </si>
  <si>
    <t>151101111R00</t>
  </si>
  <si>
    <t>Odstranění pažení stěn rýh - příložné - hl. do 2 m</t>
  </si>
  <si>
    <t>161101101R00</t>
  </si>
  <si>
    <t>Svislé přemístění výkopku z hor.1-4 do 2,5 m</t>
  </si>
  <si>
    <t>162701105R00</t>
  </si>
  <si>
    <t>Vodorovné přemístění výkopku z hor.1-4 do 10000 m</t>
  </si>
  <si>
    <t>0,4*0,3*710</t>
  </si>
  <si>
    <t>0,95*0,3*80</t>
  </si>
  <si>
    <t>171201201R00</t>
  </si>
  <si>
    <t>Uložení sypaniny na skl.-sypanina na výšku přes 2m</t>
  </si>
  <si>
    <t>174101101R00</t>
  </si>
  <si>
    <t>Zásyp jam, rýh, šachet se zhutněním</t>
  </si>
  <si>
    <t>včetně strojního přemístění materiálu pro zásyp ze vzdálenosti do 10 m od okraje zásypu</t>
  </si>
  <si>
    <t>0,4*0,8*710</t>
  </si>
  <si>
    <t>0,95*0,8*710</t>
  </si>
  <si>
    <t>175101101RT2</t>
  </si>
  <si>
    <t>Obsyp potrubí bez prohození sypaniny, s dodáním štěrkopísku frakce 0 - 22 mm</t>
  </si>
  <si>
    <t>0,4*0,25*710</t>
  </si>
  <si>
    <t>180401211R00</t>
  </si>
  <si>
    <t>Založení trávníku lučního výsevem v rovině</t>
  </si>
  <si>
    <t>3*710</t>
  </si>
  <si>
    <t>3*80</t>
  </si>
  <si>
    <t>181101101R00</t>
  </si>
  <si>
    <t>Úprava pláně v zářezech v hor. 1-4, bez zhutnění</t>
  </si>
  <si>
    <t>0,4*710</t>
  </si>
  <si>
    <t>0,95*80</t>
  </si>
  <si>
    <t>181301115R00</t>
  </si>
  <si>
    <t>Rozprostření ornice, rovina, tl.25-30 cm,nad 500m2</t>
  </si>
  <si>
    <t>199000002R00</t>
  </si>
  <si>
    <t>Poplatek za skládku horniny 1- 4</t>
  </si>
  <si>
    <t>119.0001.E01</t>
  </si>
  <si>
    <t>Dočasná ochrana stromů bedněním</t>
  </si>
  <si>
    <t>141700103E00</t>
  </si>
  <si>
    <t>Protlak neřízený, s osazením ocelové chráničky DN 100 mm v hor.1 - 4</t>
  </si>
  <si>
    <t>183403153E00</t>
  </si>
  <si>
    <t>Obdělání půdy hradáním, v rovině</t>
  </si>
  <si>
    <t>00572460R</t>
  </si>
  <si>
    <t>Směs travní technická balení 25 kg PROFI</t>
  </si>
  <si>
    <t>451572211R00</t>
  </si>
  <si>
    <t>Lože pod potrubí z kameniva těženého 4 - 8 mm</t>
  </si>
  <si>
    <t>0,4*0,1*710</t>
  </si>
  <si>
    <t>0,95*0,1*80</t>
  </si>
  <si>
    <t>566903111R00</t>
  </si>
  <si>
    <t>Vyspravení podkladu po překopech kam.hrubě drceným</t>
  </si>
  <si>
    <t>572952112E01</t>
  </si>
  <si>
    <t>Vyspravení krytu po překopu asf.betonem tl.do 15 cm</t>
  </si>
  <si>
    <t>871151121R00</t>
  </si>
  <si>
    <t>Montáž trubek polyetylenových ve výkopu d 25 mm</t>
  </si>
  <si>
    <t>871161121R00</t>
  </si>
  <si>
    <t>Montáž trubek polyetylenových ve výkopu d 32 mm</t>
  </si>
  <si>
    <t>871171121R00</t>
  </si>
  <si>
    <t>Montáž trubek polyetylenových ve výkopu d 40 mm</t>
  </si>
  <si>
    <t>871181121R00</t>
  </si>
  <si>
    <t>Montáž trubek polyetylenových ve výkopu d 50 mm</t>
  </si>
  <si>
    <t>877152121R00</t>
  </si>
  <si>
    <t>Přirážka za 1 spoj elektrotvarovky d 25 mm</t>
  </si>
  <si>
    <t>877162121R00</t>
  </si>
  <si>
    <t>Přirážka za 1 spoj elektrotvarovky d 32 mm</t>
  </si>
  <si>
    <t>877172121R00</t>
  </si>
  <si>
    <t>Přirážka za 1 spoj elektrotvarovky d 40 mm</t>
  </si>
  <si>
    <t>877182121R00</t>
  </si>
  <si>
    <t>Přirážka za 1 spoj elektrotvarovky d 50 mm</t>
  </si>
  <si>
    <t>899401112R00</t>
  </si>
  <si>
    <t>Osazení poklopů litinových šoupátkových</t>
  </si>
  <si>
    <t>230170001R00</t>
  </si>
  <si>
    <t>Příprava pro zkoušku těsnosti, DN do 40</t>
  </si>
  <si>
    <t>sada</t>
  </si>
  <si>
    <t>230220031R00</t>
  </si>
  <si>
    <t>Montáž čichačky na chráničku PN 38 6724</t>
  </si>
  <si>
    <t>388996111E00</t>
  </si>
  <si>
    <t>Pokládka chráničky kabelu z HDPE do DN 63 mm, výkop, pro napájecí kabel fakturačního plynoměru - dodávka MaR</t>
  </si>
  <si>
    <t>Včetně spojovacího materiálu.</t>
  </si>
  <si>
    <t>28314145.AR</t>
  </si>
  <si>
    <t>Fólie výstražná VF-220P š.220mm žlutá "POZOR PLYN"</t>
  </si>
  <si>
    <t>283141491R</t>
  </si>
  <si>
    <t>Fólie signalizační SF-080 š. 220 mm červeno-bílá</t>
  </si>
  <si>
    <t>286.CS402422332</t>
  </si>
  <si>
    <t>Prostupové těsnění pro utěsnění potrubí a kabelů v chráničkách a vrtaných otvorech, standart, Průměr trubky 32-40mm, průměr chráničky nebo otvoru 100mm</t>
  </si>
  <si>
    <t>28613081.EN</t>
  </si>
  <si>
    <t>Elektroredukce d  32- 25 mm PE 100</t>
  </si>
  <si>
    <t>28613082.EN</t>
  </si>
  <si>
    <t>Elektroredukce d  40- 32 mm PE 100</t>
  </si>
  <si>
    <t>28613083.EN</t>
  </si>
  <si>
    <t>Elektroredukce d  50- 32 mm PE 100</t>
  </si>
  <si>
    <t>28613084.EN</t>
  </si>
  <si>
    <t>Elektroredukce d  50- 40 mm PE 100</t>
  </si>
  <si>
    <t>28613121.MR</t>
  </si>
  <si>
    <t>Elektro T-kus KIT d  25mm rovnoramenný PE100 SDR11</t>
  </si>
  <si>
    <t>28613122.MR</t>
  </si>
  <si>
    <t>Elektro T-kus KIT d  32mm rovnoramenný PE100 SDR11</t>
  </si>
  <si>
    <t>28613123.MR</t>
  </si>
  <si>
    <t>Elektro T-kus KIT d  40mm rovnoramenný PE100 SDR11</t>
  </si>
  <si>
    <t>28613124.MR</t>
  </si>
  <si>
    <t>Elektro T-kus KIT d  50mm rovnoramenný PE100 SDR11</t>
  </si>
  <si>
    <t>28613603EN</t>
  </si>
  <si>
    <t>Trubka s ochranným pláštěm SDR 11 25x3,0 mm plyn - návin, se signalizačním vodičem</t>
  </si>
  <si>
    <t>28613607EN</t>
  </si>
  <si>
    <t>Trubka s ochranným pláštěm SDR 11 32x3,0 mm plyn - návin, se signalizačním vodičem</t>
  </si>
  <si>
    <t>28613609EN</t>
  </si>
  <si>
    <t>Trubka s ochranným pláštěm SDR 11 40x3,7 mm plyn - návin, se signalizačním vodičem</t>
  </si>
  <si>
    <t>28613611EN</t>
  </si>
  <si>
    <t>Trubka s ochranným pláštěm SDR 11 50x4,6 mm plyn - návin, se signalizačním vodičem</t>
  </si>
  <si>
    <t>28614050R</t>
  </si>
  <si>
    <t>Chránička plynová PEHD d 40 x 3,0 x 6000 mm</t>
  </si>
  <si>
    <t>28621105251.EN</t>
  </si>
  <si>
    <t>Přechodka PE-měď D 25 x 1" vnější závit</t>
  </si>
  <si>
    <t>28621105502.EN</t>
  </si>
  <si>
    <t>Přechodka PE-měď D 50 x 2" vnější závit</t>
  </si>
  <si>
    <t>28653233.EN</t>
  </si>
  <si>
    <t>Objímka 32 S (pro spojku) plyn</t>
  </si>
  <si>
    <t>28653235.EN</t>
  </si>
  <si>
    <t>Objímka 50 S (pro spojku) plyn</t>
  </si>
  <si>
    <t>28653240.EN</t>
  </si>
  <si>
    <t>Držák objímky A (pro spojku) zadní</t>
  </si>
  <si>
    <t>28653321.EN</t>
  </si>
  <si>
    <t>Koleno 90° elektrosvařovací d 25 mm</t>
  </si>
  <si>
    <t>28653324.EN</t>
  </si>
  <si>
    <t>Koleno 90° elektrosvařovací d 50 mm</t>
  </si>
  <si>
    <t>31944406R</t>
  </si>
  <si>
    <t>Zátka č. 290 DN 1"       vnější závit pozink</t>
  </si>
  <si>
    <t>42291357R</t>
  </si>
  <si>
    <t>Poklop litinový 534 - šoupátkový, plyn</t>
  </si>
  <si>
    <t>RTS 15/ I</t>
  </si>
  <si>
    <t>Kohout kulový G1" plnoprůtočný, pro zemní plyn</t>
  </si>
  <si>
    <t>919735113R00</t>
  </si>
  <si>
    <t>Řezání stávajícího živičného krytu tl. 10 - 15 cm</t>
  </si>
  <si>
    <t>2*3,5</t>
  </si>
  <si>
    <t>2*4,5</t>
  </si>
  <si>
    <t>2*6,5</t>
  </si>
  <si>
    <t>998276101R00</t>
  </si>
  <si>
    <t>Přesun hmot, trubní vedení plastová, otevř. výkop</t>
  </si>
  <si>
    <t>na vzdálenost 15 m od hrany výkopu nebo od okraje šachty</t>
  </si>
  <si>
    <t>338171122R00</t>
  </si>
  <si>
    <t>Osazení sloupků plot.ocel. do 2,6 m, zabet.C 25/30</t>
  </si>
  <si>
    <t>767914830R00</t>
  </si>
  <si>
    <t>Demontáž oplocení rámového H do 2 m</t>
  </si>
  <si>
    <t>3+3+3</t>
  </si>
  <si>
    <t>33817112E01</t>
  </si>
  <si>
    <t>Demontáž sloupků plot.ocel. do 2,6 m, zabet.C 25/30</t>
  </si>
  <si>
    <t>767914120E00</t>
  </si>
  <si>
    <t>Zpětná montáž oplocení rámového H do 2 m</t>
  </si>
  <si>
    <t>4+3</t>
  </si>
  <si>
    <t>349121101E00</t>
  </si>
  <si>
    <t xml:space="preserve">Montáž skříně plyn - HUP </t>
  </si>
  <si>
    <t>349121105EN1</t>
  </si>
  <si>
    <t>Montáž základu ke skříni  plyn - HUP, vč.dodávky základu tvar U 62x35x30 cm pro PM1,PS1</t>
  </si>
  <si>
    <t>799.0001.E01</t>
  </si>
  <si>
    <t>Dočasné lávky - přechody přes výkop</t>
  </si>
  <si>
    <t>799.0002.E02</t>
  </si>
  <si>
    <t>Zabezpečení výkopu</t>
  </si>
  <si>
    <t>286.44540026</t>
  </si>
  <si>
    <t>Plechová skříň bez dna v700 x š700 x h350, úprava komaxit bílá, nebo hnědá</t>
  </si>
  <si>
    <t>286.44540027</t>
  </si>
  <si>
    <t>Sokl pro plechovou skříň v1000 x š700 x h350, úprava komaxit bílá, nebo hnědá</t>
  </si>
  <si>
    <t>998276101E00</t>
  </si>
  <si>
    <t>Přesun hmot</t>
  </si>
  <si>
    <t>460.E0001</t>
  </si>
  <si>
    <t>Vytýčení sítí</t>
  </si>
  <si>
    <t>460.E0002</t>
  </si>
  <si>
    <t>Geodetické vytýčení trasy</t>
  </si>
  <si>
    <t>460.E0003</t>
  </si>
  <si>
    <t>Geodetické zaměření trasy, do 100m</t>
  </si>
  <si>
    <t>460.E0004</t>
  </si>
  <si>
    <t>Příplatek geodetického zaměření trasy, za každých 50m</t>
  </si>
  <si>
    <t>460.E0005</t>
  </si>
  <si>
    <t>Geometrický plán pro věcné břemeno, pro každého vlastníka</t>
  </si>
  <si>
    <t>979083117R00</t>
  </si>
  <si>
    <t>Vodorovné přemístění suti na skládku do 6000 m</t>
  </si>
  <si>
    <t>979083191R00</t>
  </si>
  <si>
    <t>Příplatek za dalších započatých 1000 m nad 6000 m</t>
  </si>
  <si>
    <t xml:space="preserve">t     </t>
  </si>
  <si>
    <t>4*1*1*1,5</t>
  </si>
  <si>
    <t>31*0,6*1*1,5</t>
  </si>
  <si>
    <t>Hloubení rýh š. 40cm do hloubky 200 cm hor.3 do 1000m3,STROJNĚ, cca 1/2 trasy</t>
  </si>
  <si>
    <t>Výkop pro chráničky : 0,4*1,1*290</t>
  </si>
  <si>
    <t>0,4*1,1*580</t>
  </si>
  <si>
    <t>Kabelové komory : 8*1,4*2*1,3</t>
  </si>
  <si>
    <t>Šachty : 8*1,4*2*1,3</t>
  </si>
  <si>
    <t>0,4*0,3*580</t>
  </si>
  <si>
    <t>Výkop pro chráničky : 0,4*0,8*580</t>
  </si>
  <si>
    <t>Šachty : 8*(2*(0,1*2*1,3))+8*(2*(0,1*1,4*1,3))</t>
  </si>
  <si>
    <t>Obsyp chrániček bez prohození sypaniny, s dodáním štěrkopísku frakce 0 - 22 mm</t>
  </si>
  <si>
    <t>0,4*580</t>
  </si>
  <si>
    <t>212752111R00</t>
  </si>
  <si>
    <t>Trativody z drenážních trubek, lože, do DN 65 mm</t>
  </si>
  <si>
    <t>8*2*0,5</t>
  </si>
  <si>
    <t>273321321R00</t>
  </si>
  <si>
    <t>Železobeton základových desek C 20/25, Základové desky pod kabelové komory</t>
  </si>
  <si>
    <t>8*0,1*1,2*1,8</t>
  </si>
  <si>
    <t>899623181E01</t>
  </si>
  <si>
    <t>Obetonování kabelových komor betonem C40/50</t>
  </si>
  <si>
    <t>8*(2*(0,15*1,8*1,2)+2*(0,15*1,4*1,2))</t>
  </si>
  <si>
    <t>300.412604</t>
  </si>
  <si>
    <t>Podkladová hmota pro uložení víka kabelové komory, pytel 25kg, např. IZOLSAN FW</t>
  </si>
  <si>
    <t>Lože pod chráničky z kameniva těženého 4 - 8 mm</t>
  </si>
  <si>
    <t>0,4*0,15*580</t>
  </si>
  <si>
    <t>622.2015.75</t>
  </si>
  <si>
    <t>Jádrové vrtání otvorů do zdiva cihelného, šikmý otvor d112mm</t>
  </si>
  <si>
    <t>622300281E01</t>
  </si>
  <si>
    <t>Mont. chráničky kabelu do prostupu do objektu</t>
  </si>
  <si>
    <t>včetně dodávky materiálu.</t>
  </si>
  <si>
    <t>9*1,2</t>
  </si>
  <si>
    <t>23170126E</t>
  </si>
  <si>
    <t>Studnařská montážní pěna 750 ml</t>
  </si>
  <si>
    <t>34571147246E</t>
  </si>
  <si>
    <t>Trubka kabelová chránička, vrapovaná d110mm</t>
  </si>
  <si>
    <t>349121100E00</t>
  </si>
  <si>
    <t>Montáž rozvodné skříně skříně na fasádu objektu</t>
  </si>
  <si>
    <t>Pokládka chráničky kabelu z HDPE do DN 63 mm, výkop</t>
  </si>
  <si>
    <t>388996111E01</t>
  </si>
  <si>
    <t>Pokládka chráničky s mikrotrubičkami do DN 63 mm, výkop</t>
  </si>
  <si>
    <t>388996111E02</t>
  </si>
  <si>
    <t>Kalibrace a tlakování chrániček</t>
  </si>
  <si>
    <t>898012113E01</t>
  </si>
  <si>
    <t>Instalace kabelové komory HD-PE, 900x1480 mm, v.1100 mm, třída zatížení D, betonový věnec s výztuží</t>
  </si>
  <si>
    <t>včetně dodávky poklopu, betonového věnce z betonu C 20/25 výšky 400 mm s výztuží a bednění.</t>
  </si>
  <si>
    <t>283141491RE01</t>
  </si>
  <si>
    <t>Fólie signalizační š. 220 mm oranžová, telekomunikační</t>
  </si>
  <si>
    <t>34571147E01</t>
  </si>
  <si>
    <t>Kabelová chránička HDPE 40/33mm</t>
  </si>
  <si>
    <t>34571147E02</t>
  </si>
  <si>
    <t>Chránička s  mikrotrubičkami 7x10/8mm (např. SIDUCT)</t>
  </si>
  <si>
    <t>34571147E03</t>
  </si>
  <si>
    <t>Koncovka mikrotrubičky 10mm</t>
  </si>
  <si>
    <t>34571147E05</t>
  </si>
  <si>
    <t>Koncovka chráničky HDPE (typu Plasson) pr. 40 mm</t>
  </si>
  <si>
    <t>34571147E06</t>
  </si>
  <si>
    <t>Koncovka chráničky HDPE s ventilkem (typu Plasson) pr. 40 mm</t>
  </si>
  <si>
    <t>34571147E08</t>
  </si>
  <si>
    <t>Označník pro telekomunikace (Ball Marker typu 3M)</t>
  </si>
  <si>
    <t>349.ORM216</t>
  </si>
  <si>
    <t>Nástěnná venkovní rozvodná skříň pro optokabely, rozměr min. 900x550x350mm, bez vnitřní výstroje</t>
  </si>
  <si>
    <t>5534739764E</t>
  </si>
  <si>
    <t>Krycí plech chrániček, nerez, 100X250mm</t>
  </si>
  <si>
    <t>898.0900.1480.1050</t>
  </si>
  <si>
    <t>Kabelová komora, silniční provedení, rozměr 900x1480x1050mm</t>
  </si>
  <si>
    <t>898.0900.1480.D400</t>
  </si>
  <si>
    <t>Litinové víko kabelové komory, D400</t>
  </si>
  <si>
    <t>900      RT5</t>
  </si>
  <si>
    <t>HZS- práce statika, Práce v tarifní třídě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</si>
</sst>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2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40</v>
      </c>
    </row>
    <row r="2" spans="1:7" ht="57.75" customHeight="1" x14ac:dyDescent="0.2">
      <c r="A2" s="74" t="s">
        <v>41</v>
      </c>
      <c r="B2" s="74"/>
      <c r="C2" s="74"/>
      <c r="D2" s="74"/>
      <c r="E2" s="74"/>
      <c r="F2" s="74"/>
      <c r="G2" s="74"/>
    </row>
  </sheetData>
  <sheetProtection password="803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4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38</v>
      </c>
      <c r="B1" s="75" t="s">
        <v>4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3"/>
      <c r="B2" s="99" t="s">
        <v>24</v>
      </c>
      <c r="C2" s="100"/>
      <c r="D2" s="101" t="s">
        <v>43</v>
      </c>
      <c r="E2" s="102" t="s">
        <v>44</v>
      </c>
      <c r="F2" s="103"/>
      <c r="G2" s="103"/>
      <c r="H2" s="103"/>
      <c r="I2" s="103"/>
      <c r="J2" s="104"/>
      <c r="O2" s="2"/>
    </row>
    <row r="3" spans="1:15" ht="27" hidden="1" customHeight="1" x14ac:dyDescent="0.2">
      <c r="A3" s="3"/>
      <c r="B3" s="105"/>
      <c r="C3" s="100"/>
      <c r="D3" s="106"/>
      <c r="E3" s="107"/>
      <c r="F3" s="108"/>
      <c r="G3" s="108"/>
      <c r="H3" s="108"/>
      <c r="I3" s="108"/>
      <c r="J3" s="109"/>
    </row>
    <row r="4" spans="1:15" ht="23.25" customHeight="1" x14ac:dyDescent="0.2">
      <c r="A4" s="3"/>
      <c r="B4" s="110"/>
      <c r="C4" s="111"/>
      <c r="D4" s="112"/>
      <c r="E4" s="113"/>
      <c r="F4" s="113"/>
      <c r="G4" s="113"/>
      <c r="H4" s="113"/>
      <c r="I4" s="113"/>
      <c r="J4" s="114"/>
    </row>
    <row r="5" spans="1:15" ht="24" customHeight="1" x14ac:dyDescent="0.2">
      <c r="A5" s="3"/>
      <c r="B5" s="42" t="s">
        <v>23</v>
      </c>
      <c r="C5" s="4"/>
      <c r="D5" s="115" t="s">
        <v>45</v>
      </c>
      <c r="E5" s="25"/>
      <c r="F5" s="25"/>
      <c r="G5" s="25"/>
      <c r="H5" s="26" t="s">
        <v>42</v>
      </c>
      <c r="I5" s="115" t="s">
        <v>49</v>
      </c>
      <c r="J5" s="10"/>
    </row>
    <row r="6" spans="1:15" ht="15.75" customHeight="1" x14ac:dyDescent="0.2">
      <c r="A6" s="3"/>
      <c r="B6" s="37"/>
      <c r="C6" s="25"/>
      <c r="D6" s="115" t="s">
        <v>46</v>
      </c>
      <c r="E6" s="25"/>
      <c r="F6" s="25"/>
      <c r="G6" s="25"/>
      <c r="H6" s="26" t="s">
        <v>36</v>
      </c>
      <c r="I6" s="115" t="s">
        <v>50</v>
      </c>
      <c r="J6" s="10"/>
    </row>
    <row r="7" spans="1:15" ht="15.75" customHeight="1" x14ac:dyDescent="0.2">
      <c r="A7" s="3"/>
      <c r="B7" s="38"/>
      <c r="C7" s="117" t="s">
        <v>48</v>
      </c>
      <c r="D7" s="116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21</v>
      </c>
      <c r="C8" s="4"/>
      <c r="D8" s="118" t="s">
        <v>51</v>
      </c>
      <c r="E8" s="4"/>
      <c r="F8" s="4"/>
      <c r="G8" s="41"/>
      <c r="H8" s="26" t="s">
        <v>42</v>
      </c>
      <c r="I8" s="115" t="s">
        <v>55</v>
      </c>
      <c r="J8" s="10"/>
    </row>
    <row r="9" spans="1:15" ht="15.75" hidden="1" customHeight="1" x14ac:dyDescent="0.2">
      <c r="A9" s="3"/>
      <c r="B9" s="3"/>
      <c r="C9" s="4"/>
      <c r="D9" s="118" t="s">
        <v>52</v>
      </c>
      <c r="E9" s="4"/>
      <c r="F9" s="4"/>
      <c r="G9" s="41"/>
      <c r="H9" s="26" t="s">
        <v>36</v>
      </c>
      <c r="I9" s="115" t="s">
        <v>56</v>
      </c>
      <c r="J9" s="10"/>
    </row>
    <row r="10" spans="1:15" ht="15.75" hidden="1" customHeight="1" x14ac:dyDescent="0.2">
      <c r="A10" s="3"/>
      <c r="B10" s="47"/>
      <c r="C10" s="117" t="s">
        <v>54</v>
      </c>
      <c r="D10" s="119" t="s">
        <v>53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20</v>
      </c>
      <c r="C11" s="4"/>
      <c r="D11" s="120"/>
      <c r="E11" s="120"/>
      <c r="F11" s="120"/>
      <c r="G11" s="120"/>
      <c r="H11" s="26" t="s">
        <v>42</v>
      </c>
      <c r="I11" s="124"/>
      <c r="J11" s="10"/>
    </row>
    <row r="12" spans="1:15" ht="15.75" customHeight="1" x14ac:dyDescent="0.2">
      <c r="A12" s="3"/>
      <c r="B12" s="37"/>
      <c r="C12" s="25"/>
      <c r="D12" s="121"/>
      <c r="E12" s="121"/>
      <c r="F12" s="121"/>
      <c r="G12" s="121"/>
      <c r="H12" s="26" t="s">
        <v>36</v>
      </c>
      <c r="I12" s="124"/>
      <c r="J12" s="10"/>
    </row>
    <row r="13" spans="1:15" ht="15.75" customHeight="1" x14ac:dyDescent="0.2">
      <c r="A13" s="3"/>
      <c r="B13" s="38"/>
      <c r="C13" s="123"/>
      <c r="D13" s="122"/>
      <c r="E13" s="122"/>
      <c r="F13" s="122"/>
      <c r="G13" s="122"/>
      <c r="H13" s="27"/>
      <c r="I13" s="31"/>
      <c r="J13" s="46"/>
    </row>
    <row r="14" spans="1:15" ht="24" hidden="1" customHeight="1" x14ac:dyDescent="0.2">
      <c r="A14" s="3"/>
      <c r="B14" s="61" t="s">
        <v>22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34</v>
      </c>
      <c r="C15" s="67"/>
      <c r="D15" s="48"/>
      <c r="E15" s="84"/>
      <c r="F15" s="84"/>
      <c r="G15" s="85"/>
      <c r="H15" s="85"/>
      <c r="I15" s="85" t="s">
        <v>31</v>
      </c>
      <c r="J15" s="86"/>
    </row>
    <row r="16" spans="1:15" ht="23.25" customHeight="1" x14ac:dyDescent="0.2">
      <c r="A16" s="187" t="s">
        <v>26</v>
      </c>
      <c r="B16" s="52" t="s">
        <v>26</v>
      </c>
      <c r="C16" s="53"/>
      <c r="D16" s="54"/>
      <c r="E16" s="81"/>
      <c r="F16" s="82"/>
      <c r="G16" s="81"/>
      <c r="H16" s="82"/>
      <c r="I16" s="81">
        <f>SUMIF(F100:F141,A16,I100:I141)+SUMIF(F100:F141,"PSU",I100:I141)</f>
        <v>0</v>
      </c>
      <c r="J16" s="83"/>
    </row>
    <row r="17" spans="1:10" ht="23.25" customHeight="1" x14ac:dyDescent="0.2">
      <c r="A17" s="187" t="s">
        <v>27</v>
      </c>
      <c r="B17" s="52" t="s">
        <v>27</v>
      </c>
      <c r="C17" s="53"/>
      <c r="D17" s="54"/>
      <c r="E17" s="81"/>
      <c r="F17" s="82"/>
      <c r="G17" s="81"/>
      <c r="H17" s="82"/>
      <c r="I17" s="81">
        <f>SUMIF(F100:F141,A17,I100:I141)</f>
        <v>0</v>
      </c>
      <c r="J17" s="83"/>
    </row>
    <row r="18" spans="1:10" ht="23.25" customHeight="1" x14ac:dyDescent="0.2">
      <c r="A18" s="187" t="s">
        <v>28</v>
      </c>
      <c r="B18" s="52" t="s">
        <v>28</v>
      </c>
      <c r="C18" s="53"/>
      <c r="D18" s="54"/>
      <c r="E18" s="81"/>
      <c r="F18" s="82"/>
      <c r="G18" s="81"/>
      <c r="H18" s="82"/>
      <c r="I18" s="81">
        <f>SUMIF(F100:F141,A18,I100:I141)</f>
        <v>0</v>
      </c>
      <c r="J18" s="83"/>
    </row>
    <row r="19" spans="1:10" ht="23.25" customHeight="1" x14ac:dyDescent="0.2">
      <c r="A19" s="187" t="s">
        <v>180</v>
      </c>
      <c r="B19" s="52" t="s">
        <v>29</v>
      </c>
      <c r="C19" s="53"/>
      <c r="D19" s="54"/>
      <c r="E19" s="81"/>
      <c r="F19" s="82"/>
      <c r="G19" s="81"/>
      <c r="H19" s="82"/>
      <c r="I19" s="81">
        <f>SUMIF(F100:F141,A19,I100:I141)</f>
        <v>0</v>
      </c>
      <c r="J19" s="83"/>
    </row>
    <row r="20" spans="1:10" ht="23.25" customHeight="1" x14ac:dyDescent="0.2">
      <c r="A20" s="187" t="s">
        <v>183</v>
      </c>
      <c r="B20" s="52" t="s">
        <v>30</v>
      </c>
      <c r="C20" s="53"/>
      <c r="D20" s="54"/>
      <c r="E20" s="81"/>
      <c r="F20" s="82"/>
      <c r="G20" s="81"/>
      <c r="H20" s="82"/>
      <c r="I20" s="81">
        <f>SUMIF(F100:F141,A20,I100:I141)</f>
        <v>0</v>
      </c>
      <c r="J20" s="83"/>
    </row>
    <row r="21" spans="1:10" ht="23.25" customHeight="1" x14ac:dyDescent="0.2">
      <c r="A21" s="3"/>
      <c r="B21" s="69" t="s">
        <v>31</v>
      </c>
      <c r="C21" s="70"/>
      <c r="D21" s="71"/>
      <c r="E21" s="87"/>
      <c r="F21" s="88"/>
      <c r="G21" s="87"/>
      <c r="H21" s="88"/>
      <c r="I21" s="87">
        <f>SUM(I16:J20)</f>
        <v>0</v>
      </c>
      <c r="J21" s="94"/>
    </row>
    <row r="22" spans="1:10" ht="33" customHeight="1" x14ac:dyDescent="0.2">
      <c r="A22" s="3"/>
      <c r="B22" s="60" t="s">
        <v>35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/>
      <c r="B23" s="52" t="s">
        <v>13</v>
      </c>
      <c r="C23" s="53"/>
      <c r="D23" s="54"/>
      <c r="E23" s="55">
        <v>15</v>
      </c>
      <c r="F23" s="56" t="s">
        <v>0</v>
      </c>
      <c r="G23" s="92">
        <f>ZakladDPHSniVypocet</f>
        <v>0</v>
      </c>
      <c r="H23" s="93"/>
      <c r="I23" s="93"/>
      <c r="J23" s="57" t="str">
        <f t="shared" ref="J23:J28" si="0">Mena</f>
        <v>CZK</v>
      </c>
    </row>
    <row r="24" spans="1:10" ht="23.25" customHeight="1" x14ac:dyDescent="0.2">
      <c r="A24" s="3"/>
      <c r="B24" s="52" t="s">
        <v>14</v>
      </c>
      <c r="C24" s="53"/>
      <c r="D24" s="54"/>
      <c r="E24" s="55">
        <f>SazbaDPH1</f>
        <v>15</v>
      </c>
      <c r="F24" s="56" t="s">
        <v>0</v>
      </c>
      <c r="G24" s="90">
        <f>ZakladDPHSni*SazbaDPH1/100</f>
        <v>0</v>
      </c>
      <c r="H24" s="91"/>
      <c r="I24" s="91"/>
      <c r="J24" s="57" t="str">
        <f t="shared" si="0"/>
        <v>CZK</v>
      </c>
    </row>
    <row r="25" spans="1:10" ht="23.25" customHeight="1" x14ac:dyDescent="0.2">
      <c r="A25" s="3"/>
      <c r="B25" s="52" t="s">
        <v>15</v>
      </c>
      <c r="C25" s="53"/>
      <c r="D25" s="54"/>
      <c r="E25" s="55">
        <v>21</v>
      </c>
      <c r="F25" s="56" t="s">
        <v>0</v>
      </c>
      <c r="G25" s="92">
        <f>ZakladDPHZaklVypocet</f>
        <v>0</v>
      </c>
      <c r="H25" s="93"/>
      <c r="I25" s="93"/>
      <c r="J25" s="57" t="str">
        <f t="shared" si="0"/>
        <v>CZK</v>
      </c>
    </row>
    <row r="26" spans="1:10" ht="23.25" customHeight="1" x14ac:dyDescent="0.2">
      <c r="A26" s="3"/>
      <c r="B26" s="44" t="s">
        <v>16</v>
      </c>
      <c r="C26" s="21"/>
      <c r="D26" s="17"/>
      <c r="E26" s="39">
        <f>SazbaDPH2</f>
        <v>21</v>
      </c>
      <c r="F26" s="40" t="s">
        <v>0</v>
      </c>
      <c r="G26" s="78">
        <f>ZakladDPHZakl*SazbaDPH2/100</f>
        <v>0</v>
      </c>
      <c r="H26" s="79"/>
      <c r="I26" s="79"/>
      <c r="J26" s="51" t="str">
        <f t="shared" si="0"/>
        <v>CZK</v>
      </c>
    </row>
    <row r="27" spans="1:10" ht="23.25" customHeight="1" thickBot="1" x14ac:dyDescent="0.25">
      <c r="A27" s="3"/>
      <c r="B27" s="43" t="s">
        <v>5</v>
      </c>
      <c r="C27" s="19"/>
      <c r="D27" s="22"/>
      <c r="E27" s="19"/>
      <c r="F27" s="20"/>
      <c r="G27" s="80">
        <f>0</f>
        <v>0</v>
      </c>
      <c r="H27" s="80"/>
      <c r="I27" s="80"/>
      <c r="J27" s="58" t="str">
        <f t="shared" si="0"/>
        <v>CZK</v>
      </c>
    </row>
    <row r="28" spans="1:10" ht="27.75" hidden="1" customHeight="1" thickBot="1" x14ac:dyDescent="0.25">
      <c r="A28" s="3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/>
      <c r="B29" s="160" t="s">
        <v>37</v>
      </c>
      <c r="C29" s="166"/>
      <c r="D29" s="166"/>
      <c r="E29" s="166"/>
      <c r="F29" s="166"/>
      <c r="G29" s="167">
        <f>ZakladDPHSni+DPHSni+ZakladDPHZakl+DPHZakl+Zaokrouhleni</f>
        <v>0</v>
      </c>
      <c r="H29" s="167"/>
      <c r="I29" s="167"/>
      <c r="J29" s="168" t="s">
        <v>98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12</v>
      </c>
      <c r="D32" s="35"/>
      <c r="E32" s="35"/>
      <c r="F32" s="18" t="s">
        <v>11</v>
      </c>
      <c r="G32" s="35"/>
      <c r="H32" s="36">
        <f ca="1">TODAY()</f>
        <v>42844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89" t="s">
        <v>2</v>
      </c>
      <c r="E35" s="8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17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39</v>
      </c>
      <c r="B38" s="133" t="s">
        <v>18</v>
      </c>
      <c r="C38" s="134" t="s">
        <v>6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19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57</v>
      </c>
      <c r="C39" s="140"/>
      <c r="D39" s="141"/>
      <c r="E39" s="141"/>
      <c r="F39" s="142">
        <f>'ON 1 ON1 Naklady'!AE15+'SO 01 D.1.4.1 P1'!AE138+'SO 01 D.1.4.1 Pol'!AE30+'SO 01 D.1.4.2 Pol'!AE54+'SO 01 D.1.4.3 Pol'!AE60+'SO 02 D.1.4.1 P1'!AE184+'SO 02 D.1.4.1 Pol'!AE38+'SO 02 D.1.4.2 Pol'!AE72+'SO 02 D.1.4.3 Pol'!AE69+'SO 03  D.1.1 Pol'!AE55+'SO 03  D.1.4.1 P1'!AE158+'SO 03  D.1.4.1 Pol'!AE30+'SO 03  D.1.4.2 Pol'!AE58+'SO 03  D.1.4.3 Pol'!AE76+'SO 04 D.1.4.1 P1'!AE158+'SO 04 D.1.4.1 Pol'!AE30+'SO 04 D.1.4.2 Pol'!AE65+'SO 04 D.1.4.3 Pol'!AE55+'SO 05 D.1.4.1 P1'!AE79+'SO 05 D.1.4.1 Pol'!AE145+'SO 05 D.1.4.2 Pol'!AE50+'SO 05 D.1.4.3 Pol'!AE54+'SO 05 D.1.4.4 Pol'!AE30+'SO 06 D.1.4.1 P1'!AE166+'SO 06 D.1.4.1 Pol'!AE33+'SO 06 D.1.4.2 Pol'!AE58+'SO 06 D.1.4.3 Pol'!AE55+'SO 07 D.1.4.1 P1'!AE126+'SO 07 D.1.4.1 Pol'!AE35+'SO 07 D.1.4.2 Pol'!AE54+'SO 07 D.1.4.3 Pol'!AE55+'SO 08 D.1.4.1 P1'!AE125+'SO 08 D.1.4.1 Pol'!AE30+'SO 08 D.1.4.2 Pol'!AE54+'SO 08 D.1.4.3 Pol'!AE60+'SO 09 D.1.4.1 P1'!AE127+'SO 09 D.1.4.1 Pol'!AE58+'SO 09 D.1.4.2 Pol'!AE54+'SO 09 D.1.4.3 Pol'!AE60+'IO 01 001 Pol'!AE189+'IO 02 001 Pol'!AE132</f>
        <v>0</v>
      </c>
      <c r="G39" s="143">
        <f>'ON 1 ON1 Naklady'!AF15+'SO 01 D.1.4.1 P1'!AF138+'SO 01 D.1.4.1 Pol'!AF30+'SO 01 D.1.4.2 Pol'!AF54+'SO 01 D.1.4.3 Pol'!AF60+'SO 02 D.1.4.1 P1'!AF184+'SO 02 D.1.4.1 Pol'!AF38+'SO 02 D.1.4.2 Pol'!AF72+'SO 02 D.1.4.3 Pol'!AF69+'SO 03  D.1.1 Pol'!AF55+'SO 03  D.1.4.1 P1'!AF158+'SO 03  D.1.4.1 Pol'!AF30+'SO 03  D.1.4.2 Pol'!AF58+'SO 03  D.1.4.3 Pol'!AF76+'SO 04 D.1.4.1 P1'!AF158+'SO 04 D.1.4.1 Pol'!AF30+'SO 04 D.1.4.2 Pol'!AF65+'SO 04 D.1.4.3 Pol'!AF55+'SO 05 D.1.4.1 P1'!AF79+'SO 05 D.1.4.1 Pol'!AF145+'SO 05 D.1.4.2 Pol'!AF50+'SO 05 D.1.4.3 Pol'!AF54+'SO 05 D.1.4.4 Pol'!AF30+'SO 06 D.1.4.1 P1'!AF166+'SO 06 D.1.4.1 Pol'!AF33+'SO 06 D.1.4.2 Pol'!AF58+'SO 06 D.1.4.3 Pol'!AF55+'SO 07 D.1.4.1 P1'!AF126+'SO 07 D.1.4.1 Pol'!AF35+'SO 07 D.1.4.2 Pol'!AF54+'SO 07 D.1.4.3 Pol'!AF55+'SO 08 D.1.4.1 P1'!AF125+'SO 08 D.1.4.1 Pol'!AF30+'SO 08 D.1.4.2 Pol'!AF54+'SO 08 D.1.4.3 Pol'!AF60+'SO 09 D.1.4.1 P1'!AF127+'SO 09 D.1.4.1 Pol'!AF58+'SO 09 D.1.4.2 Pol'!AF54+'SO 09 D.1.4.3 Pol'!AF60+'IO 01 001 Pol'!AF189+'IO 02 001 Pol'!AF132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58</v>
      </c>
      <c r="C40" s="147" t="s">
        <v>59</v>
      </c>
      <c r="D40" s="148"/>
      <c r="E40" s="148"/>
      <c r="F40" s="149">
        <f>'ON 1 ON1 Naklady'!AE15</f>
        <v>0</v>
      </c>
      <c r="G40" s="150">
        <f>'ON 1 ON1 Naklady'!AF15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60</v>
      </c>
      <c r="C41" s="140" t="s">
        <v>59</v>
      </c>
      <c r="D41" s="141"/>
      <c r="E41" s="141"/>
      <c r="F41" s="153">
        <f>'ON 1 ON1 Naklady'!AE15</f>
        <v>0</v>
      </c>
      <c r="G41" s="144">
        <f>'ON 1 ON1 Naklady'!AF15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2</v>
      </c>
      <c r="B42" s="146" t="s">
        <v>61</v>
      </c>
      <c r="C42" s="147" t="s">
        <v>62</v>
      </c>
      <c r="D42" s="148"/>
      <c r="E42" s="148"/>
      <c r="F42" s="149">
        <f>'SO 01 D.1.4.1 P1'!AE138+'SO 01 D.1.4.1 Pol'!AE30+'SO 01 D.1.4.2 Pol'!AE54+'SO 01 D.1.4.3 Pol'!AE60</f>
        <v>0</v>
      </c>
      <c r="G42" s="150">
        <f>'SO 01 D.1.4.1 P1'!AF138+'SO 01 D.1.4.1 Pol'!AF30+'SO 01 D.1.4.2 Pol'!AF54+'SO 01 D.1.4.3 Pol'!AF60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29">
        <v>3</v>
      </c>
      <c r="B43" s="152" t="s">
        <v>63</v>
      </c>
      <c r="C43" s="140" t="s">
        <v>64</v>
      </c>
      <c r="D43" s="141"/>
      <c r="E43" s="141"/>
      <c r="F43" s="153">
        <f>'SO 01 D.1.4.1 P1'!AE138</f>
        <v>0</v>
      </c>
      <c r="G43" s="144">
        <f>'SO 01 D.1.4.1 P1'!AF138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9">
        <v>3</v>
      </c>
      <c r="B44" s="152" t="s">
        <v>63</v>
      </c>
      <c r="C44" s="140" t="s">
        <v>65</v>
      </c>
      <c r="D44" s="141"/>
      <c r="E44" s="141"/>
      <c r="F44" s="153">
        <f>'SO 01 D.1.4.1 Pol'!AE30</f>
        <v>0</v>
      </c>
      <c r="G44" s="144">
        <f>'SO 01 D.1.4.1 Pol'!AF30</f>
        <v>0</v>
      </c>
      <c r="H44" s="144">
        <f>(F44*SazbaDPH1/100)+(G44*SazbaDPH2/100)</f>
        <v>0</v>
      </c>
      <c r="I44" s="144">
        <f>F44+G44+H44</f>
        <v>0</v>
      </c>
      <c r="J44" s="145" t="str">
        <f>IF(CenaCelkemVypocet=0,"",I44/CenaCelkemVypocet*100)</f>
        <v/>
      </c>
    </row>
    <row r="45" spans="1:10" ht="25.5" customHeight="1" x14ac:dyDescent="0.2">
      <c r="A45" s="129">
        <v>3</v>
      </c>
      <c r="B45" s="152" t="s">
        <v>66</v>
      </c>
      <c r="C45" s="140" t="s">
        <v>67</v>
      </c>
      <c r="D45" s="141"/>
      <c r="E45" s="141"/>
      <c r="F45" s="153">
        <f>'SO 01 D.1.4.2 Pol'!AE54</f>
        <v>0</v>
      </c>
      <c r="G45" s="144">
        <f>'SO 01 D.1.4.2 Pol'!AF54</f>
        <v>0</v>
      </c>
      <c r="H45" s="144">
        <f>(F45*SazbaDPH1/100)+(G45*SazbaDPH2/100)</f>
        <v>0</v>
      </c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">
      <c r="A46" s="129">
        <v>3</v>
      </c>
      <c r="B46" s="152" t="s">
        <v>68</v>
      </c>
      <c r="C46" s="140" t="s">
        <v>69</v>
      </c>
      <c r="D46" s="141"/>
      <c r="E46" s="141"/>
      <c r="F46" s="153">
        <f>'SO 01 D.1.4.3 Pol'!AE60</f>
        <v>0</v>
      </c>
      <c r="G46" s="144">
        <f>'SO 01 D.1.4.3 Pol'!AF60</f>
        <v>0</v>
      </c>
      <c r="H46" s="144">
        <f>(F46*SazbaDPH1/100)+(G46*SazbaDPH2/100)</f>
        <v>0</v>
      </c>
      <c r="I46" s="144">
        <f>F46+G46+H46</f>
        <v>0</v>
      </c>
      <c r="J46" s="145" t="str">
        <f>IF(CenaCelkemVypocet=0,"",I46/CenaCelkemVypocet*100)</f>
        <v/>
      </c>
    </row>
    <row r="47" spans="1:10" ht="25.5" customHeight="1" x14ac:dyDescent="0.2">
      <c r="A47" s="129">
        <v>2</v>
      </c>
      <c r="B47" s="146" t="s">
        <v>70</v>
      </c>
      <c r="C47" s="147" t="s">
        <v>71</v>
      </c>
      <c r="D47" s="148"/>
      <c r="E47" s="148"/>
      <c r="F47" s="149">
        <f>'SO 02 D.1.4.1 P1'!AE184+'SO 02 D.1.4.1 Pol'!AE38+'SO 02 D.1.4.2 Pol'!AE72+'SO 02 D.1.4.3 Pol'!AE69</f>
        <v>0</v>
      </c>
      <c r="G47" s="150">
        <f>'SO 02 D.1.4.1 P1'!AF184+'SO 02 D.1.4.1 Pol'!AF38+'SO 02 D.1.4.2 Pol'!AF72+'SO 02 D.1.4.3 Pol'!AF69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29">
        <v>3</v>
      </c>
      <c r="B48" s="152" t="s">
        <v>63</v>
      </c>
      <c r="C48" s="140" t="s">
        <v>64</v>
      </c>
      <c r="D48" s="141"/>
      <c r="E48" s="141"/>
      <c r="F48" s="153">
        <f>'SO 02 D.1.4.1 P1'!AE184</f>
        <v>0</v>
      </c>
      <c r="G48" s="144">
        <f>'SO 02 D.1.4.1 P1'!AF184</f>
        <v>0</v>
      </c>
      <c r="H48" s="144">
        <f>(F48*SazbaDPH1/100)+(G48*SazbaDPH2/100)</f>
        <v>0</v>
      </c>
      <c r="I48" s="144">
        <f>F48+G48+H48</f>
        <v>0</v>
      </c>
      <c r="J48" s="145" t="str">
        <f>IF(CenaCelkemVypocet=0,"",I48/CenaCelkemVypocet*100)</f>
        <v/>
      </c>
    </row>
    <row r="49" spans="1:10" ht="25.5" customHeight="1" x14ac:dyDescent="0.2">
      <c r="A49" s="129">
        <v>3</v>
      </c>
      <c r="B49" s="152" t="s">
        <v>63</v>
      </c>
      <c r="C49" s="140" t="s">
        <v>65</v>
      </c>
      <c r="D49" s="141"/>
      <c r="E49" s="141"/>
      <c r="F49" s="153">
        <f>'SO 02 D.1.4.1 Pol'!AE38</f>
        <v>0</v>
      </c>
      <c r="G49" s="144">
        <f>'SO 02 D.1.4.1 Pol'!AF38</f>
        <v>0</v>
      </c>
      <c r="H49" s="144">
        <f>(F49*SazbaDPH1/100)+(G49*SazbaDPH2/100)</f>
        <v>0</v>
      </c>
      <c r="I49" s="144">
        <f>F49+G49+H49</f>
        <v>0</v>
      </c>
      <c r="J49" s="145" t="str">
        <f>IF(CenaCelkemVypocet=0,"",I49/CenaCelkemVypocet*100)</f>
        <v/>
      </c>
    </row>
    <row r="50" spans="1:10" ht="25.5" customHeight="1" x14ac:dyDescent="0.2">
      <c r="A50" s="129">
        <v>3</v>
      </c>
      <c r="B50" s="152" t="s">
        <v>66</v>
      </c>
      <c r="C50" s="140" t="s">
        <v>67</v>
      </c>
      <c r="D50" s="141"/>
      <c r="E50" s="141"/>
      <c r="F50" s="153">
        <f>'SO 02 D.1.4.2 Pol'!AE72</f>
        <v>0</v>
      </c>
      <c r="G50" s="144">
        <f>'SO 02 D.1.4.2 Pol'!AF72</f>
        <v>0</v>
      </c>
      <c r="H50" s="144">
        <f>(F50*SazbaDPH1/100)+(G50*SazbaDPH2/100)</f>
        <v>0</v>
      </c>
      <c r="I50" s="144">
        <f>F50+G50+H50</f>
        <v>0</v>
      </c>
      <c r="J50" s="145" t="str">
        <f>IF(CenaCelkemVypocet=0,"",I50/CenaCelkemVypocet*100)</f>
        <v/>
      </c>
    </row>
    <row r="51" spans="1:10" ht="25.5" customHeight="1" x14ac:dyDescent="0.2">
      <c r="A51" s="129">
        <v>3</v>
      </c>
      <c r="B51" s="152" t="s">
        <v>68</v>
      </c>
      <c r="C51" s="140" t="s">
        <v>69</v>
      </c>
      <c r="D51" s="141"/>
      <c r="E51" s="141"/>
      <c r="F51" s="153">
        <f>'SO 02 D.1.4.3 Pol'!AE69</f>
        <v>0</v>
      </c>
      <c r="G51" s="144">
        <f>'SO 02 D.1.4.3 Pol'!AF69</f>
        <v>0</v>
      </c>
      <c r="H51" s="144">
        <f>(F51*SazbaDPH1/100)+(G51*SazbaDPH2/100)</f>
        <v>0</v>
      </c>
      <c r="I51" s="144">
        <f>F51+G51+H51</f>
        <v>0</v>
      </c>
      <c r="J51" s="145" t="str">
        <f>IF(CenaCelkemVypocet=0,"",I51/CenaCelkemVypocet*100)</f>
        <v/>
      </c>
    </row>
    <row r="52" spans="1:10" ht="25.5" customHeight="1" x14ac:dyDescent="0.2">
      <c r="A52" s="129">
        <v>2</v>
      </c>
      <c r="B52" s="146" t="s">
        <v>72</v>
      </c>
      <c r="C52" s="147" t="s">
        <v>73</v>
      </c>
      <c r="D52" s="148"/>
      <c r="E52" s="148"/>
      <c r="F52" s="149">
        <f>'SO 03  D.1.1 Pol'!AE55+'SO 03  D.1.4.1 P1'!AE158+'SO 03  D.1.4.1 Pol'!AE30+'SO 03  D.1.4.2 Pol'!AE58+'SO 03  D.1.4.3 Pol'!AE76</f>
        <v>0</v>
      </c>
      <c r="G52" s="150">
        <f>'SO 03  D.1.1 Pol'!AF55+'SO 03  D.1.4.1 P1'!AF158+'SO 03  D.1.4.1 Pol'!AF30+'SO 03  D.1.4.2 Pol'!AF58+'SO 03  D.1.4.3 Pol'!AF76</f>
        <v>0</v>
      </c>
      <c r="H52" s="150">
        <f>(F52*SazbaDPH1/100)+(G52*SazbaDPH2/100)</f>
        <v>0</v>
      </c>
      <c r="I52" s="150">
        <f>F52+G52+H52</f>
        <v>0</v>
      </c>
      <c r="J52" s="151" t="str">
        <f>IF(CenaCelkemVypocet=0,"",I52/CenaCelkemVypocet*100)</f>
        <v/>
      </c>
    </row>
    <row r="53" spans="1:10" ht="25.5" customHeight="1" x14ac:dyDescent="0.2">
      <c r="A53" s="129">
        <v>3</v>
      </c>
      <c r="B53" s="152" t="s">
        <v>74</v>
      </c>
      <c r="C53" s="140" t="s">
        <v>75</v>
      </c>
      <c r="D53" s="141"/>
      <c r="E53" s="141"/>
      <c r="F53" s="153">
        <f>'SO 03  D.1.1 Pol'!AE55</f>
        <v>0</v>
      </c>
      <c r="G53" s="144">
        <f>'SO 03  D.1.1 Pol'!AF55</f>
        <v>0</v>
      </c>
      <c r="H53" s="144">
        <f>(F53*SazbaDPH1/100)+(G53*SazbaDPH2/100)</f>
        <v>0</v>
      </c>
      <c r="I53" s="144">
        <f>F53+G53+H53</f>
        <v>0</v>
      </c>
      <c r="J53" s="145" t="str">
        <f>IF(CenaCelkemVypocet=0,"",I53/CenaCelkemVypocet*100)</f>
        <v/>
      </c>
    </row>
    <row r="54" spans="1:10" ht="25.5" customHeight="1" x14ac:dyDescent="0.2">
      <c r="A54" s="129">
        <v>3</v>
      </c>
      <c r="B54" s="152" t="s">
        <v>63</v>
      </c>
      <c r="C54" s="140" t="s">
        <v>64</v>
      </c>
      <c r="D54" s="141"/>
      <c r="E54" s="141"/>
      <c r="F54" s="153">
        <f>'SO 03  D.1.4.1 P1'!AE158</f>
        <v>0</v>
      </c>
      <c r="G54" s="144">
        <f>'SO 03  D.1.4.1 P1'!AF158</f>
        <v>0</v>
      </c>
      <c r="H54" s="144">
        <f>(F54*SazbaDPH1/100)+(G54*SazbaDPH2/100)</f>
        <v>0</v>
      </c>
      <c r="I54" s="144">
        <f>F54+G54+H54</f>
        <v>0</v>
      </c>
      <c r="J54" s="145" t="str">
        <f>IF(CenaCelkemVypocet=0,"",I54/CenaCelkemVypocet*100)</f>
        <v/>
      </c>
    </row>
    <row r="55" spans="1:10" ht="25.5" customHeight="1" x14ac:dyDescent="0.2">
      <c r="A55" s="129">
        <v>3</v>
      </c>
      <c r="B55" s="152" t="s">
        <v>63</v>
      </c>
      <c r="C55" s="140" t="s">
        <v>65</v>
      </c>
      <c r="D55" s="141"/>
      <c r="E55" s="141"/>
      <c r="F55" s="153">
        <f>'SO 03  D.1.4.1 Pol'!AE30</f>
        <v>0</v>
      </c>
      <c r="G55" s="144">
        <f>'SO 03  D.1.4.1 Pol'!AF30</f>
        <v>0</v>
      </c>
      <c r="H55" s="144">
        <f>(F55*SazbaDPH1/100)+(G55*SazbaDPH2/100)</f>
        <v>0</v>
      </c>
      <c r="I55" s="144">
        <f>F55+G55+H55</f>
        <v>0</v>
      </c>
      <c r="J55" s="145" t="str">
        <f>IF(CenaCelkemVypocet=0,"",I55/CenaCelkemVypocet*100)</f>
        <v/>
      </c>
    </row>
    <row r="56" spans="1:10" ht="25.5" customHeight="1" x14ac:dyDescent="0.2">
      <c r="A56" s="129">
        <v>3</v>
      </c>
      <c r="B56" s="152" t="s">
        <v>66</v>
      </c>
      <c r="C56" s="140" t="s">
        <v>67</v>
      </c>
      <c r="D56" s="141"/>
      <c r="E56" s="141"/>
      <c r="F56" s="153">
        <f>'SO 03  D.1.4.2 Pol'!AE58</f>
        <v>0</v>
      </c>
      <c r="G56" s="144">
        <f>'SO 03  D.1.4.2 Pol'!AF58</f>
        <v>0</v>
      </c>
      <c r="H56" s="144">
        <f>(F56*SazbaDPH1/100)+(G56*SazbaDPH2/100)</f>
        <v>0</v>
      </c>
      <c r="I56" s="144">
        <f>F56+G56+H56</f>
        <v>0</v>
      </c>
      <c r="J56" s="145" t="str">
        <f>IF(CenaCelkemVypocet=0,"",I56/CenaCelkemVypocet*100)</f>
        <v/>
      </c>
    </row>
    <row r="57" spans="1:10" ht="25.5" customHeight="1" x14ac:dyDescent="0.2">
      <c r="A57" s="129">
        <v>3</v>
      </c>
      <c r="B57" s="152" t="s">
        <v>68</v>
      </c>
      <c r="C57" s="140" t="s">
        <v>69</v>
      </c>
      <c r="D57" s="141"/>
      <c r="E57" s="141"/>
      <c r="F57" s="153">
        <f>'SO 03  D.1.4.3 Pol'!AE76</f>
        <v>0</v>
      </c>
      <c r="G57" s="144">
        <f>'SO 03  D.1.4.3 Pol'!AF76</f>
        <v>0</v>
      </c>
      <c r="H57" s="144">
        <f>(F57*SazbaDPH1/100)+(G57*SazbaDPH2/100)</f>
        <v>0</v>
      </c>
      <c r="I57" s="144">
        <f>F57+G57+H57</f>
        <v>0</v>
      </c>
      <c r="J57" s="145" t="str">
        <f>IF(CenaCelkemVypocet=0,"",I57/CenaCelkemVypocet*100)</f>
        <v/>
      </c>
    </row>
    <row r="58" spans="1:10" ht="25.5" customHeight="1" x14ac:dyDescent="0.2">
      <c r="A58" s="129">
        <v>2</v>
      </c>
      <c r="B58" s="146" t="s">
        <v>76</v>
      </c>
      <c r="C58" s="147" t="s">
        <v>77</v>
      </c>
      <c r="D58" s="148"/>
      <c r="E58" s="148"/>
      <c r="F58" s="149">
        <f>'SO 04 D.1.4.1 P1'!AE158+'SO 04 D.1.4.1 Pol'!AE30+'SO 04 D.1.4.2 Pol'!AE65+'SO 04 D.1.4.3 Pol'!AE55</f>
        <v>0</v>
      </c>
      <c r="G58" s="150">
        <f>'SO 04 D.1.4.1 P1'!AF158+'SO 04 D.1.4.1 Pol'!AF30+'SO 04 D.1.4.2 Pol'!AF65+'SO 04 D.1.4.3 Pol'!AF55</f>
        <v>0</v>
      </c>
      <c r="H58" s="150">
        <f>(F58*SazbaDPH1/100)+(G58*SazbaDPH2/100)</f>
        <v>0</v>
      </c>
      <c r="I58" s="150">
        <f>F58+G58+H58</f>
        <v>0</v>
      </c>
      <c r="J58" s="151" t="str">
        <f>IF(CenaCelkemVypocet=0,"",I58/CenaCelkemVypocet*100)</f>
        <v/>
      </c>
    </row>
    <row r="59" spans="1:10" ht="25.5" customHeight="1" x14ac:dyDescent="0.2">
      <c r="A59" s="129">
        <v>3</v>
      </c>
      <c r="B59" s="152" t="s">
        <v>63</v>
      </c>
      <c r="C59" s="140" t="s">
        <v>64</v>
      </c>
      <c r="D59" s="141"/>
      <c r="E59" s="141"/>
      <c r="F59" s="153">
        <f>'SO 04 D.1.4.1 P1'!AE158</f>
        <v>0</v>
      </c>
      <c r="G59" s="144">
        <f>'SO 04 D.1.4.1 P1'!AF158</f>
        <v>0</v>
      </c>
      <c r="H59" s="144">
        <f>(F59*SazbaDPH1/100)+(G59*SazbaDPH2/100)</f>
        <v>0</v>
      </c>
      <c r="I59" s="144">
        <f>F59+G59+H59</f>
        <v>0</v>
      </c>
      <c r="J59" s="145" t="str">
        <f>IF(CenaCelkemVypocet=0,"",I59/CenaCelkemVypocet*100)</f>
        <v/>
      </c>
    </row>
    <row r="60" spans="1:10" ht="25.5" customHeight="1" x14ac:dyDescent="0.2">
      <c r="A60" s="129">
        <v>3</v>
      </c>
      <c r="B60" s="152" t="s">
        <v>63</v>
      </c>
      <c r="C60" s="140" t="s">
        <v>65</v>
      </c>
      <c r="D60" s="141"/>
      <c r="E60" s="141"/>
      <c r="F60" s="153">
        <f>'SO 04 D.1.4.1 Pol'!AE30</f>
        <v>0</v>
      </c>
      <c r="G60" s="144">
        <f>'SO 04 D.1.4.1 Pol'!AF30</f>
        <v>0</v>
      </c>
      <c r="H60" s="144">
        <f>(F60*SazbaDPH1/100)+(G60*SazbaDPH2/100)</f>
        <v>0</v>
      </c>
      <c r="I60" s="144">
        <f>F60+G60+H60</f>
        <v>0</v>
      </c>
      <c r="J60" s="145" t="str">
        <f>IF(CenaCelkemVypocet=0,"",I60/CenaCelkemVypocet*100)</f>
        <v/>
      </c>
    </row>
    <row r="61" spans="1:10" ht="25.5" customHeight="1" x14ac:dyDescent="0.2">
      <c r="A61" s="129">
        <v>3</v>
      </c>
      <c r="B61" s="152" t="s">
        <v>66</v>
      </c>
      <c r="C61" s="140" t="s">
        <v>67</v>
      </c>
      <c r="D61" s="141"/>
      <c r="E61" s="141"/>
      <c r="F61" s="153">
        <f>'SO 04 D.1.4.2 Pol'!AE65</f>
        <v>0</v>
      </c>
      <c r="G61" s="144">
        <f>'SO 04 D.1.4.2 Pol'!AF65</f>
        <v>0</v>
      </c>
      <c r="H61" s="144">
        <f>(F61*SazbaDPH1/100)+(G61*SazbaDPH2/100)</f>
        <v>0</v>
      </c>
      <c r="I61" s="144">
        <f>F61+G61+H61</f>
        <v>0</v>
      </c>
      <c r="J61" s="145" t="str">
        <f>IF(CenaCelkemVypocet=0,"",I61/CenaCelkemVypocet*100)</f>
        <v/>
      </c>
    </row>
    <row r="62" spans="1:10" ht="25.5" customHeight="1" x14ac:dyDescent="0.2">
      <c r="A62" s="129">
        <v>3</v>
      </c>
      <c r="B62" s="152" t="s">
        <v>68</v>
      </c>
      <c r="C62" s="140" t="s">
        <v>69</v>
      </c>
      <c r="D62" s="141"/>
      <c r="E62" s="141"/>
      <c r="F62" s="153">
        <f>'SO 04 D.1.4.3 Pol'!AE55</f>
        <v>0</v>
      </c>
      <c r="G62" s="144">
        <f>'SO 04 D.1.4.3 Pol'!AF55</f>
        <v>0</v>
      </c>
      <c r="H62" s="144">
        <f>(F62*SazbaDPH1/100)+(G62*SazbaDPH2/100)</f>
        <v>0</v>
      </c>
      <c r="I62" s="144">
        <f>F62+G62+H62</f>
        <v>0</v>
      </c>
      <c r="J62" s="145" t="str">
        <f>IF(CenaCelkemVypocet=0,"",I62/CenaCelkemVypocet*100)</f>
        <v/>
      </c>
    </row>
    <row r="63" spans="1:10" ht="25.5" customHeight="1" x14ac:dyDescent="0.2">
      <c r="A63" s="129">
        <v>2</v>
      </c>
      <c r="B63" s="146" t="s">
        <v>78</v>
      </c>
      <c r="C63" s="147" t="s">
        <v>79</v>
      </c>
      <c r="D63" s="148"/>
      <c r="E63" s="148"/>
      <c r="F63" s="149">
        <f>'SO 05 D.1.4.1 P1'!AE79+'SO 05 D.1.4.1 Pol'!AE145+'SO 05 D.1.4.2 Pol'!AE50+'SO 05 D.1.4.3 Pol'!AE54+'SO 05 D.1.4.4 Pol'!AE30</f>
        <v>0</v>
      </c>
      <c r="G63" s="150">
        <f>'SO 05 D.1.4.1 P1'!AF79+'SO 05 D.1.4.1 Pol'!AF145+'SO 05 D.1.4.2 Pol'!AF50+'SO 05 D.1.4.3 Pol'!AF54+'SO 05 D.1.4.4 Pol'!AF30</f>
        <v>0</v>
      </c>
      <c r="H63" s="150">
        <f>(F63*SazbaDPH1/100)+(G63*SazbaDPH2/100)</f>
        <v>0</v>
      </c>
      <c r="I63" s="150">
        <f>F63+G63+H63</f>
        <v>0</v>
      </c>
      <c r="J63" s="151" t="str">
        <f>IF(CenaCelkemVypocet=0,"",I63/CenaCelkemVypocet*100)</f>
        <v/>
      </c>
    </row>
    <row r="64" spans="1:10" ht="25.5" customHeight="1" x14ac:dyDescent="0.2">
      <c r="A64" s="129">
        <v>3</v>
      </c>
      <c r="B64" s="152" t="s">
        <v>63</v>
      </c>
      <c r="C64" s="140" t="s">
        <v>80</v>
      </c>
      <c r="D64" s="141"/>
      <c r="E64" s="141"/>
      <c r="F64" s="153">
        <f>'SO 05 D.1.4.1 P1'!AE79</f>
        <v>0</v>
      </c>
      <c r="G64" s="144">
        <f>'SO 05 D.1.4.1 P1'!AF79</f>
        <v>0</v>
      </c>
      <c r="H64" s="144">
        <f>(F64*SazbaDPH1/100)+(G64*SazbaDPH2/100)</f>
        <v>0</v>
      </c>
      <c r="I64" s="144">
        <f>F64+G64+H64</f>
        <v>0</v>
      </c>
      <c r="J64" s="145" t="str">
        <f>IF(CenaCelkemVypocet=0,"",I64/CenaCelkemVypocet*100)</f>
        <v/>
      </c>
    </row>
    <row r="65" spans="1:10" ht="25.5" customHeight="1" x14ac:dyDescent="0.2">
      <c r="A65" s="129">
        <v>3</v>
      </c>
      <c r="B65" s="152" t="s">
        <v>63</v>
      </c>
      <c r="C65" s="140" t="s">
        <v>64</v>
      </c>
      <c r="D65" s="141"/>
      <c r="E65" s="141"/>
      <c r="F65" s="153">
        <f>'SO 05 D.1.4.1 Pol'!AE145</f>
        <v>0</v>
      </c>
      <c r="G65" s="144">
        <f>'SO 05 D.1.4.1 Pol'!AF145</f>
        <v>0</v>
      </c>
      <c r="H65" s="144">
        <f>(F65*SazbaDPH1/100)+(G65*SazbaDPH2/100)</f>
        <v>0</v>
      </c>
      <c r="I65" s="144">
        <f>F65+G65+H65</f>
        <v>0</v>
      </c>
      <c r="J65" s="145" t="str">
        <f>IF(CenaCelkemVypocet=0,"",I65/CenaCelkemVypocet*100)</f>
        <v/>
      </c>
    </row>
    <row r="66" spans="1:10" ht="25.5" customHeight="1" x14ac:dyDescent="0.2">
      <c r="A66" s="129">
        <v>3</v>
      </c>
      <c r="B66" s="152" t="s">
        <v>66</v>
      </c>
      <c r="C66" s="140" t="s">
        <v>67</v>
      </c>
      <c r="D66" s="141"/>
      <c r="E66" s="141"/>
      <c r="F66" s="153">
        <f>'SO 05 D.1.4.2 Pol'!AE50</f>
        <v>0</v>
      </c>
      <c r="G66" s="144">
        <f>'SO 05 D.1.4.2 Pol'!AF50</f>
        <v>0</v>
      </c>
      <c r="H66" s="144">
        <f>(F66*SazbaDPH1/100)+(G66*SazbaDPH2/100)</f>
        <v>0</v>
      </c>
      <c r="I66" s="144">
        <f>F66+G66+H66</f>
        <v>0</v>
      </c>
      <c r="J66" s="145" t="str">
        <f>IF(CenaCelkemVypocet=0,"",I66/CenaCelkemVypocet*100)</f>
        <v/>
      </c>
    </row>
    <row r="67" spans="1:10" ht="25.5" customHeight="1" x14ac:dyDescent="0.2">
      <c r="A67" s="129">
        <v>3</v>
      </c>
      <c r="B67" s="152" t="s">
        <v>68</v>
      </c>
      <c r="C67" s="140" t="s">
        <v>69</v>
      </c>
      <c r="D67" s="141"/>
      <c r="E67" s="141"/>
      <c r="F67" s="153">
        <f>'SO 05 D.1.4.3 Pol'!AE54</f>
        <v>0</v>
      </c>
      <c r="G67" s="144">
        <f>'SO 05 D.1.4.3 Pol'!AF54</f>
        <v>0</v>
      </c>
      <c r="H67" s="144">
        <f>(F67*SazbaDPH1/100)+(G67*SazbaDPH2/100)</f>
        <v>0</v>
      </c>
      <c r="I67" s="144">
        <f>F67+G67+H67</f>
        <v>0</v>
      </c>
      <c r="J67" s="145" t="str">
        <f>IF(CenaCelkemVypocet=0,"",I67/CenaCelkemVypocet*100)</f>
        <v/>
      </c>
    </row>
    <row r="68" spans="1:10" ht="25.5" customHeight="1" x14ac:dyDescent="0.2">
      <c r="A68" s="129">
        <v>3</v>
      </c>
      <c r="B68" s="152" t="s">
        <v>81</v>
      </c>
      <c r="C68" s="140" t="s">
        <v>65</v>
      </c>
      <c r="D68" s="141"/>
      <c r="E68" s="141"/>
      <c r="F68" s="153">
        <f>'SO 05 D.1.4.4 Pol'!AE30</f>
        <v>0</v>
      </c>
      <c r="G68" s="144">
        <f>'SO 05 D.1.4.4 Pol'!AF30</f>
        <v>0</v>
      </c>
      <c r="H68" s="144">
        <f>(F68*SazbaDPH1/100)+(G68*SazbaDPH2/100)</f>
        <v>0</v>
      </c>
      <c r="I68" s="144">
        <f>F68+G68+H68</f>
        <v>0</v>
      </c>
      <c r="J68" s="145" t="str">
        <f>IF(CenaCelkemVypocet=0,"",I68/CenaCelkemVypocet*100)</f>
        <v/>
      </c>
    </row>
    <row r="69" spans="1:10" ht="25.5" customHeight="1" x14ac:dyDescent="0.2">
      <c r="A69" s="129">
        <v>2</v>
      </c>
      <c r="B69" s="146" t="s">
        <v>82</v>
      </c>
      <c r="C69" s="147" t="s">
        <v>83</v>
      </c>
      <c r="D69" s="148"/>
      <c r="E69" s="148"/>
      <c r="F69" s="149">
        <f>'SO 06 D.1.4.1 P1'!AE166+'SO 06 D.1.4.1 Pol'!AE33+'SO 06 D.1.4.2 Pol'!AE58+'SO 06 D.1.4.3 Pol'!AE55</f>
        <v>0</v>
      </c>
      <c r="G69" s="150">
        <f>'SO 06 D.1.4.1 P1'!AF166+'SO 06 D.1.4.1 Pol'!AF33+'SO 06 D.1.4.2 Pol'!AF58+'SO 06 D.1.4.3 Pol'!AF55</f>
        <v>0</v>
      </c>
      <c r="H69" s="150">
        <f>(F69*SazbaDPH1/100)+(G69*SazbaDPH2/100)</f>
        <v>0</v>
      </c>
      <c r="I69" s="150">
        <f>F69+G69+H69</f>
        <v>0</v>
      </c>
      <c r="J69" s="151" t="str">
        <f>IF(CenaCelkemVypocet=0,"",I69/CenaCelkemVypocet*100)</f>
        <v/>
      </c>
    </row>
    <row r="70" spans="1:10" ht="25.5" customHeight="1" x14ac:dyDescent="0.2">
      <c r="A70" s="129">
        <v>3</v>
      </c>
      <c r="B70" s="152" t="s">
        <v>63</v>
      </c>
      <c r="C70" s="140" t="s">
        <v>64</v>
      </c>
      <c r="D70" s="141"/>
      <c r="E70" s="141"/>
      <c r="F70" s="153">
        <f>'SO 06 D.1.4.1 P1'!AE166</f>
        <v>0</v>
      </c>
      <c r="G70" s="144">
        <f>'SO 06 D.1.4.1 P1'!AF166</f>
        <v>0</v>
      </c>
      <c r="H70" s="144">
        <f>(F70*SazbaDPH1/100)+(G70*SazbaDPH2/100)</f>
        <v>0</v>
      </c>
      <c r="I70" s="144">
        <f>F70+G70+H70</f>
        <v>0</v>
      </c>
      <c r="J70" s="145" t="str">
        <f>IF(CenaCelkemVypocet=0,"",I70/CenaCelkemVypocet*100)</f>
        <v/>
      </c>
    </row>
    <row r="71" spans="1:10" ht="25.5" customHeight="1" x14ac:dyDescent="0.2">
      <c r="A71" s="129">
        <v>3</v>
      </c>
      <c r="B71" s="152" t="s">
        <v>63</v>
      </c>
      <c r="C71" s="140" t="s">
        <v>65</v>
      </c>
      <c r="D71" s="141"/>
      <c r="E71" s="141"/>
      <c r="F71" s="153">
        <f>'SO 06 D.1.4.1 Pol'!AE33</f>
        <v>0</v>
      </c>
      <c r="G71" s="144">
        <f>'SO 06 D.1.4.1 Pol'!AF33</f>
        <v>0</v>
      </c>
      <c r="H71" s="144">
        <f>(F71*SazbaDPH1/100)+(G71*SazbaDPH2/100)</f>
        <v>0</v>
      </c>
      <c r="I71" s="144">
        <f>F71+G71+H71</f>
        <v>0</v>
      </c>
      <c r="J71" s="145" t="str">
        <f>IF(CenaCelkemVypocet=0,"",I71/CenaCelkemVypocet*100)</f>
        <v/>
      </c>
    </row>
    <row r="72" spans="1:10" ht="25.5" customHeight="1" x14ac:dyDescent="0.2">
      <c r="A72" s="129">
        <v>3</v>
      </c>
      <c r="B72" s="152" t="s">
        <v>66</v>
      </c>
      <c r="C72" s="140" t="s">
        <v>67</v>
      </c>
      <c r="D72" s="141"/>
      <c r="E72" s="141"/>
      <c r="F72" s="153">
        <f>'SO 06 D.1.4.2 Pol'!AE58</f>
        <v>0</v>
      </c>
      <c r="G72" s="144">
        <f>'SO 06 D.1.4.2 Pol'!AF58</f>
        <v>0</v>
      </c>
      <c r="H72" s="144">
        <f>(F72*SazbaDPH1/100)+(G72*SazbaDPH2/100)</f>
        <v>0</v>
      </c>
      <c r="I72" s="144">
        <f>F72+G72+H72</f>
        <v>0</v>
      </c>
      <c r="J72" s="145" t="str">
        <f>IF(CenaCelkemVypocet=0,"",I72/CenaCelkemVypocet*100)</f>
        <v/>
      </c>
    </row>
    <row r="73" spans="1:10" ht="25.5" customHeight="1" x14ac:dyDescent="0.2">
      <c r="A73" s="129">
        <v>3</v>
      </c>
      <c r="B73" s="152" t="s">
        <v>68</v>
      </c>
      <c r="C73" s="140" t="s">
        <v>69</v>
      </c>
      <c r="D73" s="141"/>
      <c r="E73" s="141"/>
      <c r="F73" s="153">
        <f>'SO 06 D.1.4.3 Pol'!AE55</f>
        <v>0</v>
      </c>
      <c r="G73" s="144">
        <f>'SO 06 D.1.4.3 Pol'!AF55</f>
        <v>0</v>
      </c>
      <c r="H73" s="144">
        <f>(F73*SazbaDPH1/100)+(G73*SazbaDPH2/100)</f>
        <v>0</v>
      </c>
      <c r="I73" s="144">
        <f>F73+G73+H73</f>
        <v>0</v>
      </c>
      <c r="J73" s="145" t="str">
        <f>IF(CenaCelkemVypocet=0,"",I73/CenaCelkemVypocet*100)</f>
        <v/>
      </c>
    </row>
    <row r="74" spans="1:10" ht="25.5" customHeight="1" x14ac:dyDescent="0.2">
      <c r="A74" s="129">
        <v>2</v>
      </c>
      <c r="B74" s="146" t="s">
        <v>84</v>
      </c>
      <c r="C74" s="147" t="s">
        <v>85</v>
      </c>
      <c r="D74" s="148"/>
      <c r="E74" s="148"/>
      <c r="F74" s="149">
        <f>'SO 07 D.1.4.1 P1'!AE126+'SO 07 D.1.4.1 Pol'!AE35+'SO 07 D.1.4.2 Pol'!AE54+'SO 07 D.1.4.3 Pol'!AE55</f>
        <v>0</v>
      </c>
      <c r="G74" s="150">
        <f>'SO 07 D.1.4.1 P1'!AF126+'SO 07 D.1.4.1 Pol'!AF35+'SO 07 D.1.4.2 Pol'!AF54+'SO 07 D.1.4.3 Pol'!AF55</f>
        <v>0</v>
      </c>
      <c r="H74" s="150">
        <f>(F74*SazbaDPH1/100)+(G74*SazbaDPH2/100)</f>
        <v>0</v>
      </c>
      <c r="I74" s="150">
        <f>F74+G74+H74</f>
        <v>0</v>
      </c>
      <c r="J74" s="151" t="str">
        <f>IF(CenaCelkemVypocet=0,"",I74/CenaCelkemVypocet*100)</f>
        <v/>
      </c>
    </row>
    <row r="75" spans="1:10" ht="25.5" customHeight="1" x14ac:dyDescent="0.2">
      <c r="A75" s="129">
        <v>3</v>
      </c>
      <c r="B75" s="152" t="s">
        <v>63</v>
      </c>
      <c r="C75" s="140" t="s">
        <v>64</v>
      </c>
      <c r="D75" s="141"/>
      <c r="E75" s="141"/>
      <c r="F75" s="153">
        <f>'SO 07 D.1.4.1 P1'!AE126</f>
        <v>0</v>
      </c>
      <c r="G75" s="144">
        <f>'SO 07 D.1.4.1 P1'!AF126</f>
        <v>0</v>
      </c>
      <c r="H75" s="144">
        <f>(F75*SazbaDPH1/100)+(G75*SazbaDPH2/100)</f>
        <v>0</v>
      </c>
      <c r="I75" s="144">
        <f>F75+G75+H75</f>
        <v>0</v>
      </c>
      <c r="J75" s="145" t="str">
        <f>IF(CenaCelkemVypocet=0,"",I75/CenaCelkemVypocet*100)</f>
        <v/>
      </c>
    </row>
    <row r="76" spans="1:10" ht="25.5" customHeight="1" x14ac:dyDescent="0.2">
      <c r="A76" s="129">
        <v>3</v>
      </c>
      <c r="B76" s="152" t="s">
        <v>63</v>
      </c>
      <c r="C76" s="140" t="s">
        <v>65</v>
      </c>
      <c r="D76" s="141"/>
      <c r="E76" s="141"/>
      <c r="F76" s="153">
        <f>'SO 07 D.1.4.1 Pol'!AE35</f>
        <v>0</v>
      </c>
      <c r="G76" s="144">
        <f>'SO 07 D.1.4.1 Pol'!AF35</f>
        <v>0</v>
      </c>
      <c r="H76" s="144">
        <f>(F76*SazbaDPH1/100)+(G76*SazbaDPH2/100)</f>
        <v>0</v>
      </c>
      <c r="I76" s="144">
        <f>F76+G76+H76</f>
        <v>0</v>
      </c>
      <c r="J76" s="145" t="str">
        <f>IF(CenaCelkemVypocet=0,"",I76/CenaCelkemVypocet*100)</f>
        <v/>
      </c>
    </row>
    <row r="77" spans="1:10" ht="25.5" customHeight="1" x14ac:dyDescent="0.2">
      <c r="A77" s="129">
        <v>3</v>
      </c>
      <c r="B77" s="152" t="s">
        <v>66</v>
      </c>
      <c r="C77" s="140" t="s">
        <v>67</v>
      </c>
      <c r="D77" s="141"/>
      <c r="E77" s="141"/>
      <c r="F77" s="153">
        <f>'SO 07 D.1.4.2 Pol'!AE54</f>
        <v>0</v>
      </c>
      <c r="G77" s="144">
        <f>'SO 07 D.1.4.2 Pol'!AF54</f>
        <v>0</v>
      </c>
      <c r="H77" s="144">
        <f>(F77*SazbaDPH1/100)+(G77*SazbaDPH2/100)</f>
        <v>0</v>
      </c>
      <c r="I77" s="144">
        <f>F77+G77+H77</f>
        <v>0</v>
      </c>
      <c r="J77" s="145" t="str">
        <f>IF(CenaCelkemVypocet=0,"",I77/CenaCelkemVypocet*100)</f>
        <v/>
      </c>
    </row>
    <row r="78" spans="1:10" ht="25.5" customHeight="1" x14ac:dyDescent="0.2">
      <c r="A78" s="129">
        <v>3</v>
      </c>
      <c r="B78" s="152" t="s">
        <v>68</v>
      </c>
      <c r="C78" s="140" t="s">
        <v>69</v>
      </c>
      <c r="D78" s="141"/>
      <c r="E78" s="141"/>
      <c r="F78" s="153">
        <f>'SO 07 D.1.4.3 Pol'!AE55</f>
        <v>0</v>
      </c>
      <c r="G78" s="144">
        <f>'SO 07 D.1.4.3 Pol'!AF55</f>
        <v>0</v>
      </c>
      <c r="H78" s="144">
        <f>(F78*SazbaDPH1/100)+(G78*SazbaDPH2/100)</f>
        <v>0</v>
      </c>
      <c r="I78" s="144">
        <f>F78+G78+H78</f>
        <v>0</v>
      </c>
      <c r="J78" s="145" t="str">
        <f>IF(CenaCelkemVypocet=0,"",I78/CenaCelkemVypocet*100)</f>
        <v/>
      </c>
    </row>
    <row r="79" spans="1:10" ht="25.5" customHeight="1" x14ac:dyDescent="0.2">
      <c r="A79" s="129">
        <v>2</v>
      </c>
      <c r="B79" s="146" t="s">
        <v>86</v>
      </c>
      <c r="C79" s="147" t="s">
        <v>87</v>
      </c>
      <c r="D79" s="148"/>
      <c r="E79" s="148"/>
      <c r="F79" s="149">
        <f>'SO 08 D.1.4.1 P1'!AE125+'SO 08 D.1.4.1 Pol'!AE30+'SO 08 D.1.4.2 Pol'!AE54+'SO 08 D.1.4.3 Pol'!AE60</f>
        <v>0</v>
      </c>
      <c r="G79" s="150">
        <f>'SO 08 D.1.4.1 P1'!AF125+'SO 08 D.1.4.1 Pol'!AF30+'SO 08 D.1.4.2 Pol'!AF54+'SO 08 D.1.4.3 Pol'!AF60</f>
        <v>0</v>
      </c>
      <c r="H79" s="150">
        <f>(F79*SazbaDPH1/100)+(G79*SazbaDPH2/100)</f>
        <v>0</v>
      </c>
      <c r="I79" s="150">
        <f>F79+G79+H79</f>
        <v>0</v>
      </c>
      <c r="J79" s="151" t="str">
        <f>IF(CenaCelkemVypocet=0,"",I79/CenaCelkemVypocet*100)</f>
        <v/>
      </c>
    </row>
    <row r="80" spans="1:10" ht="25.5" customHeight="1" x14ac:dyDescent="0.2">
      <c r="A80" s="129">
        <v>3</v>
      </c>
      <c r="B80" s="152" t="s">
        <v>63</v>
      </c>
      <c r="C80" s="140" t="s">
        <v>64</v>
      </c>
      <c r="D80" s="141"/>
      <c r="E80" s="141"/>
      <c r="F80" s="153">
        <f>'SO 08 D.1.4.1 P1'!AE125</f>
        <v>0</v>
      </c>
      <c r="G80" s="144">
        <f>'SO 08 D.1.4.1 P1'!AF125</f>
        <v>0</v>
      </c>
      <c r="H80" s="144">
        <f>(F80*SazbaDPH1/100)+(G80*SazbaDPH2/100)</f>
        <v>0</v>
      </c>
      <c r="I80" s="144">
        <f>F80+G80+H80</f>
        <v>0</v>
      </c>
      <c r="J80" s="145" t="str">
        <f>IF(CenaCelkemVypocet=0,"",I80/CenaCelkemVypocet*100)</f>
        <v/>
      </c>
    </row>
    <row r="81" spans="1:10" ht="25.5" customHeight="1" x14ac:dyDescent="0.2">
      <c r="A81" s="129">
        <v>3</v>
      </c>
      <c r="B81" s="152" t="s">
        <v>63</v>
      </c>
      <c r="C81" s="140" t="s">
        <v>65</v>
      </c>
      <c r="D81" s="141"/>
      <c r="E81" s="141"/>
      <c r="F81" s="153">
        <f>'SO 08 D.1.4.1 Pol'!AE30</f>
        <v>0</v>
      </c>
      <c r="G81" s="144">
        <f>'SO 08 D.1.4.1 Pol'!AF30</f>
        <v>0</v>
      </c>
      <c r="H81" s="144">
        <f>(F81*SazbaDPH1/100)+(G81*SazbaDPH2/100)</f>
        <v>0</v>
      </c>
      <c r="I81" s="144">
        <f>F81+G81+H81</f>
        <v>0</v>
      </c>
      <c r="J81" s="145" t="str">
        <f>IF(CenaCelkemVypocet=0,"",I81/CenaCelkemVypocet*100)</f>
        <v/>
      </c>
    </row>
    <row r="82" spans="1:10" ht="25.5" customHeight="1" x14ac:dyDescent="0.2">
      <c r="A82" s="129">
        <v>3</v>
      </c>
      <c r="B82" s="152" t="s">
        <v>66</v>
      </c>
      <c r="C82" s="140" t="s">
        <v>67</v>
      </c>
      <c r="D82" s="141"/>
      <c r="E82" s="141"/>
      <c r="F82" s="153">
        <f>'SO 08 D.1.4.2 Pol'!AE54</f>
        <v>0</v>
      </c>
      <c r="G82" s="144">
        <f>'SO 08 D.1.4.2 Pol'!AF54</f>
        <v>0</v>
      </c>
      <c r="H82" s="144">
        <f>(F82*SazbaDPH1/100)+(G82*SazbaDPH2/100)</f>
        <v>0</v>
      </c>
      <c r="I82" s="144">
        <f>F82+G82+H82</f>
        <v>0</v>
      </c>
      <c r="J82" s="145" t="str">
        <f>IF(CenaCelkemVypocet=0,"",I82/CenaCelkemVypocet*100)</f>
        <v/>
      </c>
    </row>
    <row r="83" spans="1:10" ht="25.5" customHeight="1" x14ac:dyDescent="0.2">
      <c r="A83" s="129">
        <v>3</v>
      </c>
      <c r="B83" s="152" t="s">
        <v>68</v>
      </c>
      <c r="C83" s="140" t="s">
        <v>69</v>
      </c>
      <c r="D83" s="141"/>
      <c r="E83" s="141"/>
      <c r="F83" s="153">
        <f>'SO 08 D.1.4.3 Pol'!AE60</f>
        <v>0</v>
      </c>
      <c r="G83" s="144">
        <f>'SO 08 D.1.4.3 Pol'!AF60</f>
        <v>0</v>
      </c>
      <c r="H83" s="144">
        <f>(F83*SazbaDPH1/100)+(G83*SazbaDPH2/100)</f>
        <v>0</v>
      </c>
      <c r="I83" s="144">
        <f>F83+G83+H83</f>
        <v>0</v>
      </c>
      <c r="J83" s="145" t="str">
        <f>IF(CenaCelkemVypocet=0,"",I83/CenaCelkemVypocet*100)</f>
        <v/>
      </c>
    </row>
    <row r="84" spans="1:10" ht="25.5" customHeight="1" x14ac:dyDescent="0.2">
      <c r="A84" s="129">
        <v>2</v>
      </c>
      <c r="B84" s="146" t="s">
        <v>88</v>
      </c>
      <c r="C84" s="147" t="s">
        <v>89</v>
      </c>
      <c r="D84" s="148"/>
      <c r="E84" s="148"/>
      <c r="F84" s="149">
        <f>'SO 09 D.1.4.1 P1'!AE127+'SO 09 D.1.4.1 Pol'!AE58+'SO 09 D.1.4.2 Pol'!AE54+'SO 09 D.1.4.3 Pol'!AE60</f>
        <v>0</v>
      </c>
      <c r="G84" s="150">
        <f>'SO 09 D.1.4.1 P1'!AF127+'SO 09 D.1.4.1 Pol'!AF58+'SO 09 D.1.4.2 Pol'!AF54+'SO 09 D.1.4.3 Pol'!AF60</f>
        <v>0</v>
      </c>
      <c r="H84" s="150">
        <f>(F84*SazbaDPH1/100)+(G84*SazbaDPH2/100)</f>
        <v>0</v>
      </c>
      <c r="I84" s="150">
        <f>F84+G84+H84</f>
        <v>0</v>
      </c>
      <c r="J84" s="151" t="str">
        <f>IF(CenaCelkemVypocet=0,"",I84/CenaCelkemVypocet*100)</f>
        <v/>
      </c>
    </row>
    <row r="85" spans="1:10" ht="25.5" customHeight="1" x14ac:dyDescent="0.2">
      <c r="A85" s="129">
        <v>3</v>
      </c>
      <c r="B85" s="152" t="s">
        <v>63</v>
      </c>
      <c r="C85" s="140" t="s">
        <v>64</v>
      </c>
      <c r="D85" s="141"/>
      <c r="E85" s="141"/>
      <c r="F85" s="153">
        <f>'SO 09 D.1.4.1 P1'!AE127</f>
        <v>0</v>
      </c>
      <c r="G85" s="144">
        <f>'SO 09 D.1.4.1 P1'!AF127</f>
        <v>0</v>
      </c>
      <c r="H85" s="144">
        <f>(F85*SazbaDPH1/100)+(G85*SazbaDPH2/100)</f>
        <v>0</v>
      </c>
      <c r="I85" s="144">
        <f>F85+G85+H85</f>
        <v>0</v>
      </c>
      <c r="J85" s="145" t="str">
        <f>IF(CenaCelkemVypocet=0,"",I85/CenaCelkemVypocet*100)</f>
        <v/>
      </c>
    </row>
    <row r="86" spans="1:10" ht="25.5" customHeight="1" x14ac:dyDescent="0.2">
      <c r="A86" s="129">
        <v>3</v>
      </c>
      <c r="B86" s="152" t="s">
        <v>63</v>
      </c>
      <c r="C86" s="140" t="s">
        <v>65</v>
      </c>
      <c r="D86" s="141"/>
      <c r="E86" s="141"/>
      <c r="F86" s="153">
        <f>'SO 09 D.1.4.1 Pol'!AE58</f>
        <v>0</v>
      </c>
      <c r="G86" s="144">
        <f>'SO 09 D.1.4.1 Pol'!AF58</f>
        <v>0</v>
      </c>
      <c r="H86" s="144">
        <f>(F86*SazbaDPH1/100)+(G86*SazbaDPH2/100)</f>
        <v>0</v>
      </c>
      <c r="I86" s="144">
        <f>F86+G86+H86</f>
        <v>0</v>
      </c>
      <c r="J86" s="145" t="str">
        <f>IF(CenaCelkemVypocet=0,"",I86/CenaCelkemVypocet*100)</f>
        <v/>
      </c>
    </row>
    <row r="87" spans="1:10" ht="25.5" customHeight="1" x14ac:dyDescent="0.2">
      <c r="A87" s="129">
        <v>3</v>
      </c>
      <c r="B87" s="152" t="s">
        <v>66</v>
      </c>
      <c r="C87" s="140" t="s">
        <v>67</v>
      </c>
      <c r="D87" s="141"/>
      <c r="E87" s="141"/>
      <c r="F87" s="153">
        <f>'SO 09 D.1.4.2 Pol'!AE54</f>
        <v>0</v>
      </c>
      <c r="G87" s="144">
        <f>'SO 09 D.1.4.2 Pol'!AF54</f>
        <v>0</v>
      </c>
      <c r="H87" s="144">
        <f>(F87*SazbaDPH1/100)+(G87*SazbaDPH2/100)</f>
        <v>0</v>
      </c>
      <c r="I87" s="144">
        <f>F87+G87+H87</f>
        <v>0</v>
      </c>
      <c r="J87" s="145" t="str">
        <f>IF(CenaCelkemVypocet=0,"",I87/CenaCelkemVypocet*100)</f>
        <v/>
      </c>
    </row>
    <row r="88" spans="1:10" ht="25.5" customHeight="1" x14ac:dyDescent="0.2">
      <c r="A88" s="129">
        <v>3</v>
      </c>
      <c r="B88" s="152" t="s">
        <v>68</v>
      </c>
      <c r="C88" s="140" t="s">
        <v>69</v>
      </c>
      <c r="D88" s="141"/>
      <c r="E88" s="141"/>
      <c r="F88" s="153">
        <f>'SO 09 D.1.4.3 Pol'!AE60</f>
        <v>0</v>
      </c>
      <c r="G88" s="144">
        <f>'SO 09 D.1.4.3 Pol'!AF60</f>
        <v>0</v>
      </c>
      <c r="H88" s="144">
        <f>(F88*SazbaDPH1/100)+(G88*SazbaDPH2/100)</f>
        <v>0</v>
      </c>
      <c r="I88" s="144">
        <f>F88+G88+H88</f>
        <v>0</v>
      </c>
      <c r="J88" s="145" t="str">
        <f>IF(CenaCelkemVypocet=0,"",I88/CenaCelkemVypocet*100)</f>
        <v/>
      </c>
    </row>
    <row r="89" spans="1:10" ht="25.5" customHeight="1" x14ac:dyDescent="0.2">
      <c r="A89" s="129">
        <v>2</v>
      </c>
      <c r="B89" s="146" t="s">
        <v>90</v>
      </c>
      <c r="C89" s="147" t="s">
        <v>91</v>
      </c>
      <c r="D89" s="148"/>
      <c r="E89" s="148"/>
      <c r="F89" s="149">
        <f>'IO 01 001 Pol'!AE189</f>
        <v>0</v>
      </c>
      <c r="G89" s="150">
        <f>'IO 01 001 Pol'!AF189</f>
        <v>0</v>
      </c>
      <c r="H89" s="150">
        <f>(F89*SazbaDPH1/100)+(G89*SazbaDPH2/100)</f>
        <v>0</v>
      </c>
      <c r="I89" s="150">
        <f>F89+G89+H89</f>
        <v>0</v>
      </c>
      <c r="J89" s="151" t="str">
        <f>IF(CenaCelkemVypocet=0,"",I89/CenaCelkemVypocet*100)</f>
        <v/>
      </c>
    </row>
    <row r="90" spans="1:10" ht="25.5" customHeight="1" x14ac:dyDescent="0.2">
      <c r="A90" s="129">
        <v>3</v>
      </c>
      <c r="B90" s="152" t="s">
        <v>92</v>
      </c>
      <c r="C90" s="140" t="s">
        <v>93</v>
      </c>
      <c r="D90" s="141"/>
      <c r="E90" s="141"/>
      <c r="F90" s="153">
        <f>'IO 01 001 Pol'!AE189</f>
        <v>0</v>
      </c>
      <c r="G90" s="144">
        <f>'IO 01 001 Pol'!AF189</f>
        <v>0</v>
      </c>
      <c r="H90" s="144">
        <f>(F90*SazbaDPH1/100)+(G90*SazbaDPH2/100)</f>
        <v>0</v>
      </c>
      <c r="I90" s="144">
        <f>F90+G90+H90</f>
        <v>0</v>
      </c>
      <c r="J90" s="145" t="str">
        <f>IF(CenaCelkemVypocet=0,"",I90/CenaCelkemVypocet*100)</f>
        <v/>
      </c>
    </row>
    <row r="91" spans="1:10" ht="25.5" customHeight="1" x14ac:dyDescent="0.2">
      <c r="A91" s="129">
        <v>2</v>
      </c>
      <c r="B91" s="146" t="s">
        <v>94</v>
      </c>
      <c r="C91" s="147" t="s">
        <v>95</v>
      </c>
      <c r="D91" s="148"/>
      <c r="E91" s="148"/>
      <c r="F91" s="149">
        <f>'IO 02 001 Pol'!AE132</f>
        <v>0</v>
      </c>
      <c r="G91" s="150">
        <f>'IO 02 001 Pol'!AF132</f>
        <v>0</v>
      </c>
      <c r="H91" s="150">
        <f>(F91*SazbaDPH1/100)+(G91*SazbaDPH2/100)</f>
        <v>0</v>
      </c>
      <c r="I91" s="150">
        <f>F91+G91+H91</f>
        <v>0</v>
      </c>
      <c r="J91" s="151" t="str">
        <f>IF(CenaCelkemVypocet=0,"",I91/CenaCelkemVypocet*100)</f>
        <v/>
      </c>
    </row>
    <row r="92" spans="1:10" ht="25.5" customHeight="1" x14ac:dyDescent="0.2">
      <c r="A92" s="129">
        <v>3</v>
      </c>
      <c r="B92" s="152" t="s">
        <v>92</v>
      </c>
      <c r="C92" s="140" t="s">
        <v>96</v>
      </c>
      <c r="D92" s="141"/>
      <c r="E92" s="141"/>
      <c r="F92" s="153">
        <f>'IO 02 001 Pol'!AE132</f>
        <v>0</v>
      </c>
      <c r="G92" s="144">
        <f>'IO 02 001 Pol'!AF132</f>
        <v>0</v>
      </c>
      <c r="H92" s="144">
        <f>(F92*SazbaDPH1/100)+(G92*SazbaDPH2/100)</f>
        <v>0</v>
      </c>
      <c r="I92" s="144">
        <f>F92+G92+H92</f>
        <v>0</v>
      </c>
      <c r="J92" s="145" t="str">
        <f>IF(CenaCelkemVypocet=0,"",I92/CenaCelkemVypocet*100)</f>
        <v/>
      </c>
    </row>
    <row r="93" spans="1:10" ht="25.5" customHeight="1" x14ac:dyDescent="0.2">
      <c r="A93" s="129"/>
      <c r="B93" s="154" t="s">
        <v>97</v>
      </c>
      <c r="C93" s="155"/>
      <c r="D93" s="155"/>
      <c r="E93" s="156"/>
      <c r="F93" s="157">
        <f>SUMIF(A39:A92,"=1",F39:F92)</f>
        <v>0</v>
      </c>
      <c r="G93" s="158">
        <f>SUMIF(A39:A92,"=1",G39:G92)</f>
        <v>0</v>
      </c>
      <c r="H93" s="158">
        <f>SUMIF(A39:A92,"=1",H39:H92)</f>
        <v>0</v>
      </c>
      <c r="I93" s="158">
        <f>SUMIF(A39:A92,"=1",I39:I92)</f>
        <v>0</v>
      </c>
      <c r="J93" s="159">
        <f>SUMIF(A39:A92,"=1",J39:J92)</f>
        <v>0</v>
      </c>
    </row>
    <row r="97" spans="1:10" ht="15.75" x14ac:dyDescent="0.25">
      <c r="B97" s="169" t="s">
        <v>99</v>
      </c>
    </row>
    <row r="99" spans="1:10" ht="25.5" customHeight="1" x14ac:dyDescent="0.2">
      <c r="A99" s="170"/>
      <c r="B99" s="173" t="s">
        <v>18</v>
      </c>
      <c r="C99" s="173" t="s">
        <v>6</v>
      </c>
      <c r="D99" s="174"/>
      <c r="E99" s="174"/>
      <c r="F99" s="175" t="s">
        <v>100</v>
      </c>
      <c r="G99" s="175"/>
      <c r="H99" s="175"/>
      <c r="I99" s="175" t="s">
        <v>31</v>
      </c>
      <c r="J99" s="175" t="s">
        <v>0</v>
      </c>
    </row>
    <row r="100" spans="1:10" ht="25.5" customHeight="1" x14ac:dyDescent="0.2">
      <c r="A100" s="171"/>
      <c r="B100" s="176" t="s">
        <v>101</v>
      </c>
      <c r="C100" s="177" t="s">
        <v>102</v>
      </c>
      <c r="D100" s="178"/>
      <c r="E100" s="178"/>
      <c r="F100" s="183" t="s">
        <v>26</v>
      </c>
      <c r="G100" s="184"/>
      <c r="H100" s="184"/>
      <c r="I100" s="184">
        <f>'IO 01 001 Pol'!G8+'IO 02 001 Pol'!G8</f>
        <v>0</v>
      </c>
      <c r="J100" s="181" t="str">
        <f>IF(I142=0,"",I100/I142*100)</f>
        <v/>
      </c>
    </row>
    <row r="101" spans="1:10" ht="25.5" customHeight="1" x14ac:dyDescent="0.2">
      <c r="A101" s="171"/>
      <c r="B101" s="176" t="s">
        <v>103</v>
      </c>
      <c r="C101" s="177" t="s">
        <v>104</v>
      </c>
      <c r="D101" s="178"/>
      <c r="E101" s="178"/>
      <c r="F101" s="183" t="s">
        <v>26</v>
      </c>
      <c r="G101" s="184"/>
      <c r="H101" s="184"/>
      <c r="I101" s="184">
        <f>'IO 02 001 Pol'!G69</f>
        <v>0</v>
      </c>
      <c r="J101" s="181" t="str">
        <f>IF(I142=0,"",I101/I142*100)</f>
        <v/>
      </c>
    </row>
    <row r="102" spans="1:10" ht="25.5" customHeight="1" x14ac:dyDescent="0.2">
      <c r="A102" s="171"/>
      <c r="B102" s="176" t="s">
        <v>105</v>
      </c>
      <c r="C102" s="177" t="s">
        <v>106</v>
      </c>
      <c r="D102" s="178"/>
      <c r="E102" s="178"/>
      <c r="F102" s="183" t="s">
        <v>26</v>
      </c>
      <c r="G102" s="184"/>
      <c r="H102" s="184"/>
      <c r="I102" s="184">
        <f>'SO 01 D.1.4.1 P1'!G8+'SO 02 D.1.4.1 P1'!G8+'SO 03  D.1.1 Pol'!G8+'SO 03  D.1.4.1 P1'!G8+'SO 04 D.1.4.1 P1'!G8+'SO 05 D.1.4.1 Pol'!G8+'SO 05 D.1.4.1 P1'!G8+'SO 06 D.1.4.1 P1'!G8+'SO 07 D.1.4.1 P1'!G8+'SO 08 D.1.4.1 P1'!G8+'SO 09 D.1.4.1 Pol'!G8+'SO 09 D.1.4.1 P1'!G8</f>
        <v>0</v>
      </c>
      <c r="J102" s="181" t="str">
        <f>IF(I142=0,"",I102/I142*100)</f>
        <v/>
      </c>
    </row>
    <row r="103" spans="1:10" ht="25.5" customHeight="1" x14ac:dyDescent="0.2">
      <c r="A103" s="171"/>
      <c r="B103" s="176" t="s">
        <v>107</v>
      </c>
      <c r="C103" s="177" t="s">
        <v>108</v>
      </c>
      <c r="D103" s="178"/>
      <c r="E103" s="178"/>
      <c r="F103" s="183" t="s">
        <v>26</v>
      </c>
      <c r="G103" s="184"/>
      <c r="H103" s="184"/>
      <c r="I103" s="184">
        <f>'IO 01 001 Pol'!G95+'IO 02 001 Pol'!G77</f>
        <v>0</v>
      </c>
      <c r="J103" s="181" t="str">
        <f>IF(I142=0,"",I103/I142*100)</f>
        <v/>
      </c>
    </row>
    <row r="104" spans="1:10" ht="25.5" customHeight="1" x14ac:dyDescent="0.2">
      <c r="A104" s="171"/>
      <c r="B104" s="176" t="s">
        <v>109</v>
      </c>
      <c r="C104" s="177" t="s">
        <v>110</v>
      </c>
      <c r="D104" s="178"/>
      <c r="E104" s="178"/>
      <c r="F104" s="183" t="s">
        <v>26</v>
      </c>
      <c r="G104" s="184"/>
      <c r="H104" s="184"/>
      <c r="I104" s="184">
        <f>'IO 01 001 Pol'!G99+'IO 02 001 Pol'!G80</f>
        <v>0</v>
      </c>
      <c r="J104" s="181" t="str">
        <f>IF(I142=0,"",I104/I142*100)</f>
        <v/>
      </c>
    </row>
    <row r="105" spans="1:10" ht="25.5" customHeight="1" x14ac:dyDescent="0.2">
      <c r="A105" s="171"/>
      <c r="B105" s="176" t="s">
        <v>111</v>
      </c>
      <c r="C105" s="177" t="s">
        <v>112</v>
      </c>
      <c r="D105" s="178"/>
      <c r="E105" s="178"/>
      <c r="F105" s="183" t="s">
        <v>26</v>
      </c>
      <c r="G105" s="184"/>
      <c r="H105" s="184"/>
      <c r="I105" s="184">
        <f>'SO 03  D.1.1 Pol'!G13</f>
        <v>0</v>
      </c>
      <c r="J105" s="181" t="str">
        <f>IF(I142=0,"",I105/I142*100)</f>
        <v/>
      </c>
    </row>
    <row r="106" spans="1:10" ht="25.5" customHeight="1" x14ac:dyDescent="0.2">
      <c r="A106" s="171"/>
      <c r="B106" s="176" t="s">
        <v>113</v>
      </c>
      <c r="C106" s="177" t="s">
        <v>114</v>
      </c>
      <c r="D106" s="178"/>
      <c r="E106" s="178"/>
      <c r="F106" s="183" t="s">
        <v>26</v>
      </c>
      <c r="G106" s="184"/>
      <c r="H106" s="184"/>
      <c r="I106" s="184">
        <f>'SO 01 D.1.4.1 P1'!G10+'SO 02 D.1.4.1 P1'!G10+'SO 03  D.1.4.1 P1'!G10+'SO 04 D.1.4.1 P1'!G10+'SO 05 D.1.4.1 Pol'!G10+'SO 05 D.1.4.1 P1'!G10+'SO 06 D.1.4.1 P1'!G10+'SO 07 D.1.4.1 P1'!G10+'SO 08 D.1.4.1 P1'!G10+'SO 09 D.1.4.1 Pol'!G10+'SO 09 D.1.4.1 P1'!G10</f>
        <v>0</v>
      </c>
      <c r="J106" s="181" t="str">
        <f>IF(I142=0,"",I106/I142*100)</f>
        <v/>
      </c>
    </row>
    <row r="107" spans="1:10" ht="25.5" customHeight="1" x14ac:dyDescent="0.2">
      <c r="A107" s="171"/>
      <c r="B107" s="176" t="s">
        <v>115</v>
      </c>
      <c r="C107" s="177" t="s">
        <v>116</v>
      </c>
      <c r="D107" s="178"/>
      <c r="E107" s="178"/>
      <c r="F107" s="183" t="s">
        <v>26</v>
      </c>
      <c r="G107" s="184"/>
      <c r="H107" s="184"/>
      <c r="I107" s="184">
        <f>'IO 02 001 Pol'!G87</f>
        <v>0</v>
      </c>
      <c r="J107" s="181" t="str">
        <f>IF(I142=0,"",I107/I142*100)</f>
        <v/>
      </c>
    </row>
    <row r="108" spans="1:10" ht="25.5" customHeight="1" x14ac:dyDescent="0.2">
      <c r="A108" s="171"/>
      <c r="B108" s="176" t="s">
        <v>117</v>
      </c>
      <c r="C108" s="177" t="s">
        <v>118</v>
      </c>
      <c r="D108" s="178"/>
      <c r="E108" s="178"/>
      <c r="F108" s="183" t="s">
        <v>26</v>
      </c>
      <c r="G108" s="184"/>
      <c r="H108" s="184"/>
      <c r="I108" s="184">
        <f>'IO 01 001 Pol'!G106+'IO 02 001 Pol'!G94</f>
        <v>0</v>
      </c>
      <c r="J108" s="181" t="str">
        <f>IF(I142=0,"",I108/I142*100)</f>
        <v/>
      </c>
    </row>
    <row r="109" spans="1:10" ht="25.5" customHeight="1" x14ac:dyDescent="0.2">
      <c r="A109" s="171"/>
      <c r="B109" s="176" t="s">
        <v>119</v>
      </c>
      <c r="C109" s="177" t="s">
        <v>120</v>
      </c>
      <c r="D109" s="178"/>
      <c r="E109" s="178"/>
      <c r="F109" s="183" t="s">
        <v>26</v>
      </c>
      <c r="G109" s="184"/>
      <c r="H109" s="184"/>
      <c r="I109" s="184">
        <f>'SO 03  D.1.1 Pol'!G27</f>
        <v>0</v>
      </c>
      <c r="J109" s="181" t="str">
        <f>IF(I142=0,"",I109/I142*100)</f>
        <v/>
      </c>
    </row>
    <row r="110" spans="1:10" ht="25.5" customHeight="1" x14ac:dyDescent="0.2">
      <c r="A110" s="171"/>
      <c r="B110" s="176" t="s">
        <v>121</v>
      </c>
      <c r="C110" s="177" t="s">
        <v>122</v>
      </c>
      <c r="D110" s="178"/>
      <c r="E110" s="178"/>
      <c r="F110" s="183" t="s">
        <v>26</v>
      </c>
      <c r="G110" s="184"/>
      <c r="H110" s="184"/>
      <c r="I110" s="184">
        <f>'IO 01 001 Pol'!G149</f>
        <v>0</v>
      </c>
      <c r="J110" s="181" t="str">
        <f>IF(I142=0,"",I110/I142*100)</f>
        <v/>
      </c>
    </row>
    <row r="111" spans="1:10" ht="25.5" customHeight="1" x14ac:dyDescent="0.2">
      <c r="A111" s="171"/>
      <c r="B111" s="176" t="s">
        <v>123</v>
      </c>
      <c r="C111" s="177" t="s">
        <v>124</v>
      </c>
      <c r="D111" s="178"/>
      <c r="E111" s="178"/>
      <c r="F111" s="183" t="s">
        <v>26</v>
      </c>
      <c r="G111" s="184"/>
      <c r="H111" s="184"/>
      <c r="I111" s="184">
        <f>'SO 02 D.1.4.1 P1'!G16+'SO 06 D.1.4.1 P1'!G16</f>
        <v>0</v>
      </c>
      <c r="J111" s="181" t="str">
        <f>IF(I142=0,"",I111/I142*100)</f>
        <v/>
      </c>
    </row>
    <row r="112" spans="1:10" ht="25.5" customHeight="1" x14ac:dyDescent="0.2">
      <c r="A112" s="171"/>
      <c r="B112" s="176" t="s">
        <v>125</v>
      </c>
      <c r="C112" s="177" t="s">
        <v>126</v>
      </c>
      <c r="D112" s="178"/>
      <c r="E112" s="178"/>
      <c r="F112" s="183" t="s">
        <v>26</v>
      </c>
      <c r="G112" s="184"/>
      <c r="H112" s="184"/>
      <c r="I112" s="184">
        <f>'SO 01 D.1.4.1 P1'!G14+'SO 02 D.1.4.1 P1'!G18+'SO 03  D.1.4.1 P1'!G16+'SO 04 D.1.4.1 P1'!G16+'SO 05 D.1.4.1 Pol'!G16+'SO 06 D.1.4.1 P1'!G18+'SO 07 D.1.4.1 P1'!G14+'SO 08 D.1.4.1 P1'!G14+'SO 09 D.1.4.1 P1'!G14</f>
        <v>0</v>
      </c>
      <c r="J112" s="181" t="str">
        <f>IF(I142=0,"",I112/I142*100)</f>
        <v/>
      </c>
    </row>
    <row r="113" spans="1:10" ht="25.5" customHeight="1" x14ac:dyDescent="0.2">
      <c r="A113" s="171"/>
      <c r="B113" s="176" t="s">
        <v>127</v>
      </c>
      <c r="C113" s="177" t="s">
        <v>128</v>
      </c>
      <c r="D113" s="178"/>
      <c r="E113" s="178"/>
      <c r="F113" s="183" t="s">
        <v>26</v>
      </c>
      <c r="G113" s="184"/>
      <c r="H113" s="184"/>
      <c r="I113" s="184">
        <f>'SO 01 D.1.4.1 P1'!G16+'SO 02 D.1.4.1 P1'!G20+'SO 03  D.1.4.1 P1'!G18+'SO 04 D.1.4.1 P1'!G18+'SO 05 D.1.4.1 Pol'!G18+'SO 05 D.1.4.1 P1'!G16+'SO 06 D.1.4.1 P1'!G20+'SO 07 D.1.4.1 P1'!G16+'SO 08 D.1.4.1 P1'!G16+'SO 09 D.1.4.1 Pol'!G13+'SO 09 D.1.4.1 P1'!G16</f>
        <v>0</v>
      </c>
      <c r="J113" s="181" t="str">
        <f>IF(I142=0,"",I113/I142*100)</f>
        <v/>
      </c>
    </row>
    <row r="114" spans="1:10" ht="25.5" customHeight="1" x14ac:dyDescent="0.2">
      <c r="A114" s="171"/>
      <c r="B114" s="176" t="s">
        <v>129</v>
      </c>
      <c r="C114" s="177" t="s">
        <v>130</v>
      </c>
      <c r="D114" s="178"/>
      <c r="E114" s="178"/>
      <c r="F114" s="183" t="s">
        <v>26</v>
      </c>
      <c r="G114" s="184"/>
      <c r="H114" s="184"/>
      <c r="I114" s="184">
        <f>'SO 01 D.1.4.1 P1'!G20+'SO 02 D.1.4.1 P1'!G27+'SO 03  D.1.1 Pol'!G47+'SO 03  D.1.4.1 P1'!G21+'SO 04 D.1.4.1 P1'!G23+'SO 05 D.1.4.1 Pol'!G21+'SO 05 D.1.4.1 P1'!G21+'SO 06 D.1.4.1 P1'!G27+'SO 07 D.1.4.1 P1'!G20+'SO 08 D.1.4.1 P1'!G20+'SO 09 D.1.4.1 Pol'!G16+'SO 09 D.1.4.1 P1'!G20+'IO 01 001 Pol'!G155+'IO 02 001 Pol'!G115</f>
        <v>0</v>
      </c>
      <c r="J114" s="181" t="str">
        <f>IF(I142=0,"",I114/I142*100)</f>
        <v/>
      </c>
    </row>
    <row r="115" spans="1:10" ht="25.5" customHeight="1" x14ac:dyDescent="0.2">
      <c r="A115" s="171"/>
      <c r="B115" s="176" t="s">
        <v>131</v>
      </c>
      <c r="C115" s="177" t="s">
        <v>132</v>
      </c>
      <c r="D115" s="178"/>
      <c r="E115" s="178"/>
      <c r="F115" s="183" t="s">
        <v>27</v>
      </c>
      <c r="G115" s="184"/>
      <c r="H115" s="184"/>
      <c r="I115" s="184">
        <f>'SO 01 D.1.4.1 P1'!G23+'SO 02 D.1.4.1 P1'!G30+'SO 03  D.1.4.1 P1'!G24+'SO 04 D.1.4.1 P1'!G26+'SO 05 D.1.4.1 Pol'!G24+'SO 05 D.1.4.1 P1'!G24+'SO 06 D.1.4.1 P1'!G30+'SO 07 D.1.4.1 P1'!G23+'SO 08 D.1.4.1 P1'!G23+'SO 09 D.1.4.1 P1'!G23</f>
        <v>0</v>
      </c>
      <c r="J115" s="181" t="str">
        <f>IF(I142=0,"",I115/I142*100)</f>
        <v/>
      </c>
    </row>
    <row r="116" spans="1:10" ht="25.5" customHeight="1" x14ac:dyDescent="0.2">
      <c r="A116" s="171"/>
      <c r="B116" s="176" t="s">
        <v>133</v>
      </c>
      <c r="C116" s="177" t="s">
        <v>134</v>
      </c>
      <c r="D116" s="178"/>
      <c r="E116" s="178"/>
      <c r="F116" s="183" t="s">
        <v>27</v>
      </c>
      <c r="G116" s="184"/>
      <c r="H116" s="184"/>
      <c r="I116" s="184">
        <f>'SO 01 D.1.4.1 P1'!G30+'SO 02 D.1.4.1 P1'!G44+'SO 03  D.1.4.1 P1'!G32+'SO 04 D.1.4.1 P1'!G34+'SO 05 D.1.4.1 Pol'!G30+'SO 06 D.1.4.1 P1'!G40+'SO 08 D.1.4.1 P1'!G30+'SO 09 D.1.4.1 P1'!G29</f>
        <v>0</v>
      </c>
      <c r="J116" s="181" t="str">
        <f>IF(I142=0,"",I116/I142*100)</f>
        <v/>
      </c>
    </row>
    <row r="117" spans="1:10" ht="25.5" customHeight="1" x14ac:dyDescent="0.2">
      <c r="A117" s="171"/>
      <c r="B117" s="176" t="s">
        <v>135</v>
      </c>
      <c r="C117" s="177" t="s">
        <v>136</v>
      </c>
      <c r="D117" s="178"/>
      <c r="E117" s="178"/>
      <c r="F117" s="183" t="s">
        <v>27</v>
      </c>
      <c r="G117" s="184"/>
      <c r="H117" s="184"/>
      <c r="I117" s="184">
        <f>'SO 01 D.1.4.1 P1'!G37+'SO 02 D.1.4.1 P1'!G53+'SO 03  D.1.4.1 P1'!G39+'SO 04 D.1.4.1 P1'!G41+'SO 05 D.1.4.1 Pol'!G37+'SO 05 D.1.4.1 P1'!G30+'SO 06 D.1.4.1 P1'!G47+'SO 07 D.1.4.1 P1'!G29+'SO 08 D.1.4.1 P1'!G37+'SO 09 D.1.4.1 P1'!G36</f>
        <v>0</v>
      </c>
      <c r="J117" s="181" t="str">
        <f>IF(I142=0,"",I117/I142*100)</f>
        <v/>
      </c>
    </row>
    <row r="118" spans="1:10" ht="25.5" customHeight="1" x14ac:dyDescent="0.2">
      <c r="A118" s="171"/>
      <c r="B118" s="176" t="s">
        <v>137</v>
      </c>
      <c r="C118" s="177" t="s">
        <v>138</v>
      </c>
      <c r="D118" s="178"/>
      <c r="E118" s="178"/>
      <c r="F118" s="183" t="s">
        <v>27</v>
      </c>
      <c r="G118" s="184"/>
      <c r="H118" s="184"/>
      <c r="I118" s="184">
        <f>'SO 01 D.1.4.2 Pol'!G8+'SO 02 D.1.4.2 Pol'!G8+'SO 03  D.1.4.2 Pol'!G8+'SO 04 D.1.4.2 Pol'!G8+'SO 05 D.1.4.2 Pol'!G8+'SO 06 D.1.4.2 Pol'!G8+'SO 07 D.1.4.2 Pol'!G8+'SO 08 D.1.4.2 Pol'!G8+'SO 09 D.1.4.2 Pol'!G8</f>
        <v>0</v>
      </c>
      <c r="J118" s="181" t="str">
        <f>IF(I142=0,"",I118/I142*100)</f>
        <v/>
      </c>
    </row>
    <row r="119" spans="1:10" ht="25.5" customHeight="1" x14ac:dyDescent="0.2">
      <c r="A119" s="171"/>
      <c r="B119" s="176" t="s">
        <v>139</v>
      </c>
      <c r="C119" s="177" t="s">
        <v>140</v>
      </c>
      <c r="D119" s="178"/>
      <c r="E119" s="178"/>
      <c r="F119" s="183" t="s">
        <v>27</v>
      </c>
      <c r="G119" s="184"/>
      <c r="H119" s="184"/>
      <c r="I119" s="184">
        <f>'SO 01 D.1.4.1 P1'!G59+'SO 03  D.1.4.1 P1'!G71+'SO 04 D.1.4.1 P1'!G73+'SO 06 D.1.4.1 P1'!G79+'SO 07 D.1.4.1 P1'!G51+'SO 08 D.1.4.1 P1'!G51+'SO 09 D.1.4.1 P1'!G57</f>
        <v>0</v>
      </c>
      <c r="J119" s="181" t="str">
        <f>IF(I142=0,"",I119/I142*100)</f>
        <v/>
      </c>
    </row>
    <row r="120" spans="1:10" ht="25.5" customHeight="1" x14ac:dyDescent="0.2">
      <c r="A120" s="171"/>
      <c r="B120" s="176" t="s">
        <v>141</v>
      </c>
      <c r="C120" s="177" t="s">
        <v>142</v>
      </c>
      <c r="D120" s="178"/>
      <c r="E120" s="178"/>
      <c r="F120" s="183" t="s">
        <v>27</v>
      </c>
      <c r="G120" s="184"/>
      <c r="H120" s="184"/>
      <c r="I120" s="184">
        <f>'SO 01 D.1.4.1 P1'!G64+'SO 02 D.1.4.1 P1'!G69+'SO 03  D.1.4.1 P1'!G73+'SO 04 D.1.4.1 P1'!G77+'SO 05 D.1.4.1 Pol'!G70+'SO 06 D.1.4.1 P1'!G81+'SO 07 D.1.4.1 P1'!G53+'SO 08 D.1.4.1 P1'!G55+'SO 09 D.1.4.1 P1'!G60</f>
        <v>0</v>
      </c>
      <c r="J120" s="181" t="str">
        <f>IF(I142=0,"",I120/I142*100)</f>
        <v/>
      </c>
    </row>
    <row r="121" spans="1:10" ht="25.5" customHeight="1" x14ac:dyDescent="0.2">
      <c r="A121" s="171"/>
      <c r="B121" s="176" t="s">
        <v>143</v>
      </c>
      <c r="C121" s="177" t="s">
        <v>144</v>
      </c>
      <c r="D121" s="178"/>
      <c r="E121" s="178"/>
      <c r="F121" s="183" t="s">
        <v>27</v>
      </c>
      <c r="G121" s="184"/>
      <c r="H121" s="184"/>
      <c r="I121" s="184">
        <f>'SO 01 D.1.4.1 P1'!G79+'SO 02 D.1.4.1 P1'!G91+'SO 03  D.1.4.1 P1'!G90+'SO 04 D.1.4.1 P1'!G92+'SO 05 D.1.4.1 Pol'!G87+'SO 06 D.1.4.1 P1'!G97+'SO 07 D.1.4.1 P1'!G68+'SO 08 D.1.4.1 P1'!G71+'SO 09 D.1.4.1 P1'!G74</f>
        <v>0</v>
      </c>
      <c r="J121" s="181" t="str">
        <f>IF(I142=0,"",I121/I142*100)</f>
        <v/>
      </c>
    </row>
    <row r="122" spans="1:10" ht="25.5" customHeight="1" x14ac:dyDescent="0.2">
      <c r="A122" s="171"/>
      <c r="B122" s="176" t="s">
        <v>145</v>
      </c>
      <c r="C122" s="177" t="s">
        <v>146</v>
      </c>
      <c r="D122" s="178"/>
      <c r="E122" s="178"/>
      <c r="F122" s="183" t="s">
        <v>27</v>
      </c>
      <c r="G122" s="184"/>
      <c r="H122" s="184"/>
      <c r="I122" s="184">
        <f>'SO 01 D.1.4.1 P1'!G88+'SO 02 D.1.4.1 P1'!G111+'SO 03  D.1.4.1 P1'!G102+'SO 04 D.1.4.1 P1'!G104+'SO 05 D.1.4.1 Pol'!G101+'SO 05 D.1.4.1 P1'!G53+'SO 06 D.1.4.1 P1'!G112+'SO 07 D.1.4.1 P1'!G78+'SO 08 D.1.4.1 P1'!G77+'SO 09 D.1.4.1 Pol'!G19+'SO 09 D.1.4.1 P1'!G81</f>
        <v>0</v>
      </c>
      <c r="J122" s="181" t="str">
        <f>IF(I142=0,"",I122/I142*100)</f>
        <v/>
      </c>
    </row>
    <row r="123" spans="1:10" ht="25.5" customHeight="1" x14ac:dyDescent="0.2">
      <c r="A123" s="171"/>
      <c r="B123" s="176" t="s">
        <v>147</v>
      </c>
      <c r="C123" s="177" t="s">
        <v>148</v>
      </c>
      <c r="D123" s="178"/>
      <c r="E123" s="178"/>
      <c r="F123" s="183" t="s">
        <v>27</v>
      </c>
      <c r="G123" s="184"/>
      <c r="H123" s="184"/>
      <c r="I123" s="184">
        <f>'SO 01 D.1.4.1 P1'!G102+'SO 02 D.1.4.1 P1'!G131+'SO 03  D.1.4.1 P1'!G118+'SO 04 D.1.4.1 P1'!G118+'SO 05 D.1.4.1 Pol'!G111+'SO 05 D.1.4.1 P1'!G61+'SO 06 D.1.4.1 P1'!G126+'SO 07 D.1.4.1 P1'!G90+'SO 08 D.1.4.1 P1'!G91+'SO 09 D.1.4.1 P1'!G91</f>
        <v>0</v>
      </c>
      <c r="J123" s="181" t="str">
        <f>IF(I142=0,"",I123/I142*100)</f>
        <v/>
      </c>
    </row>
    <row r="124" spans="1:10" ht="25.5" customHeight="1" x14ac:dyDescent="0.2">
      <c r="A124" s="171"/>
      <c r="B124" s="176" t="s">
        <v>149</v>
      </c>
      <c r="C124" s="177" t="s">
        <v>150</v>
      </c>
      <c r="D124" s="178"/>
      <c r="E124" s="178"/>
      <c r="F124" s="183" t="s">
        <v>27</v>
      </c>
      <c r="G124" s="184"/>
      <c r="H124" s="184"/>
      <c r="I124" s="184">
        <f>'SO 01 D.1.4.1 Pol'!G8+'SO 02 D.1.4.1 Pol'!G8+'SO 03  D.1.4.1 Pol'!G8+'SO 03  D.1.4.1 P1'!G132+'SO 04 D.1.4.1 Pol'!G8+'SO 05 D.1.4.4 Pol'!G8+'SO 06 D.1.4.1 Pol'!G8+'SO 07 D.1.4.1 Pol'!G8+'SO 08 D.1.4.1 Pol'!G8+'SO 09 D.1.4.1 Pol'!G30</f>
        <v>0</v>
      </c>
      <c r="J124" s="181" t="str">
        <f>IF(I142=0,"",I124/I142*100)</f>
        <v/>
      </c>
    </row>
    <row r="125" spans="1:10" ht="25.5" customHeight="1" x14ac:dyDescent="0.2">
      <c r="A125" s="171"/>
      <c r="B125" s="176" t="s">
        <v>151</v>
      </c>
      <c r="C125" s="177" t="s">
        <v>152</v>
      </c>
      <c r="D125" s="178"/>
      <c r="E125" s="178"/>
      <c r="F125" s="183" t="s">
        <v>27</v>
      </c>
      <c r="G125" s="184"/>
      <c r="H125" s="184"/>
      <c r="I125" s="184">
        <f>'SO 02 D.1.4.1 P1'!G154+'SO 04 D.1.4.1 P1'!G132+'SO 06 D.1.4.1 P1'!G140</f>
        <v>0</v>
      </c>
      <c r="J125" s="181" t="str">
        <f>IF(I142=0,"",I125/I142*100)</f>
        <v/>
      </c>
    </row>
    <row r="126" spans="1:10" ht="25.5" customHeight="1" x14ac:dyDescent="0.2">
      <c r="A126" s="171"/>
      <c r="B126" s="176" t="s">
        <v>153</v>
      </c>
      <c r="C126" s="177" t="s">
        <v>154</v>
      </c>
      <c r="D126" s="178"/>
      <c r="E126" s="178"/>
      <c r="F126" s="183" t="s">
        <v>27</v>
      </c>
      <c r="G126" s="184"/>
      <c r="H126" s="184"/>
      <c r="I126" s="184">
        <f>'SO 01 D.1.4.1 P1'!G115+'SO 01 D.1.4.2 Pol'!G41+'SO 02 D.1.4.1 P1'!G157+'SO 02 D.1.4.2 Pol'!G58+'SO 03  D.1.4.1 P1'!G135+'SO 03  D.1.4.2 Pol'!G45+'SO 04 D.1.4.1 P1'!G135+'SO 04 D.1.4.2 Pol'!G52+'SO 05 D.1.4.1 Pol'!G122+'SO 05 D.1.4.1 P1'!G66+'SO 05 D.1.4.2 Pol'!G37+'SO 06 D.1.4.1 P1'!G143+'SO 06 D.1.4.2 Pol'!G45+'SO 07 D.1.4.1 P1'!G103+'SO 07 D.1.4.2 Pol'!G41+'SO 08 D.1.4.1 P1'!G103+'SO 08 D.1.4.2 Pol'!G41+'SO 09 D.1.4.1 P1'!G104+'SO 09 D.1.4.2 Pol'!G41+'IO 01 001 Pol'!G158</f>
        <v>0</v>
      </c>
      <c r="J126" s="181" t="str">
        <f>IF(I142=0,"",I126/I142*100)</f>
        <v/>
      </c>
    </row>
    <row r="127" spans="1:10" ht="25.5" customHeight="1" x14ac:dyDescent="0.2">
      <c r="A127" s="171"/>
      <c r="B127" s="176" t="s">
        <v>155</v>
      </c>
      <c r="C127" s="177" t="s">
        <v>156</v>
      </c>
      <c r="D127" s="178"/>
      <c r="E127" s="178"/>
      <c r="F127" s="183" t="s">
        <v>27</v>
      </c>
      <c r="G127" s="184"/>
      <c r="H127" s="184"/>
      <c r="I127" s="184">
        <f>'SO 01 D.1.4.1 Pol'!G20+'SO 01 D.1.4.1 P1'!G118+'SO 01 D.1.4.2 Pol'!G44+'SO 02 D.1.4.1 Pol'!G27+'SO 02 D.1.4.1 P1'!G161+'SO 02 D.1.4.2 Pol'!G61+'SO 03  D.1.4.1 Pol'!G20+'SO 03  D.1.4.1 P1'!G138+'SO 03  D.1.4.2 Pol'!G48+'SO 04 D.1.4.1 Pol'!G20+'SO 04 D.1.4.1 P1'!G138+'SO 04 D.1.4.2 Pol'!G55+'SO 05 D.1.4.1 Pol'!G125+'SO 05 D.1.4.1 P1'!G69+'SO 05 D.1.4.2 Pol'!G40+'SO 05 D.1.4.4 Pol'!G20+'SO 06 D.1.4.1 Pol'!G23+'SO 06 D.1.4.1 P1'!G146+'SO 06 D.1.4.2 Pol'!G48+'SO 07 D.1.4.1 Pol'!G24+'SO 07 D.1.4.1 P1'!G106+'SO 07 D.1.4.2 Pol'!G44+'SO 08 D.1.4.1 Pol'!G20+'SO 08 D.1.4.1 P1'!G107+'SO 08 D.1.4.2 Pol'!G44+'SO 09 D.1.4.1 Pol'!G48+'SO 09 D.1.4.1 P1'!G107+'SO 09 D.1.4.2 Pol'!G44</f>
        <v>0</v>
      </c>
      <c r="J127" s="181" t="str">
        <f>IF(I142=0,"",I127/I142*100)</f>
        <v/>
      </c>
    </row>
    <row r="128" spans="1:10" ht="25.5" customHeight="1" x14ac:dyDescent="0.2">
      <c r="A128" s="171"/>
      <c r="B128" s="176" t="s">
        <v>157</v>
      </c>
      <c r="C128" s="177" t="s">
        <v>158</v>
      </c>
      <c r="D128" s="178"/>
      <c r="E128" s="178"/>
      <c r="F128" s="183" t="s">
        <v>27</v>
      </c>
      <c r="G128" s="184"/>
      <c r="H128" s="184"/>
      <c r="I128" s="184">
        <f>'SO 01 D.1.4.1 P1'!G122+'SO 02 D.1.4.1 P1'!G166+'SO 03  D.1.1 Pol'!G49+'SO 03  D.1.4.1 P1'!G142+'SO 04 D.1.4.1 P1'!G142+'SO 05 D.1.4.1 Pol'!G129+'SO 06 D.1.4.1 P1'!G150+'SO 07 D.1.4.1 P1'!G110+'SO 09 D.1.4.1 P1'!G111</f>
        <v>0</v>
      </c>
      <c r="J128" s="181" t="str">
        <f>IF(I142=0,"",I128/I142*100)</f>
        <v/>
      </c>
    </row>
    <row r="129" spans="1:10" ht="25.5" customHeight="1" x14ac:dyDescent="0.2">
      <c r="A129" s="171"/>
      <c r="B129" s="176" t="s">
        <v>159</v>
      </c>
      <c r="C129" s="177" t="s">
        <v>160</v>
      </c>
      <c r="D129" s="178"/>
      <c r="E129" s="178"/>
      <c r="F129" s="183" t="s">
        <v>27</v>
      </c>
      <c r="G129" s="184"/>
      <c r="H129" s="184"/>
      <c r="I129" s="184">
        <f>'IO 01 001 Pol'!G165</f>
        <v>0</v>
      </c>
      <c r="J129" s="181" t="str">
        <f>IF(I142=0,"",I129/I142*100)</f>
        <v/>
      </c>
    </row>
    <row r="130" spans="1:10" ht="25.5" customHeight="1" x14ac:dyDescent="0.2">
      <c r="A130" s="171"/>
      <c r="B130" s="176" t="s">
        <v>161</v>
      </c>
      <c r="C130" s="177" t="s">
        <v>162</v>
      </c>
      <c r="D130" s="178"/>
      <c r="E130" s="178"/>
      <c r="F130" s="183" t="s">
        <v>27</v>
      </c>
      <c r="G130" s="184"/>
      <c r="H130" s="184"/>
      <c r="I130" s="184">
        <f>'SO 01 D.1.4.3 Pol'!G8+'SO 02 D.1.4.3 Pol'!G8+'SO 03  D.1.4.3 Pol'!G8+'SO 03  D.1.4.3 Pol'!G14+'SO 03  D.1.4.3 Pol'!G22+'SO 04 D.1.4.3 Pol'!G8+'SO 05 D.1.4.3 Pol'!G8+'SO 06 D.1.4.3 Pol'!G8+'SO 07 D.1.4.3 Pol'!G8+'SO 08 D.1.4.3 Pol'!G8+'SO 09 D.1.4.3 Pol'!G8</f>
        <v>0</v>
      </c>
      <c r="J130" s="181" t="str">
        <f>IF(I142=0,"",I130/I142*100)</f>
        <v/>
      </c>
    </row>
    <row r="131" spans="1:10" ht="25.5" customHeight="1" x14ac:dyDescent="0.2">
      <c r="A131" s="171"/>
      <c r="B131" s="176" t="s">
        <v>163</v>
      </c>
      <c r="C131" s="177" t="s">
        <v>164</v>
      </c>
      <c r="D131" s="178"/>
      <c r="E131" s="178"/>
      <c r="F131" s="183" t="s">
        <v>27</v>
      </c>
      <c r="G131" s="184"/>
      <c r="H131" s="184"/>
      <c r="I131" s="184">
        <f>'SO 01 D.1.4.3 Pol'!G19+'SO 02 D.1.4.3 Pol'!G22+'SO 02 D.1.4.3 Pol'!G32+'SO 03  D.1.4.3 Pol'!G26+'SO 04 D.1.4.3 Pol'!G20+'SO 05 D.1.4.3 Pol'!G19+'SO 06 D.1.4.3 Pol'!G20+'SO 07 D.1.4.3 Pol'!G20+'SO 08 D.1.4.3 Pol'!G19+'SO 09 D.1.4.3 Pol'!G19</f>
        <v>0</v>
      </c>
      <c r="J131" s="181" t="str">
        <f>IF(I142=0,"",I131/I142*100)</f>
        <v/>
      </c>
    </row>
    <row r="132" spans="1:10" ht="25.5" customHeight="1" x14ac:dyDescent="0.2">
      <c r="A132" s="171"/>
      <c r="B132" s="176" t="s">
        <v>165</v>
      </c>
      <c r="C132" s="177" t="s">
        <v>166</v>
      </c>
      <c r="D132" s="178"/>
      <c r="E132" s="178"/>
      <c r="F132" s="183" t="s">
        <v>27</v>
      </c>
      <c r="G132" s="184"/>
      <c r="H132" s="184"/>
      <c r="I132" s="184">
        <f>'SO 01 D.1.4.3 Pol'!G26+'SO 02 D.1.4.3 Pol'!G30+'SO 02 D.1.4.3 Pol'!G34+'SO 03  D.1.4.3 Pol'!G33+'SO 03  D.1.4.3 Pol'!G39+'SO 08 D.1.4.3 Pol'!G26+'SO 09 D.1.4.3 Pol'!G26</f>
        <v>0</v>
      </c>
      <c r="J132" s="181" t="str">
        <f>IF(I142=0,"",I132/I142*100)</f>
        <v/>
      </c>
    </row>
    <row r="133" spans="1:10" ht="25.5" customHeight="1" x14ac:dyDescent="0.2">
      <c r="A133" s="171"/>
      <c r="B133" s="176" t="s">
        <v>167</v>
      </c>
      <c r="C133" s="177" t="s">
        <v>168</v>
      </c>
      <c r="D133" s="178"/>
      <c r="E133" s="178"/>
      <c r="F133" s="183" t="s">
        <v>27</v>
      </c>
      <c r="G133" s="184"/>
      <c r="H133" s="184"/>
      <c r="I133" s="184">
        <f>'SO 01 D.1.4.3 Pol'!G30+'SO 02 D.1.4.3 Pol'!G37+'SO 03  D.1.4.3 Pol'!G41+'SO 03  D.1.4.3 Pol'!G48+'SO 04 D.1.4.3 Pol'!G27+'SO 05 D.1.4.3 Pol'!G26+'SO 06 D.1.4.3 Pol'!G27+'SO 07 D.1.4.3 Pol'!G27+'SO 08 D.1.4.3 Pol'!G30+'SO 09 D.1.4.3 Pol'!G30</f>
        <v>0</v>
      </c>
      <c r="J133" s="181" t="str">
        <f>IF(I142=0,"",I133/I142*100)</f>
        <v/>
      </c>
    </row>
    <row r="134" spans="1:10" ht="25.5" customHeight="1" x14ac:dyDescent="0.2">
      <c r="A134" s="171"/>
      <c r="B134" s="176" t="s">
        <v>169</v>
      </c>
      <c r="C134" s="177" t="s">
        <v>170</v>
      </c>
      <c r="D134" s="178"/>
      <c r="E134" s="178"/>
      <c r="F134" s="183" t="s">
        <v>27</v>
      </c>
      <c r="G134" s="184"/>
      <c r="H134" s="184"/>
      <c r="I134" s="184">
        <f>'SO 03  D.1.4.3 Pol'!G12+'SO 03  D.1.4.3 Pol'!G19+'SO 03  D.1.4.3 Pol'!G36</f>
        <v>0</v>
      </c>
      <c r="J134" s="181" t="str">
        <f>IF(I142=0,"",I134/I142*100)</f>
        <v/>
      </c>
    </row>
    <row r="135" spans="1:10" ht="25.5" customHeight="1" x14ac:dyDescent="0.2">
      <c r="A135" s="171"/>
      <c r="B135" s="176" t="s">
        <v>171</v>
      </c>
      <c r="C135" s="177" t="s">
        <v>172</v>
      </c>
      <c r="D135" s="178"/>
      <c r="E135" s="178"/>
      <c r="F135" s="183" t="s">
        <v>27</v>
      </c>
      <c r="G135" s="184"/>
      <c r="H135" s="184"/>
      <c r="I135" s="184">
        <f>'SO 03  D.1.4.3 Pol'!G44</f>
        <v>0</v>
      </c>
      <c r="J135" s="181" t="str">
        <f>IF(I142=0,"",I135/I142*100)</f>
        <v/>
      </c>
    </row>
    <row r="136" spans="1:10" ht="25.5" customHeight="1" x14ac:dyDescent="0.2">
      <c r="A136" s="171"/>
      <c r="B136" s="176" t="s">
        <v>173</v>
      </c>
      <c r="C136" s="177" t="s">
        <v>174</v>
      </c>
      <c r="D136" s="178"/>
      <c r="E136" s="178"/>
      <c r="F136" s="183" t="s">
        <v>27</v>
      </c>
      <c r="G136" s="184"/>
      <c r="H136" s="184"/>
      <c r="I136" s="184">
        <f>'SO 01 D.1.4.1 Pol'!G22+'SO 01 D.1.4.1 P1'!G124+'SO 01 D.1.4.2 Pol'!G48+'SO 02 D.1.4.1 Pol'!G30+'SO 02 D.1.4.1 P1'!G168+'SO 02 D.1.4.2 Pol'!G66+'SO 03  D.1.4.1 Pol'!G22+'SO 03  D.1.4.1 P1'!G144+'SO 03  D.1.4.2 Pol'!G52+'SO 04 D.1.4.1 Pol'!G22+'SO 04 D.1.4.1 P1'!G144+'SO 04 D.1.4.2 Pol'!G59+'SO 05 D.1.4.1 Pol'!G131+'SO 05 D.1.4.2 Pol'!G44+'SO 05 D.1.4.4 Pol'!G22+'SO 06 D.1.4.1 Pol'!G25+'SO 06 D.1.4.1 P1'!G152+'SO 06 D.1.4.2 Pol'!G52+'SO 07 D.1.4.1 Pol'!G27+'SO 07 D.1.4.1 P1'!G112+'SO 07 D.1.4.2 Pol'!G48+'SO 08 D.1.4.1 Pol'!G22+'SO 08 D.1.4.1 P1'!G111+'SO 08 D.1.4.2 Pol'!G48+'SO 09 D.1.4.1 Pol'!G50+'SO 09 D.1.4.1 P1'!G113+'SO 09 D.1.4.2 Pol'!G48+'IO 01 001 Pol'!G174+'IO 02 001 Pol'!G118</f>
        <v>0</v>
      </c>
      <c r="J136" s="181" t="str">
        <f>IF(I142=0,"",I136/I142*100)</f>
        <v/>
      </c>
    </row>
    <row r="137" spans="1:10" ht="25.5" customHeight="1" x14ac:dyDescent="0.2">
      <c r="A137" s="171"/>
      <c r="B137" s="176" t="s">
        <v>175</v>
      </c>
      <c r="C137" s="177" t="s">
        <v>176</v>
      </c>
      <c r="D137" s="178"/>
      <c r="E137" s="178"/>
      <c r="F137" s="183" t="s">
        <v>28</v>
      </c>
      <c r="G137" s="184"/>
      <c r="H137" s="184"/>
      <c r="I137" s="184">
        <f>'IO 01 001 Pol'!G177+'IO 02 001 Pol'!G121</f>
        <v>0</v>
      </c>
      <c r="J137" s="181" t="str">
        <f>IF(I142=0,"",I137/I142*100)</f>
        <v/>
      </c>
    </row>
    <row r="138" spans="1:10" ht="25.5" customHeight="1" x14ac:dyDescent="0.2">
      <c r="A138" s="171"/>
      <c r="B138" s="176" t="s">
        <v>177</v>
      </c>
      <c r="C138" s="177" t="s">
        <v>178</v>
      </c>
      <c r="D138" s="178"/>
      <c r="E138" s="178"/>
      <c r="F138" s="183" t="s">
        <v>179</v>
      </c>
      <c r="G138" s="184"/>
      <c r="H138" s="184"/>
      <c r="I138" s="184">
        <f>'SO 01 D.1.4.1 Pol'!G24+'SO 01 D.1.4.1 P1'!G130+'SO 02 D.1.4.1 Pol'!G32+'SO 02 D.1.4.1 P1'!G174+'SO 03  D.1.4.1 Pol'!G24+'SO 03  D.1.4.1 P1'!G150+'SO 04 D.1.4.1 Pol'!G24+'SO 04 D.1.4.1 P1'!G150+'SO 05 D.1.4.1 Pol'!G137+'SO 05 D.1.4.1 P1'!G73+'SO 05 D.1.4.4 Pol'!G24+'SO 06 D.1.4.1 Pol'!G27+'SO 06 D.1.4.1 P1'!G158+'SO 07 D.1.4.1 Pol'!G29+'SO 07 D.1.4.1 P1'!G118+'SO 08 D.1.4.1 Pol'!G24+'SO 08 D.1.4.1 P1'!G117+'SO 09 D.1.4.1 Pol'!G52+'SO 09 D.1.4.1 P1'!G119+'IO 01 001 Pol'!G183+'IO 02 001 Pol'!G126</f>
        <v>0</v>
      </c>
      <c r="J138" s="181" t="str">
        <f>IF(I142=0,"",I138/I142*100)</f>
        <v/>
      </c>
    </row>
    <row r="139" spans="1:10" ht="25.5" customHeight="1" x14ac:dyDescent="0.2">
      <c r="A139" s="171"/>
      <c r="B139" s="176" t="s">
        <v>180</v>
      </c>
      <c r="C139" s="177" t="s">
        <v>29</v>
      </c>
      <c r="D139" s="178"/>
      <c r="E139" s="178"/>
      <c r="F139" s="183" t="s">
        <v>180</v>
      </c>
      <c r="G139" s="184"/>
      <c r="H139" s="184"/>
      <c r="I139" s="184">
        <f>'ON 1 ON1 Naklady'!G8</f>
        <v>0</v>
      </c>
      <c r="J139" s="181" t="str">
        <f>IF(I142=0,"",I139/I142*100)</f>
        <v/>
      </c>
    </row>
    <row r="140" spans="1:10" ht="25.5" customHeight="1" x14ac:dyDescent="0.2">
      <c r="A140" s="171"/>
      <c r="B140" s="176" t="s">
        <v>181</v>
      </c>
      <c r="C140" s="177" t="s">
        <v>182</v>
      </c>
      <c r="D140" s="178"/>
      <c r="E140" s="178"/>
      <c r="F140" s="183" t="s">
        <v>183</v>
      </c>
      <c r="G140" s="184"/>
      <c r="H140" s="184"/>
      <c r="I140" s="184">
        <f>'SO 01 D.1.4.3 Pol'!G43+'SO 02 D.1.4.3 Pol'!G52+'SO 03  D.1.4.3 Pol'!G59+'SO 04 D.1.4.3 Pol'!G38+'SO 05 D.1.4.3 Pol'!G37+'SO 06 D.1.4.3 Pol'!G38+'SO 07 D.1.4.3 Pol'!G38+'SO 08 D.1.4.3 Pol'!G43+'SO 09 D.1.4.3 Pol'!G43</f>
        <v>0</v>
      </c>
      <c r="J140" s="181" t="str">
        <f>IF(I142=0,"",I140/I142*100)</f>
        <v/>
      </c>
    </row>
    <row r="141" spans="1:10" ht="25.5" customHeight="1" x14ac:dyDescent="0.2">
      <c r="A141" s="171"/>
      <c r="B141" s="176" t="s">
        <v>183</v>
      </c>
      <c r="C141" s="177" t="s">
        <v>30</v>
      </c>
      <c r="D141" s="178"/>
      <c r="E141" s="178"/>
      <c r="F141" s="183" t="s">
        <v>183</v>
      </c>
      <c r="G141" s="184"/>
      <c r="H141" s="184"/>
      <c r="I141" s="184">
        <f>'SO 01 D.1.4.1 P1'!G135+'SO 01 D.1.4.2 Pol'!G51+'SO 02 D.1.4.1 P1'!G181+'SO 02 D.1.4.2 Pol'!G69+'SO 03  D.1.4.1 P1'!G155+'SO 03  D.1.4.2 Pol'!G55+'SO 04 D.1.4.1 P1'!G155+'SO 04 D.1.4.2 Pol'!G62+'SO 05 D.1.4.1 Pol'!G142+'SO 05 D.1.4.2 Pol'!G47+'SO 06 D.1.4.1 P1'!G163+'SO 06 D.1.4.2 Pol'!G55+'SO 07 D.1.4.1 P1'!G123+'SO 07 D.1.4.2 Pol'!G51+'SO 08 D.1.4.1 P1'!G122+'SO 08 D.1.4.2 Pol'!G51+'SO 09 D.1.4.1 P1'!G124+'SO 09 D.1.4.2 Pol'!G51</f>
        <v>0</v>
      </c>
      <c r="J141" s="181" t="str">
        <f>IF(I142=0,"",I141/I142*100)</f>
        <v/>
      </c>
    </row>
    <row r="142" spans="1:10" ht="25.5" customHeight="1" x14ac:dyDescent="0.2">
      <c r="A142" s="172"/>
      <c r="B142" s="179" t="s">
        <v>1</v>
      </c>
      <c r="C142" s="179"/>
      <c r="D142" s="180"/>
      <c r="E142" s="180"/>
      <c r="F142" s="185"/>
      <c r="G142" s="186"/>
      <c r="H142" s="186"/>
      <c r="I142" s="186">
        <f>SUM(I100:I141)</f>
        <v>0</v>
      </c>
      <c r="J142" s="182">
        <f>SUM(J100:J141)</f>
        <v>0</v>
      </c>
    </row>
    <row r="143" spans="1:10" x14ac:dyDescent="0.2">
      <c r="F143" s="127"/>
      <c r="G143" s="126"/>
      <c r="H143" s="127"/>
      <c r="I143" s="126"/>
      <c r="J143" s="128"/>
    </row>
    <row r="144" spans="1:10" x14ac:dyDescent="0.2">
      <c r="F144" s="127"/>
      <c r="G144" s="126"/>
      <c r="H144" s="127"/>
      <c r="I144" s="126"/>
      <c r="J144" s="128"/>
    </row>
    <row r="145" spans="6:10" x14ac:dyDescent="0.2">
      <c r="F145" s="127"/>
      <c r="G145" s="126"/>
      <c r="H145" s="127"/>
      <c r="I145" s="126"/>
      <c r="J145" s="128"/>
    </row>
  </sheetData>
  <sheetProtection password="803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3">
    <mergeCell ref="C140:E140"/>
    <mergeCell ref="C141:E141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89:E89"/>
    <mergeCell ref="C90:E90"/>
    <mergeCell ref="C91:E91"/>
    <mergeCell ref="C92:E92"/>
    <mergeCell ref="B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5" t="s">
        <v>7</v>
      </c>
      <c r="B1" s="95"/>
      <c r="C1" s="96"/>
      <c r="D1" s="95"/>
      <c r="E1" s="95"/>
      <c r="F1" s="95"/>
      <c r="G1" s="95"/>
    </row>
    <row r="2" spans="1:7" ht="24.95" customHeight="1" x14ac:dyDescent="0.2">
      <c r="A2" s="73" t="s">
        <v>8</v>
      </c>
      <c r="B2" s="72"/>
      <c r="C2" s="97"/>
      <c r="D2" s="97"/>
      <c r="E2" s="97"/>
      <c r="F2" s="97"/>
      <c r="G2" s="98"/>
    </row>
    <row r="3" spans="1:7" ht="24.95" customHeight="1" x14ac:dyDescent="0.2">
      <c r="A3" s="73" t="s">
        <v>9</v>
      </c>
      <c r="B3" s="72"/>
      <c r="C3" s="97"/>
      <c r="D3" s="97"/>
      <c r="E3" s="97"/>
      <c r="F3" s="97"/>
      <c r="G3" s="98"/>
    </row>
    <row r="4" spans="1:7" ht="24.95" customHeight="1" x14ac:dyDescent="0.2">
      <c r="A4" s="73" t="s">
        <v>10</v>
      </c>
      <c r="B4" s="72"/>
      <c r="C4" s="97"/>
      <c r="D4" s="97"/>
      <c r="E4" s="97"/>
      <c r="F4" s="97"/>
      <c r="G4" s="98"/>
    </row>
    <row r="5" spans="1:7" x14ac:dyDescent="0.2">
      <c r="B5" s="6"/>
      <c r="C5" s="7"/>
      <c r="D5" s="8"/>
    </row>
  </sheetData>
  <sheetProtection password="803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58</v>
      </c>
      <c r="C3" s="193" t="s">
        <v>59</v>
      </c>
      <c r="D3" s="191"/>
      <c r="E3" s="191"/>
      <c r="F3" s="191"/>
      <c r="G3" s="192"/>
      <c r="AC3" s="125" t="s">
        <v>186</v>
      </c>
      <c r="AG3" t="s">
        <v>187</v>
      </c>
    </row>
    <row r="4" spans="1:60" ht="24.95" customHeight="1" x14ac:dyDescent="0.2">
      <c r="A4" s="194" t="s">
        <v>10</v>
      </c>
      <c r="B4" s="195" t="s">
        <v>60</v>
      </c>
      <c r="C4" s="196" t="s">
        <v>59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180</v>
      </c>
      <c r="C8" s="247" t="s">
        <v>29</v>
      </c>
      <c r="D8" s="229"/>
      <c r="E8" s="230"/>
      <c r="F8" s="231"/>
      <c r="G8" s="232">
        <f>SUMIF(AG9:AG13,"&lt;&gt;NOR",G9:G13)</f>
        <v>0</v>
      </c>
      <c r="H8" s="226"/>
      <c r="I8" s="226">
        <f>SUM(I9:I13)</f>
        <v>0</v>
      </c>
      <c r="J8" s="226"/>
      <c r="K8" s="226">
        <f>SUM(K9:K13)</f>
        <v>0</v>
      </c>
      <c r="L8" s="226"/>
      <c r="M8" s="226">
        <f>SUM(M9:M13)</f>
        <v>0</v>
      </c>
      <c r="N8" s="226"/>
      <c r="O8" s="226">
        <f>SUM(O9:O13)</f>
        <v>0</v>
      </c>
      <c r="P8" s="226"/>
      <c r="Q8" s="226">
        <f>SUM(Q9:Q13)</f>
        <v>0</v>
      </c>
      <c r="R8" s="226"/>
      <c r="S8" s="226"/>
      <c r="T8" s="226"/>
      <c r="U8" s="226"/>
      <c r="V8" s="226">
        <f>SUM(V9:V13)</f>
        <v>0</v>
      </c>
      <c r="W8" s="226"/>
      <c r="AG8" t="s">
        <v>210</v>
      </c>
    </row>
    <row r="9" spans="1:60" outlineLevel="1" x14ac:dyDescent="0.2">
      <c r="A9" s="233">
        <v>1</v>
      </c>
      <c r="B9" s="234" t="s">
        <v>211</v>
      </c>
      <c r="C9" s="248" t="s">
        <v>212</v>
      </c>
      <c r="D9" s="235" t="s">
        <v>213</v>
      </c>
      <c r="E9" s="236">
        <v>1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215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216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217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2</v>
      </c>
      <c r="B11" s="241" t="s">
        <v>219</v>
      </c>
      <c r="C11" s="250" t="s">
        <v>220</v>
      </c>
      <c r="D11" s="242" t="s">
        <v>213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215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3</v>
      </c>
      <c r="B12" s="241" t="s">
        <v>222</v>
      </c>
      <c r="C12" s="250" t="s">
        <v>223</v>
      </c>
      <c r="D12" s="242" t="s">
        <v>213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216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3">
        <v>4</v>
      </c>
      <c r="B13" s="234" t="s">
        <v>224</v>
      </c>
      <c r="C13" s="248" t="s">
        <v>225</v>
      </c>
      <c r="D13" s="235" t="s">
        <v>213</v>
      </c>
      <c r="E13" s="236">
        <v>1</v>
      </c>
      <c r="F13" s="237"/>
      <c r="G13" s="238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x14ac:dyDescent="0.2">
      <c r="A14" s="5"/>
      <c r="B14" s="6"/>
      <c r="C14" s="251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v>15</v>
      </c>
      <c r="AF14">
        <v>21</v>
      </c>
    </row>
    <row r="15" spans="1:60" x14ac:dyDescent="0.2">
      <c r="A15" s="207"/>
      <c r="B15" s="208" t="s">
        <v>31</v>
      </c>
      <c r="C15" s="252"/>
      <c r="D15" s="209"/>
      <c r="E15" s="210"/>
      <c r="F15" s="210"/>
      <c r="G15" s="246">
        <f>G8</f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f>SUMIF(L7:L13,AE14,G7:G13)</f>
        <v>0</v>
      </c>
      <c r="AF15">
        <f>SUMIF(L7:L13,AF14,G7:G13)</f>
        <v>0</v>
      </c>
      <c r="AG15" t="s">
        <v>226</v>
      </c>
    </row>
    <row r="16" spans="1:60" x14ac:dyDescent="0.2">
      <c r="A16" s="5"/>
      <c r="B16" s="6"/>
      <c r="C16" s="25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">
      <c r="A17" s="5"/>
      <c r="B17" s="6"/>
      <c r="C17" s="251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11" t="s">
        <v>227</v>
      </c>
      <c r="B18" s="211"/>
      <c r="C18" s="253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12"/>
      <c r="B19" s="213"/>
      <c r="C19" s="254"/>
      <c r="D19" s="213"/>
      <c r="E19" s="213"/>
      <c r="F19" s="213"/>
      <c r="G19" s="21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G19" t="s">
        <v>228</v>
      </c>
    </row>
    <row r="20" spans="1:33" x14ac:dyDescent="0.2">
      <c r="A20" s="215"/>
      <c r="B20" s="216"/>
      <c r="C20" s="255"/>
      <c r="D20" s="216"/>
      <c r="E20" s="216"/>
      <c r="F20" s="216"/>
      <c r="G20" s="21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15"/>
      <c r="B21" s="216"/>
      <c r="C21" s="255"/>
      <c r="D21" s="216"/>
      <c r="E21" s="216"/>
      <c r="F21" s="216"/>
      <c r="G21" s="21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15"/>
      <c r="B22" s="216"/>
      <c r="C22" s="255"/>
      <c r="D22" s="216"/>
      <c r="E22" s="216"/>
      <c r="F22" s="216"/>
      <c r="G22" s="21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18"/>
      <c r="B23" s="219"/>
      <c r="C23" s="256"/>
      <c r="D23" s="219"/>
      <c r="E23" s="219"/>
      <c r="F23" s="219"/>
      <c r="G23" s="22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5"/>
      <c r="B24" s="6"/>
      <c r="C24" s="251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C25" s="257"/>
      <c r="D25" s="188"/>
      <c r="AG25" t="s">
        <v>229</v>
      </c>
    </row>
    <row r="26" spans="1:33" x14ac:dyDescent="0.2">
      <c r="D26" s="188"/>
    </row>
    <row r="27" spans="1:33" x14ac:dyDescent="0.2">
      <c r="D27" s="188"/>
    </row>
    <row r="28" spans="1:33" x14ac:dyDescent="0.2">
      <c r="D28" s="188"/>
    </row>
    <row r="29" spans="1:33" x14ac:dyDescent="0.2">
      <c r="D29" s="188"/>
    </row>
    <row r="30" spans="1:33" x14ac:dyDescent="0.2">
      <c r="D30" s="188"/>
    </row>
    <row r="31" spans="1:33" x14ac:dyDescent="0.2">
      <c r="D31" s="188"/>
    </row>
    <row r="32" spans="1:33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7">
    <mergeCell ref="A1:G1"/>
    <mergeCell ref="C2:G2"/>
    <mergeCell ref="C3:G3"/>
    <mergeCell ref="C4:G4"/>
    <mergeCell ref="A18:C18"/>
    <mergeCell ref="A19:G23"/>
    <mergeCell ref="C10:G1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61</v>
      </c>
      <c r="C3" s="193" t="s">
        <v>62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</v>
      </c>
      <c r="P8" s="226"/>
      <c r="Q8" s="226">
        <f>SUM(Q9:Q19)</f>
        <v>0.01</v>
      </c>
      <c r="R8" s="226"/>
      <c r="S8" s="226"/>
      <c r="T8" s="226"/>
      <c r="U8" s="226"/>
      <c r="V8" s="226">
        <f>SUM(V9:V19)</f>
        <v>12.38</v>
      </c>
      <c r="W8" s="226"/>
      <c r="AG8" t="s">
        <v>210</v>
      </c>
    </row>
    <row r="9" spans="1:60" outlineLevel="1" x14ac:dyDescent="0.2">
      <c r="A9" s="240">
        <v>1</v>
      </c>
      <c r="B9" s="241" t="s">
        <v>230</v>
      </c>
      <c r="C9" s="250" t="s">
        <v>231</v>
      </c>
      <c r="D9" s="242" t="s">
        <v>232</v>
      </c>
      <c r="E9" s="243">
        <v>16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0.16500000000000001</v>
      </c>
      <c r="V9" s="224">
        <f>ROUND(E9*U9,2)</f>
        <v>2.64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235</v>
      </c>
      <c r="C10" s="250" t="s">
        <v>236</v>
      </c>
      <c r="D10" s="242" t="s">
        <v>232</v>
      </c>
      <c r="E10" s="243">
        <v>16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9.0000000000000006E-5</v>
      </c>
      <c r="O10" s="224">
        <f>ROUND(E10*N10,2)</f>
        <v>0</v>
      </c>
      <c r="P10" s="224">
        <v>4.4999999999999999E-4</v>
      </c>
      <c r="Q10" s="224">
        <f>ROUND(E10*P10,2)</f>
        <v>0.01</v>
      </c>
      <c r="R10" s="224"/>
      <c r="S10" s="224" t="s">
        <v>214</v>
      </c>
      <c r="T10" s="224" t="s">
        <v>233</v>
      </c>
      <c r="U10" s="224">
        <v>0.16600000000000001</v>
      </c>
      <c r="V10" s="224">
        <f>ROUND(E10*U10,2)</f>
        <v>2.66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234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237</v>
      </c>
      <c r="C11" s="250" t="s">
        <v>238</v>
      </c>
      <c r="D11" s="242" t="s">
        <v>232</v>
      </c>
      <c r="E11" s="243">
        <v>8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0.26800000000000002</v>
      </c>
      <c r="V11" s="224">
        <f>ROUND(E11*U11,2)</f>
        <v>2.14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239</v>
      </c>
      <c r="C12" s="250" t="s">
        <v>240</v>
      </c>
      <c r="D12" s="242" t="s">
        <v>241</v>
      </c>
      <c r="E12" s="243">
        <v>45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2.5999999999999999E-2</v>
      </c>
      <c r="V12" s="224">
        <f>ROUND(E12*U12,2)</f>
        <v>1.17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242</v>
      </c>
      <c r="C13" s="250" t="s">
        <v>243</v>
      </c>
      <c r="D13" s="242" t="s">
        <v>241</v>
      </c>
      <c r="E13" s="243">
        <v>45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3.1E-2</v>
      </c>
      <c r="V13" s="224">
        <f>ROUND(E13*U13,2)</f>
        <v>1.4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244</v>
      </c>
      <c r="C14" s="250" t="s">
        <v>245</v>
      </c>
      <c r="D14" s="242" t="s">
        <v>241</v>
      </c>
      <c r="E14" s="243">
        <v>45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5.1999999999999998E-2</v>
      </c>
      <c r="V14" s="224">
        <f>ROUND(E14*U14,2)</f>
        <v>2.34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7</v>
      </c>
      <c r="B15" s="241" t="s">
        <v>246</v>
      </c>
      <c r="C15" s="250" t="s">
        <v>247</v>
      </c>
      <c r="D15" s="242" t="s">
        <v>232</v>
      </c>
      <c r="E15" s="243">
        <v>8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2.5999999999999998E-4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215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8</v>
      </c>
      <c r="B16" s="241" t="s">
        <v>249</v>
      </c>
      <c r="C16" s="250" t="s">
        <v>250</v>
      </c>
      <c r="D16" s="242" t="s">
        <v>232</v>
      </c>
      <c r="E16" s="243">
        <v>8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9.0000000000000006E-5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215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33.75" outlineLevel="1" x14ac:dyDescent="0.2">
      <c r="A17" s="240">
        <v>9</v>
      </c>
      <c r="B17" s="241" t="s">
        <v>251</v>
      </c>
      <c r="C17" s="250" t="s">
        <v>252</v>
      </c>
      <c r="D17" s="242" t="s">
        <v>232</v>
      </c>
      <c r="E17" s="243">
        <v>8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2.0000000000000001E-4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253</v>
      </c>
      <c r="C18" s="250" t="s">
        <v>254</v>
      </c>
      <c r="D18" s="242" t="s">
        <v>255</v>
      </c>
      <c r="E18" s="243">
        <v>5.8399999999999997E-3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3.0750000000000002</v>
      </c>
      <c r="V18" s="224">
        <f>ROUND(E18*U18,2)</f>
        <v>0.02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257</v>
      </c>
      <c r="C19" s="250" t="s">
        <v>258</v>
      </c>
      <c r="D19" s="242" t="s">
        <v>255</v>
      </c>
      <c r="E19" s="243">
        <v>5.8399999999999997E-3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0.88100000000000001</v>
      </c>
      <c r="V19" s="224">
        <f>ROUND(E19*U19,2)</f>
        <v>0.01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256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155</v>
      </c>
      <c r="C20" s="247" t="s">
        <v>156</v>
      </c>
      <c r="D20" s="229"/>
      <c r="E20" s="230"/>
      <c r="F20" s="231"/>
      <c r="G20" s="232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6"/>
      <c r="O20" s="226">
        <f>SUM(O21:O21)</f>
        <v>0</v>
      </c>
      <c r="P20" s="226"/>
      <c r="Q20" s="226">
        <f>SUM(Q21:Q21)</f>
        <v>0</v>
      </c>
      <c r="R20" s="226"/>
      <c r="S20" s="226"/>
      <c r="T20" s="226"/>
      <c r="U20" s="226"/>
      <c r="V20" s="226">
        <f>SUM(V21:V21)</f>
        <v>0.45</v>
      </c>
      <c r="W20" s="226"/>
      <c r="AG20" t="s">
        <v>210</v>
      </c>
    </row>
    <row r="21" spans="1:60" ht="22.5" outlineLevel="1" x14ac:dyDescent="0.2">
      <c r="A21" s="240">
        <v>12</v>
      </c>
      <c r="B21" s="241" t="s">
        <v>259</v>
      </c>
      <c r="C21" s="250" t="s">
        <v>260</v>
      </c>
      <c r="D21" s="242" t="s">
        <v>261</v>
      </c>
      <c r="E21" s="243">
        <v>5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6.9999999999999994E-5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8.8999999999999996E-2</v>
      </c>
      <c r="V21" s="224">
        <f>ROUND(E21*U21,2)</f>
        <v>0.45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7" t="s">
        <v>209</v>
      </c>
      <c r="B22" s="228" t="s">
        <v>173</v>
      </c>
      <c r="C22" s="247" t="s">
        <v>174</v>
      </c>
      <c r="D22" s="229"/>
      <c r="E22" s="230"/>
      <c r="F22" s="231"/>
      <c r="G22" s="232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6"/>
      <c r="O22" s="226">
        <f>SUM(O23:O23)</f>
        <v>0</v>
      </c>
      <c r="P22" s="226"/>
      <c r="Q22" s="226">
        <f>SUM(Q23:Q23)</f>
        <v>0</v>
      </c>
      <c r="R22" s="226"/>
      <c r="S22" s="226"/>
      <c r="T22" s="226"/>
      <c r="U22" s="226"/>
      <c r="V22" s="226">
        <f>SUM(V23:V23)</f>
        <v>72</v>
      </c>
      <c r="W22" s="226"/>
      <c r="AG22" t="s">
        <v>210</v>
      </c>
    </row>
    <row r="23" spans="1:60" outlineLevel="1" x14ac:dyDescent="0.2">
      <c r="A23" s="240">
        <v>13</v>
      </c>
      <c r="B23" s="241" t="s">
        <v>262</v>
      </c>
      <c r="C23" s="250" t="s">
        <v>263</v>
      </c>
      <c r="D23" s="242" t="s">
        <v>264</v>
      </c>
      <c r="E23" s="243">
        <v>72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 t="s">
        <v>265</v>
      </c>
      <c r="S23" s="224" t="s">
        <v>214</v>
      </c>
      <c r="T23" s="224" t="s">
        <v>233</v>
      </c>
      <c r="U23" s="224">
        <v>1</v>
      </c>
      <c r="V23" s="224">
        <f>ROUND(E23*U23,2)</f>
        <v>72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177</v>
      </c>
      <c r="C24" s="247" t="s">
        <v>178</v>
      </c>
      <c r="D24" s="229"/>
      <c r="E24" s="230"/>
      <c r="F24" s="231"/>
      <c r="G24" s="232">
        <f>SUMIF(AG25:AG28,"&lt;&gt;NOR",G25:G28)</f>
        <v>0</v>
      </c>
      <c r="H24" s="226"/>
      <c r="I24" s="226">
        <f>SUM(I25:I28)</f>
        <v>0</v>
      </c>
      <c r="J24" s="226"/>
      <c r="K24" s="226">
        <f>SUM(K25:K28)</f>
        <v>0</v>
      </c>
      <c r="L24" s="226"/>
      <c r="M24" s="226">
        <f>SUM(M25:M28)</f>
        <v>0</v>
      </c>
      <c r="N24" s="226"/>
      <c r="O24" s="226">
        <f>SUM(O25:O28)</f>
        <v>0</v>
      </c>
      <c r="P24" s="226"/>
      <c r="Q24" s="226">
        <f>SUM(Q25:Q28)</f>
        <v>0</v>
      </c>
      <c r="R24" s="226"/>
      <c r="S24" s="226"/>
      <c r="T24" s="226"/>
      <c r="U24" s="226"/>
      <c r="V24" s="226">
        <f>SUM(V25:V28)</f>
        <v>0</v>
      </c>
      <c r="W24" s="226"/>
      <c r="AG24" t="s">
        <v>210</v>
      </c>
    </row>
    <row r="25" spans="1:60" outlineLevel="1" x14ac:dyDescent="0.2">
      <c r="A25" s="240">
        <v>14</v>
      </c>
      <c r="B25" s="241" t="s">
        <v>267</v>
      </c>
      <c r="C25" s="250" t="s">
        <v>268</v>
      </c>
      <c r="D25" s="242" t="s">
        <v>255</v>
      </c>
      <c r="E25" s="243">
        <v>7.1999999999999998E-3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9.9000000000000005E-2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269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3">
        <v>15</v>
      </c>
      <c r="B26" s="234" t="s">
        <v>270</v>
      </c>
      <c r="C26" s="248" t="s">
        <v>271</v>
      </c>
      <c r="D26" s="235" t="s">
        <v>255</v>
      </c>
      <c r="E26" s="236">
        <v>7.1999999999999998E-3</v>
      </c>
      <c r="F26" s="237"/>
      <c r="G26" s="238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0.49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269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49" t="s">
        <v>272</v>
      </c>
      <c r="D27" s="239"/>
      <c r="E27" s="239"/>
      <c r="F27" s="239"/>
      <c r="G27" s="23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218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3">
        <v>16</v>
      </c>
      <c r="B28" s="234" t="s">
        <v>273</v>
      </c>
      <c r="C28" s="248" t="s">
        <v>274</v>
      </c>
      <c r="D28" s="235" t="s">
        <v>255</v>
      </c>
      <c r="E28" s="236">
        <v>0.14399999999999999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269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5"/>
      <c r="B29" s="6"/>
      <c r="C29" s="251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207"/>
      <c r="B30" s="208" t="s">
        <v>31</v>
      </c>
      <c r="C30" s="252"/>
      <c r="D30" s="209"/>
      <c r="E30" s="210"/>
      <c r="F30" s="210"/>
      <c r="G30" s="246">
        <f>G8+G20+G22+G24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226</v>
      </c>
    </row>
    <row r="31" spans="1:60" x14ac:dyDescent="0.2">
      <c r="A31" s="5"/>
      <c r="B31" s="6"/>
      <c r="C31" s="251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251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11" t="s">
        <v>227</v>
      </c>
      <c r="B33" s="211"/>
      <c r="C33" s="253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12"/>
      <c r="B34" s="213"/>
      <c r="C34" s="254"/>
      <c r="D34" s="213"/>
      <c r="E34" s="213"/>
      <c r="F34" s="213"/>
      <c r="G34" s="21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228</v>
      </c>
    </row>
    <row r="35" spans="1:33" x14ac:dyDescent="0.2">
      <c r="A35" s="215"/>
      <c r="B35" s="216"/>
      <c r="C35" s="255"/>
      <c r="D35" s="216"/>
      <c r="E35" s="216"/>
      <c r="F35" s="216"/>
      <c r="G35" s="21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15"/>
      <c r="B36" s="216"/>
      <c r="C36" s="255"/>
      <c r="D36" s="216"/>
      <c r="E36" s="216"/>
      <c r="F36" s="216"/>
      <c r="G36" s="21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15"/>
      <c r="B37" s="216"/>
      <c r="C37" s="255"/>
      <c r="D37" s="216"/>
      <c r="E37" s="216"/>
      <c r="F37" s="216"/>
      <c r="G37" s="21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 x14ac:dyDescent="0.2">
      <c r="A38" s="218"/>
      <c r="B38" s="219"/>
      <c r="C38" s="256"/>
      <c r="D38" s="219"/>
      <c r="E38" s="219"/>
      <c r="F38" s="219"/>
      <c r="G38" s="2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5"/>
      <c r="B39" s="6"/>
      <c r="C39" s="251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C40" s="257"/>
      <c r="D40" s="188"/>
      <c r="AG40" t="s">
        <v>229</v>
      </c>
    </row>
    <row r="41" spans="1:33" x14ac:dyDescent="0.2">
      <c r="D41" s="188"/>
    </row>
    <row r="42" spans="1:33" x14ac:dyDescent="0.2">
      <c r="D42" s="188"/>
    </row>
    <row r="43" spans="1:33" x14ac:dyDescent="0.2">
      <c r="D43" s="188"/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7">
    <mergeCell ref="A1:G1"/>
    <mergeCell ref="C2:G2"/>
    <mergeCell ref="C3:G3"/>
    <mergeCell ref="C4:G4"/>
    <mergeCell ref="A33:C33"/>
    <mergeCell ref="A34:G38"/>
    <mergeCell ref="C27:G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61</v>
      </c>
      <c r="C3" s="193" t="s">
        <v>62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2.27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8.17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8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2.27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8.17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SUMIF(AG11:AG13,"&lt;&gt;NOR",G11:G13)</f>
        <v>0</v>
      </c>
      <c r="H10" s="226"/>
      <c r="I10" s="226">
        <f>SUM(I11:I13)</f>
        <v>0</v>
      </c>
      <c r="J10" s="226"/>
      <c r="K10" s="226">
        <f>SUM(K11:K13)</f>
        <v>0</v>
      </c>
      <c r="L10" s="226"/>
      <c r="M10" s="226">
        <f>SUM(M11:M13)</f>
        <v>0</v>
      </c>
      <c r="N10" s="226"/>
      <c r="O10" s="226">
        <f>SUM(O11:O13)</f>
        <v>0.65</v>
      </c>
      <c r="P10" s="226"/>
      <c r="Q10" s="226">
        <f>SUM(Q11:Q13)</f>
        <v>0</v>
      </c>
      <c r="R10" s="226"/>
      <c r="S10" s="226"/>
      <c r="T10" s="226"/>
      <c r="U10" s="226"/>
      <c r="V10" s="226">
        <f>SUM(V11:V13)</f>
        <v>10.110000000000001</v>
      </c>
      <c r="W10" s="226"/>
      <c r="AG10" t="s">
        <v>210</v>
      </c>
    </row>
    <row r="11" spans="1:60" outlineLevel="1" x14ac:dyDescent="0.2">
      <c r="A11" s="240">
        <v>2</v>
      </c>
      <c r="B11" s="241" t="s">
        <v>278</v>
      </c>
      <c r="C11" s="250" t="s">
        <v>279</v>
      </c>
      <c r="D11" s="242" t="s">
        <v>241</v>
      </c>
      <c r="E11" s="243">
        <v>2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0.10712000000000001</v>
      </c>
      <c r="O11" s="224">
        <f>ROUND(E11*N11,2)</f>
        <v>0.21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0.69998000000000005</v>
      </c>
      <c r="V11" s="224">
        <f>ROUND(E11*U11,2)</f>
        <v>1.4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3</v>
      </c>
      <c r="B12" s="234" t="s">
        <v>280</v>
      </c>
      <c r="C12" s="248" t="s">
        <v>281</v>
      </c>
      <c r="D12" s="235" t="s">
        <v>241</v>
      </c>
      <c r="E12" s="236">
        <v>26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1.694E-2</v>
      </c>
      <c r="O12" s="224">
        <f>ROUND(E12*N12,2)</f>
        <v>0.44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215</v>
      </c>
      <c r="U12" s="224">
        <v>0.33481</v>
      </c>
      <c r="V12" s="224">
        <f>ROUND(E12*U12,2)</f>
        <v>8.7100000000000009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282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5.5" x14ac:dyDescent="0.2">
      <c r="A14" s="227" t="s">
        <v>209</v>
      </c>
      <c r="B14" s="228" t="s">
        <v>125</v>
      </c>
      <c r="C14" s="247" t="s">
        <v>126</v>
      </c>
      <c r="D14" s="229"/>
      <c r="E14" s="230"/>
      <c r="F14" s="231"/>
      <c r="G14" s="232">
        <f>SUMIF(AG15:AG15,"&lt;&gt;NOR",G15:G15)</f>
        <v>0</v>
      </c>
      <c r="H14" s="226"/>
      <c r="I14" s="226">
        <f>SUM(I15:I15)</f>
        <v>0</v>
      </c>
      <c r="J14" s="226"/>
      <c r="K14" s="226">
        <f>SUM(K15:K15)</f>
        <v>0</v>
      </c>
      <c r="L14" s="226"/>
      <c r="M14" s="226">
        <f>SUM(M15:M15)</f>
        <v>0</v>
      </c>
      <c r="N14" s="226"/>
      <c r="O14" s="226">
        <f>SUM(O15:O15)</f>
        <v>0</v>
      </c>
      <c r="P14" s="226"/>
      <c r="Q14" s="226">
        <f>SUM(Q15:Q15)</f>
        <v>0</v>
      </c>
      <c r="R14" s="226"/>
      <c r="S14" s="226"/>
      <c r="T14" s="226"/>
      <c r="U14" s="226"/>
      <c r="V14" s="226">
        <f>SUM(V15:V15)</f>
        <v>6.16</v>
      </c>
      <c r="W14" s="226"/>
      <c r="AG14" t="s">
        <v>210</v>
      </c>
    </row>
    <row r="15" spans="1:60" outlineLevel="1" x14ac:dyDescent="0.2">
      <c r="A15" s="240">
        <v>4</v>
      </c>
      <c r="B15" s="241" t="s">
        <v>283</v>
      </c>
      <c r="C15" s="250" t="s">
        <v>284</v>
      </c>
      <c r="D15" s="242" t="s">
        <v>241</v>
      </c>
      <c r="E15" s="243">
        <v>20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4.0000000000000003E-5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215</v>
      </c>
      <c r="U15" s="224">
        <v>0.308</v>
      </c>
      <c r="V15" s="224">
        <f>ROUND(E15*U15,2)</f>
        <v>6.16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127</v>
      </c>
      <c r="C16" s="247" t="s">
        <v>128</v>
      </c>
      <c r="D16" s="229"/>
      <c r="E16" s="230"/>
      <c r="F16" s="231"/>
      <c r="G16" s="232">
        <f>SUMIF(AG17:AG19,"&lt;&gt;NOR",G17:G19)</f>
        <v>0</v>
      </c>
      <c r="H16" s="226"/>
      <c r="I16" s="226">
        <f>SUM(I17:I19)</f>
        <v>0</v>
      </c>
      <c r="J16" s="226"/>
      <c r="K16" s="226">
        <f>SUM(K17:K19)</f>
        <v>0</v>
      </c>
      <c r="L16" s="226"/>
      <c r="M16" s="226">
        <f>SUM(M17:M19)</f>
        <v>0</v>
      </c>
      <c r="N16" s="226"/>
      <c r="O16" s="226">
        <f>SUM(O17:O19)</f>
        <v>0.01</v>
      </c>
      <c r="P16" s="226"/>
      <c r="Q16" s="226">
        <f>SUM(Q17:Q19)</f>
        <v>14.66</v>
      </c>
      <c r="R16" s="226"/>
      <c r="S16" s="226"/>
      <c r="T16" s="226"/>
      <c r="U16" s="226"/>
      <c r="V16" s="226">
        <f>SUM(V17:V19)</f>
        <v>42.21</v>
      </c>
      <c r="W16" s="226"/>
      <c r="AG16" t="s">
        <v>210</v>
      </c>
    </row>
    <row r="17" spans="1:60" outlineLevel="1" x14ac:dyDescent="0.2">
      <c r="A17" s="240">
        <v>5</v>
      </c>
      <c r="B17" s="241" t="s">
        <v>285</v>
      </c>
      <c r="C17" s="250" t="s">
        <v>286</v>
      </c>
      <c r="D17" s="242" t="s">
        <v>241</v>
      </c>
      <c r="E17" s="243">
        <v>26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0.01</v>
      </c>
      <c r="Q17" s="224">
        <f>ROUND(E17*P17,2)</f>
        <v>0.26</v>
      </c>
      <c r="R17" s="224"/>
      <c r="S17" s="224" t="s">
        <v>214</v>
      </c>
      <c r="T17" s="224" t="s">
        <v>233</v>
      </c>
      <c r="U17" s="224">
        <v>0.08</v>
      </c>
      <c r="V17" s="224">
        <f>ROUND(E17*U17,2)</f>
        <v>2.08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33">
        <v>6</v>
      </c>
      <c r="B18" s="234" t="s">
        <v>287</v>
      </c>
      <c r="C18" s="248" t="s">
        <v>288</v>
      </c>
      <c r="D18" s="235" t="s">
        <v>277</v>
      </c>
      <c r="E18" s="236">
        <v>8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1.82E-3</v>
      </c>
      <c r="O18" s="224">
        <f>ROUND(E18*N18,2)</f>
        <v>0.01</v>
      </c>
      <c r="P18" s="224">
        <v>1.8</v>
      </c>
      <c r="Q18" s="224">
        <f>ROUND(E18*P18,2)</f>
        <v>14.4</v>
      </c>
      <c r="R18" s="224"/>
      <c r="S18" s="224" t="s">
        <v>221</v>
      </c>
      <c r="T18" s="224" t="s">
        <v>215</v>
      </c>
      <c r="U18" s="224">
        <v>5.016</v>
      </c>
      <c r="V18" s="224">
        <f>ROUND(E18*U18,2)</f>
        <v>40.130000000000003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49" t="s">
        <v>289</v>
      </c>
      <c r="D19" s="239"/>
      <c r="E19" s="239"/>
      <c r="F19" s="239"/>
      <c r="G19" s="239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218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129</v>
      </c>
      <c r="C20" s="247" t="s">
        <v>130</v>
      </c>
      <c r="D20" s="229"/>
      <c r="E20" s="230"/>
      <c r="F20" s="231"/>
      <c r="G20" s="232">
        <f>SUMIF(AG21:AG22,"&lt;&gt;NOR",G21:G22)</f>
        <v>0</v>
      </c>
      <c r="H20" s="226"/>
      <c r="I20" s="226">
        <f>SUM(I21:I22)</f>
        <v>0</v>
      </c>
      <c r="J20" s="226"/>
      <c r="K20" s="226">
        <f>SUM(K21:K22)</f>
        <v>0</v>
      </c>
      <c r="L20" s="226"/>
      <c r="M20" s="226">
        <f>SUM(M21:M22)</f>
        <v>0</v>
      </c>
      <c r="N20" s="226"/>
      <c r="O20" s="226">
        <f>SUM(O21:O22)</f>
        <v>0</v>
      </c>
      <c r="P20" s="226"/>
      <c r="Q20" s="226">
        <f>SUM(Q21:Q22)</f>
        <v>0</v>
      </c>
      <c r="R20" s="226"/>
      <c r="S20" s="226"/>
      <c r="T20" s="226"/>
      <c r="U20" s="226"/>
      <c r="V20" s="226">
        <f>SUM(V21:V22)</f>
        <v>2.5</v>
      </c>
      <c r="W20" s="226"/>
      <c r="AG20" t="s">
        <v>210</v>
      </c>
    </row>
    <row r="21" spans="1:60" outlineLevel="1" x14ac:dyDescent="0.2">
      <c r="A21" s="240">
        <v>7</v>
      </c>
      <c r="B21" s="241" t="s">
        <v>290</v>
      </c>
      <c r="C21" s="250" t="s">
        <v>291</v>
      </c>
      <c r="D21" s="242" t="s">
        <v>255</v>
      </c>
      <c r="E21" s="243">
        <v>2.9388399999999999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0.85199999999999998</v>
      </c>
      <c r="V21" s="224">
        <f>ROUND(E21*U21,2)</f>
        <v>2.5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256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292</v>
      </c>
      <c r="C22" s="250" t="s">
        <v>293</v>
      </c>
      <c r="D22" s="242" t="s">
        <v>255</v>
      </c>
      <c r="E22" s="243">
        <v>2.9388399999999999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x14ac:dyDescent="0.2">
      <c r="A23" s="227" t="s">
        <v>209</v>
      </c>
      <c r="B23" s="228" t="s">
        <v>131</v>
      </c>
      <c r="C23" s="247" t="s">
        <v>132</v>
      </c>
      <c r="D23" s="229"/>
      <c r="E23" s="230"/>
      <c r="F23" s="231"/>
      <c r="G23" s="232">
        <f>SUMIF(AG24:AG29,"&lt;&gt;NOR",G24:G29)</f>
        <v>0</v>
      </c>
      <c r="H23" s="226"/>
      <c r="I23" s="226">
        <f>SUM(I24:I29)</f>
        <v>0</v>
      </c>
      <c r="J23" s="226"/>
      <c r="K23" s="226">
        <f>SUM(K24:K29)</f>
        <v>0</v>
      </c>
      <c r="L23" s="226"/>
      <c r="M23" s="226">
        <f>SUM(M24:M29)</f>
        <v>0</v>
      </c>
      <c r="N23" s="226"/>
      <c r="O23" s="226">
        <f>SUM(O24:O29)</f>
        <v>0.01</v>
      </c>
      <c r="P23" s="226"/>
      <c r="Q23" s="226">
        <f>SUM(Q24:Q29)</f>
        <v>0</v>
      </c>
      <c r="R23" s="226"/>
      <c r="S23" s="226"/>
      <c r="T23" s="226"/>
      <c r="U23" s="226"/>
      <c r="V23" s="226">
        <f>SUM(V24:V29)</f>
        <v>2.97</v>
      </c>
      <c r="W23" s="226"/>
      <c r="AG23" t="s">
        <v>210</v>
      </c>
    </row>
    <row r="24" spans="1:60" outlineLevel="1" x14ac:dyDescent="0.2">
      <c r="A24" s="240">
        <v>9</v>
      </c>
      <c r="B24" s="241" t="s">
        <v>294</v>
      </c>
      <c r="C24" s="250" t="s">
        <v>295</v>
      </c>
      <c r="D24" s="242" t="s">
        <v>261</v>
      </c>
      <c r="E24" s="243">
        <v>36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215</v>
      </c>
      <c r="U24" s="224">
        <v>8.2000000000000003E-2</v>
      </c>
      <c r="V24" s="224">
        <f>ROUND(E24*U24,2)</f>
        <v>2.95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10</v>
      </c>
      <c r="B25" s="241" t="s">
        <v>296</v>
      </c>
      <c r="C25" s="250" t="s">
        <v>297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298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40">
        <v>11</v>
      </c>
      <c r="B26" s="241" t="s">
        <v>299</v>
      </c>
      <c r="C26" s="250" t="s">
        <v>300</v>
      </c>
      <c r="D26" s="242" t="s">
        <v>261</v>
      </c>
      <c r="E26" s="243">
        <v>6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2.9E-4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298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40">
        <v>12</v>
      </c>
      <c r="B27" s="241" t="s">
        <v>301</v>
      </c>
      <c r="C27" s="250" t="s">
        <v>302</v>
      </c>
      <c r="D27" s="242" t="s">
        <v>261</v>
      </c>
      <c r="E27" s="243">
        <v>30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3.2000000000000003E-4</v>
      </c>
      <c r="O27" s="224">
        <f>ROUND(E27*N27,2)</f>
        <v>0.01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298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13</v>
      </c>
      <c r="B28" s="241" t="s">
        <v>303</v>
      </c>
      <c r="C28" s="250" t="s">
        <v>304</v>
      </c>
      <c r="D28" s="242" t="s">
        <v>255</v>
      </c>
      <c r="E28" s="243">
        <v>1.1339999999999999E-2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1.74</v>
      </c>
      <c r="V28" s="224">
        <f>ROUND(E28*U28,2)</f>
        <v>0.02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14</v>
      </c>
      <c r="B29" s="241" t="s">
        <v>305</v>
      </c>
      <c r="C29" s="250" t="s">
        <v>306</v>
      </c>
      <c r="D29" s="242" t="s">
        <v>255</v>
      </c>
      <c r="E29" s="243">
        <v>1.1339999999999999E-2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133</v>
      </c>
      <c r="C30" s="247" t="s">
        <v>134</v>
      </c>
      <c r="D30" s="229"/>
      <c r="E30" s="230"/>
      <c r="F30" s="231"/>
      <c r="G30" s="232">
        <f>SUMIF(AG31:AG36,"&lt;&gt;NOR",G31:G36)</f>
        <v>0</v>
      </c>
      <c r="H30" s="226"/>
      <c r="I30" s="226">
        <f>SUM(I31:I36)</f>
        <v>0</v>
      </c>
      <c r="J30" s="226"/>
      <c r="K30" s="226">
        <f>SUM(K31:K36)</f>
        <v>0</v>
      </c>
      <c r="L30" s="226"/>
      <c r="M30" s="226">
        <f>SUM(M31:M36)</f>
        <v>0</v>
      </c>
      <c r="N30" s="226"/>
      <c r="O30" s="226">
        <f>SUM(O31:O36)</f>
        <v>0.01</v>
      </c>
      <c r="P30" s="226"/>
      <c r="Q30" s="226">
        <f>SUM(Q31:Q36)</f>
        <v>0</v>
      </c>
      <c r="R30" s="226"/>
      <c r="S30" s="226"/>
      <c r="T30" s="226"/>
      <c r="U30" s="226"/>
      <c r="V30" s="226">
        <f>SUM(V31:V36)</f>
        <v>2.76</v>
      </c>
      <c r="W30" s="226"/>
      <c r="AG30" t="s">
        <v>210</v>
      </c>
    </row>
    <row r="31" spans="1:60" outlineLevel="1" x14ac:dyDescent="0.2">
      <c r="A31" s="233">
        <v>15</v>
      </c>
      <c r="B31" s="234" t="s">
        <v>307</v>
      </c>
      <c r="C31" s="248" t="s">
        <v>308</v>
      </c>
      <c r="D31" s="235" t="s">
        <v>261</v>
      </c>
      <c r="E31" s="236">
        <v>8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3.4000000000000002E-4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0.32</v>
      </c>
      <c r="V31" s="224">
        <f>ROUND(E31*U31,2)</f>
        <v>2.56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49" t="s">
        <v>309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33.75" outlineLevel="1" x14ac:dyDescent="0.2">
      <c r="A33" s="240">
        <v>16</v>
      </c>
      <c r="B33" s="241" t="s">
        <v>310</v>
      </c>
      <c r="C33" s="250" t="s">
        <v>311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9.0000000000000006E-5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0.18</v>
      </c>
      <c r="V33" s="224">
        <f>ROUND(E33*U33,2)</f>
        <v>0.18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17</v>
      </c>
      <c r="B34" s="241" t="s">
        <v>312</v>
      </c>
      <c r="C34" s="250" t="s">
        <v>313</v>
      </c>
      <c r="D34" s="242" t="s">
        <v>314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5.0000000000000001E-3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18</v>
      </c>
      <c r="B35" s="241" t="s">
        <v>315</v>
      </c>
      <c r="C35" s="250" t="s">
        <v>316</v>
      </c>
      <c r="D35" s="242" t="s">
        <v>255</v>
      </c>
      <c r="E35" s="243">
        <v>7.8100000000000001E-3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1.47</v>
      </c>
      <c r="V35" s="224">
        <f>ROUND(E35*U35,2)</f>
        <v>0.01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256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19</v>
      </c>
      <c r="B36" s="241" t="s">
        <v>317</v>
      </c>
      <c r="C36" s="250" t="s">
        <v>318</v>
      </c>
      <c r="D36" s="242" t="s">
        <v>255</v>
      </c>
      <c r="E36" s="243">
        <v>7.8100000000000001E-3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233</v>
      </c>
      <c r="U36" s="224">
        <v>0.81100000000000005</v>
      </c>
      <c r="V36" s="224">
        <f>ROUND(E36*U36,2)</f>
        <v>0.01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256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7" t="s">
        <v>209</v>
      </c>
      <c r="B37" s="228" t="s">
        <v>135</v>
      </c>
      <c r="C37" s="247" t="s">
        <v>136</v>
      </c>
      <c r="D37" s="229"/>
      <c r="E37" s="230"/>
      <c r="F37" s="231"/>
      <c r="G37" s="232">
        <f>SUMIF(AG38:AG58,"&lt;&gt;NOR",G38:G58)</f>
        <v>0</v>
      </c>
      <c r="H37" s="226"/>
      <c r="I37" s="226">
        <f>SUM(I38:I58)</f>
        <v>0</v>
      </c>
      <c r="J37" s="226"/>
      <c r="K37" s="226">
        <f>SUM(K38:K58)</f>
        <v>0</v>
      </c>
      <c r="L37" s="226"/>
      <c r="M37" s="226">
        <f>SUM(M38:M58)</f>
        <v>0</v>
      </c>
      <c r="N37" s="226"/>
      <c r="O37" s="226">
        <f>SUM(O38:O58)</f>
        <v>0.09</v>
      </c>
      <c r="P37" s="226"/>
      <c r="Q37" s="226">
        <f>SUM(Q38:Q58)</f>
        <v>0</v>
      </c>
      <c r="R37" s="226"/>
      <c r="S37" s="226"/>
      <c r="T37" s="226"/>
      <c r="U37" s="226"/>
      <c r="V37" s="226">
        <f>SUM(V38:V58)</f>
        <v>17.749999999999996</v>
      </c>
      <c r="W37" s="226"/>
      <c r="AG37" t="s">
        <v>210</v>
      </c>
    </row>
    <row r="38" spans="1:60" outlineLevel="1" x14ac:dyDescent="0.2">
      <c r="A38" s="240">
        <v>20</v>
      </c>
      <c r="B38" s="241" t="s">
        <v>319</v>
      </c>
      <c r="C38" s="250" t="s">
        <v>320</v>
      </c>
      <c r="D38" s="242" t="s">
        <v>261</v>
      </c>
      <c r="E38" s="243">
        <v>4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2.7999999999999998E-4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5.1999999999999998E-2</v>
      </c>
      <c r="V38" s="224">
        <f>ROUND(E38*U38,2)</f>
        <v>0.21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21</v>
      </c>
      <c r="B39" s="241" t="s">
        <v>321</v>
      </c>
      <c r="C39" s="250" t="s">
        <v>322</v>
      </c>
      <c r="D39" s="242" t="s">
        <v>232</v>
      </c>
      <c r="E39" s="243">
        <v>6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5.2999999999999998E-4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6.2E-2</v>
      </c>
      <c r="V39" s="224">
        <f>ROUND(E39*U39,2)</f>
        <v>0.37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22</v>
      </c>
      <c r="B40" s="241" t="s">
        <v>323</v>
      </c>
      <c r="C40" s="250" t="s">
        <v>324</v>
      </c>
      <c r="D40" s="242" t="s">
        <v>232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4.0000000000000003E-5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0.14499999999999999</v>
      </c>
      <c r="V40" s="224">
        <f>ROUND(E40*U40,2)</f>
        <v>0.15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23</v>
      </c>
      <c r="B41" s="241" t="s">
        <v>325</v>
      </c>
      <c r="C41" s="250" t="s">
        <v>326</v>
      </c>
      <c r="D41" s="242" t="s">
        <v>232</v>
      </c>
      <c r="E41" s="243">
        <v>5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214</v>
      </c>
      <c r="T41" s="224" t="s">
        <v>233</v>
      </c>
      <c r="U41" s="224">
        <v>0.16500000000000001</v>
      </c>
      <c r="V41" s="224">
        <f>ROUND(E41*U41,2)</f>
        <v>0.83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33">
        <v>24</v>
      </c>
      <c r="B42" s="234" t="s">
        <v>327</v>
      </c>
      <c r="C42" s="248" t="s">
        <v>328</v>
      </c>
      <c r="D42" s="235" t="s">
        <v>261</v>
      </c>
      <c r="E42" s="236">
        <v>20</v>
      </c>
      <c r="F42" s="237"/>
      <c r="G42" s="238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2.9000000000000001E-2</v>
      </c>
      <c r="V42" s="224">
        <f>ROUND(E42*U42,2)</f>
        <v>0.57999999999999996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1"/>
      <c r="B43" s="222"/>
      <c r="C43" s="249" t="s">
        <v>329</v>
      </c>
      <c r="D43" s="239"/>
      <c r="E43" s="239"/>
      <c r="F43" s="239"/>
      <c r="G43" s="239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218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33">
        <v>25</v>
      </c>
      <c r="B44" s="234" t="s">
        <v>330</v>
      </c>
      <c r="C44" s="248" t="s">
        <v>331</v>
      </c>
      <c r="D44" s="235" t="s">
        <v>261</v>
      </c>
      <c r="E44" s="236">
        <v>20</v>
      </c>
      <c r="F44" s="237"/>
      <c r="G44" s="238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1.0000000000000001E-5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214</v>
      </c>
      <c r="T44" s="224" t="s">
        <v>233</v>
      </c>
      <c r="U44" s="224">
        <v>6.2E-2</v>
      </c>
      <c r="V44" s="224">
        <f>ROUND(E44*U44,2)</f>
        <v>1.24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1"/>
      <c r="B45" s="222"/>
      <c r="C45" s="249" t="s">
        <v>332</v>
      </c>
      <c r="D45" s="239"/>
      <c r="E45" s="239"/>
      <c r="F45" s="239"/>
      <c r="G45" s="239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218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33">
        <v>26</v>
      </c>
      <c r="B46" s="234" t="s">
        <v>333</v>
      </c>
      <c r="C46" s="248" t="s">
        <v>334</v>
      </c>
      <c r="D46" s="235" t="s">
        <v>261</v>
      </c>
      <c r="E46" s="236">
        <v>20</v>
      </c>
      <c r="F46" s="237"/>
      <c r="G46" s="238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3.9899999999999996E-3</v>
      </c>
      <c r="O46" s="224">
        <f>ROUND(E46*N46,2)</f>
        <v>0.08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233</v>
      </c>
      <c r="U46" s="224">
        <v>0.54290000000000005</v>
      </c>
      <c r="V46" s="224">
        <f>ROUND(E46*U46,2)</f>
        <v>10.86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49" t="s">
        <v>335</v>
      </c>
      <c r="D47" s="239"/>
      <c r="E47" s="239"/>
      <c r="F47" s="239"/>
      <c r="G47" s="239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218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9" t="s">
        <v>336</v>
      </c>
      <c r="D48" s="258"/>
      <c r="E48" s="258"/>
      <c r="F48" s="258"/>
      <c r="G48" s="258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218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33">
        <v>27</v>
      </c>
      <c r="B49" s="234" t="s">
        <v>337</v>
      </c>
      <c r="C49" s="248" t="s">
        <v>338</v>
      </c>
      <c r="D49" s="235" t="s">
        <v>261</v>
      </c>
      <c r="E49" s="236">
        <v>11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3.0000000000000001E-5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233</v>
      </c>
      <c r="U49" s="224">
        <v>0.129</v>
      </c>
      <c r="V49" s="224">
        <f>ROUND(E49*U49,2)</f>
        <v>1.42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49" t="s">
        <v>339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218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ht="22.5" outlineLevel="1" x14ac:dyDescent="0.2">
      <c r="A51" s="233">
        <v>28</v>
      </c>
      <c r="B51" s="234" t="s">
        <v>340</v>
      </c>
      <c r="C51" s="248" t="s">
        <v>341</v>
      </c>
      <c r="D51" s="235" t="s">
        <v>261</v>
      </c>
      <c r="E51" s="236">
        <v>9</v>
      </c>
      <c r="F51" s="237"/>
      <c r="G51" s="238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5.0000000000000002E-5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233</v>
      </c>
      <c r="U51" s="224">
        <v>0.129</v>
      </c>
      <c r="V51" s="224">
        <f>ROUND(E51*U51,2)</f>
        <v>1.1599999999999999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49" t="s">
        <v>339</v>
      </c>
      <c r="D52" s="239"/>
      <c r="E52" s="239"/>
      <c r="F52" s="239"/>
      <c r="G52" s="239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218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0">
        <v>29</v>
      </c>
      <c r="B53" s="241" t="s">
        <v>342</v>
      </c>
      <c r="C53" s="250" t="s">
        <v>343</v>
      </c>
      <c r="D53" s="242" t="s">
        <v>232</v>
      </c>
      <c r="E53" s="243">
        <v>2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2.14E-3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233</v>
      </c>
      <c r="U53" s="224">
        <v>0.372</v>
      </c>
      <c r="V53" s="224">
        <f>ROUND(E53*U53,2)</f>
        <v>0.74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30</v>
      </c>
      <c r="B54" s="241" t="s">
        <v>344</v>
      </c>
      <c r="C54" s="250" t="s">
        <v>345</v>
      </c>
      <c r="D54" s="242" t="s">
        <v>232</v>
      </c>
      <c r="E54" s="243">
        <v>4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1.8E-3</v>
      </c>
      <c r="O54" s="224">
        <f>ROUND(E54*N54,2)</f>
        <v>0.01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298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248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31</v>
      </c>
      <c r="B55" s="241" t="s">
        <v>346</v>
      </c>
      <c r="C55" s="250" t="s">
        <v>347</v>
      </c>
      <c r="D55" s="242" t="s">
        <v>232</v>
      </c>
      <c r="E55" s="243">
        <v>1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1.9000000000000001E-4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298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248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32</v>
      </c>
      <c r="B56" s="241" t="s">
        <v>348</v>
      </c>
      <c r="C56" s="250" t="s">
        <v>349</v>
      </c>
      <c r="D56" s="242" t="s">
        <v>232</v>
      </c>
      <c r="E56" s="243">
        <v>1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1.4999999999999999E-4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298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248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33</v>
      </c>
      <c r="B57" s="241" t="s">
        <v>350</v>
      </c>
      <c r="C57" s="250" t="s">
        <v>351</v>
      </c>
      <c r="D57" s="242" t="s">
        <v>255</v>
      </c>
      <c r="E57" s="243">
        <v>9.264E-2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214</v>
      </c>
      <c r="T57" s="224" t="s">
        <v>233</v>
      </c>
      <c r="U57" s="224">
        <v>1.327</v>
      </c>
      <c r="V57" s="224">
        <f>ROUND(E57*U57,2)</f>
        <v>0.12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256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0">
        <v>34</v>
      </c>
      <c r="B58" s="241" t="s">
        <v>352</v>
      </c>
      <c r="C58" s="250" t="s">
        <v>353</v>
      </c>
      <c r="D58" s="242" t="s">
        <v>255</v>
      </c>
      <c r="E58" s="243">
        <v>9.264E-2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214</v>
      </c>
      <c r="T58" s="224" t="s">
        <v>233</v>
      </c>
      <c r="U58" s="224">
        <v>0.72499999999999998</v>
      </c>
      <c r="V58" s="224">
        <f>ROUND(E58*U58,2)</f>
        <v>7.0000000000000007E-2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256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227" t="s">
        <v>209</v>
      </c>
      <c r="B59" s="228" t="s">
        <v>139</v>
      </c>
      <c r="C59" s="247" t="s">
        <v>140</v>
      </c>
      <c r="D59" s="229"/>
      <c r="E59" s="230"/>
      <c r="F59" s="231"/>
      <c r="G59" s="232">
        <f>SUMIF(AG60:AG63,"&lt;&gt;NOR",G60:G63)</f>
        <v>0</v>
      </c>
      <c r="H59" s="226"/>
      <c r="I59" s="226">
        <f>SUM(I60:I63)</f>
        <v>0</v>
      </c>
      <c r="J59" s="226"/>
      <c r="K59" s="226">
        <f>SUM(K60:K63)</f>
        <v>0</v>
      </c>
      <c r="L59" s="226"/>
      <c r="M59" s="226">
        <f>SUM(M60:M63)</f>
        <v>0</v>
      </c>
      <c r="N59" s="226"/>
      <c r="O59" s="226">
        <f>SUM(O60:O63)</f>
        <v>0</v>
      </c>
      <c r="P59" s="226"/>
      <c r="Q59" s="226">
        <f>SUM(Q60:Q63)</f>
        <v>0.69</v>
      </c>
      <c r="R59" s="226"/>
      <c r="S59" s="226"/>
      <c r="T59" s="226"/>
      <c r="U59" s="226"/>
      <c r="V59" s="226">
        <f>SUM(V60:V63)</f>
        <v>8.5</v>
      </c>
      <c r="W59" s="226"/>
      <c r="AG59" t="s">
        <v>210</v>
      </c>
    </row>
    <row r="60" spans="1:60" outlineLevel="1" x14ac:dyDescent="0.2">
      <c r="A60" s="240">
        <v>35</v>
      </c>
      <c r="B60" s="241" t="s">
        <v>354</v>
      </c>
      <c r="C60" s="250" t="s">
        <v>355</v>
      </c>
      <c r="D60" s="242" t="s">
        <v>314</v>
      </c>
      <c r="E60" s="243">
        <v>1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1.7000000000000001E-4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214</v>
      </c>
      <c r="T60" s="224" t="s">
        <v>233</v>
      </c>
      <c r="U60" s="224">
        <v>2.9</v>
      </c>
      <c r="V60" s="224">
        <f>ROUND(E60*U60,2)</f>
        <v>2.9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0">
        <v>36</v>
      </c>
      <c r="B61" s="241" t="s">
        <v>356</v>
      </c>
      <c r="C61" s="250" t="s">
        <v>357</v>
      </c>
      <c r="D61" s="242" t="s">
        <v>314</v>
      </c>
      <c r="E61" s="243">
        <v>1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0.69347000000000003</v>
      </c>
      <c r="Q61" s="224">
        <f>ROUND(E61*P61,2)</f>
        <v>0.69</v>
      </c>
      <c r="R61" s="224"/>
      <c r="S61" s="224" t="s">
        <v>214</v>
      </c>
      <c r="T61" s="224" t="s">
        <v>233</v>
      </c>
      <c r="U61" s="224">
        <v>2.6989999999999998</v>
      </c>
      <c r="V61" s="224">
        <f>ROUND(E61*U61,2)</f>
        <v>2.7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234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0">
        <v>37</v>
      </c>
      <c r="B62" s="241" t="s">
        <v>358</v>
      </c>
      <c r="C62" s="250" t="s">
        <v>359</v>
      </c>
      <c r="D62" s="242" t="s">
        <v>314</v>
      </c>
      <c r="E62" s="243">
        <v>1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1.7000000000000001E-4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233</v>
      </c>
      <c r="U62" s="224">
        <v>2.9</v>
      </c>
      <c r="V62" s="224">
        <f>ROUND(E62*U62,2)</f>
        <v>2.9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40">
        <v>38</v>
      </c>
      <c r="B63" s="241" t="s">
        <v>360</v>
      </c>
      <c r="C63" s="250" t="s">
        <v>361</v>
      </c>
      <c r="D63" s="242" t="s">
        <v>255</v>
      </c>
      <c r="E63" s="243">
        <v>3.4000000000000002E-4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214</v>
      </c>
      <c r="T63" s="224" t="s">
        <v>233</v>
      </c>
      <c r="U63" s="224">
        <v>1.5169999999999999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256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x14ac:dyDescent="0.2">
      <c r="A64" s="227" t="s">
        <v>209</v>
      </c>
      <c r="B64" s="228" t="s">
        <v>141</v>
      </c>
      <c r="C64" s="247" t="s">
        <v>142</v>
      </c>
      <c r="D64" s="229"/>
      <c r="E64" s="230"/>
      <c r="F64" s="231"/>
      <c r="G64" s="232">
        <f>SUMIF(AG65:AG78,"&lt;&gt;NOR",G65:G78)</f>
        <v>0</v>
      </c>
      <c r="H64" s="226"/>
      <c r="I64" s="226">
        <f>SUM(I65:I78)</f>
        <v>0</v>
      </c>
      <c r="J64" s="226"/>
      <c r="K64" s="226">
        <f>SUM(K65:K78)</f>
        <v>0</v>
      </c>
      <c r="L64" s="226"/>
      <c r="M64" s="226">
        <f>SUM(M65:M78)</f>
        <v>0</v>
      </c>
      <c r="N64" s="226"/>
      <c r="O64" s="226">
        <f>SUM(O65:O78)</f>
        <v>6.9999999999999993E-2</v>
      </c>
      <c r="P64" s="226"/>
      <c r="Q64" s="226">
        <f>SUM(Q65:Q78)</f>
        <v>0.23</v>
      </c>
      <c r="R64" s="226"/>
      <c r="S64" s="226"/>
      <c r="T64" s="226"/>
      <c r="U64" s="226"/>
      <c r="V64" s="226">
        <f>SUM(V65:V78)</f>
        <v>11.75</v>
      </c>
      <c r="W64" s="226"/>
      <c r="AG64" t="s">
        <v>210</v>
      </c>
    </row>
    <row r="65" spans="1:60" outlineLevel="1" x14ac:dyDescent="0.2">
      <c r="A65" s="240">
        <v>39</v>
      </c>
      <c r="B65" s="241" t="s">
        <v>362</v>
      </c>
      <c r="C65" s="250" t="s">
        <v>363</v>
      </c>
      <c r="D65" s="242" t="s">
        <v>314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7.3999999999999999E-4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214</v>
      </c>
      <c r="T65" s="224" t="s">
        <v>233</v>
      </c>
      <c r="U65" s="224">
        <v>9.1110000000000007</v>
      </c>
      <c r="V65" s="224">
        <f>ROUND(E65*U65,2)</f>
        <v>9.11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234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0">
        <v>40</v>
      </c>
      <c r="B66" s="241" t="s">
        <v>364</v>
      </c>
      <c r="C66" s="250" t="s">
        <v>365</v>
      </c>
      <c r="D66" s="242" t="s">
        <v>261</v>
      </c>
      <c r="E66" s="243">
        <v>5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3.6999999999999999E-4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214</v>
      </c>
      <c r="T66" s="224" t="s">
        <v>215</v>
      </c>
      <c r="U66" s="224">
        <v>3.1E-2</v>
      </c>
      <c r="V66" s="224">
        <f>ROUND(E66*U66,2)</f>
        <v>0.16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234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0">
        <v>41</v>
      </c>
      <c r="B67" s="241" t="s">
        <v>366</v>
      </c>
      <c r="C67" s="250" t="s">
        <v>367</v>
      </c>
      <c r="D67" s="242" t="s">
        <v>314</v>
      </c>
      <c r="E67" s="243">
        <v>1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0.01</v>
      </c>
      <c r="O67" s="224">
        <f>ROUND(E67*N67,2)</f>
        <v>0.01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215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234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22.5" outlineLevel="1" x14ac:dyDescent="0.2">
      <c r="A68" s="240">
        <v>42</v>
      </c>
      <c r="B68" s="241" t="s">
        <v>368</v>
      </c>
      <c r="C68" s="250" t="s">
        <v>369</v>
      </c>
      <c r="D68" s="242" t="s">
        <v>314</v>
      </c>
      <c r="E68" s="243">
        <v>1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215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234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40">
        <v>43</v>
      </c>
      <c r="B69" s="241" t="s">
        <v>370</v>
      </c>
      <c r="C69" s="250" t="s">
        <v>371</v>
      </c>
      <c r="D69" s="242" t="s">
        <v>232</v>
      </c>
      <c r="E69" s="243">
        <v>1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2.0000000000000001E-4</v>
      </c>
      <c r="O69" s="224">
        <f>ROUND(E69*N69,2)</f>
        <v>0</v>
      </c>
      <c r="P69" s="224">
        <v>0.22625000000000001</v>
      </c>
      <c r="Q69" s="224">
        <f>ROUND(E69*P69,2)</f>
        <v>0.23</v>
      </c>
      <c r="R69" s="224"/>
      <c r="S69" s="224" t="s">
        <v>221</v>
      </c>
      <c r="T69" s="224" t="s">
        <v>233</v>
      </c>
      <c r="U69" s="224">
        <v>1.5449999999999999</v>
      </c>
      <c r="V69" s="224">
        <f>ROUND(E69*U69,2)</f>
        <v>1.55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234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ht="22.5" outlineLevel="1" x14ac:dyDescent="0.2">
      <c r="A70" s="240">
        <v>44</v>
      </c>
      <c r="B70" s="241" t="s">
        <v>372</v>
      </c>
      <c r="C70" s="250" t="s">
        <v>373</v>
      </c>
      <c r="D70" s="242" t="s">
        <v>277</v>
      </c>
      <c r="E70" s="243">
        <v>1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2.0000000000000001E-4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221</v>
      </c>
      <c r="T70" s="224" t="s">
        <v>215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248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40">
        <v>45</v>
      </c>
      <c r="B71" s="241" t="s">
        <v>374</v>
      </c>
      <c r="C71" s="250" t="s">
        <v>375</v>
      </c>
      <c r="D71" s="242" t="s">
        <v>277</v>
      </c>
      <c r="E71" s="243">
        <v>1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1E-4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221</v>
      </c>
      <c r="T71" s="224" t="s">
        <v>233</v>
      </c>
      <c r="U71" s="224">
        <v>0</v>
      </c>
      <c r="V71" s="224">
        <f>ROUND(E71*U71,2)</f>
        <v>0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248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ht="22.5" outlineLevel="1" x14ac:dyDescent="0.2">
      <c r="A72" s="240">
        <v>46</v>
      </c>
      <c r="B72" s="241" t="s">
        <v>376</v>
      </c>
      <c r="C72" s="250" t="s">
        <v>377</v>
      </c>
      <c r="D72" s="242" t="s">
        <v>277</v>
      </c>
      <c r="E72" s="243">
        <v>1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5.0000000000000001E-4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221</v>
      </c>
      <c r="T72" s="224" t="s">
        <v>233</v>
      </c>
      <c r="U72" s="224">
        <v>0</v>
      </c>
      <c r="V72" s="224">
        <f>ROUND(E72*U72,2)</f>
        <v>0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248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ht="33.75" outlineLevel="1" x14ac:dyDescent="0.2">
      <c r="A73" s="240">
        <v>47</v>
      </c>
      <c r="B73" s="241" t="s">
        <v>378</v>
      </c>
      <c r="C73" s="250" t="s">
        <v>379</v>
      </c>
      <c r="D73" s="242" t="s">
        <v>277</v>
      </c>
      <c r="E73" s="243">
        <v>1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6.4000000000000001E-2</v>
      </c>
      <c r="O73" s="224">
        <f>ROUND(E73*N73,2)</f>
        <v>0.06</v>
      </c>
      <c r="P73" s="224">
        <v>0</v>
      </c>
      <c r="Q73" s="224">
        <f>ROUND(E73*P73,2)</f>
        <v>0</v>
      </c>
      <c r="R73" s="224"/>
      <c r="S73" s="224" t="s">
        <v>221</v>
      </c>
      <c r="T73" s="224" t="s">
        <v>215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248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ht="22.5" outlineLevel="1" x14ac:dyDescent="0.2">
      <c r="A74" s="240">
        <v>48</v>
      </c>
      <c r="B74" s="241" t="s">
        <v>380</v>
      </c>
      <c r="C74" s="250" t="s">
        <v>381</v>
      </c>
      <c r="D74" s="242" t="s">
        <v>277</v>
      </c>
      <c r="E74" s="243">
        <v>1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1E-3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221</v>
      </c>
      <c r="T74" s="224" t="s">
        <v>233</v>
      </c>
      <c r="U74" s="224">
        <v>0</v>
      </c>
      <c r="V74" s="224">
        <f>ROUND(E74*U74,2)</f>
        <v>0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248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0">
        <v>49</v>
      </c>
      <c r="B75" s="241" t="s">
        <v>382</v>
      </c>
      <c r="C75" s="250" t="s">
        <v>383</v>
      </c>
      <c r="D75" s="242" t="s">
        <v>277</v>
      </c>
      <c r="E75" s="243">
        <v>1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2.0000000000000001E-4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221</v>
      </c>
      <c r="T75" s="224" t="s">
        <v>233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248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ht="22.5" outlineLevel="1" x14ac:dyDescent="0.2">
      <c r="A76" s="240">
        <v>50</v>
      </c>
      <c r="B76" s="241" t="s">
        <v>384</v>
      </c>
      <c r="C76" s="250" t="s">
        <v>385</v>
      </c>
      <c r="D76" s="242" t="s">
        <v>277</v>
      </c>
      <c r="E76" s="243">
        <v>1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2.9999999999999997E-4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221</v>
      </c>
      <c r="T76" s="224" t="s">
        <v>233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248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40">
        <v>51</v>
      </c>
      <c r="B77" s="241" t="s">
        <v>386</v>
      </c>
      <c r="C77" s="250" t="s">
        <v>387</v>
      </c>
      <c r="D77" s="242" t="s">
        <v>255</v>
      </c>
      <c r="E77" s="243">
        <v>7.9089999999999994E-2</v>
      </c>
      <c r="F77" s="244"/>
      <c r="G77" s="245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214</v>
      </c>
      <c r="T77" s="224" t="s">
        <v>233</v>
      </c>
      <c r="U77" s="224">
        <v>10.582000000000001</v>
      </c>
      <c r="V77" s="224">
        <f>ROUND(E77*U77,2)</f>
        <v>0.84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256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40">
        <v>52</v>
      </c>
      <c r="B78" s="241" t="s">
        <v>388</v>
      </c>
      <c r="C78" s="250" t="s">
        <v>389</v>
      </c>
      <c r="D78" s="242" t="s">
        <v>255</v>
      </c>
      <c r="E78" s="243">
        <v>7.9089999999999994E-2</v>
      </c>
      <c r="F78" s="244"/>
      <c r="G78" s="245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4"/>
      <c r="S78" s="224" t="s">
        <v>214</v>
      </c>
      <c r="T78" s="224" t="s">
        <v>233</v>
      </c>
      <c r="U78" s="224">
        <v>1.1830000000000001</v>
      </c>
      <c r="V78" s="224">
        <f>ROUND(E78*U78,2)</f>
        <v>0.09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256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x14ac:dyDescent="0.2">
      <c r="A79" s="227" t="s">
        <v>209</v>
      </c>
      <c r="B79" s="228" t="s">
        <v>143</v>
      </c>
      <c r="C79" s="247" t="s">
        <v>144</v>
      </c>
      <c r="D79" s="229"/>
      <c r="E79" s="230"/>
      <c r="F79" s="231"/>
      <c r="G79" s="232">
        <f>SUMIF(AG80:AG87,"&lt;&gt;NOR",G80:G87)</f>
        <v>0</v>
      </c>
      <c r="H79" s="226"/>
      <c r="I79" s="226">
        <f>SUM(I80:I87)</f>
        <v>0</v>
      </c>
      <c r="J79" s="226"/>
      <c r="K79" s="226">
        <f>SUM(K80:K87)</f>
        <v>0</v>
      </c>
      <c r="L79" s="226"/>
      <c r="M79" s="226">
        <f>SUM(M80:M87)</f>
        <v>0</v>
      </c>
      <c r="N79" s="226"/>
      <c r="O79" s="226">
        <f>SUM(O80:O87)</f>
        <v>0.03</v>
      </c>
      <c r="P79" s="226"/>
      <c r="Q79" s="226">
        <f>SUM(Q80:Q87)</f>
        <v>0</v>
      </c>
      <c r="R79" s="226"/>
      <c r="S79" s="226"/>
      <c r="T79" s="226"/>
      <c r="U79" s="226"/>
      <c r="V79" s="226">
        <f>SUM(V80:V87)</f>
        <v>2.35</v>
      </c>
      <c r="W79" s="226"/>
      <c r="AG79" t="s">
        <v>210</v>
      </c>
    </row>
    <row r="80" spans="1:60" outlineLevel="1" x14ac:dyDescent="0.2">
      <c r="A80" s="240">
        <v>53</v>
      </c>
      <c r="B80" s="241" t="s">
        <v>390</v>
      </c>
      <c r="C80" s="250" t="s">
        <v>391</v>
      </c>
      <c r="D80" s="242" t="s">
        <v>232</v>
      </c>
      <c r="E80" s="243">
        <v>1</v>
      </c>
      <c r="F80" s="244"/>
      <c r="G80" s="245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</v>
      </c>
      <c r="O80" s="224">
        <f>ROUND(E80*N80,2)</f>
        <v>0</v>
      </c>
      <c r="P80" s="224">
        <v>0</v>
      </c>
      <c r="Q80" s="224">
        <f>ROUND(E80*P80,2)</f>
        <v>0</v>
      </c>
      <c r="R80" s="224"/>
      <c r="S80" s="224" t="s">
        <v>214</v>
      </c>
      <c r="T80" s="224" t="s">
        <v>233</v>
      </c>
      <c r="U80" s="224">
        <v>0.98</v>
      </c>
      <c r="V80" s="224">
        <f>ROUND(E80*U80,2)</f>
        <v>0.98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234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40">
        <v>54</v>
      </c>
      <c r="B81" s="241" t="s">
        <v>392</v>
      </c>
      <c r="C81" s="250" t="s">
        <v>393</v>
      </c>
      <c r="D81" s="242" t="s">
        <v>314</v>
      </c>
      <c r="E81" s="243">
        <v>1</v>
      </c>
      <c r="F81" s="244"/>
      <c r="G81" s="245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4.7600000000000003E-3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214</v>
      </c>
      <c r="T81" s="224" t="s">
        <v>233</v>
      </c>
      <c r="U81" s="224">
        <v>0.81</v>
      </c>
      <c r="V81" s="224">
        <f>ROUND(E81*U81,2)</f>
        <v>0.81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234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40">
        <v>55</v>
      </c>
      <c r="B82" s="241" t="s">
        <v>394</v>
      </c>
      <c r="C82" s="250" t="s">
        <v>395</v>
      </c>
      <c r="D82" s="242" t="s">
        <v>232</v>
      </c>
      <c r="E82" s="243">
        <v>1</v>
      </c>
      <c r="F82" s="244"/>
      <c r="G82" s="245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6.9999999999999994E-5</v>
      </c>
      <c r="O82" s="224">
        <f>ROUND(E82*N82,2)</f>
        <v>0</v>
      </c>
      <c r="P82" s="224">
        <v>4.4999999999999997E-3</v>
      </c>
      <c r="Q82" s="224">
        <f>ROUND(E82*P82,2)</f>
        <v>0</v>
      </c>
      <c r="R82" s="224"/>
      <c r="S82" s="224" t="s">
        <v>214</v>
      </c>
      <c r="T82" s="224" t="s">
        <v>233</v>
      </c>
      <c r="U82" s="224">
        <v>0.42</v>
      </c>
      <c r="V82" s="224">
        <f>ROUND(E82*U82,2)</f>
        <v>0.42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234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ht="33.75" outlineLevel="1" x14ac:dyDescent="0.2">
      <c r="A83" s="240">
        <v>56</v>
      </c>
      <c r="B83" s="241" t="s">
        <v>396</v>
      </c>
      <c r="C83" s="250" t="s">
        <v>397</v>
      </c>
      <c r="D83" s="242" t="s">
        <v>232</v>
      </c>
      <c r="E83" s="243">
        <v>1</v>
      </c>
      <c r="F83" s="244"/>
      <c r="G83" s="245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3.1E-4</v>
      </c>
      <c r="O83" s="224">
        <f>ROUND(E83*N83,2)</f>
        <v>0</v>
      </c>
      <c r="P83" s="224">
        <v>0</v>
      </c>
      <c r="Q83" s="224">
        <f>ROUND(E83*P83,2)</f>
        <v>0</v>
      </c>
      <c r="R83" s="224"/>
      <c r="S83" s="224" t="s">
        <v>221</v>
      </c>
      <c r="T83" s="224" t="s">
        <v>215</v>
      </c>
      <c r="U83" s="224">
        <v>0</v>
      </c>
      <c r="V83" s="224">
        <f>ROUND(E83*U83,2)</f>
        <v>0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248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40">
        <v>57</v>
      </c>
      <c r="B84" s="241" t="s">
        <v>398</v>
      </c>
      <c r="C84" s="250" t="s">
        <v>399</v>
      </c>
      <c r="D84" s="242" t="s">
        <v>277</v>
      </c>
      <c r="E84" s="243">
        <v>1</v>
      </c>
      <c r="F84" s="244"/>
      <c r="G84" s="245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5.7000000000000002E-3</v>
      </c>
      <c r="O84" s="224">
        <f>ROUND(E84*N84,2)</f>
        <v>0.01</v>
      </c>
      <c r="P84" s="224">
        <v>0</v>
      </c>
      <c r="Q84" s="224">
        <f>ROUND(E84*P84,2)</f>
        <v>0</v>
      </c>
      <c r="R84" s="224"/>
      <c r="S84" s="224" t="s">
        <v>221</v>
      </c>
      <c r="T84" s="224" t="s">
        <v>215</v>
      </c>
      <c r="U84" s="224">
        <v>0</v>
      </c>
      <c r="V84" s="224">
        <f>ROUND(E84*U84,2)</f>
        <v>0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248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58</v>
      </c>
      <c r="B85" s="241" t="s">
        <v>400</v>
      </c>
      <c r="C85" s="250" t="s">
        <v>401</v>
      </c>
      <c r="D85" s="242" t="s">
        <v>277</v>
      </c>
      <c r="E85" s="243">
        <v>1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0.02</v>
      </c>
      <c r="O85" s="224">
        <f>ROUND(E85*N85,2)</f>
        <v>0.02</v>
      </c>
      <c r="P85" s="224">
        <v>0</v>
      </c>
      <c r="Q85" s="224">
        <f>ROUND(E85*P85,2)</f>
        <v>0</v>
      </c>
      <c r="R85" s="224"/>
      <c r="S85" s="224" t="s">
        <v>221</v>
      </c>
      <c r="T85" s="224" t="s">
        <v>215</v>
      </c>
      <c r="U85" s="224">
        <v>0</v>
      </c>
      <c r="V85" s="224">
        <f>ROUND(E85*U85,2)</f>
        <v>0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248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59</v>
      </c>
      <c r="B86" s="241" t="s">
        <v>402</v>
      </c>
      <c r="C86" s="250" t="s">
        <v>403</v>
      </c>
      <c r="D86" s="242" t="s">
        <v>255</v>
      </c>
      <c r="E86" s="243">
        <v>3.0839999999999999E-2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</v>
      </c>
      <c r="O86" s="224">
        <f>ROUND(E86*N86,2)</f>
        <v>0</v>
      </c>
      <c r="P86" s="224">
        <v>0</v>
      </c>
      <c r="Q86" s="224">
        <f>ROUND(E86*P86,2)</f>
        <v>0</v>
      </c>
      <c r="R86" s="224"/>
      <c r="S86" s="224" t="s">
        <v>214</v>
      </c>
      <c r="T86" s="224" t="s">
        <v>233</v>
      </c>
      <c r="U86" s="224">
        <v>4.0430000000000001</v>
      </c>
      <c r="V86" s="224">
        <f>ROUND(E86*U86,2)</f>
        <v>0.12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256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40">
        <v>60</v>
      </c>
      <c r="B87" s="241" t="s">
        <v>404</v>
      </c>
      <c r="C87" s="250" t="s">
        <v>405</v>
      </c>
      <c r="D87" s="242" t="s">
        <v>255</v>
      </c>
      <c r="E87" s="243">
        <v>3.0839999999999999E-2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0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214</v>
      </c>
      <c r="T87" s="224" t="s">
        <v>233</v>
      </c>
      <c r="U87" s="224">
        <v>0.48899999999999999</v>
      </c>
      <c r="V87" s="224">
        <f>ROUND(E87*U87,2)</f>
        <v>0.02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256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x14ac:dyDescent="0.2">
      <c r="A88" s="227" t="s">
        <v>209</v>
      </c>
      <c r="B88" s="228" t="s">
        <v>145</v>
      </c>
      <c r="C88" s="247" t="s">
        <v>146</v>
      </c>
      <c r="D88" s="229"/>
      <c r="E88" s="230"/>
      <c r="F88" s="231"/>
      <c r="G88" s="232">
        <f>SUMIF(AG89:AG101,"&lt;&gt;NOR",G89:G101)</f>
        <v>0</v>
      </c>
      <c r="H88" s="226"/>
      <c r="I88" s="226">
        <f>SUM(I89:I101)</f>
        <v>0</v>
      </c>
      <c r="J88" s="226"/>
      <c r="K88" s="226">
        <f>SUM(K89:K101)</f>
        <v>0</v>
      </c>
      <c r="L88" s="226"/>
      <c r="M88" s="226">
        <f>SUM(M89:M101)</f>
        <v>0</v>
      </c>
      <c r="N88" s="226"/>
      <c r="O88" s="226">
        <f>SUM(O89:O101)</f>
        <v>0.32</v>
      </c>
      <c r="P88" s="226"/>
      <c r="Q88" s="226">
        <f>SUM(Q89:Q101)</f>
        <v>0.04</v>
      </c>
      <c r="R88" s="226"/>
      <c r="S88" s="226"/>
      <c r="T88" s="226"/>
      <c r="U88" s="226"/>
      <c r="V88" s="226">
        <f>SUM(V89:V101)</f>
        <v>17.88</v>
      </c>
      <c r="W88" s="226"/>
      <c r="AG88" t="s">
        <v>210</v>
      </c>
    </row>
    <row r="89" spans="1:60" outlineLevel="1" x14ac:dyDescent="0.2">
      <c r="A89" s="233">
        <v>61</v>
      </c>
      <c r="B89" s="234" t="s">
        <v>406</v>
      </c>
      <c r="C89" s="248" t="s">
        <v>407</v>
      </c>
      <c r="D89" s="235" t="s">
        <v>261</v>
      </c>
      <c r="E89" s="236">
        <v>6</v>
      </c>
      <c r="F89" s="237"/>
      <c r="G89" s="238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6.5700000000000003E-3</v>
      </c>
      <c r="O89" s="224">
        <f>ROUND(E89*N89,2)</f>
        <v>0.04</v>
      </c>
      <c r="P89" s="224">
        <v>0</v>
      </c>
      <c r="Q89" s="224">
        <f>ROUND(E89*P89,2)</f>
        <v>0</v>
      </c>
      <c r="R89" s="224"/>
      <c r="S89" s="224" t="s">
        <v>214</v>
      </c>
      <c r="T89" s="224" t="s">
        <v>233</v>
      </c>
      <c r="U89" s="224">
        <v>0.36799999999999999</v>
      </c>
      <c r="V89" s="224">
        <f>ROUND(E89*U89,2)</f>
        <v>2.21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234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21"/>
      <c r="B90" s="222"/>
      <c r="C90" s="249" t="s">
        <v>335</v>
      </c>
      <c r="D90" s="239"/>
      <c r="E90" s="239"/>
      <c r="F90" s="239"/>
      <c r="G90" s="239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218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33">
        <v>62</v>
      </c>
      <c r="B91" s="234" t="s">
        <v>408</v>
      </c>
      <c r="C91" s="248" t="s">
        <v>409</v>
      </c>
      <c r="D91" s="235" t="s">
        <v>261</v>
      </c>
      <c r="E91" s="236">
        <v>30</v>
      </c>
      <c r="F91" s="237"/>
      <c r="G91" s="238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7.4200000000000004E-3</v>
      </c>
      <c r="O91" s="224">
        <f>ROUND(E91*N91,2)</f>
        <v>0.22</v>
      </c>
      <c r="P91" s="224">
        <v>0</v>
      </c>
      <c r="Q91" s="224">
        <f>ROUND(E91*P91,2)</f>
        <v>0</v>
      </c>
      <c r="R91" s="224"/>
      <c r="S91" s="224" t="s">
        <v>214</v>
      </c>
      <c r="T91" s="224" t="s">
        <v>215</v>
      </c>
      <c r="U91" s="224">
        <v>0.42099999999999999</v>
      </c>
      <c r="V91" s="224">
        <f>ROUND(E91*U91,2)</f>
        <v>12.63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234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1"/>
      <c r="B92" s="222"/>
      <c r="C92" s="249" t="s">
        <v>335</v>
      </c>
      <c r="D92" s="239"/>
      <c r="E92" s="239"/>
      <c r="F92" s="239"/>
      <c r="G92" s="239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218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ht="22.5" outlineLevel="1" x14ac:dyDescent="0.2">
      <c r="A93" s="240">
        <v>63</v>
      </c>
      <c r="B93" s="241" t="s">
        <v>410</v>
      </c>
      <c r="C93" s="250" t="s">
        <v>411</v>
      </c>
      <c r="D93" s="242" t="s">
        <v>261</v>
      </c>
      <c r="E93" s="243">
        <v>8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5.0000000000000002E-5</v>
      </c>
      <c r="O93" s="224">
        <f>ROUND(E93*N93,2)</f>
        <v>0</v>
      </c>
      <c r="P93" s="224">
        <v>5.3200000000000001E-3</v>
      </c>
      <c r="Q93" s="224">
        <f>ROUND(E93*P93,2)</f>
        <v>0.04</v>
      </c>
      <c r="R93" s="224"/>
      <c r="S93" s="224" t="s">
        <v>214</v>
      </c>
      <c r="T93" s="224" t="s">
        <v>233</v>
      </c>
      <c r="U93" s="224">
        <v>0.10299999999999999</v>
      </c>
      <c r="V93" s="224">
        <f>ROUND(E93*U93,2)</f>
        <v>0.82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234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33">
        <v>64</v>
      </c>
      <c r="B94" s="234" t="s">
        <v>412</v>
      </c>
      <c r="C94" s="248" t="s">
        <v>413</v>
      </c>
      <c r="D94" s="235" t="s">
        <v>261</v>
      </c>
      <c r="E94" s="236">
        <v>30</v>
      </c>
      <c r="F94" s="237"/>
      <c r="G94" s="238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214</v>
      </c>
      <c r="T94" s="224" t="s">
        <v>233</v>
      </c>
      <c r="U94" s="224">
        <v>1.7999999999999999E-2</v>
      </c>
      <c r="V94" s="224">
        <f>ROUND(E94*U94,2)</f>
        <v>0.54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234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21"/>
      <c r="B95" s="222"/>
      <c r="C95" s="249" t="s">
        <v>329</v>
      </c>
      <c r="D95" s="239"/>
      <c r="E95" s="239"/>
      <c r="F95" s="239"/>
      <c r="G95" s="239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218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40">
        <v>65</v>
      </c>
      <c r="B96" s="241" t="s">
        <v>414</v>
      </c>
      <c r="C96" s="250" t="s">
        <v>415</v>
      </c>
      <c r="D96" s="242" t="s">
        <v>314</v>
      </c>
      <c r="E96" s="243">
        <v>1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3.8999999999999999E-4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221</v>
      </c>
      <c r="T96" s="224" t="s">
        <v>215</v>
      </c>
      <c r="U96" s="224">
        <v>0.24199999999999999</v>
      </c>
      <c r="V96" s="224">
        <f>ROUND(E96*U96,2)</f>
        <v>0.24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234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40">
        <v>66</v>
      </c>
      <c r="B97" s="241" t="s">
        <v>416</v>
      </c>
      <c r="C97" s="250" t="s">
        <v>417</v>
      </c>
      <c r="D97" s="242" t="s">
        <v>314</v>
      </c>
      <c r="E97" s="243">
        <v>1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0.01</v>
      </c>
      <c r="O97" s="224">
        <f>ROUND(E97*N97,2)</f>
        <v>0.01</v>
      </c>
      <c r="P97" s="224">
        <v>0</v>
      </c>
      <c r="Q97" s="224">
        <f>ROUND(E97*P97,2)</f>
        <v>0</v>
      </c>
      <c r="R97" s="224"/>
      <c r="S97" s="224" t="s">
        <v>221</v>
      </c>
      <c r="T97" s="224" t="s">
        <v>215</v>
      </c>
      <c r="U97" s="224">
        <v>0</v>
      </c>
      <c r="V97" s="224">
        <f>ROUND(E97*U97,2)</f>
        <v>0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234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40">
        <v>67</v>
      </c>
      <c r="B98" s="241" t="s">
        <v>418</v>
      </c>
      <c r="C98" s="250" t="s">
        <v>419</v>
      </c>
      <c r="D98" s="242" t="s">
        <v>314</v>
      </c>
      <c r="E98" s="243">
        <v>1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0</v>
      </c>
      <c r="O98" s="224">
        <f>ROUND(E98*N98,2)</f>
        <v>0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215</v>
      </c>
      <c r="U98" s="224">
        <v>3.1E-2</v>
      </c>
      <c r="V98" s="224">
        <f>ROUND(E98*U98,2)</f>
        <v>0.03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234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ht="22.5" outlineLevel="1" x14ac:dyDescent="0.2">
      <c r="A99" s="240">
        <v>68</v>
      </c>
      <c r="B99" s="241" t="s">
        <v>420</v>
      </c>
      <c r="C99" s="250" t="s">
        <v>421</v>
      </c>
      <c r="D99" s="242" t="s">
        <v>314</v>
      </c>
      <c r="E99" s="243">
        <v>1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0.05</v>
      </c>
      <c r="O99" s="224">
        <f>ROUND(E99*N99,2)</f>
        <v>0.05</v>
      </c>
      <c r="P99" s="224">
        <v>0</v>
      </c>
      <c r="Q99" s="224">
        <f>ROUND(E99*P99,2)</f>
        <v>0</v>
      </c>
      <c r="R99" s="224"/>
      <c r="S99" s="224" t="s">
        <v>221</v>
      </c>
      <c r="T99" s="224" t="s">
        <v>215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248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40">
        <v>69</v>
      </c>
      <c r="B100" s="241" t="s">
        <v>422</v>
      </c>
      <c r="C100" s="250" t="s">
        <v>423</v>
      </c>
      <c r="D100" s="242" t="s">
        <v>255</v>
      </c>
      <c r="E100" s="243">
        <v>0.32280999999999999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214</v>
      </c>
      <c r="T100" s="224" t="s">
        <v>233</v>
      </c>
      <c r="U100" s="224">
        <v>3.5630000000000002</v>
      </c>
      <c r="V100" s="224">
        <f>ROUND(E100*U100,2)</f>
        <v>1.1499999999999999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256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40">
        <v>70</v>
      </c>
      <c r="B101" s="241" t="s">
        <v>424</v>
      </c>
      <c r="C101" s="250" t="s">
        <v>425</v>
      </c>
      <c r="D101" s="242" t="s">
        <v>255</v>
      </c>
      <c r="E101" s="243">
        <v>0.32280999999999999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214</v>
      </c>
      <c r="T101" s="224" t="s">
        <v>233</v>
      </c>
      <c r="U101" s="224">
        <v>0.81599999999999995</v>
      </c>
      <c r="V101" s="224">
        <f>ROUND(E101*U101,2)</f>
        <v>0.26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256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x14ac:dyDescent="0.2">
      <c r="A102" s="227" t="s">
        <v>209</v>
      </c>
      <c r="B102" s="228" t="s">
        <v>147</v>
      </c>
      <c r="C102" s="247" t="s">
        <v>148</v>
      </c>
      <c r="D102" s="229"/>
      <c r="E102" s="230"/>
      <c r="F102" s="231"/>
      <c r="G102" s="232">
        <f>SUMIF(AG103:AG114,"&lt;&gt;NOR",G103:G114)</f>
        <v>0</v>
      </c>
      <c r="H102" s="226"/>
      <c r="I102" s="226">
        <f>SUM(I103:I114)</f>
        <v>0</v>
      </c>
      <c r="J102" s="226"/>
      <c r="K102" s="226">
        <f>SUM(K103:K114)</f>
        <v>0</v>
      </c>
      <c r="L102" s="226"/>
      <c r="M102" s="226">
        <f>SUM(M103:M114)</f>
        <v>0</v>
      </c>
      <c r="N102" s="226"/>
      <c r="O102" s="226">
        <f>SUM(O103:O114)</f>
        <v>0</v>
      </c>
      <c r="P102" s="226"/>
      <c r="Q102" s="226">
        <f>SUM(Q103:Q114)</f>
        <v>0.02</v>
      </c>
      <c r="R102" s="226"/>
      <c r="S102" s="226"/>
      <c r="T102" s="226"/>
      <c r="U102" s="226"/>
      <c r="V102" s="226">
        <f>SUM(V103:V114)</f>
        <v>4.0100000000000007</v>
      </c>
      <c r="W102" s="226"/>
      <c r="AG102" t="s">
        <v>210</v>
      </c>
    </row>
    <row r="103" spans="1:60" outlineLevel="1" x14ac:dyDescent="0.2">
      <c r="A103" s="240">
        <v>71</v>
      </c>
      <c r="B103" s="241" t="s">
        <v>426</v>
      </c>
      <c r="C103" s="250" t="s">
        <v>427</v>
      </c>
      <c r="D103" s="242" t="s">
        <v>232</v>
      </c>
      <c r="E103" s="243">
        <v>2</v>
      </c>
      <c r="F103" s="244"/>
      <c r="G103" s="245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0</v>
      </c>
      <c r="O103" s="224">
        <f>ROUND(E103*N103,2)</f>
        <v>0</v>
      </c>
      <c r="P103" s="224">
        <v>0</v>
      </c>
      <c r="Q103" s="224">
        <f>ROUND(E103*P103,2)</f>
        <v>0</v>
      </c>
      <c r="R103" s="224"/>
      <c r="S103" s="224" t="s">
        <v>214</v>
      </c>
      <c r="T103" s="224" t="s">
        <v>233</v>
      </c>
      <c r="U103" s="224">
        <v>5.0999999999999997E-2</v>
      </c>
      <c r="V103" s="224">
        <f>ROUND(E103*U103,2)</f>
        <v>0.1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234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40">
        <v>72</v>
      </c>
      <c r="B104" s="241" t="s">
        <v>428</v>
      </c>
      <c r="C104" s="250" t="s">
        <v>429</v>
      </c>
      <c r="D104" s="242" t="s">
        <v>232</v>
      </c>
      <c r="E104" s="243">
        <v>2</v>
      </c>
      <c r="F104" s="244"/>
      <c r="G104" s="245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0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214</v>
      </c>
      <c r="T104" s="224" t="s">
        <v>233</v>
      </c>
      <c r="U104" s="224">
        <v>5.0999999999999997E-2</v>
      </c>
      <c r="V104" s="224">
        <f>ROUND(E104*U104,2)</f>
        <v>0.1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234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40">
        <v>73</v>
      </c>
      <c r="B105" s="241" t="s">
        <v>430</v>
      </c>
      <c r="C105" s="250" t="s">
        <v>431</v>
      </c>
      <c r="D105" s="242" t="s">
        <v>232</v>
      </c>
      <c r="E105" s="243">
        <v>1</v>
      </c>
      <c r="F105" s="244"/>
      <c r="G105" s="245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0</v>
      </c>
      <c r="O105" s="224">
        <f>ROUND(E105*N105,2)</f>
        <v>0</v>
      </c>
      <c r="P105" s="224">
        <v>0</v>
      </c>
      <c r="Q105" s="224">
        <f>ROUND(E105*P105,2)</f>
        <v>0</v>
      </c>
      <c r="R105" s="224"/>
      <c r="S105" s="224" t="s">
        <v>214</v>
      </c>
      <c r="T105" s="224" t="s">
        <v>233</v>
      </c>
      <c r="U105" s="224">
        <v>0.20599999999999999</v>
      </c>
      <c r="V105" s="224">
        <f>ROUND(E105*U105,2)</f>
        <v>0.21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234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40">
        <v>74</v>
      </c>
      <c r="B106" s="241" t="s">
        <v>432</v>
      </c>
      <c r="C106" s="250" t="s">
        <v>433</v>
      </c>
      <c r="D106" s="242" t="s">
        <v>232</v>
      </c>
      <c r="E106" s="243">
        <v>4</v>
      </c>
      <c r="F106" s="244"/>
      <c r="G106" s="245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0</v>
      </c>
      <c r="O106" s="224">
        <f>ROUND(E106*N106,2)</f>
        <v>0</v>
      </c>
      <c r="P106" s="224">
        <v>0</v>
      </c>
      <c r="Q106" s="224">
        <f>ROUND(E106*P106,2)</f>
        <v>0</v>
      </c>
      <c r="R106" s="224"/>
      <c r="S106" s="224" t="s">
        <v>214</v>
      </c>
      <c r="T106" s="224" t="s">
        <v>233</v>
      </c>
      <c r="U106" s="224">
        <v>0.22700000000000001</v>
      </c>
      <c r="V106" s="224">
        <f>ROUND(E106*U106,2)</f>
        <v>0.91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234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40">
        <v>75</v>
      </c>
      <c r="B107" s="241" t="s">
        <v>434</v>
      </c>
      <c r="C107" s="250" t="s">
        <v>435</v>
      </c>
      <c r="D107" s="242" t="s">
        <v>232</v>
      </c>
      <c r="E107" s="243">
        <v>6</v>
      </c>
      <c r="F107" s="244"/>
      <c r="G107" s="245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2.1000000000000001E-4</v>
      </c>
      <c r="O107" s="224">
        <f>ROUND(E107*N107,2)</f>
        <v>0</v>
      </c>
      <c r="P107" s="224">
        <v>3.5000000000000001E-3</v>
      </c>
      <c r="Q107" s="224">
        <f>ROUND(E107*P107,2)</f>
        <v>0.02</v>
      </c>
      <c r="R107" s="224"/>
      <c r="S107" s="224" t="s">
        <v>214</v>
      </c>
      <c r="T107" s="224" t="s">
        <v>233</v>
      </c>
      <c r="U107" s="224">
        <v>0.374</v>
      </c>
      <c r="V107" s="224">
        <f>ROUND(E107*U107,2)</f>
        <v>2.2400000000000002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234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ht="22.5" outlineLevel="1" x14ac:dyDescent="0.2">
      <c r="A108" s="240">
        <v>76</v>
      </c>
      <c r="B108" s="241" t="s">
        <v>436</v>
      </c>
      <c r="C108" s="250" t="s">
        <v>437</v>
      </c>
      <c r="D108" s="242" t="s">
        <v>232</v>
      </c>
      <c r="E108" s="243">
        <v>1</v>
      </c>
      <c r="F108" s="244"/>
      <c r="G108" s="245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2.5699999999999998E-3</v>
      </c>
      <c r="O108" s="224">
        <f>ROUND(E108*N108,2)</f>
        <v>0</v>
      </c>
      <c r="P108" s="224">
        <v>0</v>
      </c>
      <c r="Q108" s="224">
        <f>ROUND(E108*P108,2)</f>
        <v>0</v>
      </c>
      <c r="R108" s="224"/>
      <c r="S108" s="224" t="s">
        <v>221</v>
      </c>
      <c r="T108" s="224" t="s">
        <v>233</v>
      </c>
      <c r="U108" s="224">
        <v>0.433</v>
      </c>
      <c r="V108" s="224">
        <f>ROUND(E108*U108,2)</f>
        <v>0.43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234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ht="22.5" outlineLevel="1" x14ac:dyDescent="0.2">
      <c r="A109" s="240">
        <v>77</v>
      </c>
      <c r="B109" s="241" t="s">
        <v>438</v>
      </c>
      <c r="C109" s="250" t="s">
        <v>439</v>
      </c>
      <c r="D109" s="242" t="s">
        <v>232</v>
      </c>
      <c r="E109" s="243">
        <v>2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6.9999999999999994E-5</v>
      </c>
      <c r="O109" s="224">
        <f>ROUND(E109*N109,2)</f>
        <v>0</v>
      </c>
      <c r="P109" s="224">
        <v>0</v>
      </c>
      <c r="Q109" s="224">
        <f>ROUND(E109*P109,2)</f>
        <v>0</v>
      </c>
      <c r="R109" s="224"/>
      <c r="S109" s="224" t="s">
        <v>221</v>
      </c>
      <c r="T109" s="224" t="s">
        <v>298</v>
      </c>
      <c r="U109" s="224">
        <v>0</v>
      </c>
      <c r="V109" s="224">
        <f>ROUND(E109*U109,2)</f>
        <v>0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248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78</v>
      </c>
      <c r="B110" s="241" t="s">
        <v>440</v>
      </c>
      <c r="C110" s="250" t="s">
        <v>441</v>
      </c>
      <c r="D110" s="242" t="s">
        <v>232</v>
      </c>
      <c r="E110" s="243">
        <v>2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4.8000000000000001E-4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221</v>
      </c>
      <c r="T110" s="224" t="s">
        <v>298</v>
      </c>
      <c r="U110" s="224">
        <v>0</v>
      </c>
      <c r="V110" s="224">
        <f>ROUND(E110*U110,2)</f>
        <v>0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248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40">
        <v>79</v>
      </c>
      <c r="B111" s="241" t="s">
        <v>346</v>
      </c>
      <c r="C111" s="250" t="s">
        <v>347</v>
      </c>
      <c r="D111" s="242" t="s">
        <v>232</v>
      </c>
      <c r="E111" s="243">
        <v>2</v>
      </c>
      <c r="F111" s="244"/>
      <c r="G111" s="245">
        <f>ROUND(E111*F111,2)</f>
        <v>0</v>
      </c>
      <c r="H111" s="225"/>
      <c r="I111" s="224">
        <f>ROUND(E111*H111,2)</f>
        <v>0</v>
      </c>
      <c r="J111" s="225"/>
      <c r="K111" s="224">
        <f>ROUND(E111*J111,2)</f>
        <v>0</v>
      </c>
      <c r="L111" s="224">
        <v>21</v>
      </c>
      <c r="M111" s="224">
        <f>G111*(1+L111/100)</f>
        <v>0</v>
      </c>
      <c r="N111" s="224">
        <v>1.9000000000000001E-4</v>
      </c>
      <c r="O111" s="224">
        <f>ROUND(E111*N111,2)</f>
        <v>0</v>
      </c>
      <c r="P111" s="224">
        <v>0</v>
      </c>
      <c r="Q111" s="224">
        <f>ROUND(E111*P111,2)</f>
        <v>0</v>
      </c>
      <c r="R111" s="224"/>
      <c r="S111" s="224" t="s">
        <v>221</v>
      </c>
      <c r="T111" s="224" t="s">
        <v>298</v>
      </c>
      <c r="U111" s="224">
        <v>0</v>
      </c>
      <c r="V111" s="224">
        <f>ROUND(E111*U111,2)</f>
        <v>0</v>
      </c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248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40">
        <v>80</v>
      </c>
      <c r="B112" s="241" t="s">
        <v>442</v>
      </c>
      <c r="C112" s="250" t="s">
        <v>443</v>
      </c>
      <c r="D112" s="242" t="s">
        <v>232</v>
      </c>
      <c r="E112" s="243">
        <v>1</v>
      </c>
      <c r="F112" s="244"/>
      <c r="G112" s="245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4.6000000000000001E-4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221</v>
      </c>
      <c r="T112" s="224" t="s">
        <v>298</v>
      </c>
      <c r="U112" s="224">
        <v>0</v>
      </c>
      <c r="V112" s="224">
        <f>ROUND(E112*U112,2)</f>
        <v>0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248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40">
        <v>81</v>
      </c>
      <c r="B113" s="241" t="s">
        <v>444</v>
      </c>
      <c r="C113" s="250" t="s">
        <v>445</v>
      </c>
      <c r="D113" s="242" t="s">
        <v>255</v>
      </c>
      <c r="E113" s="243">
        <v>5.77E-3</v>
      </c>
      <c r="F113" s="244"/>
      <c r="G113" s="245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</v>
      </c>
      <c r="O113" s="224">
        <f>ROUND(E113*N113,2)</f>
        <v>0</v>
      </c>
      <c r="P113" s="224">
        <v>0</v>
      </c>
      <c r="Q113" s="224">
        <f>ROUND(E113*P113,2)</f>
        <v>0</v>
      </c>
      <c r="R113" s="224"/>
      <c r="S113" s="224" t="s">
        <v>214</v>
      </c>
      <c r="T113" s="224" t="s">
        <v>233</v>
      </c>
      <c r="U113" s="224">
        <v>2.5750000000000002</v>
      </c>
      <c r="V113" s="224">
        <f>ROUND(E113*U113,2)</f>
        <v>0.01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256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40">
        <v>82</v>
      </c>
      <c r="B114" s="241" t="s">
        <v>446</v>
      </c>
      <c r="C114" s="250" t="s">
        <v>447</v>
      </c>
      <c r="D114" s="242" t="s">
        <v>255</v>
      </c>
      <c r="E114" s="243">
        <v>5.77E-3</v>
      </c>
      <c r="F114" s="244"/>
      <c r="G114" s="245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214</v>
      </c>
      <c r="T114" s="224" t="s">
        <v>233</v>
      </c>
      <c r="U114" s="224">
        <v>1.355</v>
      </c>
      <c r="V114" s="224">
        <f>ROUND(E114*U114,2)</f>
        <v>0.01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256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x14ac:dyDescent="0.2">
      <c r="A115" s="227" t="s">
        <v>209</v>
      </c>
      <c r="B115" s="228" t="s">
        <v>153</v>
      </c>
      <c r="C115" s="247" t="s">
        <v>154</v>
      </c>
      <c r="D115" s="229"/>
      <c r="E115" s="230"/>
      <c r="F115" s="231"/>
      <c r="G115" s="232">
        <f>SUMIF(AG116:AG117,"&lt;&gt;NOR",G116:G117)</f>
        <v>0</v>
      </c>
      <c r="H115" s="226"/>
      <c r="I115" s="226">
        <f>SUM(I116:I117)</f>
        <v>0</v>
      </c>
      <c r="J115" s="226"/>
      <c r="K115" s="226">
        <f>SUM(K116:K117)</f>
        <v>0</v>
      </c>
      <c r="L115" s="226"/>
      <c r="M115" s="226">
        <f>SUM(M116:M117)</f>
        <v>0</v>
      </c>
      <c r="N115" s="226"/>
      <c r="O115" s="226">
        <f>SUM(O116:O117)</f>
        <v>0</v>
      </c>
      <c r="P115" s="226"/>
      <c r="Q115" s="226">
        <f>SUM(Q116:Q117)</f>
        <v>0</v>
      </c>
      <c r="R115" s="226"/>
      <c r="S115" s="226"/>
      <c r="T115" s="226"/>
      <c r="U115" s="226"/>
      <c r="V115" s="226">
        <f>SUM(V116:V117)</f>
        <v>9.129999999999999</v>
      </c>
      <c r="W115" s="226"/>
      <c r="AG115" t="s">
        <v>210</v>
      </c>
    </row>
    <row r="116" spans="1:60" outlineLevel="1" x14ac:dyDescent="0.2">
      <c r="A116" s="240">
        <v>83</v>
      </c>
      <c r="B116" s="241" t="s">
        <v>448</v>
      </c>
      <c r="C116" s="250" t="s">
        <v>449</v>
      </c>
      <c r="D116" s="242" t="s">
        <v>450</v>
      </c>
      <c r="E116" s="243">
        <v>30</v>
      </c>
      <c r="F116" s="244"/>
      <c r="G116" s="245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6.0000000000000002E-5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214</v>
      </c>
      <c r="T116" s="224" t="s">
        <v>233</v>
      </c>
      <c r="U116" s="224">
        <v>0.30399999999999999</v>
      </c>
      <c r="V116" s="224">
        <f>ROUND(E116*U116,2)</f>
        <v>9.1199999999999992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234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40">
        <v>84</v>
      </c>
      <c r="B117" s="241" t="s">
        <v>451</v>
      </c>
      <c r="C117" s="250" t="s">
        <v>452</v>
      </c>
      <c r="D117" s="242" t="s">
        <v>255</v>
      </c>
      <c r="E117" s="243">
        <v>1.8E-3</v>
      </c>
      <c r="F117" s="244"/>
      <c r="G117" s="245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0</v>
      </c>
      <c r="O117" s="224">
        <f>ROUND(E117*N117,2)</f>
        <v>0</v>
      </c>
      <c r="P117" s="224">
        <v>0</v>
      </c>
      <c r="Q117" s="224">
        <f>ROUND(E117*P117,2)</f>
        <v>0</v>
      </c>
      <c r="R117" s="224"/>
      <c r="S117" s="224" t="s">
        <v>214</v>
      </c>
      <c r="T117" s="224" t="s">
        <v>233</v>
      </c>
      <c r="U117" s="224">
        <v>3.0059999999999998</v>
      </c>
      <c r="V117" s="224">
        <f>ROUND(E117*U117,2)</f>
        <v>0.01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256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x14ac:dyDescent="0.2">
      <c r="A118" s="227" t="s">
        <v>209</v>
      </c>
      <c r="B118" s="228" t="s">
        <v>155</v>
      </c>
      <c r="C118" s="247" t="s">
        <v>156</v>
      </c>
      <c r="D118" s="229"/>
      <c r="E118" s="230"/>
      <c r="F118" s="231"/>
      <c r="G118" s="232">
        <f>SUMIF(AG119:AG121,"&lt;&gt;NOR",G119:G121)</f>
        <v>0</v>
      </c>
      <c r="H118" s="226"/>
      <c r="I118" s="226">
        <f>SUM(I119:I121)</f>
        <v>0</v>
      </c>
      <c r="J118" s="226"/>
      <c r="K118" s="226">
        <f>SUM(K119:K121)</f>
        <v>0</v>
      </c>
      <c r="L118" s="226"/>
      <c r="M118" s="226">
        <f>SUM(M119:M121)</f>
        <v>0</v>
      </c>
      <c r="N118" s="226"/>
      <c r="O118" s="226">
        <f>SUM(O119:O121)</f>
        <v>0</v>
      </c>
      <c r="P118" s="226"/>
      <c r="Q118" s="226">
        <f>SUM(Q119:Q121)</f>
        <v>0</v>
      </c>
      <c r="R118" s="226"/>
      <c r="S118" s="226"/>
      <c r="T118" s="226"/>
      <c r="U118" s="226"/>
      <c r="V118" s="226">
        <f>SUM(V119:V121)</f>
        <v>4.29</v>
      </c>
      <c r="W118" s="226"/>
      <c r="AG118" t="s">
        <v>210</v>
      </c>
    </row>
    <row r="119" spans="1:60" outlineLevel="1" x14ac:dyDescent="0.2">
      <c r="A119" s="233">
        <v>85</v>
      </c>
      <c r="B119" s="234" t="s">
        <v>453</v>
      </c>
      <c r="C119" s="248" t="s">
        <v>454</v>
      </c>
      <c r="D119" s="235" t="s">
        <v>241</v>
      </c>
      <c r="E119" s="236">
        <v>2</v>
      </c>
      <c r="F119" s="237"/>
      <c r="G119" s="238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3.1E-4</v>
      </c>
      <c r="O119" s="224">
        <f>ROUND(E119*N119,2)</f>
        <v>0</v>
      </c>
      <c r="P119" s="224">
        <v>0</v>
      </c>
      <c r="Q119" s="224">
        <f>ROUND(E119*P119,2)</f>
        <v>0</v>
      </c>
      <c r="R119" s="224"/>
      <c r="S119" s="224" t="s">
        <v>214</v>
      </c>
      <c r="T119" s="224" t="s">
        <v>233</v>
      </c>
      <c r="U119" s="224">
        <v>0.40300000000000002</v>
      </c>
      <c r="V119" s="224">
        <f>ROUND(E119*U119,2)</f>
        <v>0.81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234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21"/>
      <c r="B120" s="222"/>
      <c r="C120" s="249" t="s">
        <v>455</v>
      </c>
      <c r="D120" s="239"/>
      <c r="E120" s="239"/>
      <c r="F120" s="239"/>
      <c r="G120" s="239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218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40">
        <v>86</v>
      </c>
      <c r="B121" s="241" t="s">
        <v>456</v>
      </c>
      <c r="C121" s="250" t="s">
        <v>457</v>
      </c>
      <c r="D121" s="242" t="s">
        <v>261</v>
      </c>
      <c r="E121" s="243">
        <v>30</v>
      </c>
      <c r="F121" s="244"/>
      <c r="G121" s="245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9.0000000000000006E-5</v>
      </c>
      <c r="O121" s="224">
        <f>ROUND(E121*N121,2)</f>
        <v>0</v>
      </c>
      <c r="P121" s="224">
        <v>0</v>
      </c>
      <c r="Q121" s="224">
        <f>ROUND(E121*P121,2)</f>
        <v>0</v>
      </c>
      <c r="R121" s="224"/>
      <c r="S121" s="224" t="s">
        <v>214</v>
      </c>
      <c r="T121" s="224" t="s">
        <v>233</v>
      </c>
      <c r="U121" s="224">
        <v>0.11600000000000001</v>
      </c>
      <c r="V121" s="224">
        <f>ROUND(E121*U121,2)</f>
        <v>3.48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234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x14ac:dyDescent="0.2">
      <c r="A122" s="227" t="s">
        <v>209</v>
      </c>
      <c r="B122" s="228" t="s">
        <v>157</v>
      </c>
      <c r="C122" s="247" t="s">
        <v>158</v>
      </c>
      <c r="D122" s="229"/>
      <c r="E122" s="230"/>
      <c r="F122" s="231"/>
      <c r="G122" s="232">
        <f>SUMIF(AG123:AG123,"&lt;&gt;NOR",G123:G123)</f>
        <v>0</v>
      </c>
      <c r="H122" s="226"/>
      <c r="I122" s="226">
        <f>SUM(I123:I123)</f>
        <v>0</v>
      </c>
      <c r="J122" s="226"/>
      <c r="K122" s="226">
        <f>SUM(K123:K123)</f>
        <v>0</v>
      </c>
      <c r="L122" s="226"/>
      <c r="M122" s="226">
        <f>SUM(M123:M123)</f>
        <v>0</v>
      </c>
      <c r="N122" s="226"/>
      <c r="O122" s="226">
        <f>SUM(O123:O123)</f>
        <v>0.01</v>
      </c>
      <c r="P122" s="226"/>
      <c r="Q122" s="226">
        <f>SUM(Q123:Q123)</f>
        <v>0</v>
      </c>
      <c r="R122" s="226"/>
      <c r="S122" s="226"/>
      <c r="T122" s="226"/>
      <c r="U122" s="226"/>
      <c r="V122" s="226">
        <f>SUM(V123:V123)</f>
        <v>1.53</v>
      </c>
      <c r="W122" s="226"/>
      <c r="AG122" t="s">
        <v>210</v>
      </c>
    </row>
    <row r="123" spans="1:60" ht="22.5" outlineLevel="1" x14ac:dyDescent="0.2">
      <c r="A123" s="240">
        <v>87</v>
      </c>
      <c r="B123" s="241" t="s">
        <v>458</v>
      </c>
      <c r="C123" s="250" t="s">
        <v>459</v>
      </c>
      <c r="D123" s="242" t="s">
        <v>241</v>
      </c>
      <c r="E123" s="243">
        <v>15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4.6000000000000001E-4</v>
      </c>
      <c r="O123" s="224">
        <f>ROUND(E123*N123,2)</f>
        <v>0.01</v>
      </c>
      <c r="P123" s="224">
        <v>0</v>
      </c>
      <c r="Q123" s="224">
        <f>ROUND(E123*P123,2)</f>
        <v>0</v>
      </c>
      <c r="R123" s="224"/>
      <c r="S123" s="224" t="s">
        <v>221</v>
      </c>
      <c r="T123" s="224" t="s">
        <v>215</v>
      </c>
      <c r="U123" s="224">
        <v>0.10191</v>
      </c>
      <c r="V123" s="224">
        <f>ROUND(E123*U123,2)</f>
        <v>1.53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x14ac:dyDescent="0.2">
      <c r="A124" s="227" t="s">
        <v>209</v>
      </c>
      <c r="B124" s="228" t="s">
        <v>173</v>
      </c>
      <c r="C124" s="247" t="s">
        <v>174</v>
      </c>
      <c r="D124" s="229"/>
      <c r="E124" s="230"/>
      <c r="F124" s="231"/>
      <c r="G124" s="232">
        <f>SUMIF(AG125:AG129,"&lt;&gt;NOR",G125:G129)</f>
        <v>0</v>
      </c>
      <c r="H124" s="226"/>
      <c r="I124" s="226">
        <f>SUM(I125:I129)</f>
        <v>0</v>
      </c>
      <c r="J124" s="226"/>
      <c r="K124" s="226">
        <f>SUM(K125:K129)</f>
        <v>0</v>
      </c>
      <c r="L124" s="226"/>
      <c r="M124" s="226">
        <f>SUM(M125:M129)</f>
        <v>0</v>
      </c>
      <c r="N124" s="226"/>
      <c r="O124" s="226">
        <f>SUM(O125:O129)</f>
        <v>0</v>
      </c>
      <c r="P124" s="226"/>
      <c r="Q124" s="226">
        <f>SUM(Q125:Q129)</f>
        <v>0</v>
      </c>
      <c r="R124" s="226"/>
      <c r="S124" s="226"/>
      <c r="T124" s="226"/>
      <c r="U124" s="226"/>
      <c r="V124" s="226">
        <f>SUM(V125:V129)</f>
        <v>12</v>
      </c>
      <c r="W124" s="226"/>
      <c r="AG124" t="s">
        <v>210</v>
      </c>
    </row>
    <row r="125" spans="1:60" outlineLevel="1" x14ac:dyDescent="0.2">
      <c r="A125" s="233">
        <v>88</v>
      </c>
      <c r="B125" s="234" t="s">
        <v>460</v>
      </c>
      <c r="C125" s="248" t="s">
        <v>461</v>
      </c>
      <c r="D125" s="235" t="s">
        <v>213</v>
      </c>
      <c r="E125" s="236">
        <v>1</v>
      </c>
      <c r="F125" s="237"/>
      <c r="G125" s="238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0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221</v>
      </c>
      <c r="T125" s="224" t="s">
        <v>215</v>
      </c>
      <c r="U125" s="224">
        <v>0</v>
      </c>
      <c r="V125" s="224">
        <f>ROUND(E125*U125,2)</f>
        <v>0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234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21"/>
      <c r="B126" s="222"/>
      <c r="C126" s="249" t="s">
        <v>462</v>
      </c>
      <c r="D126" s="239"/>
      <c r="E126" s="239"/>
      <c r="F126" s="239"/>
      <c r="G126" s="239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218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33">
        <v>89</v>
      </c>
      <c r="B127" s="234" t="s">
        <v>463</v>
      </c>
      <c r="C127" s="248" t="s">
        <v>464</v>
      </c>
      <c r="D127" s="235" t="s">
        <v>213</v>
      </c>
      <c r="E127" s="236">
        <v>1</v>
      </c>
      <c r="F127" s="237"/>
      <c r="G127" s="238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0</v>
      </c>
      <c r="O127" s="224">
        <f>ROUND(E127*N127,2)</f>
        <v>0</v>
      </c>
      <c r="P127" s="224">
        <v>0</v>
      </c>
      <c r="Q127" s="224">
        <f>ROUND(E127*P127,2)</f>
        <v>0</v>
      </c>
      <c r="R127" s="224"/>
      <c r="S127" s="224" t="s">
        <v>221</v>
      </c>
      <c r="T127" s="224" t="s">
        <v>215</v>
      </c>
      <c r="U127" s="224">
        <v>0</v>
      </c>
      <c r="V127" s="224">
        <f>ROUND(E127*U127,2)</f>
        <v>0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234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21"/>
      <c r="B128" s="222"/>
      <c r="C128" s="249" t="s">
        <v>462</v>
      </c>
      <c r="D128" s="239"/>
      <c r="E128" s="239"/>
      <c r="F128" s="239"/>
      <c r="G128" s="239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218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0">
        <v>90</v>
      </c>
      <c r="B129" s="241" t="s">
        <v>262</v>
      </c>
      <c r="C129" s="250" t="s">
        <v>263</v>
      </c>
      <c r="D129" s="242" t="s">
        <v>264</v>
      </c>
      <c r="E129" s="243">
        <v>12</v>
      </c>
      <c r="F129" s="244"/>
      <c r="G129" s="245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0</v>
      </c>
      <c r="O129" s="224">
        <f>ROUND(E129*N129,2)</f>
        <v>0</v>
      </c>
      <c r="P129" s="224">
        <v>0</v>
      </c>
      <c r="Q129" s="224">
        <f>ROUND(E129*P129,2)</f>
        <v>0</v>
      </c>
      <c r="R129" s="224" t="s">
        <v>265</v>
      </c>
      <c r="S129" s="224" t="s">
        <v>214</v>
      </c>
      <c r="T129" s="224" t="s">
        <v>215</v>
      </c>
      <c r="U129" s="224">
        <v>1</v>
      </c>
      <c r="V129" s="224">
        <f>ROUND(E129*U129,2)</f>
        <v>12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266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x14ac:dyDescent="0.2">
      <c r="A130" s="227" t="s">
        <v>209</v>
      </c>
      <c r="B130" s="228" t="s">
        <v>177</v>
      </c>
      <c r="C130" s="247" t="s">
        <v>178</v>
      </c>
      <c r="D130" s="229"/>
      <c r="E130" s="230"/>
      <c r="F130" s="231"/>
      <c r="G130" s="232">
        <f>SUMIF(AG131:AG134,"&lt;&gt;NOR",G131:G134)</f>
        <v>0</v>
      </c>
      <c r="H130" s="226"/>
      <c r="I130" s="226">
        <f>SUM(I131:I134)</f>
        <v>0</v>
      </c>
      <c r="J130" s="226"/>
      <c r="K130" s="226">
        <f>SUM(K131:K134)</f>
        <v>0</v>
      </c>
      <c r="L130" s="226"/>
      <c r="M130" s="226">
        <f>SUM(M131:M134)</f>
        <v>0</v>
      </c>
      <c r="N130" s="226"/>
      <c r="O130" s="226">
        <f>SUM(O131:O134)</f>
        <v>0</v>
      </c>
      <c r="P130" s="226"/>
      <c r="Q130" s="226">
        <f>SUM(Q131:Q134)</f>
        <v>0</v>
      </c>
      <c r="R130" s="226"/>
      <c r="S130" s="226"/>
      <c r="T130" s="226"/>
      <c r="U130" s="226"/>
      <c r="V130" s="226">
        <f>SUM(V131:V134)</f>
        <v>9.2200000000000006</v>
      </c>
      <c r="W130" s="226"/>
      <c r="AG130" t="s">
        <v>210</v>
      </c>
    </row>
    <row r="131" spans="1:60" outlineLevel="1" x14ac:dyDescent="0.2">
      <c r="A131" s="240">
        <v>91</v>
      </c>
      <c r="B131" s="241" t="s">
        <v>267</v>
      </c>
      <c r="C131" s="250" t="s">
        <v>268</v>
      </c>
      <c r="D131" s="242" t="s">
        <v>255</v>
      </c>
      <c r="E131" s="243">
        <v>15.65208</v>
      </c>
      <c r="F131" s="244"/>
      <c r="G131" s="245">
        <f>ROUND(E131*F131,2)</f>
        <v>0</v>
      </c>
      <c r="H131" s="225"/>
      <c r="I131" s="224">
        <f>ROUND(E131*H131,2)</f>
        <v>0</v>
      </c>
      <c r="J131" s="225"/>
      <c r="K131" s="224">
        <f>ROUND(E131*J131,2)</f>
        <v>0</v>
      </c>
      <c r="L131" s="224">
        <v>21</v>
      </c>
      <c r="M131" s="224">
        <f>G131*(1+L131/100)</f>
        <v>0</v>
      </c>
      <c r="N131" s="224">
        <v>0</v>
      </c>
      <c r="O131" s="224">
        <f>ROUND(E131*N131,2)</f>
        <v>0</v>
      </c>
      <c r="P131" s="224">
        <v>0</v>
      </c>
      <c r="Q131" s="224">
        <f>ROUND(E131*P131,2)</f>
        <v>0</v>
      </c>
      <c r="R131" s="224"/>
      <c r="S131" s="224" t="s">
        <v>214</v>
      </c>
      <c r="T131" s="224" t="s">
        <v>215</v>
      </c>
      <c r="U131" s="224">
        <v>9.9000000000000005E-2</v>
      </c>
      <c r="V131" s="224">
        <f>ROUND(E131*U131,2)</f>
        <v>1.55</v>
      </c>
      <c r="W131" s="22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269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33">
        <v>92</v>
      </c>
      <c r="B132" s="234" t="s">
        <v>270</v>
      </c>
      <c r="C132" s="248" t="s">
        <v>271</v>
      </c>
      <c r="D132" s="235" t="s">
        <v>255</v>
      </c>
      <c r="E132" s="236">
        <v>15.65208</v>
      </c>
      <c r="F132" s="237"/>
      <c r="G132" s="238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4">
        <v>0</v>
      </c>
      <c r="O132" s="224">
        <f>ROUND(E132*N132,2)</f>
        <v>0</v>
      </c>
      <c r="P132" s="224">
        <v>0</v>
      </c>
      <c r="Q132" s="224">
        <f>ROUND(E132*P132,2)</f>
        <v>0</v>
      </c>
      <c r="R132" s="224"/>
      <c r="S132" s="224" t="s">
        <v>214</v>
      </c>
      <c r="T132" s="224" t="s">
        <v>233</v>
      </c>
      <c r="U132" s="224">
        <v>0.49</v>
      </c>
      <c r="V132" s="224">
        <f>ROUND(E132*U132,2)</f>
        <v>7.67</v>
      </c>
      <c r="W132" s="22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269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1"/>
      <c r="B133" s="222"/>
      <c r="C133" s="249" t="s">
        <v>272</v>
      </c>
      <c r="D133" s="239"/>
      <c r="E133" s="239"/>
      <c r="F133" s="239"/>
      <c r="G133" s="239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218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40">
        <v>93</v>
      </c>
      <c r="B134" s="241" t="s">
        <v>273</v>
      </c>
      <c r="C134" s="250" t="s">
        <v>274</v>
      </c>
      <c r="D134" s="242" t="s">
        <v>255</v>
      </c>
      <c r="E134" s="243">
        <v>313.04160000000002</v>
      </c>
      <c r="F134" s="244"/>
      <c r="G134" s="245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0</v>
      </c>
      <c r="O134" s="224">
        <f>ROUND(E134*N134,2)</f>
        <v>0</v>
      </c>
      <c r="P134" s="224">
        <v>0</v>
      </c>
      <c r="Q134" s="224">
        <f>ROUND(E134*P134,2)</f>
        <v>0</v>
      </c>
      <c r="R134" s="224"/>
      <c r="S134" s="224" t="s">
        <v>214</v>
      </c>
      <c r="T134" s="224" t="s">
        <v>233</v>
      </c>
      <c r="U134" s="224">
        <v>0</v>
      </c>
      <c r="V134" s="224">
        <f>ROUND(E134*U134,2)</f>
        <v>0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269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x14ac:dyDescent="0.2">
      <c r="A135" s="227" t="s">
        <v>209</v>
      </c>
      <c r="B135" s="228" t="s">
        <v>183</v>
      </c>
      <c r="C135" s="247" t="s">
        <v>30</v>
      </c>
      <c r="D135" s="229"/>
      <c r="E135" s="230"/>
      <c r="F135" s="231"/>
      <c r="G135" s="232">
        <f>SUMIF(AG136:AG136,"&lt;&gt;NOR",G136:G136)</f>
        <v>0</v>
      </c>
      <c r="H135" s="226"/>
      <c r="I135" s="226">
        <f>SUM(I136:I136)</f>
        <v>0</v>
      </c>
      <c r="J135" s="226"/>
      <c r="K135" s="226">
        <f>SUM(K136:K136)</f>
        <v>0</v>
      </c>
      <c r="L135" s="226"/>
      <c r="M135" s="226">
        <f>SUM(M136:M136)</f>
        <v>0</v>
      </c>
      <c r="N135" s="226"/>
      <c r="O135" s="226">
        <f>SUM(O136:O136)</f>
        <v>0</v>
      </c>
      <c r="P135" s="226"/>
      <c r="Q135" s="226">
        <f>SUM(Q136:Q136)</f>
        <v>0</v>
      </c>
      <c r="R135" s="226"/>
      <c r="S135" s="226"/>
      <c r="T135" s="226"/>
      <c r="U135" s="226"/>
      <c r="V135" s="226">
        <f>SUM(V136:V136)</f>
        <v>0</v>
      </c>
      <c r="W135" s="226"/>
      <c r="AG135" t="s">
        <v>210</v>
      </c>
    </row>
    <row r="136" spans="1:60" outlineLevel="1" x14ac:dyDescent="0.2">
      <c r="A136" s="233">
        <v>94</v>
      </c>
      <c r="B136" s="234" t="s">
        <v>465</v>
      </c>
      <c r="C136" s="248" t="s">
        <v>466</v>
      </c>
      <c r="D136" s="235" t="s">
        <v>314</v>
      </c>
      <c r="E136" s="236">
        <v>1</v>
      </c>
      <c r="F136" s="237"/>
      <c r="G136" s="238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0</v>
      </c>
      <c r="O136" s="224">
        <f>ROUND(E136*N136,2)</f>
        <v>0</v>
      </c>
      <c r="P136" s="224">
        <v>0</v>
      </c>
      <c r="Q136" s="224">
        <f>ROUND(E136*P136,2)</f>
        <v>0</v>
      </c>
      <c r="R136" s="224"/>
      <c r="S136" s="224" t="s">
        <v>221</v>
      </c>
      <c r="T136" s="224" t="s">
        <v>215</v>
      </c>
      <c r="U136" s="224">
        <v>0</v>
      </c>
      <c r="V136" s="224">
        <f>ROUND(E136*U136,2)</f>
        <v>0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234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x14ac:dyDescent="0.2">
      <c r="A137" s="5"/>
      <c r="B137" s="6"/>
      <c r="C137" s="251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AE137">
        <v>15</v>
      </c>
      <c r="AF137">
        <v>21</v>
      </c>
    </row>
    <row r="138" spans="1:60" x14ac:dyDescent="0.2">
      <c r="A138" s="207"/>
      <c r="B138" s="208" t="s">
        <v>31</v>
      </c>
      <c r="C138" s="252"/>
      <c r="D138" s="209"/>
      <c r="E138" s="210"/>
      <c r="F138" s="210"/>
      <c r="G138" s="246">
        <f>G8+G10+G14+G16+G20+G23+G30+G37+G59+G64+G79+G88+G102+G115+G118+G122+G124+G130+G135</f>
        <v>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AE138">
        <f>SUMIF(L7:L136,AE137,G7:G136)</f>
        <v>0</v>
      </c>
      <c r="AF138">
        <f>SUMIF(L7:L136,AF137,G7:G136)</f>
        <v>0</v>
      </c>
      <c r="AG138" t="s">
        <v>226</v>
      </c>
    </row>
    <row r="139" spans="1:60" x14ac:dyDescent="0.2">
      <c r="A139" s="5"/>
      <c r="B139" s="6"/>
      <c r="C139" s="251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 x14ac:dyDescent="0.2">
      <c r="A140" s="5"/>
      <c r="B140" s="6"/>
      <c r="C140" s="251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 x14ac:dyDescent="0.2">
      <c r="A141" s="211" t="s">
        <v>227</v>
      </c>
      <c r="B141" s="211"/>
      <c r="C141" s="253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 x14ac:dyDescent="0.2">
      <c r="A142" s="212"/>
      <c r="B142" s="213"/>
      <c r="C142" s="254"/>
      <c r="D142" s="213"/>
      <c r="E142" s="213"/>
      <c r="F142" s="213"/>
      <c r="G142" s="21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AG142" t="s">
        <v>228</v>
      </c>
    </row>
    <row r="143" spans="1:60" x14ac:dyDescent="0.2">
      <c r="A143" s="215"/>
      <c r="B143" s="216"/>
      <c r="C143" s="255"/>
      <c r="D143" s="216"/>
      <c r="E143" s="216"/>
      <c r="F143" s="216"/>
      <c r="G143" s="21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 x14ac:dyDescent="0.2">
      <c r="A144" s="215"/>
      <c r="B144" s="216"/>
      <c r="C144" s="255"/>
      <c r="D144" s="216"/>
      <c r="E144" s="216"/>
      <c r="F144" s="216"/>
      <c r="G144" s="21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 x14ac:dyDescent="0.2">
      <c r="A145" s="215"/>
      <c r="B145" s="216"/>
      <c r="C145" s="255"/>
      <c r="D145" s="216"/>
      <c r="E145" s="216"/>
      <c r="F145" s="216"/>
      <c r="G145" s="21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 x14ac:dyDescent="0.2">
      <c r="A146" s="218"/>
      <c r="B146" s="219"/>
      <c r="C146" s="256"/>
      <c r="D146" s="219"/>
      <c r="E146" s="219"/>
      <c r="F146" s="219"/>
      <c r="G146" s="22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33" x14ac:dyDescent="0.2">
      <c r="A147" s="5"/>
      <c r="B147" s="6"/>
      <c r="C147" s="251"/>
      <c r="D147" s="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33" x14ac:dyDescent="0.2">
      <c r="C148" s="257"/>
      <c r="D148" s="188"/>
      <c r="AG148" t="s">
        <v>229</v>
      </c>
    </row>
    <row r="149" spans="1:33" x14ac:dyDescent="0.2">
      <c r="D149" s="188"/>
    </row>
    <row r="150" spans="1:33" x14ac:dyDescent="0.2">
      <c r="D150" s="188"/>
    </row>
    <row r="151" spans="1:33" x14ac:dyDescent="0.2">
      <c r="D151" s="188"/>
    </row>
    <row r="152" spans="1:33" x14ac:dyDescent="0.2">
      <c r="D152" s="188"/>
    </row>
    <row r="153" spans="1:33" x14ac:dyDescent="0.2">
      <c r="D153" s="188"/>
    </row>
    <row r="154" spans="1:33" x14ac:dyDescent="0.2">
      <c r="D154" s="188"/>
    </row>
    <row r="155" spans="1:33" x14ac:dyDescent="0.2">
      <c r="D155" s="188"/>
    </row>
    <row r="156" spans="1:33" x14ac:dyDescent="0.2">
      <c r="D156" s="188"/>
    </row>
    <row r="157" spans="1:33" x14ac:dyDescent="0.2">
      <c r="D157" s="188"/>
    </row>
    <row r="158" spans="1:33" x14ac:dyDescent="0.2">
      <c r="D158" s="188"/>
    </row>
    <row r="159" spans="1:33" x14ac:dyDescent="0.2">
      <c r="D159" s="188"/>
    </row>
    <row r="160" spans="1:33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2">
    <mergeCell ref="C92:G92"/>
    <mergeCell ref="C95:G95"/>
    <mergeCell ref="C120:G120"/>
    <mergeCell ref="C126:G126"/>
    <mergeCell ref="C128:G128"/>
    <mergeCell ref="C133:G133"/>
    <mergeCell ref="C45:G45"/>
    <mergeCell ref="C47:G47"/>
    <mergeCell ref="C48:G48"/>
    <mergeCell ref="C50:G50"/>
    <mergeCell ref="C52:G52"/>
    <mergeCell ref="C90:G90"/>
    <mergeCell ref="A1:G1"/>
    <mergeCell ref="C2:G2"/>
    <mergeCell ref="C3:G3"/>
    <mergeCell ref="C4:G4"/>
    <mergeCell ref="A141:C141"/>
    <mergeCell ref="A142:G146"/>
    <mergeCell ref="C13:G13"/>
    <mergeCell ref="C19:G19"/>
    <mergeCell ref="C32:G32"/>
    <mergeCell ref="C43:G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61</v>
      </c>
      <c r="C3" s="193" t="s">
        <v>62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SUMIF(AG9:AG40,"&lt;&gt;NOR",G9:G40)</f>
        <v>0</v>
      </c>
      <c r="H8" s="226"/>
      <c r="I8" s="226">
        <f>SUM(I9:I40)</f>
        <v>0</v>
      </c>
      <c r="J8" s="226"/>
      <c r="K8" s="226">
        <f>SUM(K9:K40)</f>
        <v>0</v>
      </c>
      <c r="L8" s="226"/>
      <c r="M8" s="226">
        <f>SUM(M9:M40)</f>
        <v>0</v>
      </c>
      <c r="N8" s="226"/>
      <c r="O8" s="226">
        <f>SUM(O9:O40)</f>
        <v>0.55000000000000004</v>
      </c>
      <c r="P8" s="226"/>
      <c r="Q8" s="226">
        <f>SUM(Q9:Q40)</f>
        <v>0</v>
      </c>
      <c r="R8" s="226"/>
      <c r="S8" s="226"/>
      <c r="T8" s="226"/>
      <c r="U8" s="226"/>
      <c r="V8" s="226">
        <f>SUM(V9:V40)</f>
        <v>36.819999999999993</v>
      </c>
      <c r="W8" s="226"/>
      <c r="AG8" t="s">
        <v>210</v>
      </c>
    </row>
    <row r="9" spans="1:60" outlineLevel="1" x14ac:dyDescent="0.2">
      <c r="A9" s="233">
        <v>1</v>
      </c>
      <c r="B9" s="234" t="s">
        <v>467</v>
      </c>
      <c r="C9" s="248" t="s">
        <v>468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5.0899999999999999E-3</v>
      </c>
      <c r="O9" s="224">
        <f>ROUND(E9*N9,2)</f>
        <v>0.03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0.53100000000000003</v>
      </c>
      <c r="V9" s="224">
        <f>ROUND(E9*U9,2)</f>
        <v>3.19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469</v>
      </c>
      <c r="C12" s="248" t="s">
        <v>470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1.455E-2</v>
      </c>
      <c r="O12" s="224">
        <f>ROUND(E12*N12,2)</f>
        <v>0.09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0.78400000000000003</v>
      </c>
      <c r="V12" s="224">
        <f>ROUND(E12*U12,2)</f>
        <v>4.7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471</v>
      </c>
      <c r="C15" s="248" t="s">
        <v>472</v>
      </c>
      <c r="D15" s="235" t="s">
        <v>261</v>
      </c>
      <c r="E15" s="236">
        <v>30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1.2489999999999999E-2</v>
      </c>
      <c r="O15" s="224">
        <f>ROUND(E15*N15,2)</f>
        <v>0.37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0.70399999999999996</v>
      </c>
      <c r="V15" s="224">
        <f>ROUND(E15*U15,2)</f>
        <v>21.12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4</v>
      </c>
      <c r="B18" s="241" t="s">
        <v>473</v>
      </c>
      <c r="C18" s="250" t="s">
        <v>474</v>
      </c>
      <c r="D18" s="242" t="s">
        <v>261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3.0100000000000001E-3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0.28999999999999998</v>
      </c>
      <c r="V18" s="224">
        <f>ROUND(E18*U18,2)</f>
        <v>0.28999999999999998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5</v>
      </c>
      <c r="B19" s="241" t="s">
        <v>475</v>
      </c>
      <c r="C19" s="250" t="s">
        <v>476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1.8000000000000001E-4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0.83799999999999997</v>
      </c>
      <c r="V19" s="224">
        <f>ROUND(E19*U19,2)</f>
        <v>0.84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6</v>
      </c>
      <c r="B20" s="241" t="s">
        <v>477</v>
      </c>
      <c r="C20" s="250" t="s">
        <v>478</v>
      </c>
      <c r="D20" s="242" t="s">
        <v>261</v>
      </c>
      <c r="E20" s="243">
        <v>42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6.2E-2</v>
      </c>
      <c r="V20" s="224">
        <f>ROUND(E20*U20,2)</f>
        <v>2.6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7</v>
      </c>
      <c r="B21" s="241" t="s">
        <v>479</v>
      </c>
      <c r="C21" s="250" t="s">
        <v>480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3.0000000000000001E-5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0.16600000000000001</v>
      </c>
      <c r="V21" s="224">
        <f>ROUND(E21*U21,2)</f>
        <v>0.17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481</v>
      </c>
      <c r="C22" s="250" t="s">
        <v>482</v>
      </c>
      <c r="D22" s="242" t="s">
        <v>232</v>
      </c>
      <c r="E22" s="243">
        <v>2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3.0000000000000001E-5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0.22700000000000001</v>
      </c>
      <c r="V22" s="224">
        <f>ROUND(E22*U22,2)</f>
        <v>0.45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9</v>
      </c>
      <c r="B23" s="241" t="s">
        <v>483</v>
      </c>
      <c r="C23" s="250" t="s">
        <v>484</v>
      </c>
      <c r="D23" s="242" t="s">
        <v>314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5.9999999999999995E-4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0.3</v>
      </c>
      <c r="V23" s="224">
        <f>ROUND(E23*U23,2)</f>
        <v>0.3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10</v>
      </c>
      <c r="B24" s="241" t="s">
        <v>485</v>
      </c>
      <c r="C24" s="250" t="s">
        <v>486</v>
      </c>
      <c r="D24" s="242" t="s">
        <v>232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1.7000000000000001E-4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0.17299999999999999</v>
      </c>
      <c r="V24" s="224">
        <f>ROUND(E24*U24,2)</f>
        <v>0.17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40">
        <v>11</v>
      </c>
      <c r="B25" s="241" t="s">
        <v>364</v>
      </c>
      <c r="C25" s="250" t="s">
        <v>487</v>
      </c>
      <c r="D25" s="242" t="s">
        <v>261</v>
      </c>
      <c r="E25" s="243">
        <v>5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3.6999999999999999E-4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3.1E-2</v>
      </c>
      <c r="V25" s="224">
        <f>ROUND(E25*U25,2)</f>
        <v>0.16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12</v>
      </c>
      <c r="B26" s="241" t="s">
        <v>488</v>
      </c>
      <c r="C26" s="250" t="s">
        <v>489</v>
      </c>
      <c r="D26" s="242" t="s">
        <v>261</v>
      </c>
      <c r="E26" s="243">
        <v>42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1.9E-2</v>
      </c>
      <c r="V26" s="224">
        <f>ROUND(E26*U26,2)</f>
        <v>0.8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13</v>
      </c>
      <c r="B27" s="241" t="s">
        <v>436</v>
      </c>
      <c r="C27" s="250" t="s">
        <v>490</v>
      </c>
      <c r="D27" s="242" t="s">
        <v>232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2.5699999999999998E-3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0.433</v>
      </c>
      <c r="V27" s="224">
        <f>ROUND(E27*U27,2)</f>
        <v>0.43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14</v>
      </c>
      <c r="B28" s="241" t="s">
        <v>491</v>
      </c>
      <c r="C28" s="250" t="s">
        <v>492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2.5699999999999998E-3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0.433</v>
      </c>
      <c r="V28" s="224">
        <f>ROUND(E28*U28,2)</f>
        <v>0.43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15</v>
      </c>
      <c r="B29" s="241" t="s">
        <v>493</v>
      </c>
      <c r="C29" s="250" t="s">
        <v>494</v>
      </c>
      <c r="D29" s="242" t="s">
        <v>232</v>
      </c>
      <c r="E29" s="243">
        <v>14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1.2999999999999999E-4</v>
      </c>
      <c r="O29" s="224">
        <f>ROUND(E29*N29,2)</f>
        <v>0</v>
      </c>
      <c r="P29" s="224">
        <v>0</v>
      </c>
      <c r="Q29" s="224">
        <f>ROUND(E29*P29,2)</f>
        <v>0</v>
      </c>
      <c r="R29" s="224" t="s">
        <v>495</v>
      </c>
      <c r="S29" s="224" t="s">
        <v>214</v>
      </c>
      <c r="T29" s="224" t="s">
        <v>298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16</v>
      </c>
      <c r="B30" s="241" t="s">
        <v>496</v>
      </c>
      <c r="C30" s="250" t="s">
        <v>497</v>
      </c>
      <c r="D30" s="242" t="s">
        <v>232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9.0000000000000006E-5</v>
      </c>
      <c r="O30" s="224">
        <f>ROUND(E30*N30,2)</f>
        <v>0</v>
      </c>
      <c r="P30" s="224">
        <v>0</v>
      </c>
      <c r="Q30" s="224">
        <f>ROUND(E30*P30,2)</f>
        <v>0</v>
      </c>
      <c r="R30" s="224" t="s">
        <v>495</v>
      </c>
      <c r="S30" s="224" t="s">
        <v>214</v>
      </c>
      <c r="T30" s="224" t="s">
        <v>498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17</v>
      </c>
      <c r="B31" s="241" t="s">
        <v>499</v>
      </c>
      <c r="C31" s="250" t="s">
        <v>500</v>
      </c>
      <c r="D31" s="242" t="s">
        <v>232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9.0000000000000006E-5</v>
      </c>
      <c r="O31" s="224">
        <f>ROUND(E31*N31,2)</f>
        <v>0</v>
      </c>
      <c r="P31" s="224">
        <v>0</v>
      </c>
      <c r="Q31" s="224">
        <f>ROUND(E31*P31,2)</f>
        <v>0</v>
      </c>
      <c r="R31" s="224" t="s">
        <v>495</v>
      </c>
      <c r="S31" s="224" t="s">
        <v>214</v>
      </c>
      <c r="T31" s="224" t="s">
        <v>498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18</v>
      </c>
      <c r="B32" s="241" t="s">
        <v>501</v>
      </c>
      <c r="C32" s="250" t="s">
        <v>502</v>
      </c>
      <c r="D32" s="242" t="s">
        <v>232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2.4000000000000001E-4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19</v>
      </c>
      <c r="B33" s="241" t="s">
        <v>503</v>
      </c>
      <c r="C33" s="250" t="s">
        <v>504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6.0999999999999997E-4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298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20</v>
      </c>
      <c r="B34" s="241" t="s">
        <v>505</v>
      </c>
      <c r="C34" s="250" t="s">
        <v>506</v>
      </c>
      <c r="D34" s="242" t="s">
        <v>277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8.9999999999999993E-3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21</v>
      </c>
      <c r="B35" s="241" t="s">
        <v>507</v>
      </c>
      <c r="C35" s="250" t="s">
        <v>508</v>
      </c>
      <c r="D35" s="242" t="s">
        <v>277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1.9E-3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33.75" outlineLevel="1" x14ac:dyDescent="0.2">
      <c r="A36" s="240">
        <v>22</v>
      </c>
      <c r="B36" s="241" t="s">
        <v>509</v>
      </c>
      <c r="C36" s="250" t="s">
        <v>510</v>
      </c>
      <c r="D36" s="242" t="s">
        <v>277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1E-3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0">
        <v>23</v>
      </c>
      <c r="B37" s="241" t="s">
        <v>511</v>
      </c>
      <c r="C37" s="250" t="s">
        <v>512</v>
      </c>
      <c r="D37" s="242" t="s">
        <v>277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5.0000000000000001E-4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24</v>
      </c>
      <c r="B38" s="241" t="s">
        <v>420</v>
      </c>
      <c r="C38" s="250" t="s">
        <v>421</v>
      </c>
      <c r="D38" s="242" t="s">
        <v>314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0.05</v>
      </c>
      <c r="O38" s="224">
        <f>ROUND(E38*N38,2)</f>
        <v>0.05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25</v>
      </c>
      <c r="B39" s="241" t="s">
        <v>513</v>
      </c>
      <c r="C39" s="250" t="s">
        <v>514</v>
      </c>
      <c r="D39" s="242" t="s">
        <v>255</v>
      </c>
      <c r="E39" s="243">
        <v>0.56882999999999995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1.333</v>
      </c>
      <c r="V39" s="224">
        <f>ROUND(E39*U39,2)</f>
        <v>0.76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515</v>
      </c>
      <c r="C40" s="250" t="s">
        <v>516</v>
      </c>
      <c r="D40" s="242" t="s">
        <v>255</v>
      </c>
      <c r="E40" s="243">
        <v>0.56882999999999995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0.72799999999999998</v>
      </c>
      <c r="V40" s="224">
        <f>ROUND(E40*U40,2)</f>
        <v>0.41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x14ac:dyDescent="0.2">
      <c r="A41" s="227" t="s">
        <v>209</v>
      </c>
      <c r="B41" s="228" t="s">
        <v>153</v>
      </c>
      <c r="C41" s="247" t="s">
        <v>154</v>
      </c>
      <c r="D41" s="229"/>
      <c r="E41" s="230"/>
      <c r="F41" s="231"/>
      <c r="G41" s="232">
        <f>SUMIF(AG42:AG43,"&lt;&gt;NOR",G42:G43)</f>
        <v>0</v>
      </c>
      <c r="H41" s="226"/>
      <c r="I41" s="226">
        <f>SUM(I42:I43)</f>
        <v>0</v>
      </c>
      <c r="J41" s="226"/>
      <c r="K41" s="226">
        <f>SUM(K42:K43)</f>
        <v>0</v>
      </c>
      <c r="L41" s="226"/>
      <c r="M41" s="226">
        <f>SUM(M42:M43)</f>
        <v>0</v>
      </c>
      <c r="N41" s="226"/>
      <c r="O41" s="226">
        <f>SUM(O42:O43)</f>
        <v>0</v>
      </c>
      <c r="P41" s="226"/>
      <c r="Q41" s="226">
        <f>SUM(Q42:Q43)</f>
        <v>0</v>
      </c>
      <c r="R41" s="226"/>
      <c r="S41" s="226"/>
      <c r="T41" s="226"/>
      <c r="U41" s="226"/>
      <c r="V41" s="226">
        <f>SUM(V42:V43)</f>
        <v>9.129999999999999</v>
      </c>
      <c r="W41" s="226"/>
      <c r="AG41" t="s">
        <v>210</v>
      </c>
    </row>
    <row r="42" spans="1:60" outlineLevel="1" x14ac:dyDescent="0.2">
      <c r="A42" s="240">
        <v>27</v>
      </c>
      <c r="B42" s="241" t="s">
        <v>448</v>
      </c>
      <c r="C42" s="250" t="s">
        <v>449</v>
      </c>
      <c r="D42" s="242" t="s">
        <v>450</v>
      </c>
      <c r="E42" s="243">
        <v>30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6.0000000000000002E-5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0.30399999999999999</v>
      </c>
      <c r="V42" s="224">
        <f>ROUND(E42*U42,2)</f>
        <v>9.1199999999999992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28</v>
      </c>
      <c r="B43" s="241" t="s">
        <v>451</v>
      </c>
      <c r="C43" s="250" t="s">
        <v>452</v>
      </c>
      <c r="D43" s="242" t="s">
        <v>255</v>
      </c>
      <c r="E43" s="243">
        <v>1.8E-3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3.0059999999999998</v>
      </c>
      <c r="V43" s="224">
        <f>ROUND(E43*U43,2)</f>
        <v>0.01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27" t="s">
        <v>209</v>
      </c>
      <c r="B44" s="228" t="s">
        <v>155</v>
      </c>
      <c r="C44" s="247" t="s">
        <v>156</v>
      </c>
      <c r="D44" s="229"/>
      <c r="E44" s="230"/>
      <c r="F44" s="231"/>
      <c r="G44" s="232">
        <f>SUMIF(AG45:AG47,"&lt;&gt;NOR",G45:G47)</f>
        <v>0</v>
      </c>
      <c r="H44" s="226"/>
      <c r="I44" s="226">
        <f>SUM(I45:I47)</f>
        <v>0</v>
      </c>
      <c r="J44" s="226"/>
      <c r="K44" s="226">
        <f>SUM(K45:K47)</f>
        <v>0</v>
      </c>
      <c r="L44" s="226"/>
      <c r="M44" s="226">
        <f>SUM(M45:M47)</f>
        <v>0</v>
      </c>
      <c r="N44" s="226"/>
      <c r="O44" s="226">
        <f>SUM(O45:O47)</f>
        <v>0</v>
      </c>
      <c r="P44" s="226"/>
      <c r="Q44" s="226">
        <f>SUM(Q45:Q47)</f>
        <v>0</v>
      </c>
      <c r="R44" s="226"/>
      <c r="S44" s="226"/>
      <c r="T44" s="226"/>
      <c r="U44" s="226"/>
      <c r="V44" s="226">
        <f>SUM(V45:V47)</f>
        <v>5.47</v>
      </c>
      <c r="W44" s="226"/>
      <c r="AG44" t="s">
        <v>210</v>
      </c>
    </row>
    <row r="45" spans="1:60" outlineLevel="1" x14ac:dyDescent="0.2">
      <c r="A45" s="233">
        <v>29</v>
      </c>
      <c r="B45" s="234" t="s">
        <v>453</v>
      </c>
      <c r="C45" s="248" t="s">
        <v>454</v>
      </c>
      <c r="D45" s="235" t="s">
        <v>241</v>
      </c>
      <c r="E45" s="236">
        <v>1.5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3.1E-4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0.40300000000000002</v>
      </c>
      <c r="V45" s="224">
        <f>ROUND(E45*U45,2)</f>
        <v>0.6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49" t="s">
        <v>455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30</v>
      </c>
      <c r="B47" s="241" t="s">
        <v>456</v>
      </c>
      <c r="C47" s="250" t="s">
        <v>457</v>
      </c>
      <c r="D47" s="242" t="s">
        <v>261</v>
      </c>
      <c r="E47" s="243">
        <v>42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9.0000000000000006E-5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233</v>
      </c>
      <c r="U47" s="224">
        <v>0.11600000000000001</v>
      </c>
      <c r="V47" s="224">
        <f>ROUND(E47*U47,2)</f>
        <v>4.87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173</v>
      </c>
      <c r="C48" s="247" t="s">
        <v>174</v>
      </c>
      <c r="D48" s="229"/>
      <c r="E48" s="230"/>
      <c r="F48" s="231"/>
      <c r="G48" s="232">
        <f>SUMIF(AG49:AG50,"&lt;&gt;NOR",G49:G50)</f>
        <v>0</v>
      </c>
      <c r="H48" s="226"/>
      <c r="I48" s="226">
        <f>SUM(I49:I50)</f>
        <v>0</v>
      </c>
      <c r="J48" s="226"/>
      <c r="K48" s="226">
        <f>SUM(K49:K50)</f>
        <v>0</v>
      </c>
      <c r="L48" s="226"/>
      <c r="M48" s="226">
        <f>SUM(M49:M50)</f>
        <v>0</v>
      </c>
      <c r="N48" s="226"/>
      <c r="O48" s="226">
        <f>SUM(O49:O50)</f>
        <v>0</v>
      </c>
      <c r="P48" s="226"/>
      <c r="Q48" s="226">
        <f>SUM(Q49:Q50)</f>
        <v>0</v>
      </c>
      <c r="R48" s="226"/>
      <c r="S48" s="226"/>
      <c r="T48" s="226"/>
      <c r="U48" s="226"/>
      <c r="V48" s="226">
        <f>SUM(V49:V50)</f>
        <v>7</v>
      </c>
      <c r="W48" s="226"/>
      <c r="AG48" t="s">
        <v>210</v>
      </c>
    </row>
    <row r="49" spans="1:60" outlineLevel="1" x14ac:dyDescent="0.2">
      <c r="A49" s="240">
        <v>31</v>
      </c>
      <c r="B49" s="241" t="s">
        <v>517</v>
      </c>
      <c r="C49" s="250" t="s">
        <v>518</v>
      </c>
      <c r="D49" s="242" t="s">
        <v>264</v>
      </c>
      <c r="E49" s="243">
        <v>3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215</v>
      </c>
      <c r="U49" s="224">
        <v>1</v>
      </c>
      <c r="V49" s="224">
        <f>ROUND(E49*U49,2)</f>
        <v>3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32</v>
      </c>
      <c r="B50" s="241" t="s">
        <v>519</v>
      </c>
      <c r="C50" s="250" t="s">
        <v>520</v>
      </c>
      <c r="D50" s="242" t="s">
        <v>264</v>
      </c>
      <c r="E50" s="243">
        <v>4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215</v>
      </c>
      <c r="U50" s="224">
        <v>1</v>
      </c>
      <c r="V50" s="224">
        <f>ROUND(E50*U50,2)</f>
        <v>4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x14ac:dyDescent="0.2">
      <c r="A51" s="227" t="s">
        <v>209</v>
      </c>
      <c r="B51" s="228" t="s">
        <v>183</v>
      </c>
      <c r="C51" s="247" t="s">
        <v>30</v>
      </c>
      <c r="D51" s="229"/>
      <c r="E51" s="230"/>
      <c r="F51" s="231"/>
      <c r="G51" s="232">
        <f>SUMIF(AG52:AG52,"&lt;&gt;NOR",G52:G52)</f>
        <v>0</v>
      </c>
      <c r="H51" s="226"/>
      <c r="I51" s="226">
        <f>SUM(I52:I52)</f>
        <v>0</v>
      </c>
      <c r="J51" s="226"/>
      <c r="K51" s="226">
        <f>SUM(K52:K52)</f>
        <v>0</v>
      </c>
      <c r="L51" s="226"/>
      <c r="M51" s="226">
        <f>SUM(M52:M52)</f>
        <v>0</v>
      </c>
      <c r="N51" s="226"/>
      <c r="O51" s="226">
        <f>SUM(O52:O52)</f>
        <v>0</v>
      </c>
      <c r="P51" s="226"/>
      <c r="Q51" s="226">
        <f>SUM(Q52:Q52)</f>
        <v>0</v>
      </c>
      <c r="R51" s="226"/>
      <c r="S51" s="226"/>
      <c r="T51" s="226"/>
      <c r="U51" s="226"/>
      <c r="V51" s="226">
        <f>SUM(V52:V52)</f>
        <v>0</v>
      </c>
      <c r="W51" s="226"/>
      <c r="AG51" t="s">
        <v>210</v>
      </c>
    </row>
    <row r="52" spans="1:60" outlineLevel="1" x14ac:dyDescent="0.2">
      <c r="A52" s="233">
        <v>33</v>
      </c>
      <c r="B52" s="234" t="s">
        <v>465</v>
      </c>
      <c r="C52" s="248" t="s">
        <v>466</v>
      </c>
      <c r="D52" s="235" t="s">
        <v>314</v>
      </c>
      <c r="E52" s="236">
        <v>1</v>
      </c>
      <c r="F52" s="237"/>
      <c r="G52" s="238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5"/>
      <c r="B53" s="6"/>
      <c r="C53" s="251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 x14ac:dyDescent="0.2">
      <c r="A54" s="207"/>
      <c r="B54" s="208" t="s">
        <v>31</v>
      </c>
      <c r="C54" s="252"/>
      <c r="D54" s="209"/>
      <c r="E54" s="210"/>
      <c r="F54" s="210"/>
      <c r="G54" s="246">
        <f>G8+G41+G44+G48+G51</f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0</v>
      </c>
      <c r="AG54" t="s">
        <v>226</v>
      </c>
    </row>
    <row r="55" spans="1:60" x14ac:dyDescent="0.2">
      <c r="A55" s="5"/>
      <c r="B55" s="6"/>
      <c r="C55" s="251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211" t="s">
        <v>227</v>
      </c>
      <c r="B57" s="211"/>
      <c r="C57" s="253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2"/>
      <c r="B58" s="213"/>
      <c r="C58" s="254"/>
      <c r="D58" s="213"/>
      <c r="E58" s="213"/>
      <c r="F58" s="213"/>
      <c r="G58" s="2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G58" t="s">
        <v>228</v>
      </c>
    </row>
    <row r="59" spans="1:60" x14ac:dyDescent="0.2">
      <c r="A59" s="215"/>
      <c r="B59" s="216"/>
      <c r="C59" s="255"/>
      <c r="D59" s="216"/>
      <c r="E59" s="216"/>
      <c r="F59" s="216"/>
      <c r="G59" s="21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8"/>
      <c r="B62" s="219"/>
      <c r="C62" s="256"/>
      <c r="D62" s="219"/>
      <c r="E62" s="219"/>
      <c r="F62" s="219"/>
      <c r="G62" s="22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5"/>
      <c r="B63" s="6"/>
      <c r="C63" s="251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C64" s="257"/>
      <c r="D64" s="188"/>
      <c r="AG64" t="s">
        <v>229</v>
      </c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16:G16"/>
    <mergeCell ref="C17:G17"/>
    <mergeCell ref="C46:G46"/>
    <mergeCell ref="A1:G1"/>
    <mergeCell ref="C2:G2"/>
    <mergeCell ref="C3:G3"/>
    <mergeCell ref="C4:G4"/>
    <mergeCell ref="A57:C57"/>
    <mergeCell ref="A58:G62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61</v>
      </c>
      <c r="C3" s="193" t="s">
        <v>62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6"/>
      <c r="S8" s="226"/>
      <c r="T8" s="226"/>
      <c r="U8" s="226"/>
      <c r="V8" s="226">
        <f>SUM(V9:V18)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532</v>
      </c>
      <c r="C14" s="250" t="s">
        <v>533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534</v>
      </c>
      <c r="C15" s="250" t="s">
        <v>535</v>
      </c>
      <c r="D15" s="242" t="s">
        <v>277</v>
      </c>
      <c r="E15" s="243">
        <v>12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233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536</v>
      </c>
      <c r="C16" s="250" t="s">
        <v>537</v>
      </c>
      <c r="D16" s="242" t="s">
        <v>277</v>
      </c>
      <c r="E16" s="243">
        <v>4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538</v>
      </c>
      <c r="C17" s="250" t="s">
        <v>539</v>
      </c>
      <c r="D17" s="242" t="s">
        <v>277</v>
      </c>
      <c r="E17" s="243">
        <v>5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33.75" outlineLevel="1" x14ac:dyDescent="0.2">
      <c r="A18" s="240">
        <v>10</v>
      </c>
      <c r="B18" s="241" t="s">
        <v>540</v>
      </c>
      <c r="C18" s="250" t="s">
        <v>541</v>
      </c>
      <c r="D18" s="242" t="s">
        <v>314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x14ac:dyDescent="0.2">
      <c r="A19" s="227" t="s">
        <v>209</v>
      </c>
      <c r="B19" s="228" t="s">
        <v>163</v>
      </c>
      <c r="C19" s="247" t="s">
        <v>164</v>
      </c>
      <c r="D19" s="229"/>
      <c r="E19" s="230"/>
      <c r="F19" s="231"/>
      <c r="G19" s="232">
        <f>SUMIF(AG20:AG25,"&lt;&gt;NOR",G20:G25)</f>
        <v>0</v>
      </c>
      <c r="H19" s="226"/>
      <c r="I19" s="226">
        <f>SUM(I20:I25)</f>
        <v>0</v>
      </c>
      <c r="J19" s="226"/>
      <c r="K19" s="226">
        <f>SUM(K20:K25)</f>
        <v>0</v>
      </c>
      <c r="L19" s="226"/>
      <c r="M19" s="226">
        <f>SUM(M20:M25)</f>
        <v>0</v>
      </c>
      <c r="N19" s="226"/>
      <c r="O19" s="226">
        <f>SUM(O20:O25)</f>
        <v>0</v>
      </c>
      <c r="P19" s="226"/>
      <c r="Q19" s="226">
        <f>SUM(Q20:Q25)</f>
        <v>0</v>
      </c>
      <c r="R19" s="226"/>
      <c r="S19" s="226"/>
      <c r="T19" s="226"/>
      <c r="U19" s="226"/>
      <c r="V19" s="226">
        <f>SUM(V20:V25)</f>
        <v>0</v>
      </c>
      <c r="W19" s="226"/>
      <c r="AG19" t="s">
        <v>210</v>
      </c>
    </row>
    <row r="20" spans="1:60" ht="33.75" outlineLevel="1" x14ac:dyDescent="0.2">
      <c r="A20" s="240">
        <v>11</v>
      </c>
      <c r="B20" s="241" t="s">
        <v>542</v>
      </c>
      <c r="C20" s="250" t="s">
        <v>543</v>
      </c>
      <c r="D20" s="242" t="s">
        <v>277</v>
      </c>
      <c r="E20" s="243">
        <v>1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233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33.75" outlineLevel="1" x14ac:dyDescent="0.2">
      <c r="A21" s="240">
        <v>12</v>
      </c>
      <c r="B21" s="241" t="s">
        <v>544</v>
      </c>
      <c r="C21" s="250" t="s">
        <v>545</v>
      </c>
      <c r="D21" s="242" t="s">
        <v>277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45" outlineLevel="1" x14ac:dyDescent="0.2">
      <c r="A22" s="240">
        <v>13</v>
      </c>
      <c r="B22" s="241" t="s">
        <v>546</v>
      </c>
      <c r="C22" s="250" t="s">
        <v>547</v>
      </c>
      <c r="D22" s="242" t="s">
        <v>277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233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40">
        <v>14</v>
      </c>
      <c r="B23" s="241" t="s">
        <v>548</v>
      </c>
      <c r="C23" s="250" t="s">
        <v>549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15</v>
      </c>
      <c r="B24" s="241" t="s">
        <v>550</v>
      </c>
      <c r="C24" s="250" t="s">
        <v>551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552</v>
      </c>
      <c r="C25" s="250" t="s">
        <v>553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x14ac:dyDescent="0.2">
      <c r="A26" s="227" t="s">
        <v>209</v>
      </c>
      <c r="B26" s="228" t="s">
        <v>165</v>
      </c>
      <c r="C26" s="247" t="s">
        <v>166</v>
      </c>
      <c r="D26" s="229"/>
      <c r="E26" s="230"/>
      <c r="F26" s="231"/>
      <c r="G26" s="232">
        <f>SUMIF(AG27:AG29,"&lt;&gt;NOR",G27:G29)</f>
        <v>0</v>
      </c>
      <c r="H26" s="226"/>
      <c r="I26" s="226">
        <f>SUM(I27:I29)</f>
        <v>0</v>
      </c>
      <c r="J26" s="226"/>
      <c r="K26" s="226">
        <f>SUM(K27:K29)</f>
        <v>0</v>
      </c>
      <c r="L26" s="226"/>
      <c r="M26" s="226">
        <f>SUM(M27:M29)</f>
        <v>0</v>
      </c>
      <c r="N26" s="226"/>
      <c r="O26" s="226">
        <f>SUM(O27:O29)</f>
        <v>0</v>
      </c>
      <c r="P26" s="226"/>
      <c r="Q26" s="226">
        <f>SUM(Q27:Q29)</f>
        <v>0</v>
      </c>
      <c r="R26" s="226"/>
      <c r="S26" s="226"/>
      <c r="T26" s="226"/>
      <c r="U26" s="226"/>
      <c r="V26" s="226">
        <f>SUM(V27:V29)</f>
        <v>0</v>
      </c>
      <c r="W26" s="226"/>
      <c r="AG26" t="s">
        <v>210</v>
      </c>
    </row>
    <row r="27" spans="1:60" ht="22.5" outlineLevel="1" x14ac:dyDescent="0.2">
      <c r="A27" s="240">
        <v>17</v>
      </c>
      <c r="B27" s="241" t="s">
        <v>554</v>
      </c>
      <c r="C27" s="250" t="s">
        <v>555</v>
      </c>
      <c r="D27" s="242" t="s">
        <v>277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18</v>
      </c>
      <c r="B28" s="241" t="s">
        <v>556</v>
      </c>
      <c r="C28" s="250" t="s">
        <v>557</v>
      </c>
      <c r="D28" s="242" t="s">
        <v>314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19</v>
      </c>
      <c r="B29" s="241" t="s">
        <v>558</v>
      </c>
      <c r="C29" s="250" t="s">
        <v>559</v>
      </c>
      <c r="D29" s="242" t="s">
        <v>560</v>
      </c>
      <c r="E29" s="243">
        <v>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215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167</v>
      </c>
      <c r="C30" s="247" t="s">
        <v>168</v>
      </c>
      <c r="D30" s="229"/>
      <c r="E30" s="230"/>
      <c r="F30" s="231"/>
      <c r="G30" s="232">
        <f>SUMIF(AG31:AG42,"&lt;&gt;NOR",G31:G42)</f>
        <v>0</v>
      </c>
      <c r="H30" s="226"/>
      <c r="I30" s="226">
        <f>SUM(I31:I42)</f>
        <v>0</v>
      </c>
      <c r="J30" s="226"/>
      <c r="K30" s="226">
        <f>SUM(K31:K42)</f>
        <v>0</v>
      </c>
      <c r="L30" s="226"/>
      <c r="M30" s="226">
        <f>SUM(M31:M42)</f>
        <v>0</v>
      </c>
      <c r="N30" s="226"/>
      <c r="O30" s="226">
        <f>SUM(O31:O42)</f>
        <v>0</v>
      </c>
      <c r="P30" s="226"/>
      <c r="Q30" s="226">
        <f>SUM(Q31:Q42)</f>
        <v>0</v>
      </c>
      <c r="R30" s="226"/>
      <c r="S30" s="226"/>
      <c r="T30" s="226"/>
      <c r="U30" s="226"/>
      <c r="V30" s="226">
        <f>SUM(V31:V42)</f>
        <v>0</v>
      </c>
      <c r="W30" s="226"/>
      <c r="AG30" t="s">
        <v>210</v>
      </c>
    </row>
    <row r="31" spans="1:60" ht="45" outlineLevel="1" x14ac:dyDescent="0.2">
      <c r="A31" s="233">
        <v>20</v>
      </c>
      <c r="B31" s="234" t="s">
        <v>561</v>
      </c>
      <c r="C31" s="248" t="s">
        <v>562</v>
      </c>
      <c r="D31" s="235" t="s">
        <v>563</v>
      </c>
      <c r="E31" s="236">
        <v>36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215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45" outlineLevel="1" x14ac:dyDescent="0.2">
      <c r="A32" s="221"/>
      <c r="B32" s="222"/>
      <c r="C32" s="249" t="s">
        <v>564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60" t="str">
        <f>C32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32" s="204"/>
      <c r="BC32" s="204"/>
      <c r="BD32" s="204"/>
      <c r="BE32" s="204"/>
      <c r="BF32" s="204"/>
      <c r="BG32" s="204"/>
      <c r="BH32" s="204"/>
    </row>
    <row r="33" spans="1:60" ht="45" outlineLevel="1" x14ac:dyDescent="0.2">
      <c r="A33" s="233">
        <v>21</v>
      </c>
      <c r="B33" s="234" t="s">
        <v>565</v>
      </c>
      <c r="C33" s="248" t="s">
        <v>566</v>
      </c>
      <c r="D33" s="235" t="s">
        <v>563</v>
      </c>
      <c r="E33" s="236">
        <v>10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215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45" outlineLevel="1" x14ac:dyDescent="0.2">
      <c r="A34" s="221"/>
      <c r="B34" s="222"/>
      <c r="C34" s="249" t="s">
        <v>567</v>
      </c>
      <c r="D34" s="239"/>
      <c r="E34" s="239"/>
      <c r="F34" s="239"/>
      <c r="G34" s="23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218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60" t="str">
        <f>C34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3x2,5</v>
      </c>
      <c r="BB34" s="204"/>
      <c r="BC34" s="204"/>
      <c r="BD34" s="204"/>
      <c r="BE34" s="204"/>
      <c r="BF34" s="204"/>
      <c r="BG34" s="204"/>
      <c r="BH34" s="204"/>
    </row>
    <row r="35" spans="1:60" ht="45" outlineLevel="1" x14ac:dyDescent="0.2">
      <c r="A35" s="233">
        <v>22</v>
      </c>
      <c r="B35" s="234" t="s">
        <v>568</v>
      </c>
      <c r="C35" s="248" t="s">
        <v>569</v>
      </c>
      <c r="D35" s="235" t="s">
        <v>563</v>
      </c>
      <c r="E35" s="236">
        <v>5</v>
      </c>
      <c r="F35" s="237"/>
      <c r="G35" s="238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45" outlineLevel="1" x14ac:dyDescent="0.2">
      <c r="A36" s="221"/>
      <c r="B36" s="222"/>
      <c r="C36" s="249" t="s">
        <v>570</v>
      </c>
      <c r="D36" s="239"/>
      <c r="E36" s="239"/>
      <c r="F36" s="239"/>
      <c r="G36" s="23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218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60" t="str">
        <f>C36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36" s="204"/>
      <c r="BC36" s="204"/>
      <c r="BD36" s="204"/>
      <c r="BE36" s="204"/>
      <c r="BF36" s="204"/>
      <c r="BG36" s="204"/>
      <c r="BH36" s="204"/>
    </row>
    <row r="37" spans="1:60" ht="45" outlineLevel="1" x14ac:dyDescent="0.2">
      <c r="A37" s="233">
        <v>23</v>
      </c>
      <c r="B37" s="234" t="s">
        <v>571</v>
      </c>
      <c r="C37" s="248" t="s">
        <v>572</v>
      </c>
      <c r="D37" s="235" t="s">
        <v>563</v>
      </c>
      <c r="E37" s="236">
        <v>12</v>
      </c>
      <c r="F37" s="237"/>
      <c r="G37" s="238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45" outlineLevel="1" x14ac:dyDescent="0.2">
      <c r="A38" s="221"/>
      <c r="B38" s="222"/>
      <c r="C38" s="249" t="s">
        <v>573</v>
      </c>
      <c r="D38" s="239"/>
      <c r="E38" s="239"/>
      <c r="F38" s="239"/>
      <c r="G38" s="239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218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60" t="str">
        <f>C38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40">
        <v>24</v>
      </c>
      <c r="B39" s="241" t="s">
        <v>574</v>
      </c>
      <c r="C39" s="250" t="s">
        <v>575</v>
      </c>
      <c r="D39" s="242" t="s">
        <v>563</v>
      </c>
      <c r="E39" s="243">
        <v>10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22.5" outlineLevel="1" x14ac:dyDescent="0.2">
      <c r="A40" s="240">
        <v>25</v>
      </c>
      <c r="B40" s="241" t="s">
        <v>576</v>
      </c>
      <c r="C40" s="250" t="s">
        <v>577</v>
      </c>
      <c r="D40" s="242" t="s">
        <v>563</v>
      </c>
      <c r="E40" s="243">
        <v>30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33.75" outlineLevel="1" x14ac:dyDescent="0.2">
      <c r="A41" s="240">
        <v>26</v>
      </c>
      <c r="B41" s="241" t="s">
        <v>578</v>
      </c>
      <c r="C41" s="250" t="s">
        <v>579</v>
      </c>
      <c r="D41" s="242" t="s">
        <v>563</v>
      </c>
      <c r="E41" s="243">
        <v>5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27</v>
      </c>
      <c r="B42" s="241" t="s">
        <v>580</v>
      </c>
      <c r="C42" s="250" t="s">
        <v>581</v>
      </c>
      <c r="D42" s="242" t="s">
        <v>314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x14ac:dyDescent="0.2">
      <c r="A43" s="227" t="s">
        <v>209</v>
      </c>
      <c r="B43" s="228" t="s">
        <v>181</v>
      </c>
      <c r="C43" s="247" t="s">
        <v>182</v>
      </c>
      <c r="D43" s="229"/>
      <c r="E43" s="230"/>
      <c r="F43" s="231"/>
      <c r="G43" s="232">
        <f>SUMIF(AG44:AG58,"&lt;&gt;NOR",G44:G58)</f>
        <v>0</v>
      </c>
      <c r="H43" s="226"/>
      <c r="I43" s="226">
        <f>SUM(I44:I58)</f>
        <v>0</v>
      </c>
      <c r="J43" s="226"/>
      <c r="K43" s="226">
        <f>SUM(K44:K58)</f>
        <v>0</v>
      </c>
      <c r="L43" s="226"/>
      <c r="M43" s="226">
        <f>SUM(M44:M58)</f>
        <v>0</v>
      </c>
      <c r="N43" s="226"/>
      <c r="O43" s="226">
        <f>SUM(O44:O58)</f>
        <v>0</v>
      </c>
      <c r="P43" s="226"/>
      <c r="Q43" s="226">
        <f>SUM(Q44:Q58)</f>
        <v>0</v>
      </c>
      <c r="R43" s="226"/>
      <c r="S43" s="226"/>
      <c r="T43" s="226"/>
      <c r="U43" s="226"/>
      <c r="V43" s="226">
        <f>SUM(V44:V58)</f>
        <v>0</v>
      </c>
      <c r="W43" s="226"/>
      <c r="AG43" t="s">
        <v>210</v>
      </c>
    </row>
    <row r="44" spans="1:60" outlineLevel="1" x14ac:dyDescent="0.2">
      <c r="A44" s="240">
        <v>28</v>
      </c>
      <c r="B44" s="241" t="s">
        <v>582</v>
      </c>
      <c r="C44" s="250" t="s">
        <v>583</v>
      </c>
      <c r="D44" s="242" t="s">
        <v>314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29</v>
      </c>
      <c r="B45" s="241" t="s">
        <v>584</v>
      </c>
      <c r="C45" s="250" t="s">
        <v>585</v>
      </c>
      <c r="D45" s="242" t="s">
        <v>314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30</v>
      </c>
      <c r="B46" s="241" t="s">
        <v>586</v>
      </c>
      <c r="C46" s="250" t="s">
        <v>587</v>
      </c>
      <c r="D46" s="242" t="s">
        <v>314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40">
        <v>31</v>
      </c>
      <c r="B47" s="241" t="s">
        <v>588</v>
      </c>
      <c r="C47" s="250" t="s">
        <v>589</v>
      </c>
      <c r="D47" s="242" t="s">
        <v>277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32</v>
      </c>
      <c r="B48" s="241" t="s">
        <v>590</v>
      </c>
      <c r="C48" s="250" t="s">
        <v>591</v>
      </c>
      <c r="D48" s="242" t="s">
        <v>277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33</v>
      </c>
      <c r="B49" s="241" t="s">
        <v>592</v>
      </c>
      <c r="C49" s="250" t="s">
        <v>593</v>
      </c>
      <c r="D49" s="242" t="s">
        <v>277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22.5" outlineLevel="1" x14ac:dyDescent="0.2">
      <c r="A50" s="240">
        <v>34</v>
      </c>
      <c r="B50" s="241" t="s">
        <v>594</v>
      </c>
      <c r="C50" s="250" t="s">
        <v>595</v>
      </c>
      <c r="D50" s="242" t="s">
        <v>277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ht="22.5" outlineLevel="1" x14ac:dyDescent="0.2">
      <c r="A51" s="240">
        <v>35</v>
      </c>
      <c r="B51" s="241" t="s">
        <v>596</v>
      </c>
      <c r="C51" s="250" t="s">
        <v>597</v>
      </c>
      <c r="D51" s="242" t="s">
        <v>277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36</v>
      </c>
      <c r="B52" s="241" t="s">
        <v>598</v>
      </c>
      <c r="C52" s="250" t="s">
        <v>599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0">
        <v>37</v>
      </c>
      <c r="B53" s="241" t="s">
        <v>600</v>
      </c>
      <c r="C53" s="250" t="s">
        <v>601</v>
      </c>
      <c r="D53" s="242" t="s">
        <v>314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22.5" outlineLevel="1" x14ac:dyDescent="0.2">
      <c r="A54" s="240">
        <v>38</v>
      </c>
      <c r="B54" s="241" t="s">
        <v>602</v>
      </c>
      <c r="C54" s="250" t="s">
        <v>603</v>
      </c>
      <c r="D54" s="242" t="s">
        <v>314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215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39</v>
      </c>
      <c r="B55" s="241" t="s">
        <v>604</v>
      </c>
      <c r="C55" s="250" t="s">
        <v>605</v>
      </c>
      <c r="D55" s="242" t="s">
        <v>314</v>
      </c>
      <c r="E55" s="243">
        <v>1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215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40</v>
      </c>
      <c r="B56" s="241" t="s">
        <v>606</v>
      </c>
      <c r="C56" s="250" t="s">
        <v>607</v>
      </c>
      <c r="D56" s="242" t="s">
        <v>314</v>
      </c>
      <c r="E56" s="243">
        <v>1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41</v>
      </c>
      <c r="B57" s="241" t="s">
        <v>608</v>
      </c>
      <c r="C57" s="250" t="s">
        <v>609</v>
      </c>
      <c r="D57" s="242" t="s">
        <v>314</v>
      </c>
      <c r="E57" s="243">
        <v>1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221</v>
      </c>
      <c r="T57" s="224" t="s">
        <v>215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3">
        <v>42</v>
      </c>
      <c r="B58" s="234" t="s">
        <v>610</v>
      </c>
      <c r="C58" s="248" t="s">
        <v>611</v>
      </c>
      <c r="D58" s="235" t="s">
        <v>314</v>
      </c>
      <c r="E58" s="236">
        <v>1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215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5"/>
      <c r="B59" s="6"/>
      <c r="C59" s="251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">
      <c r="A60" s="207"/>
      <c r="B60" s="208" t="s">
        <v>31</v>
      </c>
      <c r="C60" s="252"/>
      <c r="D60" s="209"/>
      <c r="E60" s="210"/>
      <c r="F60" s="210"/>
      <c r="G60" s="246">
        <f>G8+G19+G26+G30+G43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f>SUMIF(L7:L58,AE59,G7:G58)</f>
        <v>0</v>
      </c>
      <c r="AF60">
        <f>SUMIF(L7:L58,AF59,G7:G58)</f>
        <v>0</v>
      </c>
      <c r="AG60" t="s">
        <v>226</v>
      </c>
    </row>
    <row r="61" spans="1:60" x14ac:dyDescent="0.2">
      <c r="A61" s="5"/>
      <c r="B61" s="6"/>
      <c r="C61" s="251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5"/>
      <c r="B62" s="6"/>
      <c r="C62" s="251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1" t="s">
        <v>227</v>
      </c>
      <c r="B63" s="211"/>
      <c r="C63" s="253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12"/>
      <c r="B64" s="213"/>
      <c r="C64" s="254"/>
      <c r="D64" s="213"/>
      <c r="E64" s="213"/>
      <c r="F64" s="213"/>
      <c r="G64" s="21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G64" t="s">
        <v>228</v>
      </c>
    </row>
    <row r="65" spans="1:33" x14ac:dyDescent="0.2">
      <c r="A65" s="215"/>
      <c r="B65" s="216"/>
      <c r="C65" s="255"/>
      <c r="D65" s="216"/>
      <c r="E65" s="216"/>
      <c r="F65" s="216"/>
      <c r="G65" s="21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5"/>
      <c r="B66" s="216"/>
      <c r="C66" s="255"/>
      <c r="D66" s="216"/>
      <c r="E66" s="216"/>
      <c r="F66" s="216"/>
      <c r="G66" s="21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15"/>
      <c r="B67" s="216"/>
      <c r="C67" s="255"/>
      <c r="D67" s="216"/>
      <c r="E67" s="216"/>
      <c r="F67" s="216"/>
      <c r="G67" s="21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18"/>
      <c r="B68" s="219"/>
      <c r="C68" s="256"/>
      <c r="D68" s="219"/>
      <c r="E68" s="219"/>
      <c r="F68" s="219"/>
      <c r="G68" s="22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5"/>
      <c r="B69" s="6"/>
      <c r="C69" s="251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C70" s="257"/>
      <c r="D70" s="188"/>
      <c r="AG70" t="s">
        <v>229</v>
      </c>
    </row>
    <row r="71" spans="1:33" x14ac:dyDescent="0.2">
      <c r="D71" s="188"/>
    </row>
    <row r="72" spans="1:33" x14ac:dyDescent="0.2">
      <c r="D72" s="188"/>
    </row>
    <row r="73" spans="1:33" x14ac:dyDescent="0.2">
      <c r="D73" s="188"/>
    </row>
    <row r="74" spans="1:33" x14ac:dyDescent="0.2">
      <c r="D74" s="188"/>
    </row>
    <row r="75" spans="1:33" x14ac:dyDescent="0.2">
      <c r="D75" s="188"/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0">
    <mergeCell ref="A1:G1"/>
    <mergeCell ref="C2:G2"/>
    <mergeCell ref="C3:G3"/>
    <mergeCell ref="C4:G4"/>
    <mergeCell ref="A63:C63"/>
    <mergeCell ref="A64:G68"/>
    <mergeCell ref="C32:G32"/>
    <mergeCell ref="C34:G34"/>
    <mergeCell ref="C36:G36"/>
    <mergeCell ref="C38:G3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70</v>
      </c>
      <c r="C3" s="193" t="s">
        <v>71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SUMIF(AG9:AG26,"&lt;&gt;NOR",G9:G26)</f>
        <v>0</v>
      </c>
      <c r="H8" s="226"/>
      <c r="I8" s="226">
        <f>SUM(I9:I26)</f>
        <v>0</v>
      </c>
      <c r="J8" s="226"/>
      <c r="K8" s="226">
        <f>SUM(K9:K26)</f>
        <v>0</v>
      </c>
      <c r="L8" s="226"/>
      <c r="M8" s="226">
        <f>SUM(M9:M26)</f>
        <v>0</v>
      </c>
      <c r="N8" s="226"/>
      <c r="O8" s="226">
        <f>SUM(O9:O26)</f>
        <v>0.27</v>
      </c>
      <c r="P8" s="226"/>
      <c r="Q8" s="226">
        <f>SUM(Q9:Q26)</f>
        <v>0.15000000000000002</v>
      </c>
      <c r="R8" s="226"/>
      <c r="S8" s="226"/>
      <c r="T8" s="226"/>
      <c r="U8" s="226"/>
      <c r="V8" s="226">
        <f>SUM(V9:V26)</f>
        <v>81.339999999999989</v>
      </c>
      <c r="W8" s="226"/>
      <c r="AG8" t="s">
        <v>210</v>
      </c>
    </row>
    <row r="9" spans="1:60" outlineLevel="1" x14ac:dyDescent="0.2">
      <c r="A9" s="233">
        <v>1</v>
      </c>
      <c r="B9" s="234" t="s">
        <v>612</v>
      </c>
      <c r="C9" s="248" t="s">
        <v>613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6.9300000000000004E-3</v>
      </c>
      <c r="O9" s="224">
        <f>ROUND(E9*N9,2)</f>
        <v>0.04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0.38900000000000001</v>
      </c>
      <c r="V9" s="224">
        <f>ROUND(E9*U9,2)</f>
        <v>2.33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2</v>
      </c>
      <c r="B11" s="241" t="s">
        <v>614</v>
      </c>
      <c r="C11" s="250" t="s">
        <v>615</v>
      </c>
      <c r="D11" s="242" t="s">
        <v>232</v>
      </c>
      <c r="E11" s="243">
        <v>2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0.16500000000000001</v>
      </c>
      <c r="V11" s="224">
        <f>ROUND(E11*U11,2)</f>
        <v>0.33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3</v>
      </c>
      <c r="B12" s="241" t="s">
        <v>230</v>
      </c>
      <c r="C12" s="250" t="s">
        <v>231</v>
      </c>
      <c r="D12" s="242" t="s">
        <v>232</v>
      </c>
      <c r="E12" s="243">
        <v>100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0.16500000000000001</v>
      </c>
      <c r="V12" s="224">
        <f>ROUND(E12*U12,2)</f>
        <v>16.5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4</v>
      </c>
      <c r="B13" s="241" t="s">
        <v>235</v>
      </c>
      <c r="C13" s="250" t="s">
        <v>236</v>
      </c>
      <c r="D13" s="242" t="s">
        <v>232</v>
      </c>
      <c r="E13" s="243">
        <v>102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9.0000000000000006E-5</v>
      </c>
      <c r="O13" s="224">
        <f>ROUND(E13*N13,2)</f>
        <v>0.01</v>
      </c>
      <c r="P13" s="224">
        <v>4.4999999999999999E-4</v>
      </c>
      <c r="Q13" s="224">
        <f>ROUND(E13*P13,2)</f>
        <v>0.05</v>
      </c>
      <c r="R13" s="224"/>
      <c r="S13" s="224" t="s">
        <v>214</v>
      </c>
      <c r="T13" s="224" t="s">
        <v>233</v>
      </c>
      <c r="U13" s="224">
        <v>0.16600000000000001</v>
      </c>
      <c r="V13" s="224">
        <f>ROUND(E13*U13,2)</f>
        <v>16.93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5</v>
      </c>
      <c r="B14" s="241" t="s">
        <v>237</v>
      </c>
      <c r="C14" s="250" t="s">
        <v>238</v>
      </c>
      <c r="D14" s="242" t="s">
        <v>232</v>
      </c>
      <c r="E14" s="243">
        <v>51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0.26800000000000002</v>
      </c>
      <c r="V14" s="224">
        <f>ROUND(E14*U14,2)</f>
        <v>13.67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6</v>
      </c>
      <c r="B15" s="241" t="s">
        <v>616</v>
      </c>
      <c r="C15" s="250" t="s">
        <v>617</v>
      </c>
      <c r="D15" s="242" t="s">
        <v>241</v>
      </c>
      <c r="E15" s="243">
        <v>6.63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2.963E-2</v>
      </c>
      <c r="O15" s="224">
        <f>ROUND(E15*N15,2)</f>
        <v>0.2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0.41099999999999998</v>
      </c>
      <c r="V15" s="224">
        <f>ROUND(E15*U15,2)</f>
        <v>2.72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7</v>
      </c>
      <c r="B16" s="241" t="s">
        <v>618</v>
      </c>
      <c r="C16" s="250" t="s">
        <v>619</v>
      </c>
      <c r="D16" s="242" t="s">
        <v>241</v>
      </c>
      <c r="E16" s="243">
        <v>235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214</v>
      </c>
      <c r="T16" s="224" t="s">
        <v>233</v>
      </c>
      <c r="U16" s="224">
        <v>3.1E-2</v>
      </c>
      <c r="V16" s="224">
        <f>ROUND(E16*U16,2)</f>
        <v>7.29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234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8</v>
      </c>
      <c r="B17" s="241" t="s">
        <v>242</v>
      </c>
      <c r="C17" s="250" t="s">
        <v>243</v>
      </c>
      <c r="D17" s="242" t="s">
        <v>241</v>
      </c>
      <c r="E17" s="243">
        <v>235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233</v>
      </c>
      <c r="U17" s="224">
        <v>3.1E-2</v>
      </c>
      <c r="V17" s="224">
        <f>ROUND(E17*U17,2)</f>
        <v>7.29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9</v>
      </c>
      <c r="B18" s="241" t="s">
        <v>620</v>
      </c>
      <c r="C18" s="250" t="s">
        <v>621</v>
      </c>
      <c r="D18" s="242" t="s">
        <v>232</v>
      </c>
      <c r="E18" s="243">
        <v>2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2.0000000000000001E-4</v>
      </c>
      <c r="O18" s="224">
        <f>ROUND(E18*N18,2)</f>
        <v>0</v>
      </c>
      <c r="P18" s="224">
        <v>5.108E-2</v>
      </c>
      <c r="Q18" s="224">
        <f>ROUND(E18*P18,2)</f>
        <v>0.1</v>
      </c>
      <c r="R18" s="224"/>
      <c r="S18" s="224" t="s">
        <v>214</v>
      </c>
      <c r="T18" s="224" t="s">
        <v>233</v>
      </c>
      <c r="U18" s="224">
        <v>0.36099999999999999</v>
      </c>
      <c r="V18" s="224">
        <f>ROUND(E18*U18,2)</f>
        <v>0.72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10</v>
      </c>
      <c r="B19" s="241" t="s">
        <v>244</v>
      </c>
      <c r="C19" s="250" t="s">
        <v>245</v>
      </c>
      <c r="D19" s="242" t="s">
        <v>241</v>
      </c>
      <c r="E19" s="243">
        <v>235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5.1999999999999998E-2</v>
      </c>
      <c r="V19" s="224">
        <f>ROUND(E19*U19,2)</f>
        <v>12.22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40">
        <v>11</v>
      </c>
      <c r="B20" s="241" t="s">
        <v>246</v>
      </c>
      <c r="C20" s="250" t="s">
        <v>247</v>
      </c>
      <c r="D20" s="242" t="s">
        <v>232</v>
      </c>
      <c r="E20" s="243">
        <v>51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2.5999999999999998E-4</v>
      </c>
      <c r="O20" s="224">
        <f>ROUND(E20*N20,2)</f>
        <v>0.01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215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22.5" outlineLevel="1" x14ac:dyDescent="0.2">
      <c r="A21" s="240">
        <v>12</v>
      </c>
      <c r="B21" s="241" t="s">
        <v>622</v>
      </c>
      <c r="C21" s="250" t="s">
        <v>623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9.0000000000000006E-5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40">
        <v>13</v>
      </c>
      <c r="B22" s="241" t="s">
        <v>249</v>
      </c>
      <c r="C22" s="250" t="s">
        <v>250</v>
      </c>
      <c r="D22" s="242" t="s">
        <v>232</v>
      </c>
      <c r="E22" s="243">
        <v>50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9.0000000000000006E-5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33.75" outlineLevel="1" x14ac:dyDescent="0.2">
      <c r="A23" s="240">
        <v>14</v>
      </c>
      <c r="B23" s="241" t="s">
        <v>624</v>
      </c>
      <c r="C23" s="250" t="s">
        <v>625</v>
      </c>
      <c r="D23" s="242" t="s">
        <v>232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2.0000000000000001E-4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215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33.75" outlineLevel="1" x14ac:dyDescent="0.2">
      <c r="A24" s="240">
        <v>15</v>
      </c>
      <c r="B24" s="241" t="s">
        <v>251</v>
      </c>
      <c r="C24" s="250" t="s">
        <v>252</v>
      </c>
      <c r="D24" s="242" t="s">
        <v>232</v>
      </c>
      <c r="E24" s="243">
        <v>50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2.0000000000000001E-4</v>
      </c>
      <c r="O24" s="224">
        <f>ROUND(E24*N24,2)</f>
        <v>0.01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215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253</v>
      </c>
      <c r="C25" s="250" t="s">
        <v>254</v>
      </c>
      <c r="D25" s="242" t="s">
        <v>255</v>
      </c>
      <c r="E25" s="243">
        <v>0.27566000000000002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3.0750000000000002</v>
      </c>
      <c r="V25" s="224">
        <f>ROUND(E25*U25,2)</f>
        <v>0.85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256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17</v>
      </c>
      <c r="B26" s="241" t="s">
        <v>257</v>
      </c>
      <c r="C26" s="250" t="s">
        <v>258</v>
      </c>
      <c r="D26" s="242" t="s">
        <v>255</v>
      </c>
      <c r="E26" s="243">
        <v>0.55132000000000003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0.88100000000000001</v>
      </c>
      <c r="V26" s="224">
        <f>ROUND(E26*U26,2)</f>
        <v>0.49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256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155</v>
      </c>
      <c r="C27" s="247" t="s">
        <v>156</v>
      </c>
      <c r="D27" s="229"/>
      <c r="E27" s="230"/>
      <c r="F27" s="231"/>
      <c r="G27" s="232">
        <f>SUMIF(AG28:AG29,"&lt;&gt;NOR",G28:G29)</f>
        <v>0</v>
      </c>
      <c r="H27" s="226"/>
      <c r="I27" s="226">
        <f>SUM(I28:I29)</f>
        <v>0</v>
      </c>
      <c r="J27" s="226"/>
      <c r="K27" s="226">
        <f>SUM(K28:K29)</f>
        <v>0</v>
      </c>
      <c r="L27" s="226"/>
      <c r="M27" s="226">
        <f>SUM(M28:M29)</f>
        <v>0</v>
      </c>
      <c r="N27" s="226"/>
      <c r="O27" s="226">
        <f>SUM(O28:O29)</f>
        <v>0</v>
      </c>
      <c r="P27" s="226"/>
      <c r="Q27" s="226">
        <f>SUM(Q28:Q29)</f>
        <v>0</v>
      </c>
      <c r="R27" s="226"/>
      <c r="S27" s="226"/>
      <c r="T27" s="226"/>
      <c r="U27" s="226"/>
      <c r="V27" s="226">
        <f>SUM(V28:V29)</f>
        <v>3.39</v>
      </c>
      <c r="W27" s="226"/>
      <c r="AG27" t="s">
        <v>210</v>
      </c>
    </row>
    <row r="28" spans="1:60" outlineLevel="1" x14ac:dyDescent="0.2">
      <c r="A28" s="240">
        <v>18</v>
      </c>
      <c r="B28" s="241" t="s">
        <v>626</v>
      </c>
      <c r="C28" s="250" t="s">
        <v>627</v>
      </c>
      <c r="D28" s="242" t="s">
        <v>241</v>
      </c>
      <c r="E28" s="243">
        <v>6.62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4.8999999999999998E-4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0.24299999999999999</v>
      </c>
      <c r="V28" s="224">
        <f>ROUND(E28*U28,2)</f>
        <v>1.61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40">
        <v>19</v>
      </c>
      <c r="B29" s="241" t="s">
        <v>259</v>
      </c>
      <c r="C29" s="250" t="s">
        <v>628</v>
      </c>
      <c r="D29" s="242" t="s">
        <v>261</v>
      </c>
      <c r="E29" s="243">
        <v>20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6.9999999999999994E-5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8.8999999999999996E-2</v>
      </c>
      <c r="V29" s="224">
        <f>ROUND(E29*U29,2)</f>
        <v>1.78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173</v>
      </c>
      <c r="C30" s="247" t="s">
        <v>174</v>
      </c>
      <c r="D30" s="229"/>
      <c r="E30" s="230"/>
      <c r="F30" s="231"/>
      <c r="G30" s="232">
        <f>SUMIF(AG31:AG31,"&lt;&gt;NOR",G31:G31)</f>
        <v>0</v>
      </c>
      <c r="H30" s="226"/>
      <c r="I30" s="226">
        <f>SUM(I31:I31)</f>
        <v>0</v>
      </c>
      <c r="J30" s="226"/>
      <c r="K30" s="226">
        <f>SUM(K31:K31)</f>
        <v>0</v>
      </c>
      <c r="L30" s="226"/>
      <c r="M30" s="226">
        <f>SUM(M31:M31)</f>
        <v>0</v>
      </c>
      <c r="N30" s="226"/>
      <c r="O30" s="226">
        <f>SUM(O31:O31)</f>
        <v>0</v>
      </c>
      <c r="P30" s="226"/>
      <c r="Q30" s="226">
        <f>SUM(Q31:Q31)</f>
        <v>0</v>
      </c>
      <c r="R30" s="226"/>
      <c r="S30" s="226"/>
      <c r="T30" s="226"/>
      <c r="U30" s="226"/>
      <c r="V30" s="226">
        <f>SUM(V31:V31)</f>
        <v>72</v>
      </c>
      <c r="W30" s="226"/>
      <c r="AG30" t="s">
        <v>210</v>
      </c>
    </row>
    <row r="31" spans="1:60" outlineLevel="1" x14ac:dyDescent="0.2">
      <c r="A31" s="240">
        <v>20</v>
      </c>
      <c r="B31" s="241" t="s">
        <v>262</v>
      </c>
      <c r="C31" s="250" t="s">
        <v>263</v>
      </c>
      <c r="D31" s="242" t="s">
        <v>264</v>
      </c>
      <c r="E31" s="243">
        <v>72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 t="s">
        <v>265</v>
      </c>
      <c r="S31" s="224" t="s">
        <v>214</v>
      </c>
      <c r="T31" s="224" t="s">
        <v>233</v>
      </c>
      <c r="U31" s="224">
        <v>1</v>
      </c>
      <c r="V31" s="224">
        <f>ROUND(E31*U31,2)</f>
        <v>72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266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x14ac:dyDescent="0.2">
      <c r="A32" s="227" t="s">
        <v>209</v>
      </c>
      <c r="B32" s="228" t="s">
        <v>177</v>
      </c>
      <c r="C32" s="247" t="s">
        <v>178</v>
      </c>
      <c r="D32" s="229"/>
      <c r="E32" s="230"/>
      <c r="F32" s="231"/>
      <c r="G32" s="232">
        <f>SUMIF(AG33:AG36,"&lt;&gt;NOR",G33:G36)</f>
        <v>0</v>
      </c>
      <c r="H32" s="226"/>
      <c r="I32" s="226">
        <f>SUM(I33:I36)</f>
        <v>0</v>
      </c>
      <c r="J32" s="226"/>
      <c r="K32" s="226">
        <f>SUM(K33:K36)</f>
        <v>0</v>
      </c>
      <c r="L32" s="226"/>
      <c r="M32" s="226">
        <f>SUM(M33:M36)</f>
        <v>0</v>
      </c>
      <c r="N32" s="226"/>
      <c r="O32" s="226">
        <f>SUM(O33:O36)</f>
        <v>0</v>
      </c>
      <c r="P32" s="226"/>
      <c r="Q32" s="226">
        <f>SUM(Q33:Q36)</f>
        <v>0</v>
      </c>
      <c r="R32" s="226"/>
      <c r="S32" s="226"/>
      <c r="T32" s="226"/>
      <c r="U32" s="226"/>
      <c r="V32" s="226">
        <f>SUM(V33:V36)</f>
        <v>0.08</v>
      </c>
      <c r="W32" s="226"/>
      <c r="AG32" t="s">
        <v>210</v>
      </c>
    </row>
    <row r="33" spans="1:60" outlineLevel="1" x14ac:dyDescent="0.2">
      <c r="A33" s="240">
        <v>21</v>
      </c>
      <c r="B33" s="241" t="s">
        <v>267</v>
      </c>
      <c r="C33" s="250" t="s">
        <v>268</v>
      </c>
      <c r="D33" s="242" t="s">
        <v>255</v>
      </c>
      <c r="E33" s="243">
        <v>0.14806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215</v>
      </c>
      <c r="U33" s="224">
        <v>9.9000000000000005E-2</v>
      </c>
      <c r="V33" s="224">
        <f>ROUND(E33*U33,2)</f>
        <v>0.01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269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33">
        <v>22</v>
      </c>
      <c r="B34" s="234" t="s">
        <v>270</v>
      </c>
      <c r="C34" s="248" t="s">
        <v>271</v>
      </c>
      <c r="D34" s="235" t="s">
        <v>255</v>
      </c>
      <c r="E34" s="236">
        <v>0.14806</v>
      </c>
      <c r="F34" s="237"/>
      <c r="G34" s="238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214</v>
      </c>
      <c r="T34" s="224" t="s">
        <v>233</v>
      </c>
      <c r="U34" s="224">
        <v>0.49</v>
      </c>
      <c r="V34" s="224">
        <f>ROUND(E34*U34,2)</f>
        <v>7.0000000000000007E-2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269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/>
      <c r="B35" s="222"/>
      <c r="C35" s="249" t="s">
        <v>272</v>
      </c>
      <c r="D35" s="239"/>
      <c r="E35" s="239"/>
      <c r="F35" s="239"/>
      <c r="G35" s="239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218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33">
        <v>23</v>
      </c>
      <c r="B36" s="234" t="s">
        <v>273</v>
      </c>
      <c r="C36" s="248" t="s">
        <v>274</v>
      </c>
      <c r="D36" s="235" t="s">
        <v>255</v>
      </c>
      <c r="E36" s="236">
        <v>2.9611999999999998</v>
      </c>
      <c r="F36" s="237"/>
      <c r="G36" s="238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233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269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5"/>
      <c r="B37" s="6"/>
      <c r="C37" s="251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E37">
        <v>15</v>
      </c>
      <c r="AF37">
        <v>21</v>
      </c>
    </row>
    <row r="38" spans="1:60" x14ac:dyDescent="0.2">
      <c r="A38" s="207"/>
      <c r="B38" s="208" t="s">
        <v>31</v>
      </c>
      <c r="C38" s="252"/>
      <c r="D38" s="209"/>
      <c r="E38" s="210"/>
      <c r="F38" s="210"/>
      <c r="G38" s="246">
        <f>G8+G27+G30+G32</f>
        <v>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f>SUMIF(L7:L36,AE37,G7:G36)</f>
        <v>0</v>
      </c>
      <c r="AF38">
        <f>SUMIF(L7:L36,AF37,G7:G36)</f>
        <v>0</v>
      </c>
      <c r="AG38" t="s">
        <v>226</v>
      </c>
    </row>
    <row r="39" spans="1:60" x14ac:dyDescent="0.2">
      <c r="A39" s="5"/>
      <c r="B39" s="6"/>
      <c r="C39" s="251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60" x14ac:dyDescent="0.2">
      <c r="A40" s="5"/>
      <c r="B40" s="6"/>
      <c r="C40" s="251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A41" s="211" t="s">
        <v>227</v>
      </c>
      <c r="B41" s="211"/>
      <c r="C41" s="253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">
      <c r="A42" s="212"/>
      <c r="B42" s="213"/>
      <c r="C42" s="254"/>
      <c r="D42" s="213"/>
      <c r="E42" s="213"/>
      <c r="F42" s="213"/>
      <c r="G42" s="21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G42" t="s">
        <v>228</v>
      </c>
    </row>
    <row r="43" spans="1:60" x14ac:dyDescent="0.2">
      <c r="A43" s="215"/>
      <c r="B43" s="216"/>
      <c r="C43" s="255"/>
      <c r="D43" s="216"/>
      <c r="E43" s="216"/>
      <c r="F43" s="216"/>
      <c r="G43" s="21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">
      <c r="A44" s="215"/>
      <c r="B44" s="216"/>
      <c r="C44" s="255"/>
      <c r="D44" s="216"/>
      <c r="E44" s="216"/>
      <c r="F44" s="216"/>
      <c r="G44" s="21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A45" s="215"/>
      <c r="B45" s="216"/>
      <c r="C45" s="255"/>
      <c r="D45" s="216"/>
      <c r="E45" s="216"/>
      <c r="F45" s="216"/>
      <c r="G45" s="21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">
      <c r="A46" s="218"/>
      <c r="B46" s="219"/>
      <c r="C46" s="256"/>
      <c r="D46" s="219"/>
      <c r="E46" s="219"/>
      <c r="F46" s="219"/>
      <c r="G46" s="22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A47" s="5"/>
      <c r="B47" s="6"/>
      <c r="C47" s="251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C48" s="257"/>
      <c r="D48" s="188"/>
      <c r="AG48" t="s">
        <v>229</v>
      </c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8">
    <mergeCell ref="A1:G1"/>
    <mergeCell ref="C2:G2"/>
    <mergeCell ref="C3:G3"/>
    <mergeCell ref="C4:G4"/>
    <mergeCell ref="A41:C41"/>
    <mergeCell ref="A42:G46"/>
    <mergeCell ref="C10:G10"/>
    <mergeCell ref="C35:G3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70</v>
      </c>
      <c r="C3" s="193" t="s">
        <v>71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2.84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10.210000000000001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10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2.84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10.210000000000001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SUMIF(AG11:AG15,"&lt;&gt;NOR",G11:G15)</f>
        <v>0</v>
      </c>
      <c r="H10" s="226"/>
      <c r="I10" s="226">
        <f>SUM(I11:I15)</f>
        <v>0</v>
      </c>
      <c r="J10" s="226"/>
      <c r="K10" s="226">
        <f>SUM(K11:K15)</f>
        <v>0</v>
      </c>
      <c r="L10" s="226"/>
      <c r="M10" s="226">
        <f>SUM(M11:M15)</f>
        <v>0</v>
      </c>
      <c r="N10" s="226"/>
      <c r="O10" s="226">
        <f>SUM(O11:O15)</f>
        <v>3.1799999999999997</v>
      </c>
      <c r="P10" s="226"/>
      <c r="Q10" s="226">
        <f>SUM(Q11:Q15)</f>
        <v>0</v>
      </c>
      <c r="R10" s="226"/>
      <c r="S10" s="226"/>
      <c r="T10" s="226"/>
      <c r="U10" s="226"/>
      <c r="V10" s="226">
        <f>SUM(V11:V15)</f>
        <v>54.849999999999994</v>
      </c>
      <c r="W10" s="226"/>
      <c r="AG10" t="s">
        <v>210</v>
      </c>
    </row>
    <row r="11" spans="1:60" ht="22.5" outlineLevel="1" x14ac:dyDescent="0.2">
      <c r="A11" s="233">
        <v>2</v>
      </c>
      <c r="B11" s="234" t="s">
        <v>629</v>
      </c>
      <c r="C11" s="248" t="s">
        <v>630</v>
      </c>
      <c r="D11" s="235" t="s">
        <v>241</v>
      </c>
      <c r="E11" s="236">
        <v>40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1.8880000000000001E-2</v>
      </c>
      <c r="O11" s="224">
        <f>ROUND(E11*N11,2)</f>
        <v>0.76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0.38716</v>
      </c>
      <c r="V11" s="224">
        <f>ROUND(E11*U11,2)</f>
        <v>15.49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49" t="s">
        <v>282</v>
      </c>
      <c r="D12" s="239"/>
      <c r="E12" s="239"/>
      <c r="F12" s="239"/>
      <c r="G12" s="23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3</v>
      </c>
      <c r="B13" s="241" t="s">
        <v>278</v>
      </c>
      <c r="C13" s="250" t="s">
        <v>279</v>
      </c>
      <c r="D13" s="242" t="s">
        <v>241</v>
      </c>
      <c r="E13" s="243">
        <v>6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0.10712000000000001</v>
      </c>
      <c r="O13" s="224">
        <f>ROUND(E13*N13,2)</f>
        <v>0.64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0.69998000000000005</v>
      </c>
      <c r="V13" s="224">
        <f>ROUND(E13*U13,2)</f>
        <v>4.2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4</v>
      </c>
      <c r="B14" s="234" t="s">
        <v>280</v>
      </c>
      <c r="C14" s="248" t="s">
        <v>281</v>
      </c>
      <c r="D14" s="235" t="s">
        <v>241</v>
      </c>
      <c r="E14" s="236">
        <v>105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1.694E-2</v>
      </c>
      <c r="O14" s="224">
        <f>ROUND(E14*N14,2)</f>
        <v>1.78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0.33481</v>
      </c>
      <c r="V14" s="224">
        <f>ROUND(E14*U14,2)</f>
        <v>35.159999999999997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49" t="s">
        <v>282</v>
      </c>
      <c r="D15" s="239"/>
      <c r="E15" s="239"/>
      <c r="F15" s="239"/>
      <c r="G15" s="239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218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123</v>
      </c>
      <c r="C16" s="247" t="s">
        <v>124</v>
      </c>
      <c r="D16" s="229"/>
      <c r="E16" s="230"/>
      <c r="F16" s="231"/>
      <c r="G16" s="232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6"/>
      <c r="O16" s="226">
        <f>SUM(O17:O17)</f>
        <v>0.01</v>
      </c>
      <c r="P16" s="226"/>
      <c r="Q16" s="226">
        <f>SUM(Q17:Q17)</f>
        <v>0</v>
      </c>
      <c r="R16" s="226"/>
      <c r="S16" s="226"/>
      <c r="T16" s="226"/>
      <c r="U16" s="226"/>
      <c r="V16" s="226">
        <f>SUM(V17:V17)</f>
        <v>0.26</v>
      </c>
      <c r="W16" s="226"/>
      <c r="AG16" t="s">
        <v>210</v>
      </c>
    </row>
    <row r="17" spans="1:60" outlineLevel="1" x14ac:dyDescent="0.2">
      <c r="A17" s="240">
        <v>5</v>
      </c>
      <c r="B17" s="241" t="s">
        <v>631</v>
      </c>
      <c r="C17" s="250" t="s">
        <v>632</v>
      </c>
      <c r="D17" s="242" t="s">
        <v>314</v>
      </c>
      <c r="E17" s="243">
        <v>1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5.9199999999999999E-3</v>
      </c>
      <c r="O17" s="224">
        <f>ROUND(E17*N17,2)</f>
        <v>0.01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0.26</v>
      </c>
      <c r="V17" s="224">
        <f>ROUND(E17*U17,2)</f>
        <v>0.26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5.5" x14ac:dyDescent="0.2">
      <c r="A18" s="227" t="s">
        <v>209</v>
      </c>
      <c r="B18" s="228" t="s">
        <v>125</v>
      </c>
      <c r="C18" s="247" t="s">
        <v>126</v>
      </c>
      <c r="D18" s="229"/>
      <c r="E18" s="230"/>
      <c r="F18" s="231"/>
      <c r="G18" s="232">
        <f>SUMIF(AG19:AG19,"&lt;&gt;NOR",G19:G19)</f>
        <v>0</v>
      </c>
      <c r="H18" s="226"/>
      <c r="I18" s="226">
        <f>SUM(I19:I19)</f>
        <v>0</v>
      </c>
      <c r="J18" s="226"/>
      <c r="K18" s="226">
        <f>SUM(K19:K19)</f>
        <v>0</v>
      </c>
      <c r="L18" s="226"/>
      <c r="M18" s="226">
        <f>SUM(M19:M19)</f>
        <v>0</v>
      </c>
      <c r="N18" s="226"/>
      <c r="O18" s="226">
        <f>SUM(O19:O19)</f>
        <v>0</v>
      </c>
      <c r="P18" s="226"/>
      <c r="Q18" s="226">
        <f>SUM(Q19:Q19)</f>
        <v>0</v>
      </c>
      <c r="R18" s="226"/>
      <c r="S18" s="226"/>
      <c r="T18" s="226"/>
      <c r="U18" s="226"/>
      <c r="V18" s="226">
        <f>SUM(V19:V19)</f>
        <v>36.96</v>
      </c>
      <c r="W18" s="226"/>
      <c r="AG18" t="s">
        <v>210</v>
      </c>
    </row>
    <row r="19" spans="1:60" outlineLevel="1" x14ac:dyDescent="0.2">
      <c r="A19" s="240">
        <v>6</v>
      </c>
      <c r="B19" s="241" t="s">
        <v>283</v>
      </c>
      <c r="C19" s="250" t="s">
        <v>284</v>
      </c>
      <c r="D19" s="242" t="s">
        <v>241</v>
      </c>
      <c r="E19" s="243">
        <v>120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4.0000000000000003E-5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0.308</v>
      </c>
      <c r="V19" s="224">
        <f>ROUND(E19*U19,2)</f>
        <v>36.96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127</v>
      </c>
      <c r="C20" s="247" t="s">
        <v>128</v>
      </c>
      <c r="D20" s="229"/>
      <c r="E20" s="230"/>
      <c r="F20" s="231"/>
      <c r="G20" s="232">
        <f>SUMIF(AG21:AG26,"&lt;&gt;NOR",G21:G26)</f>
        <v>0</v>
      </c>
      <c r="H20" s="226"/>
      <c r="I20" s="226">
        <f>SUM(I21:I26)</f>
        <v>0</v>
      </c>
      <c r="J20" s="226"/>
      <c r="K20" s="226">
        <f>SUM(K21:K26)</f>
        <v>0</v>
      </c>
      <c r="L20" s="226"/>
      <c r="M20" s="226">
        <f>SUM(M21:M26)</f>
        <v>0</v>
      </c>
      <c r="N20" s="226"/>
      <c r="O20" s="226">
        <f>SUM(O21:O26)</f>
        <v>0.01</v>
      </c>
      <c r="P20" s="226"/>
      <c r="Q20" s="226">
        <f>SUM(Q21:Q26)</f>
        <v>10.799999999999999</v>
      </c>
      <c r="R20" s="226"/>
      <c r="S20" s="226"/>
      <c r="T20" s="226"/>
      <c r="U20" s="226"/>
      <c r="V20" s="226">
        <f>SUM(V21:V26)</f>
        <v>48.469999999999992</v>
      </c>
      <c r="W20" s="226"/>
      <c r="AG20" t="s">
        <v>210</v>
      </c>
    </row>
    <row r="21" spans="1:60" outlineLevel="1" x14ac:dyDescent="0.2">
      <c r="A21" s="240">
        <v>7</v>
      </c>
      <c r="B21" s="241" t="s">
        <v>633</v>
      </c>
      <c r="C21" s="250" t="s">
        <v>634</v>
      </c>
      <c r="D21" s="242" t="s">
        <v>241</v>
      </c>
      <c r="E21" s="243">
        <v>40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0.01</v>
      </c>
      <c r="Q21" s="224">
        <f>ROUND(E21*P21,2)</f>
        <v>0.4</v>
      </c>
      <c r="R21" s="224"/>
      <c r="S21" s="224" t="s">
        <v>214</v>
      </c>
      <c r="T21" s="224" t="s">
        <v>233</v>
      </c>
      <c r="U21" s="224">
        <v>0.1</v>
      </c>
      <c r="V21" s="224">
        <f>ROUND(E21*U21,2)</f>
        <v>4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635</v>
      </c>
      <c r="C22" s="250" t="s">
        <v>636</v>
      </c>
      <c r="D22" s="242" t="s">
        <v>241</v>
      </c>
      <c r="E22" s="243">
        <v>105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0.02</v>
      </c>
      <c r="Q22" s="224">
        <f>ROUND(E22*P22,2)</f>
        <v>2.1</v>
      </c>
      <c r="R22" s="224"/>
      <c r="S22" s="224" t="s">
        <v>214</v>
      </c>
      <c r="T22" s="224" t="s">
        <v>233</v>
      </c>
      <c r="U22" s="224">
        <v>0.13</v>
      </c>
      <c r="V22" s="224">
        <f>ROUND(E22*U22,2)</f>
        <v>13.65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33">
        <v>9</v>
      </c>
      <c r="B23" s="234" t="s">
        <v>287</v>
      </c>
      <c r="C23" s="248" t="s">
        <v>288</v>
      </c>
      <c r="D23" s="235" t="s">
        <v>277</v>
      </c>
      <c r="E23" s="236">
        <v>4</v>
      </c>
      <c r="F23" s="237"/>
      <c r="G23" s="238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1.82E-3</v>
      </c>
      <c r="O23" s="224">
        <f>ROUND(E23*N23,2)</f>
        <v>0.01</v>
      </c>
      <c r="P23" s="224">
        <v>1.8</v>
      </c>
      <c r="Q23" s="224">
        <f>ROUND(E23*P23,2)</f>
        <v>7.2</v>
      </c>
      <c r="R23" s="224"/>
      <c r="S23" s="224" t="s">
        <v>221</v>
      </c>
      <c r="T23" s="224" t="s">
        <v>215</v>
      </c>
      <c r="U23" s="224">
        <v>5.016</v>
      </c>
      <c r="V23" s="224">
        <f>ROUND(E23*U23,2)</f>
        <v>20.059999999999999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49" t="s">
        <v>289</v>
      </c>
      <c r="D24" s="239"/>
      <c r="E24" s="239"/>
      <c r="F24" s="239"/>
      <c r="G24" s="239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218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33">
        <v>10</v>
      </c>
      <c r="B25" s="234" t="s">
        <v>637</v>
      </c>
      <c r="C25" s="248" t="s">
        <v>638</v>
      </c>
      <c r="D25" s="235" t="s">
        <v>277</v>
      </c>
      <c r="E25" s="236">
        <v>3</v>
      </c>
      <c r="F25" s="237"/>
      <c r="G25" s="238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1.65E-3</v>
      </c>
      <c r="O25" s="224">
        <f>ROUND(E25*N25,2)</f>
        <v>0</v>
      </c>
      <c r="P25" s="224">
        <v>0.36499999999999999</v>
      </c>
      <c r="Q25" s="224">
        <f>ROUND(E25*P25,2)</f>
        <v>1.1000000000000001</v>
      </c>
      <c r="R25" s="224"/>
      <c r="S25" s="224" t="s">
        <v>221</v>
      </c>
      <c r="T25" s="224" t="s">
        <v>215</v>
      </c>
      <c r="U25" s="224">
        <v>3.5859999999999999</v>
      </c>
      <c r="V25" s="224">
        <f>ROUND(E25*U25,2)</f>
        <v>10.76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49" t="s">
        <v>289</v>
      </c>
      <c r="D26" s="239"/>
      <c r="E26" s="239"/>
      <c r="F26" s="239"/>
      <c r="G26" s="239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218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129</v>
      </c>
      <c r="C27" s="247" t="s">
        <v>130</v>
      </c>
      <c r="D27" s="229"/>
      <c r="E27" s="230"/>
      <c r="F27" s="231"/>
      <c r="G27" s="232">
        <f>SUMIF(AG28:AG29,"&lt;&gt;NOR",G28:G29)</f>
        <v>0</v>
      </c>
      <c r="H27" s="226"/>
      <c r="I27" s="226">
        <f>SUM(I28:I29)</f>
        <v>0</v>
      </c>
      <c r="J27" s="226"/>
      <c r="K27" s="226">
        <f>SUM(K28:K29)</f>
        <v>0</v>
      </c>
      <c r="L27" s="226"/>
      <c r="M27" s="226">
        <f>SUM(M28:M29)</f>
        <v>0</v>
      </c>
      <c r="N27" s="226"/>
      <c r="O27" s="226">
        <f>SUM(O28:O29)</f>
        <v>0</v>
      </c>
      <c r="P27" s="226"/>
      <c r="Q27" s="226">
        <f>SUM(Q28:Q29)</f>
        <v>0</v>
      </c>
      <c r="R27" s="226"/>
      <c r="S27" s="226"/>
      <c r="T27" s="226"/>
      <c r="U27" s="226"/>
      <c r="V27" s="226">
        <f>SUM(V28:V29)</f>
        <v>5.14</v>
      </c>
      <c r="W27" s="226"/>
      <c r="AG27" t="s">
        <v>210</v>
      </c>
    </row>
    <row r="28" spans="1:60" outlineLevel="1" x14ac:dyDescent="0.2">
      <c r="A28" s="240">
        <v>11</v>
      </c>
      <c r="B28" s="241" t="s">
        <v>290</v>
      </c>
      <c r="C28" s="250" t="s">
        <v>291</v>
      </c>
      <c r="D28" s="242" t="s">
        <v>255</v>
      </c>
      <c r="E28" s="243">
        <v>6.0355699999999999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0.85199999999999998</v>
      </c>
      <c r="V28" s="224">
        <f>ROUND(E28*U28,2)</f>
        <v>5.14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12</v>
      </c>
      <c r="B29" s="241" t="s">
        <v>292</v>
      </c>
      <c r="C29" s="250" t="s">
        <v>293</v>
      </c>
      <c r="D29" s="242" t="s">
        <v>255</v>
      </c>
      <c r="E29" s="243">
        <v>6.0355699999999999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131</v>
      </c>
      <c r="C30" s="247" t="s">
        <v>132</v>
      </c>
      <c r="D30" s="229"/>
      <c r="E30" s="230"/>
      <c r="F30" s="231"/>
      <c r="G30" s="232">
        <f>SUMIF(AG31:AG43,"&lt;&gt;NOR",G31:G43)</f>
        <v>0</v>
      </c>
      <c r="H30" s="226"/>
      <c r="I30" s="226">
        <f>SUM(I31:I43)</f>
        <v>0</v>
      </c>
      <c r="J30" s="226"/>
      <c r="K30" s="226">
        <f>SUM(K31:K43)</f>
        <v>0</v>
      </c>
      <c r="L30" s="226"/>
      <c r="M30" s="226">
        <f>SUM(M31:M43)</f>
        <v>0</v>
      </c>
      <c r="N30" s="226"/>
      <c r="O30" s="226">
        <f>SUM(O31:O43)</f>
        <v>0.05</v>
      </c>
      <c r="P30" s="226"/>
      <c r="Q30" s="226">
        <f>SUM(Q31:Q43)</f>
        <v>0.12</v>
      </c>
      <c r="R30" s="226"/>
      <c r="S30" s="226"/>
      <c r="T30" s="226"/>
      <c r="U30" s="226"/>
      <c r="V30" s="226">
        <f>SUM(V31:V43)</f>
        <v>19.53</v>
      </c>
      <c r="W30" s="226"/>
      <c r="AG30" t="s">
        <v>210</v>
      </c>
    </row>
    <row r="31" spans="1:60" outlineLevel="1" x14ac:dyDescent="0.2">
      <c r="A31" s="240">
        <v>13</v>
      </c>
      <c r="B31" s="241" t="s">
        <v>639</v>
      </c>
      <c r="C31" s="250" t="s">
        <v>640</v>
      </c>
      <c r="D31" s="242" t="s">
        <v>241</v>
      </c>
      <c r="E31" s="243">
        <v>30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2.0999999999999999E-3</v>
      </c>
      <c r="Q31" s="224">
        <f>ROUND(E31*P31,2)</f>
        <v>0.06</v>
      </c>
      <c r="R31" s="224"/>
      <c r="S31" s="224" t="s">
        <v>214</v>
      </c>
      <c r="T31" s="224" t="s">
        <v>233</v>
      </c>
      <c r="U31" s="224">
        <v>0.2</v>
      </c>
      <c r="V31" s="224">
        <f>ROUND(E31*U31,2)</f>
        <v>6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14</v>
      </c>
      <c r="B32" s="241" t="s">
        <v>294</v>
      </c>
      <c r="C32" s="250" t="s">
        <v>295</v>
      </c>
      <c r="D32" s="242" t="s">
        <v>261</v>
      </c>
      <c r="E32" s="243">
        <v>6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215</v>
      </c>
      <c r="U32" s="224">
        <v>8.2000000000000003E-2</v>
      </c>
      <c r="V32" s="224">
        <f>ROUND(E32*U32,2)</f>
        <v>0.49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15</v>
      </c>
      <c r="B33" s="241" t="s">
        <v>641</v>
      </c>
      <c r="C33" s="250" t="s">
        <v>642</v>
      </c>
      <c r="D33" s="242" t="s">
        <v>261</v>
      </c>
      <c r="E33" s="243">
        <v>12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215</v>
      </c>
      <c r="U33" s="224">
        <v>0.114</v>
      </c>
      <c r="V33" s="224">
        <f>ROUND(E33*U33,2)</f>
        <v>1.37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16</v>
      </c>
      <c r="B34" s="241" t="s">
        <v>643</v>
      </c>
      <c r="C34" s="250" t="s">
        <v>644</v>
      </c>
      <c r="D34" s="242" t="s">
        <v>261</v>
      </c>
      <c r="E34" s="243">
        <v>36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214</v>
      </c>
      <c r="T34" s="224" t="s">
        <v>215</v>
      </c>
      <c r="U34" s="224">
        <v>0.155</v>
      </c>
      <c r="V34" s="224">
        <f>ROUND(E34*U34,2)</f>
        <v>5.58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17</v>
      </c>
      <c r="B35" s="241" t="s">
        <v>645</v>
      </c>
      <c r="C35" s="250" t="s">
        <v>646</v>
      </c>
      <c r="D35" s="242" t="s">
        <v>255</v>
      </c>
      <c r="E35" s="243">
        <v>0.126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18</v>
      </c>
      <c r="B36" s="241" t="s">
        <v>647</v>
      </c>
      <c r="C36" s="250" t="s">
        <v>648</v>
      </c>
      <c r="D36" s="242" t="s">
        <v>241</v>
      </c>
      <c r="E36" s="243">
        <v>30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2.0999999999999999E-3</v>
      </c>
      <c r="Q36" s="224">
        <f>ROUND(E36*P36,2)</f>
        <v>0.06</v>
      </c>
      <c r="R36" s="224"/>
      <c r="S36" s="224" t="s">
        <v>221</v>
      </c>
      <c r="T36" s="224" t="s">
        <v>215</v>
      </c>
      <c r="U36" s="224">
        <v>0.2</v>
      </c>
      <c r="V36" s="224">
        <f>ROUND(E36*U36,2)</f>
        <v>6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19</v>
      </c>
      <c r="B37" s="241" t="s">
        <v>296</v>
      </c>
      <c r="C37" s="250" t="s">
        <v>297</v>
      </c>
      <c r="D37" s="242" t="s">
        <v>232</v>
      </c>
      <c r="E37" s="243">
        <v>4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298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20</v>
      </c>
      <c r="B38" s="241" t="s">
        <v>301</v>
      </c>
      <c r="C38" s="250" t="s">
        <v>302</v>
      </c>
      <c r="D38" s="242" t="s">
        <v>261</v>
      </c>
      <c r="E38" s="243">
        <v>6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3.2000000000000003E-4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298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40">
        <v>21</v>
      </c>
      <c r="B39" s="241" t="s">
        <v>649</v>
      </c>
      <c r="C39" s="250" t="s">
        <v>650</v>
      </c>
      <c r="D39" s="242" t="s">
        <v>261</v>
      </c>
      <c r="E39" s="243">
        <v>12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7.2000000000000005E-4</v>
      </c>
      <c r="O39" s="224">
        <f>ROUND(E39*N39,2)</f>
        <v>0.01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298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248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22.5" outlineLevel="1" x14ac:dyDescent="0.2">
      <c r="A40" s="240">
        <v>22</v>
      </c>
      <c r="B40" s="241" t="s">
        <v>651</v>
      </c>
      <c r="C40" s="250" t="s">
        <v>652</v>
      </c>
      <c r="D40" s="242" t="s">
        <v>261</v>
      </c>
      <c r="E40" s="243">
        <v>36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9.5E-4</v>
      </c>
      <c r="O40" s="224">
        <f>ROUND(E40*N40,2)</f>
        <v>0.03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298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248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23</v>
      </c>
      <c r="B41" s="241" t="s">
        <v>653</v>
      </c>
      <c r="C41" s="250" t="s">
        <v>654</v>
      </c>
      <c r="D41" s="242" t="s">
        <v>277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8.0000000000000002E-3</v>
      </c>
      <c r="O41" s="224">
        <f>ROUND(E41*N41,2)</f>
        <v>0.01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233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248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24</v>
      </c>
      <c r="B42" s="241" t="s">
        <v>303</v>
      </c>
      <c r="C42" s="250" t="s">
        <v>304</v>
      </c>
      <c r="D42" s="242" t="s">
        <v>255</v>
      </c>
      <c r="E42" s="243">
        <v>5.2760000000000001E-2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1.74</v>
      </c>
      <c r="V42" s="224">
        <f>ROUND(E42*U42,2)</f>
        <v>0.09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256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25</v>
      </c>
      <c r="B43" s="241" t="s">
        <v>305</v>
      </c>
      <c r="C43" s="250" t="s">
        <v>306</v>
      </c>
      <c r="D43" s="242" t="s">
        <v>255</v>
      </c>
      <c r="E43" s="243">
        <v>5.2760000000000001E-2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27" t="s">
        <v>209</v>
      </c>
      <c r="B44" s="228" t="s">
        <v>133</v>
      </c>
      <c r="C44" s="247" t="s">
        <v>134</v>
      </c>
      <c r="D44" s="229"/>
      <c r="E44" s="230"/>
      <c r="F44" s="231"/>
      <c r="G44" s="232">
        <f>SUMIF(AG45:AG52,"&lt;&gt;NOR",G45:G52)</f>
        <v>0</v>
      </c>
      <c r="H44" s="226"/>
      <c r="I44" s="226">
        <f>SUM(I45:I52)</f>
        <v>0</v>
      </c>
      <c r="J44" s="226"/>
      <c r="K44" s="226">
        <f>SUM(K45:K52)</f>
        <v>0</v>
      </c>
      <c r="L44" s="226"/>
      <c r="M44" s="226">
        <f>SUM(M45:M52)</f>
        <v>0</v>
      </c>
      <c r="N44" s="226"/>
      <c r="O44" s="226">
        <f>SUM(O45:O52)</f>
        <v>0.02</v>
      </c>
      <c r="P44" s="226"/>
      <c r="Q44" s="226">
        <f>SUM(Q45:Q52)</f>
        <v>0</v>
      </c>
      <c r="R44" s="226"/>
      <c r="S44" s="226"/>
      <c r="T44" s="226"/>
      <c r="U44" s="226"/>
      <c r="V44" s="226">
        <f>SUM(V45:V52)</f>
        <v>10.309999999999999</v>
      </c>
      <c r="W44" s="226"/>
      <c r="AG44" t="s">
        <v>210</v>
      </c>
    </row>
    <row r="45" spans="1:60" outlineLevel="1" x14ac:dyDescent="0.2">
      <c r="A45" s="233">
        <v>26</v>
      </c>
      <c r="B45" s="234" t="s">
        <v>307</v>
      </c>
      <c r="C45" s="248" t="s">
        <v>308</v>
      </c>
      <c r="D45" s="235" t="s">
        <v>261</v>
      </c>
      <c r="E45" s="236">
        <v>6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3.4000000000000002E-4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0.32</v>
      </c>
      <c r="V45" s="224">
        <f>ROUND(E45*U45,2)</f>
        <v>1.92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49" t="s">
        <v>309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33">
        <v>27</v>
      </c>
      <c r="B47" s="234" t="s">
        <v>655</v>
      </c>
      <c r="C47" s="248" t="s">
        <v>656</v>
      </c>
      <c r="D47" s="235" t="s">
        <v>261</v>
      </c>
      <c r="E47" s="236">
        <v>25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3.8000000000000002E-4</v>
      </c>
      <c r="O47" s="224">
        <f>ROUND(E47*N47,2)</f>
        <v>0.01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233</v>
      </c>
      <c r="U47" s="224">
        <v>0.32</v>
      </c>
      <c r="V47" s="224">
        <f>ROUND(E47*U47,2)</f>
        <v>8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49" t="s">
        <v>309</v>
      </c>
      <c r="D48" s="239"/>
      <c r="E48" s="239"/>
      <c r="F48" s="239"/>
      <c r="G48" s="23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218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33.75" outlineLevel="1" x14ac:dyDescent="0.2">
      <c r="A49" s="240">
        <v>28</v>
      </c>
      <c r="B49" s="241" t="s">
        <v>310</v>
      </c>
      <c r="C49" s="250" t="s">
        <v>311</v>
      </c>
      <c r="D49" s="242" t="s">
        <v>232</v>
      </c>
      <c r="E49" s="243">
        <v>2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9.0000000000000006E-5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0.18</v>
      </c>
      <c r="V49" s="224">
        <f>ROUND(E49*U49,2)</f>
        <v>0.36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29</v>
      </c>
      <c r="B50" s="241" t="s">
        <v>312</v>
      </c>
      <c r="C50" s="250" t="s">
        <v>313</v>
      </c>
      <c r="D50" s="242" t="s">
        <v>314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5.0000000000000001E-3</v>
      </c>
      <c r="O50" s="224">
        <f>ROUND(E50*N50,2)</f>
        <v>0.01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30</v>
      </c>
      <c r="B51" s="241" t="s">
        <v>315</v>
      </c>
      <c r="C51" s="250" t="s">
        <v>316</v>
      </c>
      <c r="D51" s="242" t="s">
        <v>255</v>
      </c>
      <c r="E51" s="243">
        <v>1.6719999999999999E-2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1.47</v>
      </c>
      <c r="V51" s="224">
        <f>ROUND(E51*U51,2)</f>
        <v>0.02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256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31</v>
      </c>
      <c r="B52" s="241" t="s">
        <v>317</v>
      </c>
      <c r="C52" s="250" t="s">
        <v>318</v>
      </c>
      <c r="D52" s="242" t="s">
        <v>255</v>
      </c>
      <c r="E52" s="243">
        <v>1.6719999999999999E-2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214</v>
      </c>
      <c r="T52" s="224" t="s">
        <v>233</v>
      </c>
      <c r="U52" s="224">
        <v>0.81100000000000005</v>
      </c>
      <c r="V52" s="224">
        <f>ROUND(E52*U52,2)</f>
        <v>0.01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256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227" t="s">
        <v>209</v>
      </c>
      <c r="B53" s="228" t="s">
        <v>135</v>
      </c>
      <c r="C53" s="247" t="s">
        <v>136</v>
      </c>
      <c r="D53" s="229"/>
      <c r="E53" s="230"/>
      <c r="F53" s="231"/>
      <c r="G53" s="232">
        <f>SUMIF(AG54:AG68,"&lt;&gt;NOR",G54:G68)</f>
        <v>0</v>
      </c>
      <c r="H53" s="226"/>
      <c r="I53" s="226">
        <f>SUM(I54:I68)</f>
        <v>0</v>
      </c>
      <c r="J53" s="226"/>
      <c r="K53" s="226">
        <f>SUM(K54:K68)</f>
        <v>0</v>
      </c>
      <c r="L53" s="226"/>
      <c r="M53" s="226">
        <f>SUM(M54:M68)</f>
        <v>0</v>
      </c>
      <c r="N53" s="226"/>
      <c r="O53" s="226">
        <f>SUM(O54:O68)</f>
        <v>0.08</v>
      </c>
      <c r="P53" s="226"/>
      <c r="Q53" s="226">
        <f>SUM(Q54:Q68)</f>
        <v>0.01</v>
      </c>
      <c r="R53" s="226"/>
      <c r="S53" s="226"/>
      <c r="T53" s="226"/>
      <c r="U53" s="226"/>
      <c r="V53" s="226">
        <f>SUM(V54:V68)</f>
        <v>16.09</v>
      </c>
      <c r="W53" s="226"/>
      <c r="AG53" t="s">
        <v>210</v>
      </c>
    </row>
    <row r="54" spans="1:60" outlineLevel="1" x14ac:dyDescent="0.2">
      <c r="A54" s="240">
        <v>32</v>
      </c>
      <c r="B54" s="241" t="s">
        <v>319</v>
      </c>
      <c r="C54" s="250" t="s">
        <v>320</v>
      </c>
      <c r="D54" s="242" t="s">
        <v>261</v>
      </c>
      <c r="E54" s="243">
        <v>15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2.7999999999999998E-4</v>
      </c>
      <c r="Q54" s="224">
        <f>ROUND(E54*P54,2)</f>
        <v>0</v>
      </c>
      <c r="R54" s="224"/>
      <c r="S54" s="224" t="s">
        <v>214</v>
      </c>
      <c r="T54" s="224" t="s">
        <v>233</v>
      </c>
      <c r="U54" s="224">
        <v>5.1999999999999998E-2</v>
      </c>
      <c r="V54" s="224">
        <f>ROUND(E54*U54,2)</f>
        <v>0.78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33</v>
      </c>
      <c r="B55" s="241" t="s">
        <v>321</v>
      </c>
      <c r="C55" s="250" t="s">
        <v>322</v>
      </c>
      <c r="D55" s="242" t="s">
        <v>232</v>
      </c>
      <c r="E55" s="243">
        <v>10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5.2999999999999998E-4</v>
      </c>
      <c r="Q55" s="224">
        <f>ROUND(E55*P55,2)</f>
        <v>0.01</v>
      </c>
      <c r="R55" s="224"/>
      <c r="S55" s="224" t="s">
        <v>214</v>
      </c>
      <c r="T55" s="224" t="s">
        <v>233</v>
      </c>
      <c r="U55" s="224">
        <v>6.2E-2</v>
      </c>
      <c r="V55" s="224">
        <f>ROUND(E55*U55,2)</f>
        <v>0.62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34</v>
      </c>
      <c r="B56" s="241" t="s">
        <v>325</v>
      </c>
      <c r="C56" s="250" t="s">
        <v>326</v>
      </c>
      <c r="D56" s="242" t="s">
        <v>232</v>
      </c>
      <c r="E56" s="243">
        <v>3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214</v>
      </c>
      <c r="T56" s="224" t="s">
        <v>233</v>
      </c>
      <c r="U56" s="224">
        <v>0.16500000000000001</v>
      </c>
      <c r="V56" s="224">
        <f>ROUND(E56*U56,2)</f>
        <v>0.5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33">
        <v>35</v>
      </c>
      <c r="B57" s="234" t="s">
        <v>327</v>
      </c>
      <c r="C57" s="248" t="s">
        <v>328</v>
      </c>
      <c r="D57" s="235" t="s">
        <v>261</v>
      </c>
      <c r="E57" s="236">
        <v>20</v>
      </c>
      <c r="F57" s="237"/>
      <c r="G57" s="238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214</v>
      </c>
      <c r="T57" s="224" t="s">
        <v>215</v>
      </c>
      <c r="U57" s="224">
        <v>2.9000000000000001E-2</v>
      </c>
      <c r="V57" s="224">
        <f>ROUND(E57*U57,2)</f>
        <v>0.57999999999999996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21"/>
      <c r="B58" s="222"/>
      <c r="C58" s="249" t="s">
        <v>329</v>
      </c>
      <c r="D58" s="239"/>
      <c r="E58" s="239"/>
      <c r="F58" s="239"/>
      <c r="G58" s="239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218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33">
        <v>36</v>
      </c>
      <c r="B59" s="234" t="s">
        <v>333</v>
      </c>
      <c r="C59" s="248" t="s">
        <v>334</v>
      </c>
      <c r="D59" s="235" t="s">
        <v>261</v>
      </c>
      <c r="E59" s="236">
        <v>20</v>
      </c>
      <c r="F59" s="237"/>
      <c r="G59" s="238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3.9899999999999996E-3</v>
      </c>
      <c r="O59" s="224">
        <f>ROUND(E59*N59,2)</f>
        <v>0.08</v>
      </c>
      <c r="P59" s="224">
        <v>0</v>
      </c>
      <c r="Q59" s="224">
        <f>ROUND(E59*P59,2)</f>
        <v>0</v>
      </c>
      <c r="R59" s="224"/>
      <c r="S59" s="224" t="s">
        <v>221</v>
      </c>
      <c r="T59" s="224" t="s">
        <v>233</v>
      </c>
      <c r="U59" s="224">
        <v>0.54290000000000005</v>
      </c>
      <c r="V59" s="224">
        <f>ROUND(E59*U59,2)</f>
        <v>10.86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234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49" t="s">
        <v>335</v>
      </c>
      <c r="D60" s="239"/>
      <c r="E60" s="239"/>
      <c r="F60" s="239"/>
      <c r="G60" s="239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218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59" t="s">
        <v>336</v>
      </c>
      <c r="D61" s="258"/>
      <c r="E61" s="258"/>
      <c r="F61" s="258"/>
      <c r="G61" s="258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218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ht="22.5" outlineLevel="1" x14ac:dyDescent="0.2">
      <c r="A62" s="233">
        <v>37</v>
      </c>
      <c r="B62" s="234" t="s">
        <v>337</v>
      </c>
      <c r="C62" s="248" t="s">
        <v>338</v>
      </c>
      <c r="D62" s="235" t="s">
        <v>261</v>
      </c>
      <c r="E62" s="236">
        <v>20</v>
      </c>
      <c r="F62" s="237"/>
      <c r="G62" s="238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3.0000000000000001E-5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233</v>
      </c>
      <c r="U62" s="224">
        <v>0.129</v>
      </c>
      <c r="V62" s="224">
        <f>ROUND(E62*U62,2)</f>
        <v>2.58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49" t="s">
        <v>339</v>
      </c>
      <c r="D63" s="239"/>
      <c r="E63" s="239"/>
      <c r="F63" s="239"/>
      <c r="G63" s="239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218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38</v>
      </c>
      <c r="B64" s="241" t="s">
        <v>344</v>
      </c>
      <c r="C64" s="250" t="s">
        <v>345</v>
      </c>
      <c r="D64" s="242" t="s">
        <v>232</v>
      </c>
      <c r="E64" s="243">
        <v>1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1.8E-3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298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248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40">
        <v>39</v>
      </c>
      <c r="B65" s="241" t="s">
        <v>657</v>
      </c>
      <c r="C65" s="250" t="s">
        <v>658</v>
      </c>
      <c r="D65" s="242" t="s">
        <v>277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1E-3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233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ht="22.5" outlineLevel="1" x14ac:dyDescent="0.2">
      <c r="A66" s="240">
        <v>40</v>
      </c>
      <c r="B66" s="241" t="s">
        <v>659</v>
      </c>
      <c r="C66" s="250" t="s">
        <v>660</v>
      </c>
      <c r="D66" s="242" t="s">
        <v>277</v>
      </c>
      <c r="E66" s="243">
        <v>1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1E-3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215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248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0">
        <v>41</v>
      </c>
      <c r="B67" s="241" t="s">
        <v>350</v>
      </c>
      <c r="C67" s="250" t="s">
        <v>351</v>
      </c>
      <c r="D67" s="242" t="s">
        <v>255</v>
      </c>
      <c r="E67" s="243">
        <v>8.4199999999999997E-2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214</v>
      </c>
      <c r="T67" s="224" t="s">
        <v>233</v>
      </c>
      <c r="U67" s="224">
        <v>1.327</v>
      </c>
      <c r="V67" s="224">
        <f>ROUND(E67*U67,2)</f>
        <v>0.11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256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40">
        <v>42</v>
      </c>
      <c r="B68" s="241" t="s">
        <v>352</v>
      </c>
      <c r="C68" s="250" t="s">
        <v>353</v>
      </c>
      <c r="D68" s="242" t="s">
        <v>255</v>
      </c>
      <c r="E68" s="243">
        <v>8.4199999999999997E-2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214</v>
      </c>
      <c r="T68" s="224" t="s">
        <v>233</v>
      </c>
      <c r="U68" s="224">
        <v>0.72499999999999998</v>
      </c>
      <c r="V68" s="224">
        <f>ROUND(E68*U68,2)</f>
        <v>0.06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256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x14ac:dyDescent="0.2">
      <c r="A69" s="227" t="s">
        <v>209</v>
      </c>
      <c r="B69" s="228" t="s">
        <v>141</v>
      </c>
      <c r="C69" s="247" t="s">
        <v>142</v>
      </c>
      <c r="D69" s="229"/>
      <c r="E69" s="230"/>
      <c r="F69" s="231"/>
      <c r="G69" s="232">
        <f>SUMIF(AG70:AG90,"&lt;&gt;NOR",G70:G90)</f>
        <v>0</v>
      </c>
      <c r="H69" s="226"/>
      <c r="I69" s="226">
        <f>SUM(I70:I90)</f>
        <v>0</v>
      </c>
      <c r="J69" s="226"/>
      <c r="K69" s="226">
        <f>SUM(K70:K90)</f>
        <v>0</v>
      </c>
      <c r="L69" s="226"/>
      <c r="M69" s="226">
        <f>SUM(M70:M90)</f>
        <v>0</v>
      </c>
      <c r="N69" s="226"/>
      <c r="O69" s="226">
        <f>SUM(O70:O90)</f>
        <v>0.18000000000000002</v>
      </c>
      <c r="P69" s="226"/>
      <c r="Q69" s="226">
        <f>SUM(Q70:Q90)</f>
        <v>5.73</v>
      </c>
      <c r="R69" s="226"/>
      <c r="S69" s="226"/>
      <c r="T69" s="226"/>
      <c r="U69" s="226"/>
      <c r="V69" s="226">
        <f>SUM(V70:V90)</f>
        <v>96.95</v>
      </c>
      <c r="W69" s="226"/>
      <c r="AG69" t="s">
        <v>210</v>
      </c>
    </row>
    <row r="70" spans="1:60" outlineLevel="1" x14ac:dyDescent="0.2">
      <c r="A70" s="240">
        <v>43</v>
      </c>
      <c r="B70" s="241" t="s">
        <v>661</v>
      </c>
      <c r="C70" s="250" t="s">
        <v>662</v>
      </c>
      <c r="D70" s="242" t="s">
        <v>232</v>
      </c>
      <c r="E70" s="243">
        <v>2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6.0200000000000002E-3</v>
      </c>
      <c r="O70" s="224">
        <f>ROUND(E70*N70,2)</f>
        <v>0.01</v>
      </c>
      <c r="P70" s="224">
        <v>2.68</v>
      </c>
      <c r="Q70" s="224">
        <f>ROUND(E70*P70,2)</f>
        <v>5.36</v>
      </c>
      <c r="R70" s="224"/>
      <c r="S70" s="224" t="s">
        <v>214</v>
      </c>
      <c r="T70" s="224" t="s">
        <v>233</v>
      </c>
      <c r="U70" s="224">
        <v>22.815000000000001</v>
      </c>
      <c r="V70" s="224">
        <f>ROUND(E70*U70,2)</f>
        <v>45.63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40">
        <v>44</v>
      </c>
      <c r="B71" s="241" t="s">
        <v>663</v>
      </c>
      <c r="C71" s="250" t="s">
        <v>664</v>
      </c>
      <c r="D71" s="242" t="s">
        <v>232</v>
      </c>
      <c r="E71" s="243">
        <v>2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9.1599999999999997E-3</v>
      </c>
      <c r="O71" s="224">
        <f>ROUND(E71*N71,2)</f>
        <v>0.02</v>
      </c>
      <c r="P71" s="224">
        <v>0</v>
      </c>
      <c r="Q71" s="224">
        <f>ROUND(E71*P71,2)</f>
        <v>0</v>
      </c>
      <c r="R71" s="224"/>
      <c r="S71" s="224" t="s">
        <v>214</v>
      </c>
      <c r="T71" s="224" t="s">
        <v>233</v>
      </c>
      <c r="U71" s="224">
        <v>13.52</v>
      </c>
      <c r="V71" s="224">
        <f>ROUND(E71*U71,2)</f>
        <v>27.04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234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45</v>
      </c>
      <c r="B72" s="241" t="s">
        <v>665</v>
      </c>
      <c r="C72" s="250" t="s">
        <v>666</v>
      </c>
      <c r="D72" s="242" t="s">
        <v>314</v>
      </c>
      <c r="E72" s="243">
        <v>2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7.3999999999999999E-4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214</v>
      </c>
      <c r="T72" s="224" t="s">
        <v>233</v>
      </c>
      <c r="U72" s="224">
        <v>8.2569999999999997</v>
      </c>
      <c r="V72" s="224">
        <f>ROUND(E72*U72,2)</f>
        <v>16.510000000000002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40">
        <v>46</v>
      </c>
      <c r="B73" s="241" t="s">
        <v>667</v>
      </c>
      <c r="C73" s="250" t="s">
        <v>668</v>
      </c>
      <c r="D73" s="242" t="s">
        <v>232</v>
      </c>
      <c r="E73" s="243">
        <v>2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0</v>
      </c>
      <c r="O73" s="224">
        <f>ROUND(E73*N73,2)</f>
        <v>0</v>
      </c>
      <c r="P73" s="224">
        <v>0.184</v>
      </c>
      <c r="Q73" s="224">
        <f>ROUND(E73*P73,2)</f>
        <v>0.37</v>
      </c>
      <c r="R73" s="224"/>
      <c r="S73" s="224" t="s">
        <v>214</v>
      </c>
      <c r="T73" s="224" t="s">
        <v>233</v>
      </c>
      <c r="U73" s="224">
        <v>0.83199999999999996</v>
      </c>
      <c r="V73" s="224">
        <f>ROUND(E73*U73,2)</f>
        <v>1.66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234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40">
        <v>47</v>
      </c>
      <c r="B74" s="241" t="s">
        <v>364</v>
      </c>
      <c r="C74" s="250" t="s">
        <v>365</v>
      </c>
      <c r="D74" s="242" t="s">
        <v>261</v>
      </c>
      <c r="E74" s="243">
        <v>5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3.6999999999999999E-4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214</v>
      </c>
      <c r="T74" s="224" t="s">
        <v>233</v>
      </c>
      <c r="U74" s="224">
        <v>3.1E-2</v>
      </c>
      <c r="V74" s="224">
        <f>ROUND(E74*U74,2)</f>
        <v>0.16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234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0">
        <v>48</v>
      </c>
      <c r="B75" s="241" t="s">
        <v>669</v>
      </c>
      <c r="C75" s="250" t="s">
        <v>670</v>
      </c>
      <c r="D75" s="242" t="s">
        <v>232</v>
      </c>
      <c r="E75" s="243">
        <v>2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214</v>
      </c>
      <c r="T75" s="224" t="s">
        <v>233</v>
      </c>
      <c r="U75" s="224">
        <v>0.53</v>
      </c>
      <c r="V75" s="224">
        <f>ROUND(E75*U75,2)</f>
        <v>1.06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234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0">
        <v>49</v>
      </c>
      <c r="B76" s="241" t="s">
        <v>671</v>
      </c>
      <c r="C76" s="250" t="s">
        <v>672</v>
      </c>
      <c r="D76" s="242" t="s">
        <v>255</v>
      </c>
      <c r="E76" s="243">
        <v>0.19339000000000001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0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214</v>
      </c>
      <c r="T76" s="224" t="s">
        <v>233</v>
      </c>
      <c r="U76" s="224">
        <v>13.311</v>
      </c>
      <c r="V76" s="224">
        <f>ROUND(E76*U76,2)</f>
        <v>2.57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234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40">
        <v>50</v>
      </c>
      <c r="B77" s="241" t="s">
        <v>366</v>
      </c>
      <c r="C77" s="250" t="s">
        <v>367</v>
      </c>
      <c r="D77" s="242" t="s">
        <v>314</v>
      </c>
      <c r="E77" s="243">
        <v>2</v>
      </c>
      <c r="F77" s="244"/>
      <c r="G77" s="245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0.01</v>
      </c>
      <c r="O77" s="224">
        <f>ROUND(E77*N77,2)</f>
        <v>0.02</v>
      </c>
      <c r="P77" s="224">
        <v>0</v>
      </c>
      <c r="Q77" s="224">
        <f>ROUND(E77*P77,2)</f>
        <v>0</v>
      </c>
      <c r="R77" s="224"/>
      <c r="S77" s="224" t="s">
        <v>221</v>
      </c>
      <c r="T77" s="224" t="s">
        <v>215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234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ht="22.5" outlineLevel="1" x14ac:dyDescent="0.2">
      <c r="A78" s="240">
        <v>51</v>
      </c>
      <c r="B78" s="241" t="s">
        <v>368</v>
      </c>
      <c r="C78" s="250" t="s">
        <v>369</v>
      </c>
      <c r="D78" s="242" t="s">
        <v>314</v>
      </c>
      <c r="E78" s="243">
        <v>2</v>
      </c>
      <c r="F78" s="244"/>
      <c r="G78" s="245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4"/>
      <c r="S78" s="224" t="s">
        <v>221</v>
      </c>
      <c r="T78" s="224" t="s">
        <v>215</v>
      </c>
      <c r="U78" s="224">
        <v>0</v>
      </c>
      <c r="V78" s="224">
        <f>ROUND(E78*U78,2)</f>
        <v>0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234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ht="22.5" outlineLevel="1" x14ac:dyDescent="0.2">
      <c r="A79" s="240">
        <v>52</v>
      </c>
      <c r="B79" s="241" t="s">
        <v>372</v>
      </c>
      <c r="C79" s="250" t="s">
        <v>373</v>
      </c>
      <c r="D79" s="242" t="s">
        <v>277</v>
      </c>
      <c r="E79" s="243">
        <v>2</v>
      </c>
      <c r="F79" s="244"/>
      <c r="G79" s="245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2.0000000000000001E-4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221</v>
      </c>
      <c r="T79" s="224" t="s">
        <v>215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248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40">
        <v>53</v>
      </c>
      <c r="B80" s="241" t="s">
        <v>673</v>
      </c>
      <c r="C80" s="250" t="s">
        <v>674</v>
      </c>
      <c r="D80" s="242" t="s">
        <v>277</v>
      </c>
      <c r="E80" s="243">
        <v>1</v>
      </c>
      <c r="F80" s="244"/>
      <c r="G80" s="245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0.01</v>
      </c>
      <c r="O80" s="224">
        <f>ROUND(E80*N80,2)</f>
        <v>0.01</v>
      </c>
      <c r="P80" s="224">
        <v>0</v>
      </c>
      <c r="Q80" s="224">
        <f>ROUND(E80*P80,2)</f>
        <v>0</v>
      </c>
      <c r="R80" s="224"/>
      <c r="S80" s="224" t="s">
        <v>221</v>
      </c>
      <c r="T80" s="224" t="s">
        <v>215</v>
      </c>
      <c r="U80" s="224">
        <v>0</v>
      </c>
      <c r="V80" s="224">
        <f>ROUND(E80*U80,2)</f>
        <v>0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248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40">
        <v>54</v>
      </c>
      <c r="B81" s="241" t="s">
        <v>675</v>
      </c>
      <c r="C81" s="250" t="s">
        <v>676</v>
      </c>
      <c r="D81" s="242" t="s">
        <v>677</v>
      </c>
      <c r="E81" s="243">
        <v>1</v>
      </c>
      <c r="F81" s="244"/>
      <c r="G81" s="245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4.0000000000000001E-3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221</v>
      </c>
      <c r="T81" s="224" t="s">
        <v>215</v>
      </c>
      <c r="U81" s="224">
        <v>0</v>
      </c>
      <c r="V81" s="224">
        <f>ROUND(E81*U81,2)</f>
        <v>0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248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40">
        <v>55</v>
      </c>
      <c r="B82" s="241" t="s">
        <v>374</v>
      </c>
      <c r="C82" s="250" t="s">
        <v>375</v>
      </c>
      <c r="D82" s="242" t="s">
        <v>277</v>
      </c>
      <c r="E82" s="243">
        <v>1</v>
      </c>
      <c r="F82" s="244"/>
      <c r="G82" s="245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1E-4</v>
      </c>
      <c r="O82" s="224">
        <f>ROUND(E82*N82,2)</f>
        <v>0</v>
      </c>
      <c r="P82" s="224">
        <v>0</v>
      </c>
      <c r="Q82" s="224">
        <f>ROUND(E82*P82,2)</f>
        <v>0</v>
      </c>
      <c r="R82" s="224"/>
      <c r="S82" s="224" t="s">
        <v>221</v>
      </c>
      <c r="T82" s="224" t="s">
        <v>233</v>
      </c>
      <c r="U82" s="224">
        <v>0</v>
      </c>
      <c r="V82" s="224">
        <f>ROUND(E82*U82,2)</f>
        <v>0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248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40">
        <v>56</v>
      </c>
      <c r="B83" s="241" t="s">
        <v>678</v>
      </c>
      <c r="C83" s="250" t="s">
        <v>679</v>
      </c>
      <c r="D83" s="242" t="s">
        <v>277</v>
      </c>
      <c r="E83" s="243">
        <v>2</v>
      </c>
      <c r="F83" s="244"/>
      <c r="G83" s="245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7.0000000000000001E-3</v>
      </c>
      <c r="O83" s="224">
        <f>ROUND(E83*N83,2)</f>
        <v>0.01</v>
      </c>
      <c r="P83" s="224">
        <v>0</v>
      </c>
      <c r="Q83" s="224">
        <f>ROUND(E83*P83,2)</f>
        <v>0</v>
      </c>
      <c r="R83" s="224"/>
      <c r="S83" s="224" t="s">
        <v>221</v>
      </c>
      <c r="T83" s="224" t="s">
        <v>215</v>
      </c>
      <c r="U83" s="224">
        <v>0</v>
      </c>
      <c r="V83" s="224">
        <f>ROUND(E83*U83,2)</f>
        <v>0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248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ht="33.75" outlineLevel="1" x14ac:dyDescent="0.2">
      <c r="A84" s="240">
        <v>57</v>
      </c>
      <c r="B84" s="241" t="s">
        <v>680</v>
      </c>
      <c r="C84" s="250" t="s">
        <v>681</v>
      </c>
      <c r="D84" s="242" t="s">
        <v>277</v>
      </c>
      <c r="E84" s="243">
        <v>2</v>
      </c>
      <c r="F84" s="244"/>
      <c r="G84" s="245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5.1999999999999998E-2</v>
      </c>
      <c r="O84" s="224">
        <f>ROUND(E84*N84,2)</f>
        <v>0.1</v>
      </c>
      <c r="P84" s="224">
        <v>0</v>
      </c>
      <c r="Q84" s="224">
        <f>ROUND(E84*P84,2)</f>
        <v>0</v>
      </c>
      <c r="R84" s="224"/>
      <c r="S84" s="224" t="s">
        <v>221</v>
      </c>
      <c r="T84" s="224" t="s">
        <v>215</v>
      </c>
      <c r="U84" s="224">
        <v>0</v>
      </c>
      <c r="V84" s="224">
        <f>ROUND(E84*U84,2)</f>
        <v>0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248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58</v>
      </c>
      <c r="B85" s="241" t="s">
        <v>682</v>
      </c>
      <c r="C85" s="250" t="s">
        <v>683</v>
      </c>
      <c r="D85" s="242" t="s">
        <v>277</v>
      </c>
      <c r="E85" s="243">
        <v>2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2.9999999999999997E-4</v>
      </c>
      <c r="O85" s="224">
        <f>ROUND(E85*N85,2)</f>
        <v>0</v>
      </c>
      <c r="P85" s="224">
        <v>0</v>
      </c>
      <c r="Q85" s="224">
        <f>ROUND(E85*P85,2)</f>
        <v>0</v>
      </c>
      <c r="R85" s="224"/>
      <c r="S85" s="224" t="s">
        <v>221</v>
      </c>
      <c r="T85" s="224" t="s">
        <v>215</v>
      </c>
      <c r="U85" s="224">
        <v>0</v>
      </c>
      <c r="V85" s="224">
        <f>ROUND(E85*U85,2)</f>
        <v>0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248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59</v>
      </c>
      <c r="B86" s="241" t="s">
        <v>684</v>
      </c>
      <c r="C86" s="250" t="s">
        <v>685</v>
      </c>
      <c r="D86" s="242" t="s">
        <v>277</v>
      </c>
      <c r="E86" s="243">
        <v>4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2E-3</v>
      </c>
      <c r="O86" s="224">
        <f>ROUND(E86*N86,2)</f>
        <v>0.01</v>
      </c>
      <c r="P86" s="224">
        <v>0</v>
      </c>
      <c r="Q86" s="224">
        <f>ROUND(E86*P86,2)</f>
        <v>0</v>
      </c>
      <c r="R86" s="224"/>
      <c r="S86" s="224" t="s">
        <v>221</v>
      </c>
      <c r="T86" s="224" t="s">
        <v>215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248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40">
        <v>60</v>
      </c>
      <c r="B87" s="241" t="s">
        <v>686</v>
      </c>
      <c r="C87" s="250" t="s">
        <v>687</v>
      </c>
      <c r="D87" s="242" t="s">
        <v>277</v>
      </c>
      <c r="E87" s="243">
        <v>2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5.0000000000000001E-4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221</v>
      </c>
      <c r="T87" s="224" t="s">
        <v>215</v>
      </c>
      <c r="U87" s="224">
        <v>0</v>
      </c>
      <c r="V87" s="224">
        <f>ROUND(E87*U87,2)</f>
        <v>0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248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ht="22.5" outlineLevel="1" x14ac:dyDescent="0.2">
      <c r="A88" s="240">
        <v>61</v>
      </c>
      <c r="B88" s="241" t="s">
        <v>688</v>
      </c>
      <c r="C88" s="250" t="s">
        <v>689</v>
      </c>
      <c r="D88" s="242" t="s">
        <v>277</v>
      </c>
      <c r="E88" s="243">
        <v>2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8.0000000000000004E-4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221</v>
      </c>
      <c r="T88" s="224" t="s">
        <v>215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248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62</v>
      </c>
      <c r="B89" s="241" t="s">
        <v>386</v>
      </c>
      <c r="C89" s="250" t="s">
        <v>387</v>
      </c>
      <c r="D89" s="242" t="s">
        <v>255</v>
      </c>
      <c r="E89" s="243">
        <v>0.19739000000000001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0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214</v>
      </c>
      <c r="T89" s="224" t="s">
        <v>233</v>
      </c>
      <c r="U89" s="224">
        <v>10.582000000000001</v>
      </c>
      <c r="V89" s="224">
        <f>ROUND(E89*U89,2)</f>
        <v>2.09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256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40">
        <v>63</v>
      </c>
      <c r="B90" s="241" t="s">
        <v>388</v>
      </c>
      <c r="C90" s="250" t="s">
        <v>389</v>
      </c>
      <c r="D90" s="242" t="s">
        <v>255</v>
      </c>
      <c r="E90" s="243">
        <v>0.19739000000000001</v>
      </c>
      <c r="F90" s="244"/>
      <c r="G90" s="245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4"/>
      <c r="S90" s="224" t="s">
        <v>214</v>
      </c>
      <c r="T90" s="224" t="s">
        <v>233</v>
      </c>
      <c r="U90" s="224">
        <v>1.1830000000000001</v>
      </c>
      <c r="V90" s="224">
        <f>ROUND(E90*U90,2)</f>
        <v>0.23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256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x14ac:dyDescent="0.2">
      <c r="A91" s="227" t="s">
        <v>209</v>
      </c>
      <c r="B91" s="228" t="s">
        <v>143</v>
      </c>
      <c r="C91" s="247" t="s">
        <v>144</v>
      </c>
      <c r="D91" s="229"/>
      <c r="E91" s="230"/>
      <c r="F91" s="231"/>
      <c r="G91" s="232">
        <f>SUMIF(AG92:AG110,"&lt;&gt;NOR",G92:G110)</f>
        <v>0</v>
      </c>
      <c r="H91" s="226"/>
      <c r="I91" s="226">
        <f>SUM(I92:I110)</f>
        <v>0</v>
      </c>
      <c r="J91" s="226"/>
      <c r="K91" s="226">
        <f>SUM(K92:K110)</f>
        <v>0</v>
      </c>
      <c r="L91" s="226"/>
      <c r="M91" s="226">
        <f>SUM(M92:M110)</f>
        <v>0</v>
      </c>
      <c r="N91" s="226"/>
      <c r="O91" s="226">
        <f>SUM(O92:O110)</f>
        <v>0.37</v>
      </c>
      <c r="P91" s="226"/>
      <c r="Q91" s="226">
        <f>SUM(Q92:Q110)</f>
        <v>0.76</v>
      </c>
      <c r="R91" s="226"/>
      <c r="S91" s="226"/>
      <c r="T91" s="226"/>
      <c r="U91" s="226"/>
      <c r="V91" s="226">
        <f>SUM(V92:V110)</f>
        <v>8.9600000000000009</v>
      </c>
      <c r="W91" s="226"/>
      <c r="AG91" t="s">
        <v>210</v>
      </c>
    </row>
    <row r="92" spans="1:60" outlineLevel="1" x14ac:dyDescent="0.2">
      <c r="A92" s="240">
        <v>64</v>
      </c>
      <c r="B92" s="241" t="s">
        <v>690</v>
      </c>
      <c r="C92" s="250" t="s">
        <v>691</v>
      </c>
      <c r="D92" s="242" t="s">
        <v>261</v>
      </c>
      <c r="E92" s="243">
        <v>3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0</v>
      </c>
      <c r="O92" s="224">
        <f>ROUND(E92*N92,2)</f>
        <v>0</v>
      </c>
      <c r="P92" s="224">
        <v>9.3579999999999997E-2</v>
      </c>
      <c r="Q92" s="224">
        <f>ROUND(E92*P92,2)</f>
        <v>0.28000000000000003</v>
      </c>
      <c r="R92" s="224"/>
      <c r="S92" s="224" t="s">
        <v>214</v>
      </c>
      <c r="T92" s="224" t="s">
        <v>233</v>
      </c>
      <c r="U92" s="224">
        <v>0.35</v>
      </c>
      <c r="V92" s="224">
        <f>ROUND(E92*U92,2)</f>
        <v>1.05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234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0">
        <v>65</v>
      </c>
      <c r="B93" s="241" t="s">
        <v>692</v>
      </c>
      <c r="C93" s="250" t="s">
        <v>693</v>
      </c>
      <c r="D93" s="242" t="s">
        <v>261</v>
      </c>
      <c r="E93" s="243">
        <v>2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0</v>
      </c>
      <c r="O93" s="224">
        <f>ROUND(E93*N93,2)</f>
        <v>0</v>
      </c>
      <c r="P93" s="224">
        <v>0.20748</v>
      </c>
      <c r="Q93" s="224">
        <f>ROUND(E93*P93,2)</f>
        <v>0.41</v>
      </c>
      <c r="R93" s="224"/>
      <c r="S93" s="224" t="s">
        <v>214</v>
      </c>
      <c r="T93" s="224" t="s">
        <v>233</v>
      </c>
      <c r="U93" s="224">
        <v>0.56999999999999995</v>
      </c>
      <c r="V93" s="224">
        <f>ROUND(E93*U93,2)</f>
        <v>1.1399999999999999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234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40">
        <v>66</v>
      </c>
      <c r="B94" s="241" t="s">
        <v>694</v>
      </c>
      <c r="C94" s="250" t="s">
        <v>695</v>
      </c>
      <c r="D94" s="242" t="s">
        <v>314</v>
      </c>
      <c r="E94" s="243">
        <v>1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4.7600000000000003E-3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214</v>
      </c>
      <c r="T94" s="224" t="s">
        <v>233</v>
      </c>
      <c r="U94" s="224">
        <v>1.778</v>
      </c>
      <c r="V94" s="224">
        <f>ROUND(E94*U94,2)</f>
        <v>1.78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234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40">
        <v>67</v>
      </c>
      <c r="B95" s="241" t="s">
        <v>696</v>
      </c>
      <c r="C95" s="250" t="s">
        <v>697</v>
      </c>
      <c r="D95" s="242" t="s">
        <v>314</v>
      </c>
      <c r="E95" s="243">
        <v>1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1.2540000000000001E-2</v>
      </c>
      <c r="O95" s="224">
        <f>ROUND(E95*N95,2)</f>
        <v>0.01</v>
      </c>
      <c r="P95" s="224">
        <v>0</v>
      </c>
      <c r="Q95" s="224">
        <f>ROUND(E95*P95,2)</f>
        <v>0</v>
      </c>
      <c r="R95" s="224"/>
      <c r="S95" s="224" t="s">
        <v>214</v>
      </c>
      <c r="T95" s="224" t="s">
        <v>233</v>
      </c>
      <c r="U95" s="224">
        <v>1.3520000000000001</v>
      </c>
      <c r="V95" s="224">
        <f>ROUND(E95*U95,2)</f>
        <v>1.35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234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40">
        <v>68</v>
      </c>
      <c r="B96" s="241" t="s">
        <v>698</v>
      </c>
      <c r="C96" s="250" t="s">
        <v>699</v>
      </c>
      <c r="D96" s="242" t="s">
        <v>314</v>
      </c>
      <c r="E96" s="243">
        <v>1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0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214</v>
      </c>
      <c r="T96" s="224" t="s">
        <v>215</v>
      </c>
      <c r="U96" s="224">
        <v>0.28100000000000003</v>
      </c>
      <c r="V96" s="224">
        <f>ROUND(E96*U96,2)</f>
        <v>0.28000000000000003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234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40">
        <v>69</v>
      </c>
      <c r="B97" s="241" t="s">
        <v>700</v>
      </c>
      <c r="C97" s="250" t="s">
        <v>701</v>
      </c>
      <c r="D97" s="242" t="s">
        <v>232</v>
      </c>
      <c r="E97" s="243">
        <v>3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6.9999999999999994E-5</v>
      </c>
      <c r="O97" s="224">
        <f>ROUND(E97*N97,2)</f>
        <v>0</v>
      </c>
      <c r="P97" s="224">
        <v>2.4E-2</v>
      </c>
      <c r="Q97" s="224">
        <f>ROUND(E97*P97,2)</f>
        <v>7.0000000000000007E-2</v>
      </c>
      <c r="R97" s="224"/>
      <c r="S97" s="224" t="s">
        <v>214</v>
      </c>
      <c r="T97" s="224" t="s">
        <v>215</v>
      </c>
      <c r="U97" s="224">
        <v>0.54</v>
      </c>
      <c r="V97" s="224">
        <f>ROUND(E97*U97,2)</f>
        <v>1.62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234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40">
        <v>70</v>
      </c>
      <c r="B98" s="241" t="s">
        <v>702</v>
      </c>
      <c r="C98" s="250" t="s">
        <v>703</v>
      </c>
      <c r="D98" s="242" t="s">
        <v>314</v>
      </c>
      <c r="E98" s="243">
        <v>1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0.01</v>
      </c>
      <c r="O98" s="224">
        <f>ROUND(E98*N98,2)</f>
        <v>0.01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215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234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ht="22.5" outlineLevel="1" x14ac:dyDescent="0.2">
      <c r="A99" s="240">
        <v>71</v>
      </c>
      <c r="B99" s="241" t="s">
        <v>704</v>
      </c>
      <c r="C99" s="250" t="s">
        <v>705</v>
      </c>
      <c r="D99" s="242" t="s">
        <v>314</v>
      </c>
      <c r="E99" s="243">
        <v>1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0.01</v>
      </c>
      <c r="O99" s="224">
        <f>ROUND(E99*N99,2)</f>
        <v>0.01</v>
      </c>
      <c r="P99" s="224">
        <v>0</v>
      </c>
      <c r="Q99" s="224">
        <f>ROUND(E99*P99,2)</f>
        <v>0</v>
      </c>
      <c r="R99" s="224"/>
      <c r="S99" s="224" t="s">
        <v>221</v>
      </c>
      <c r="T99" s="224" t="s">
        <v>233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234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ht="22.5" outlineLevel="1" x14ac:dyDescent="0.2">
      <c r="A100" s="240">
        <v>72</v>
      </c>
      <c r="B100" s="241" t="s">
        <v>706</v>
      </c>
      <c r="C100" s="250" t="s">
        <v>707</v>
      </c>
      <c r="D100" s="242" t="s">
        <v>277</v>
      </c>
      <c r="E100" s="243">
        <v>2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2.9999999999999997E-4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221</v>
      </c>
      <c r="T100" s="224" t="s">
        <v>215</v>
      </c>
      <c r="U100" s="224">
        <v>0</v>
      </c>
      <c r="V100" s="224">
        <f>ROUND(E100*U100,2)</f>
        <v>0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248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ht="33.75" outlineLevel="1" x14ac:dyDescent="0.2">
      <c r="A101" s="240">
        <v>73</v>
      </c>
      <c r="B101" s="241" t="s">
        <v>708</v>
      </c>
      <c r="C101" s="250" t="s">
        <v>709</v>
      </c>
      <c r="D101" s="242" t="s">
        <v>277</v>
      </c>
      <c r="E101" s="243">
        <v>1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0.08</v>
      </c>
      <c r="O101" s="224">
        <f>ROUND(E101*N101,2)</f>
        <v>0.08</v>
      </c>
      <c r="P101" s="224">
        <v>0</v>
      </c>
      <c r="Q101" s="224">
        <f>ROUND(E101*P101,2)</f>
        <v>0</v>
      </c>
      <c r="R101" s="224"/>
      <c r="S101" s="224" t="s">
        <v>221</v>
      </c>
      <c r="T101" s="224" t="s">
        <v>233</v>
      </c>
      <c r="U101" s="224">
        <v>0</v>
      </c>
      <c r="V101" s="224">
        <f>ROUND(E101*U101,2)</f>
        <v>0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248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ht="33.75" outlineLevel="1" x14ac:dyDescent="0.2">
      <c r="A102" s="240">
        <v>74</v>
      </c>
      <c r="B102" s="241" t="s">
        <v>710</v>
      </c>
      <c r="C102" s="250" t="s">
        <v>711</v>
      </c>
      <c r="D102" s="242" t="s">
        <v>232</v>
      </c>
      <c r="E102" s="243">
        <v>1</v>
      </c>
      <c r="F102" s="244"/>
      <c r="G102" s="245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4.0999999999999999E-4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221</v>
      </c>
      <c r="T102" s="224" t="s">
        <v>215</v>
      </c>
      <c r="U102" s="224">
        <v>0</v>
      </c>
      <c r="V102" s="224">
        <f>ROUND(E102*U102,2)</f>
        <v>0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248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ht="22.5" outlineLevel="1" x14ac:dyDescent="0.2">
      <c r="A103" s="240">
        <v>75</v>
      </c>
      <c r="B103" s="241" t="s">
        <v>712</v>
      </c>
      <c r="C103" s="250" t="s">
        <v>713</v>
      </c>
      <c r="D103" s="242" t="s">
        <v>277</v>
      </c>
      <c r="E103" s="243">
        <v>1</v>
      </c>
      <c r="F103" s="244"/>
      <c r="G103" s="245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2.47E-2</v>
      </c>
      <c r="O103" s="224">
        <f>ROUND(E103*N103,2)</f>
        <v>0.02</v>
      </c>
      <c r="P103" s="224">
        <v>0</v>
      </c>
      <c r="Q103" s="224">
        <f>ROUND(E103*P103,2)</f>
        <v>0</v>
      </c>
      <c r="R103" s="224"/>
      <c r="S103" s="224" t="s">
        <v>221</v>
      </c>
      <c r="T103" s="224" t="s">
        <v>215</v>
      </c>
      <c r="U103" s="224">
        <v>0</v>
      </c>
      <c r="V103" s="224">
        <f>ROUND(E103*U103,2)</f>
        <v>0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248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40">
        <v>76</v>
      </c>
      <c r="B104" s="241" t="s">
        <v>400</v>
      </c>
      <c r="C104" s="250" t="s">
        <v>401</v>
      </c>
      <c r="D104" s="242" t="s">
        <v>277</v>
      </c>
      <c r="E104" s="243">
        <v>3</v>
      </c>
      <c r="F104" s="244"/>
      <c r="G104" s="245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0.02</v>
      </c>
      <c r="O104" s="224">
        <f>ROUND(E104*N104,2)</f>
        <v>0.06</v>
      </c>
      <c r="P104" s="224">
        <v>0</v>
      </c>
      <c r="Q104" s="224">
        <f>ROUND(E104*P104,2)</f>
        <v>0</v>
      </c>
      <c r="R104" s="224"/>
      <c r="S104" s="224" t="s">
        <v>221</v>
      </c>
      <c r="T104" s="224" t="s">
        <v>215</v>
      </c>
      <c r="U104" s="224">
        <v>0</v>
      </c>
      <c r="V104" s="224">
        <f>ROUND(E104*U104,2)</f>
        <v>0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248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40">
        <v>77</v>
      </c>
      <c r="B105" s="241" t="s">
        <v>714</v>
      </c>
      <c r="C105" s="250" t="s">
        <v>715</v>
      </c>
      <c r="D105" s="242" t="s">
        <v>277</v>
      </c>
      <c r="E105" s="243">
        <v>3</v>
      </c>
      <c r="F105" s="244"/>
      <c r="G105" s="245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2.5000000000000001E-2</v>
      </c>
      <c r="O105" s="224">
        <f>ROUND(E105*N105,2)</f>
        <v>0.08</v>
      </c>
      <c r="P105" s="224">
        <v>0</v>
      </c>
      <c r="Q105" s="224">
        <f>ROUND(E105*P105,2)</f>
        <v>0</v>
      </c>
      <c r="R105" s="224"/>
      <c r="S105" s="224" t="s">
        <v>221</v>
      </c>
      <c r="T105" s="224" t="s">
        <v>215</v>
      </c>
      <c r="U105" s="224">
        <v>0</v>
      </c>
      <c r="V105" s="224">
        <f>ROUND(E105*U105,2)</f>
        <v>0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248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ht="22.5" outlineLevel="1" x14ac:dyDescent="0.2">
      <c r="A106" s="240">
        <v>78</v>
      </c>
      <c r="B106" s="241" t="s">
        <v>716</v>
      </c>
      <c r="C106" s="250" t="s">
        <v>717</v>
      </c>
      <c r="D106" s="242" t="s">
        <v>232</v>
      </c>
      <c r="E106" s="243">
        <v>1</v>
      </c>
      <c r="F106" s="244"/>
      <c r="G106" s="245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4.0999999999999999E-4</v>
      </c>
      <c r="O106" s="224">
        <f>ROUND(E106*N106,2)</f>
        <v>0</v>
      </c>
      <c r="P106" s="224">
        <v>0</v>
      </c>
      <c r="Q106" s="224">
        <f>ROUND(E106*P106,2)</f>
        <v>0</v>
      </c>
      <c r="R106" s="224"/>
      <c r="S106" s="224" t="s">
        <v>221</v>
      </c>
      <c r="T106" s="224" t="s">
        <v>215</v>
      </c>
      <c r="U106" s="224">
        <v>0</v>
      </c>
      <c r="V106" s="224">
        <f>ROUND(E106*U106,2)</f>
        <v>0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248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ht="22.5" outlineLevel="1" x14ac:dyDescent="0.2">
      <c r="A107" s="240">
        <v>79</v>
      </c>
      <c r="B107" s="241" t="s">
        <v>718</v>
      </c>
      <c r="C107" s="250" t="s">
        <v>719</v>
      </c>
      <c r="D107" s="242" t="s">
        <v>277</v>
      </c>
      <c r="E107" s="243">
        <v>1</v>
      </c>
      <c r="F107" s="244"/>
      <c r="G107" s="245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4.81E-3</v>
      </c>
      <c r="O107" s="224">
        <f>ROUND(E107*N107,2)</f>
        <v>0</v>
      </c>
      <c r="P107" s="224">
        <v>0</v>
      </c>
      <c r="Q107" s="224">
        <f>ROUND(E107*P107,2)</f>
        <v>0</v>
      </c>
      <c r="R107" s="224"/>
      <c r="S107" s="224" t="s">
        <v>221</v>
      </c>
      <c r="T107" s="224" t="s">
        <v>233</v>
      </c>
      <c r="U107" s="224">
        <v>0</v>
      </c>
      <c r="V107" s="224">
        <f>ROUND(E107*U107,2)</f>
        <v>0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248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40">
        <v>80</v>
      </c>
      <c r="B108" s="241" t="s">
        <v>720</v>
      </c>
      <c r="C108" s="250" t="s">
        <v>721</v>
      </c>
      <c r="D108" s="242" t="s">
        <v>277</v>
      </c>
      <c r="E108" s="243">
        <v>1</v>
      </c>
      <c r="F108" s="244"/>
      <c r="G108" s="245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0.1</v>
      </c>
      <c r="O108" s="224">
        <f>ROUND(E108*N108,2)</f>
        <v>0.1</v>
      </c>
      <c r="P108" s="224">
        <v>0</v>
      </c>
      <c r="Q108" s="224">
        <f>ROUND(E108*P108,2)</f>
        <v>0</v>
      </c>
      <c r="R108" s="224"/>
      <c r="S108" s="224" t="s">
        <v>221</v>
      </c>
      <c r="T108" s="224" t="s">
        <v>233</v>
      </c>
      <c r="U108" s="224">
        <v>0</v>
      </c>
      <c r="V108" s="224">
        <f>ROUND(E108*U108,2)</f>
        <v>0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248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40">
        <v>81</v>
      </c>
      <c r="B109" s="241" t="s">
        <v>402</v>
      </c>
      <c r="C109" s="250" t="s">
        <v>403</v>
      </c>
      <c r="D109" s="242" t="s">
        <v>255</v>
      </c>
      <c r="E109" s="243">
        <v>0.38344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0</v>
      </c>
      <c r="O109" s="224">
        <f>ROUND(E109*N109,2)</f>
        <v>0</v>
      </c>
      <c r="P109" s="224">
        <v>0</v>
      </c>
      <c r="Q109" s="224">
        <f>ROUND(E109*P109,2)</f>
        <v>0</v>
      </c>
      <c r="R109" s="224"/>
      <c r="S109" s="224" t="s">
        <v>214</v>
      </c>
      <c r="T109" s="224" t="s">
        <v>233</v>
      </c>
      <c r="U109" s="224">
        <v>4.0430000000000001</v>
      </c>
      <c r="V109" s="224">
        <f>ROUND(E109*U109,2)</f>
        <v>1.55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256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82</v>
      </c>
      <c r="B110" s="241" t="s">
        <v>404</v>
      </c>
      <c r="C110" s="250" t="s">
        <v>405</v>
      </c>
      <c r="D110" s="242" t="s">
        <v>255</v>
      </c>
      <c r="E110" s="243">
        <v>0.38344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233</v>
      </c>
      <c r="U110" s="224">
        <v>0.48899999999999999</v>
      </c>
      <c r="V110" s="224">
        <f>ROUND(E110*U110,2)</f>
        <v>0.19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256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x14ac:dyDescent="0.2">
      <c r="A111" s="227" t="s">
        <v>209</v>
      </c>
      <c r="B111" s="228" t="s">
        <v>145</v>
      </c>
      <c r="C111" s="247" t="s">
        <v>146</v>
      </c>
      <c r="D111" s="229"/>
      <c r="E111" s="230"/>
      <c r="F111" s="231"/>
      <c r="G111" s="232">
        <f>SUMIF(AG112:AG130,"&lt;&gt;NOR",G112:G130)</f>
        <v>0</v>
      </c>
      <c r="H111" s="226"/>
      <c r="I111" s="226">
        <f>SUM(I112:I130)</f>
        <v>0</v>
      </c>
      <c r="J111" s="226"/>
      <c r="K111" s="226">
        <f>SUM(K112:K130)</f>
        <v>0</v>
      </c>
      <c r="L111" s="226"/>
      <c r="M111" s="226">
        <f>SUM(M112:M130)</f>
        <v>0</v>
      </c>
      <c r="N111" s="226"/>
      <c r="O111" s="226">
        <f>SUM(O112:O130)</f>
        <v>0.62</v>
      </c>
      <c r="P111" s="226"/>
      <c r="Q111" s="226">
        <f>SUM(Q112:Q130)</f>
        <v>1.44</v>
      </c>
      <c r="R111" s="226"/>
      <c r="S111" s="226"/>
      <c r="T111" s="226"/>
      <c r="U111" s="226"/>
      <c r="V111" s="226">
        <f>SUM(V112:V130)</f>
        <v>47.790000000000013</v>
      </c>
      <c r="W111" s="226"/>
      <c r="AG111" t="s">
        <v>210</v>
      </c>
    </row>
    <row r="112" spans="1:60" outlineLevel="1" x14ac:dyDescent="0.2">
      <c r="A112" s="233">
        <v>83</v>
      </c>
      <c r="B112" s="234" t="s">
        <v>408</v>
      </c>
      <c r="C112" s="248" t="s">
        <v>409</v>
      </c>
      <c r="D112" s="235" t="s">
        <v>261</v>
      </c>
      <c r="E112" s="236">
        <v>6</v>
      </c>
      <c r="F112" s="237"/>
      <c r="G112" s="238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7.4200000000000004E-3</v>
      </c>
      <c r="O112" s="224">
        <f>ROUND(E112*N112,2)</f>
        <v>0.04</v>
      </c>
      <c r="P112" s="224">
        <v>0</v>
      </c>
      <c r="Q112" s="224">
        <f>ROUND(E112*P112,2)</f>
        <v>0</v>
      </c>
      <c r="R112" s="224"/>
      <c r="S112" s="224" t="s">
        <v>214</v>
      </c>
      <c r="T112" s="224" t="s">
        <v>215</v>
      </c>
      <c r="U112" s="224">
        <v>0.42099999999999999</v>
      </c>
      <c r="V112" s="224">
        <f>ROUND(E112*U112,2)</f>
        <v>2.5299999999999998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234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1"/>
      <c r="B113" s="222"/>
      <c r="C113" s="249" t="s">
        <v>335</v>
      </c>
      <c r="D113" s="239"/>
      <c r="E113" s="239"/>
      <c r="F113" s="239"/>
      <c r="G113" s="239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218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33">
        <v>84</v>
      </c>
      <c r="B114" s="234" t="s">
        <v>722</v>
      </c>
      <c r="C114" s="248" t="s">
        <v>723</v>
      </c>
      <c r="D114" s="235" t="s">
        <v>261</v>
      </c>
      <c r="E114" s="236">
        <v>12</v>
      </c>
      <c r="F114" s="237"/>
      <c r="G114" s="238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8.2400000000000008E-3</v>
      </c>
      <c r="O114" s="224">
        <f>ROUND(E114*N114,2)</f>
        <v>0.1</v>
      </c>
      <c r="P114" s="224">
        <v>0</v>
      </c>
      <c r="Q114" s="224">
        <f>ROUND(E114*P114,2)</f>
        <v>0</v>
      </c>
      <c r="R114" s="224"/>
      <c r="S114" s="224" t="s">
        <v>214</v>
      </c>
      <c r="T114" s="224" t="s">
        <v>215</v>
      </c>
      <c r="U114" s="224">
        <v>0.442</v>
      </c>
      <c r="V114" s="224">
        <f>ROUND(E114*U114,2)</f>
        <v>5.3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234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1"/>
      <c r="B115" s="222"/>
      <c r="C115" s="249" t="s">
        <v>335</v>
      </c>
      <c r="D115" s="239"/>
      <c r="E115" s="239"/>
      <c r="F115" s="239"/>
      <c r="G115" s="239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218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33">
        <v>85</v>
      </c>
      <c r="B116" s="234" t="s">
        <v>724</v>
      </c>
      <c r="C116" s="248" t="s">
        <v>725</v>
      </c>
      <c r="D116" s="235" t="s">
        <v>261</v>
      </c>
      <c r="E116" s="236">
        <v>36</v>
      </c>
      <c r="F116" s="237"/>
      <c r="G116" s="238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1.026E-2</v>
      </c>
      <c r="O116" s="224">
        <f>ROUND(E116*N116,2)</f>
        <v>0.37</v>
      </c>
      <c r="P116" s="224">
        <v>0</v>
      </c>
      <c r="Q116" s="224">
        <f>ROUND(E116*P116,2)</f>
        <v>0</v>
      </c>
      <c r="R116" s="224"/>
      <c r="S116" s="224" t="s">
        <v>214</v>
      </c>
      <c r="T116" s="224" t="s">
        <v>233</v>
      </c>
      <c r="U116" s="224">
        <v>0.52600000000000002</v>
      </c>
      <c r="V116" s="224">
        <f>ROUND(E116*U116,2)</f>
        <v>18.940000000000001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234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1"/>
      <c r="B117" s="222"/>
      <c r="C117" s="249" t="s">
        <v>335</v>
      </c>
      <c r="D117" s="239"/>
      <c r="E117" s="239"/>
      <c r="F117" s="239"/>
      <c r="G117" s="239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218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40">
        <v>86</v>
      </c>
      <c r="B118" s="241" t="s">
        <v>726</v>
      </c>
      <c r="C118" s="250" t="s">
        <v>727</v>
      </c>
      <c r="D118" s="242" t="s">
        <v>261</v>
      </c>
      <c r="E118" s="243">
        <v>40</v>
      </c>
      <c r="F118" s="244"/>
      <c r="G118" s="245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4.0000000000000003E-5</v>
      </c>
      <c r="O118" s="224">
        <f>ROUND(E118*N118,2)</f>
        <v>0</v>
      </c>
      <c r="P118" s="224">
        <v>2.5400000000000002E-3</v>
      </c>
      <c r="Q118" s="224">
        <f>ROUND(E118*P118,2)</f>
        <v>0.1</v>
      </c>
      <c r="R118" s="224"/>
      <c r="S118" s="224" t="s">
        <v>214</v>
      </c>
      <c r="T118" s="224" t="s">
        <v>233</v>
      </c>
      <c r="U118" s="224">
        <v>8.3000000000000004E-2</v>
      </c>
      <c r="V118" s="224">
        <f>ROUND(E118*U118,2)</f>
        <v>3.32</v>
      </c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234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40">
        <v>87</v>
      </c>
      <c r="B119" s="241" t="s">
        <v>728</v>
      </c>
      <c r="C119" s="250" t="s">
        <v>729</v>
      </c>
      <c r="D119" s="242" t="s">
        <v>261</v>
      </c>
      <c r="E119" s="243">
        <v>40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1E-4</v>
      </c>
      <c r="O119" s="224">
        <f>ROUND(E119*N119,2)</f>
        <v>0</v>
      </c>
      <c r="P119" s="224">
        <v>1.384E-2</v>
      </c>
      <c r="Q119" s="224">
        <f>ROUND(E119*P119,2)</f>
        <v>0.55000000000000004</v>
      </c>
      <c r="R119" s="224"/>
      <c r="S119" s="224" t="s">
        <v>214</v>
      </c>
      <c r="T119" s="224" t="s">
        <v>233</v>
      </c>
      <c r="U119" s="224">
        <v>0.19800000000000001</v>
      </c>
      <c r="V119" s="224">
        <f>ROUND(E119*U119,2)</f>
        <v>7.92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234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40">
        <v>88</v>
      </c>
      <c r="B120" s="241" t="s">
        <v>730</v>
      </c>
      <c r="C120" s="250" t="s">
        <v>731</v>
      </c>
      <c r="D120" s="242" t="s">
        <v>261</v>
      </c>
      <c r="E120" s="243">
        <v>20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1.4999999999999999E-4</v>
      </c>
      <c r="O120" s="224">
        <f>ROUND(E120*N120,2)</f>
        <v>0</v>
      </c>
      <c r="P120" s="224">
        <v>3.9559999999999998E-2</v>
      </c>
      <c r="Q120" s="224">
        <f>ROUND(E120*P120,2)</f>
        <v>0.79</v>
      </c>
      <c r="R120" s="224"/>
      <c r="S120" s="224" t="s">
        <v>214</v>
      </c>
      <c r="T120" s="224" t="s">
        <v>233</v>
      </c>
      <c r="U120" s="224">
        <v>0.26600000000000001</v>
      </c>
      <c r="V120" s="224">
        <f>ROUND(E120*U120,2)</f>
        <v>5.32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234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33">
        <v>89</v>
      </c>
      <c r="B121" s="234" t="s">
        <v>412</v>
      </c>
      <c r="C121" s="248" t="s">
        <v>413</v>
      </c>
      <c r="D121" s="235" t="s">
        <v>261</v>
      </c>
      <c r="E121" s="236">
        <v>15</v>
      </c>
      <c r="F121" s="237"/>
      <c r="G121" s="238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</v>
      </c>
      <c r="O121" s="224">
        <f>ROUND(E121*N121,2)</f>
        <v>0</v>
      </c>
      <c r="P121" s="224">
        <v>0</v>
      </c>
      <c r="Q121" s="224">
        <f>ROUND(E121*P121,2)</f>
        <v>0</v>
      </c>
      <c r="R121" s="224"/>
      <c r="S121" s="224" t="s">
        <v>214</v>
      </c>
      <c r="T121" s="224" t="s">
        <v>215</v>
      </c>
      <c r="U121" s="224">
        <v>1.7999999999999999E-2</v>
      </c>
      <c r="V121" s="224">
        <f>ROUND(E121*U121,2)</f>
        <v>0.27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234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1"/>
      <c r="B122" s="222"/>
      <c r="C122" s="249" t="s">
        <v>329</v>
      </c>
      <c r="D122" s="239"/>
      <c r="E122" s="239"/>
      <c r="F122" s="239"/>
      <c r="G122" s="239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218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33">
        <v>90</v>
      </c>
      <c r="B123" s="234" t="s">
        <v>732</v>
      </c>
      <c r="C123" s="248" t="s">
        <v>733</v>
      </c>
      <c r="D123" s="235" t="s">
        <v>261</v>
      </c>
      <c r="E123" s="236">
        <v>36</v>
      </c>
      <c r="F123" s="237"/>
      <c r="G123" s="238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214</v>
      </c>
      <c r="T123" s="224" t="s">
        <v>233</v>
      </c>
      <c r="U123" s="224">
        <v>3.2000000000000001E-2</v>
      </c>
      <c r="V123" s="224">
        <f>ROUND(E123*U123,2)</f>
        <v>1.1499999999999999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21"/>
      <c r="B124" s="222"/>
      <c r="C124" s="249" t="s">
        <v>329</v>
      </c>
      <c r="D124" s="239"/>
      <c r="E124" s="239"/>
      <c r="F124" s="239"/>
      <c r="G124" s="239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218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40">
        <v>91</v>
      </c>
      <c r="B125" s="241" t="s">
        <v>414</v>
      </c>
      <c r="C125" s="250" t="s">
        <v>415</v>
      </c>
      <c r="D125" s="242" t="s">
        <v>314</v>
      </c>
      <c r="E125" s="243">
        <v>1</v>
      </c>
      <c r="F125" s="244"/>
      <c r="G125" s="245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3.8999999999999999E-4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221</v>
      </c>
      <c r="T125" s="224" t="s">
        <v>215</v>
      </c>
      <c r="U125" s="224">
        <v>0.24199999999999999</v>
      </c>
      <c r="V125" s="224">
        <f>ROUND(E125*U125,2)</f>
        <v>0.24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234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40">
        <v>92</v>
      </c>
      <c r="B126" s="241" t="s">
        <v>416</v>
      </c>
      <c r="C126" s="250" t="s">
        <v>417</v>
      </c>
      <c r="D126" s="242" t="s">
        <v>314</v>
      </c>
      <c r="E126" s="243">
        <v>1</v>
      </c>
      <c r="F126" s="244"/>
      <c r="G126" s="245">
        <f>ROUND(E126*F126,2)</f>
        <v>0</v>
      </c>
      <c r="H126" s="225"/>
      <c r="I126" s="224">
        <f>ROUND(E126*H126,2)</f>
        <v>0</v>
      </c>
      <c r="J126" s="225"/>
      <c r="K126" s="224">
        <f>ROUND(E126*J126,2)</f>
        <v>0</v>
      </c>
      <c r="L126" s="224">
        <v>21</v>
      </c>
      <c r="M126" s="224">
        <f>G126*(1+L126/100)</f>
        <v>0</v>
      </c>
      <c r="N126" s="224">
        <v>0.01</v>
      </c>
      <c r="O126" s="224">
        <f>ROUND(E126*N126,2)</f>
        <v>0.01</v>
      </c>
      <c r="P126" s="224">
        <v>0</v>
      </c>
      <c r="Q126" s="224">
        <f>ROUND(E126*P126,2)</f>
        <v>0</v>
      </c>
      <c r="R126" s="224"/>
      <c r="S126" s="224" t="s">
        <v>221</v>
      </c>
      <c r="T126" s="224" t="s">
        <v>215</v>
      </c>
      <c r="U126" s="224">
        <v>0</v>
      </c>
      <c r="V126" s="224">
        <f>ROUND(E126*U126,2)</f>
        <v>0</v>
      </c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234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40">
        <v>93</v>
      </c>
      <c r="B127" s="241" t="s">
        <v>418</v>
      </c>
      <c r="C127" s="250" t="s">
        <v>419</v>
      </c>
      <c r="D127" s="242" t="s">
        <v>314</v>
      </c>
      <c r="E127" s="243">
        <v>1</v>
      </c>
      <c r="F127" s="244"/>
      <c r="G127" s="245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0</v>
      </c>
      <c r="O127" s="224">
        <f>ROUND(E127*N127,2)</f>
        <v>0</v>
      </c>
      <c r="P127" s="224">
        <v>0</v>
      </c>
      <c r="Q127" s="224">
        <f>ROUND(E127*P127,2)</f>
        <v>0</v>
      </c>
      <c r="R127" s="224"/>
      <c r="S127" s="224" t="s">
        <v>221</v>
      </c>
      <c r="T127" s="224" t="s">
        <v>215</v>
      </c>
      <c r="U127" s="224">
        <v>3.1E-2</v>
      </c>
      <c r="V127" s="224">
        <f>ROUND(E127*U127,2)</f>
        <v>0.03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234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ht="22.5" outlineLevel="1" x14ac:dyDescent="0.2">
      <c r="A128" s="240">
        <v>94</v>
      </c>
      <c r="B128" s="241" t="s">
        <v>420</v>
      </c>
      <c r="C128" s="250" t="s">
        <v>421</v>
      </c>
      <c r="D128" s="242" t="s">
        <v>314</v>
      </c>
      <c r="E128" s="243">
        <v>1</v>
      </c>
      <c r="F128" s="244"/>
      <c r="G128" s="245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0.1</v>
      </c>
      <c r="O128" s="224">
        <f>ROUND(E128*N128,2)</f>
        <v>0.1</v>
      </c>
      <c r="P128" s="224">
        <v>0</v>
      </c>
      <c r="Q128" s="224">
        <f>ROUND(E128*P128,2)</f>
        <v>0</v>
      </c>
      <c r="R128" s="224"/>
      <c r="S128" s="224" t="s">
        <v>221</v>
      </c>
      <c r="T128" s="224" t="s">
        <v>233</v>
      </c>
      <c r="U128" s="224">
        <v>0</v>
      </c>
      <c r="V128" s="224">
        <f>ROUND(E128*U128,2)</f>
        <v>0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248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0">
        <v>95</v>
      </c>
      <c r="B129" s="241" t="s">
        <v>422</v>
      </c>
      <c r="C129" s="250" t="s">
        <v>423</v>
      </c>
      <c r="D129" s="242" t="s">
        <v>255</v>
      </c>
      <c r="E129" s="243">
        <v>0.63175000000000003</v>
      </c>
      <c r="F129" s="244"/>
      <c r="G129" s="245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0</v>
      </c>
      <c r="O129" s="224">
        <f>ROUND(E129*N129,2)</f>
        <v>0</v>
      </c>
      <c r="P129" s="224">
        <v>0</v>
      </c>
      <c r="Q129" s="224">
        <f>ROUND(E129*P129,2)</f>
        <v>0</v>
      </c>
      <c r="R129" s="224"/>
      <c r="S129" s="224" t="s">
        <v>214</v>
      </c>
      <c r="T129" s="224" t="s">
        <v>233</v>
      </c>
      <c r="U129" s="224">
        <v>3.5630000000000002</v>
      </c>
      <c r="V129" s="224">
        <f>ROUND(E129*U129,2)</f>
        <v>2.25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256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40">
        <v>96</v>
      </c>
      <c r="B130" s="241" t="s">
        <v>424</v>
      </c>
      <c r="C130" s="250" t="s">
        <v>425</v>
      </c>
      <c r="D130" s="242" t="s">
        <v>255</v>
      </c>
      <c r="E130" s="243">
        <v>0.63175000000000003</v>
      </c>
      <c r="F130" s="244"/>
      <c r="G130" s="245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0</v>
      </c>
      <c r="O130" s="224">
        <f>ROUND(E130*N130,2)</f>
        <v>0</v>
      </c>
      <c r="P130" s="224">
        <v>0</v>
      </c>
      <c r="Q130" s="224">
        <f>ROUND(E130*P130,2)</f>
        <v>0</v>
      </c>
      <c r="R130" s="224"/>
      <c r="S130" s="224" t="s">
        <v>214</v>
      </c>
      <c r="T130" s="224" t="s">
        <v>233</v>
      </c>
      <c r="U130" s="224">
        <v>0.81599999999999995</v>
      </c>
      <c r="V130" s="224">
        <f>ROUND(E130*U130,2)</f>
        <v>0.52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256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x14ac:dyDescent="0.2">
      <c r="A131" s="227" t="s">
        <v>209</v>
      </c>
      <c r="B131" s="228" t="s">
        <v>147</v>
      </c>
      <c r="C131" s="247" t="s">
        <v>148</v>
      </c>
      <c r="D131" s="229"/>
      <c r="E131" s="230"/>
      <c r="F131" s="231"/>
      <c r="G131" s="232">
        <f>SUMIF(AG132:AG153,"&lt;&gt;NOR",G132:G153)</f>
        <v>0</v>
      </c>
      <c r="H131" s="226"/>
      <c r="I131" s="226">
        <f>SUM(I132:I153)</f>
        <v>0</v>
      </c>
      <c r="J131" s="226"/>
      <c r="K131" s="226">
        <f>SUM(K132:K153)</f>
        <v>0</v>
      </c>
      <c r="L131" s="226"/>
      <c r="M131" s="226">
        <f>SUM(M132:M153)</f>
        <v>0</v>
      </c>
      <c r="N131" s="226"/>
      <c r="O131" s="226">
        <f>SUM(O132:O153)</f>
        <v>0.02</v>
      </c>
      <c r="P131" s="226"/>
      <c r="Q131" s="226">
        <f>SUM(Q132:Q153)</f>
        <v>1.45</v>
      </c>
      <c r="R131" s="226"/>
      <c r="S131" s="226"/>
      <c r="T131" s="226"/>
      <c r="U131" s="226"/>
      <c r="V131" s="226">
        <f>SUM(V132:V153)</f>
        <v>42.519999999999989</v>
      </c>
      <c r="W131" s="226"/>
      <c r="AG131" t="s">
        <v>210</v>
      </c>
    </row>
    <row r="132" spans="1:60" outlineLevel="1" x14ac:dyDescent="0.2">
      <c r="A132" s="240">
        <v>97</v>
      </c>
      <c r="B132" s="241" t="s">
        <v>734</v>
      </c>
      <c r="C132" s="250" t="s">
        <v>735</v>
      </c>
      <c r="D132" s="242" t="s">
        <v>232</v>
      </c>
      <c r="E132" s="243">
        <v>20</v>
      </c>
      <c r="F132" s="244"/>
      <c r="G132" s="245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4">
        <v>2.0000000000000002E-5</v>
      </c>
      <c r="O132" s="224">
        <f>ROUND(E132*N132,2)</f>
        <v>0</v>
      </c>
      <c r="P132" s="224">
        <v>1.4E-2</v>
      </c>
      <c r="Q132" s="224">
        <f>ROUND(E132*P132,2)</f>
        <v>0.28000000000000003</v>
      </c>
      <c r="R132" s="224"/>
      <c r="S132" s="224" t="s">
        <v>214</v>
      </c>
      <c r="T132" s="224" t="s">
        <v>233</v>
      </c>
      <c r="U132" s="224">
        <v>0.52</v>
      </c>
      <c r="V132" s="224">
        <f>ROUND(E132*U132,2)</f>
        <v>10.4</v>
      </c>
      <c r="W132" s="22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234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40">
        <v>98</v>
      </c>
      <c r="B133" s="241" t="s">
        <v>736</v>
      </c>
      <c r="C133" s="250" t="s">
        <v>737</v>
      </c>
      <c r="D133" s="242" t="s">
        <v>232</v>
      </c>
      <c r="E133" s="243">
        <v>30</v>
      </c>
      <c r="F133" s="244"/>
      <c r="G133" s="245">
        <f>ROUND(E133*F133,2)</f>
        <v>0</v>
      </c>
      <c r="H133" s="225"/>
      <c r="I133" s="224">
        <f>ROUND(E133*H133,2)</f>
        <v>0</v>
      </c>
      <c r="J133" s="225"/>
      <c r="K133" s="224">
        <f>ROUND(E133*J133,2)</f>
        <v>0</v>
      </c>
      <c r="L133" s="224">
        <v>21</v>
      </c>
      <c r="M133" s="224">
        <f>G133*(1+L133/100)</f>
        <v>0</v>
      </c>
      <c r="N133" s="224">
        <v>2.0000000000000002E-5</v>
      </c>
      <c r="O133" s="224">
        <f>ROUND(E133*N133,2)</f>
        <v>0</v>
      </c>
      <c r="P133" s="224">
        <v>3.9E-2</v>
      </c>
      <c r="Q133" s="224">
        <f>ROUND(E133*P133,2)</f>
        <v>1.17</v>
      </c>
      <c r="R133" s="224"/>
      <c r="S133" s="224" t="s">
        <v>214</v>
      </c>
      <c r="T133" s="224" t="s">
        <v>233</v>
      </c>
      <c r="U133" s="224">
        <v>0.70699999999999996</v>
      </c>
      <c r="V133" s="224">
        <f>ROUND(E133*U133,2)</f>
        <v>21.21</v>
      </c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234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40">
        <v>99</v>
      </c>
      <c r="B134" s="241" t="s">
        <v>426</v>
      </c>
      <c r="C134" s="250" t="s">
        <v>427</v>
      </c>
      <c r="D134" s="242" t="s">
        <v>232</v>
      </c>
      <c r="E134" s="243">
        <v>4</v>
      </c>
      <c r="F134" s="244"/>
      <c r="G134" s="245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0</v>
      </c>
      <c r="O134" s="224">
        <f>ROUND(E134*N134,2)</f>
        <v>0</v>
      </c>
      <c r="P134" s="224">
        <v>0</v>
      </c>
      <c r="Q134" s="224">
        <f>ROUND(E134*P134,2)</f>
        <v>0</v>
      </c>
      <c r="R134" s="224"/>
      <c r="S134" s="224" t="s">
        <v>214</v>
      </c>
      <c r="T134" s="224" t="s">
        <v>233</v>
      </c>
      <c r="U134" s="224">
        <v>5.0999999999999997E-2</v>
      </c>
      <c r="V134" s="224">
        <f>ROUND(E134*U134,2)</f>
        <v>0.2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234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40">
        <v>100</v>
      </c>
      <c r="B135" s="241" t="s">
        <v>428</v>
      </c>
      <c r="C135" s="250" t="s">
        <v>429</v>
      </c>
      <c r="D135" s="242" t="s">
        <v>232</v>
      </c>
      <c r="E135" s="243">
        <v>8</v>
      </c>
      <c r="F135" s="244"/>
      <c r="G135" s="245">
        <f>ROUND(E135*F135,2)</f>
        <v>0</v>
      </c>
      <c r="H135" s="225"/>
      <c r="I135" s="224">
        <f>ROUND(E135*H135,2)</f>
        <v>0</v>
      </c>
      <c r="J135" s="225"/>
      <c r="K135" s="224">
        <f>ROUND(E135*J135,2)</f>
        <v>0</v>
      </c>
      <c r="L135" s="224">
        <v>21</v>
      </c>
      <c r="M135" s="224">
        <f>G135*(1+L135/100)</f>
        <v>0</v>
      </c>
      <c r="N135" s="224">
        <v>0</v>
      </c>
      <c r="O135" s="224">
        <f>ROUND(E135*N135,2)</f>
        <v>0</v>
      </c>
      <c r="P135" s="224">
        <v>0</v>
      </c>
      <c r="Q135" s="224">
        <f>ROUND(E135*P135,2)</f>
        <v>0</v>
      </c>
      <c r="R135" s="224"/>
      <c r="S135" s="224" t="s">
        <v>214</v>
      </c>
      <c r="T135" s="224" t="s">
        <v>233</v>
      </c>
      <c r="U135" s="224">
        <v>5.0999999999999997E-2</v>
      </c>
      <c r="V135" s="224">
        <f>ROUND(E135*U135,2)</f>
        <v>0.41</v>
      </c>
      <c r="W135" s="22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234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40">
        <v>101</v>
      </c>
      <c r="B136" s="241" t="s">
        <v>230</v>
      </c>
      <c r="C136" s="250" t="s">
        <v>231</v>
      </c>
      <c r="D136" s="242" t="s">
        <v>232</v>
      </c>
      <c r="E136" s="243">
        <v>2</v>
      </c>
      <c r="F136" s="244"/>
      <c r="G136" s="245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0</v>
      </c>
      <c r="O136" s="224">
        <f>ROUND(E136*N136,2)</f>
        <v>0</v>
      </c>
      <c r="P136" s="224">
        <v>0</v>
      </c>
      <c r="Q136" s="224">
        <f>ROUND(E136*P136,2)</f>
        <v>0</v>
      </c>
      <c r="R136" s="224"/>
      <c r="S136" s="224" t="s">
        <v>214</v>
      </c>
      <c r="T136" s="224" t="s">
        <v>233</v>
      </c>
      <c r="U136" s="224">
        <v>0.16500000000000001</v>
      </c>
      <c r="V136" s="224">
        <f>ROUND(E136*U136,2)</f>
        <v>0.33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234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40">
        <v>102</v>
      </c>
      <c r="B137" s="241" t="s">
        <v>432</v>
      </c>
      <c r="C137" s="250" t="s">
        <v>433</v>
      </c>
      <c r="D137" s="242" t="s">
        <v>232</v>
      </c>
      <c r="E137" s="243">
        <v>1</v>
      </c>
      <c r="F137" s="244"/>
      <c r="G137" s="245">
        <f>ROUND(E137*F137,2)</f>
        <v>0</v>
      </c>
      <c r="H137" s="225"/>
      <c r="I137" s="224">
        <f>ROUND(E137*H137,2)</f>
        <v>0</v>
      </c>
      <c r="J137" s="225"/>
      <c r="K137" s="224">
        <f>ROUND(E137*J137,2)</f>
        <v>0</v>
      </c>
      <c r="L137" s="224">
        <v>21</v>
      </c>
      <c r="M137" s="224">
        <f>G137*(1+L137/100)</f>
        <v>0</v>
      </c>
      <c r="N137" s="224">
        <v>0</v>
      </c>
      <c r="O137" s="224">
        <f>ROUND(E137*N137,2)</f>
        <v>0</v>
      </c>
      <c r="P137" s="224">
        <v>0</v>
      </c>
      <c r="Q137" s="224">
        <f>ROUND(E137*P137,2)</f>
        <v>0</v>
      </c>
      <c r="R137" s="224"/>
      <c r="S137" s="224" t="s">
        <v>214</v>
      </c>
      <c r="T137" s="224" t="s">
        <v>233</v>
      </c>
      <c r="U137" s="224">
        <v>0.22700000000000001</v>
      </c>
      <c r="V137" s="224">
        <f>ROUND(E137*U137,2)</f>
        <v>0.23</v>
      </c>
      <c r="W137" s="22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234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40">
        <v>103</v>
      </c>
      <c r="B138" s="241" t="s">
        <v>738</v>
      </c>
      <c r="C138" s="250" t="s">
        <v>739</v>
      </c>
      <c r="D138" s="242" t="s">
        <v>232</v>
      </c>
      <c r="E138" s="243">
        <v>4</v>
      </c>
      <c r="F138" s="244"/>
      <c r="G138" s="245">
        <f>ROUND(E138*F138,2)</f>
        <v>0</v>
      </c>
      <c r="H138" s="225"/>
      <c r="I138" s="224">
        <f>ROUND(E138*H138,2)</f>
        <v>0</v>
      </c>
      <c r="J138" s="225"/>
      <c r="K138" s="224">
        <f>ROUND(E138*J138,2)</f>
        <v>0</v>
      </c>
      <c r="L138" s="224">
        <v>21</v>
      </c>
      <c r="M138" s="224">
        <f>G138*(1+L138/100)</f>
        <v>0</v>
      </c>
      <c r="N138" s="224">
        <v>0</v>
      </c>
      <c r="O138" s="224">
        <f>ROUND(E138*N138,2)</f>
        <v>0</v>
      </c>
      <c r="P138" s="224">
        <v>0</v>
      </c>
      <c r="Q138" s="224">
        <f>ROUND(E138*P138,2)</f>
        <v>0</v>
      </c>
      <c r="R138" s="224"/>
      <c r="S138" s="224" t="s">
        <v>214</v>
      </c>
      <c r="T138" s="224" t="s">
        <v>215</v>
      </c>
      <c r="U138" s="224">
        <v>0.26800000000000002</v>
      </c>
      <c r="V138" s="224">
        <f>ROUND(E138*U138,2)</f>
        <v>1.07</v>
      </c>
      <c r="W138" s="22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234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40">
        <v>104</v>
      </c>
      <c r="B139" s="241" t="s">
        <v>740</v>
      </c>
      <c r="C139" s="250" t="s">
        <v>741</v>
      </c>
      <c r="D139" s="242" t="s">
        <v>232</v>
      </c>
      <c r="E139" s="243">
        <v>1</v>
      </c>
      <c r="F139" s="244"/>
      <c r="G139" s="245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0</v>
      </c>
      <c r="O139" s="224">
        <f>ROUND(E139*N139,2)</f>
        <v>0</v>
      </c>
      <c r="P139" s="224">
        <v>0</v>
      </c>
      <c r="Q139" s="224">
        <f>ROUND(E139*P139,2)</f>
        <v>0</v>
      </c>
      <c r="R139" s="224"/>
      <c r="S139" s="224" t="s">
        <v>214</v>
      </c>
      <c r="T139" s="224" t="s">
        <v>233</v>
      </c>
      <c r="U139" s="224">
        <v>0.35</v>
      </c>
      <c r="V139" s="224">
        <f>ROUND(E139*U139,2)</f>
        <v>0.35</v>
      </c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234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40">
        <v>105</v>
      </c>
      <c r="B140" s="241" t="s">
        <v>742</v>
      </c>
      <c r="C140" s="250" t="s">
        <v>743</v>
      </c>
      <c r="D140" s="242" t="s">
        <v>232</v>
      </c>
      <c r="E140" s="243">
        <v>9</v>
      </c>
      <c r="F140" s="244"/>
      <c r="G140" s="245">
        <f>ROUND(E140*F140,2)</f>
        <v>0</v>
      </c>
      <c r="H140" s="225"/>
      <c r="I140" s="224">
        <f>ROUND(E140*H140,2)</f>
        <v>0</v>
      </c>
      <c r="J140" s="225"/>
      <c r="K140" s="224">
        <f>ROUND(E140*J140,2)</f>
        <v>0</v>
      </c>
      <c r="L140" s="224">
        <v>21</v>
      </c>
      <c r="M140" s="224">
        <f>G140*(1+L140/100)</f>
        <v>0</v>
      </c>
      <c r="N140" s="224">
        <v>0</v>
      </c>
      <c r="O140" s="224">
        <f>ROUND(E140*N140,2)</f>
        <v>0</v>
      </c>
      <c r="P140" s="224">
        <v>0</v>
      </c>
      <c r="Q140" s="224">
        <f>ROUND(E140*P140,2)</f>
        <v>0</v>
      </c>
      <c r="R140" s="224"/>
      <c r="S140" s="224" t="s">
        <v>214</v>
      </c>
      <c r="T140" s="224" t="s">
        <v>233</v>
      </c>
      <c r="U140" s="224">
        <v>0.42199999999999999</v>
      </c>
      <c r="V140" s="224">
        <f>ROUND(E140*U140,2)</f>
        <v>3.8</v>
      </c>
      <c r="W140" s="22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234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40">
        <v>106</v>
      </c>
      <c r="B141" s="241" t="s">
        <v>744</v>
      </c>
      <c r="C141" s="250" t="s">
        <v>745</v>
      </c>
      <c r="D141" s="242" t="s">
        <v>232</v>
      </c>
      <c r="E141" s="243">
        <v>1</v>
      </c>
      <c r="F141" s="244"/>
      <c r="G141" s="245">
        <f>ROUND(E141*F141,2)</f>
        <v>0</v>
      </c>
      <c r="H141" s="225"/>
      <c r="I141" s="224">
        <f>ROUND(E141*H141,2)</f>
        <v>0</v>
      </c>
      <c r="J141" s="225"/>
      <c r="K141" s="224">
        <f>ROUND(E141*J141,2)</f>
        <v>0</v>
      </c>
      <c r="L141" s="224">
        <v>21</v>
      </c>
      <c r="M141" s="224">
        <f>G141*(1+L141/100)</f>
        <v>0</v>
      </c>
      <c r="N141" s="224">
        <v>0</v>
      </c>
      <c r="O141" s="224">
        <f>ROUND(E141*N141,2)</f>
        <v>0</v>
      </c>
      <c r="P141" s="224">
        <v>0</v>
      </c>
      <c r="Q141" s="224">
        <f>ROUND(E141*P141,2)</f>
        <v>0</v>
      </c>
      <c r="R141" s="224"/>
      <c r="S141" s="224" t="s">
        <v>214</v>
      </c>
      <c r="T141" s="224" t="s">
        <v>215</v>
      </c>
      <c r="U141" s="224">
        <v>0.28799999999999998</v>
      </c>
      <c r="V141" s="224">
        <f>ROUND(E141*U141,2)</f>
        <v>0.28999999999999998</v>
      </c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234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40">
        <v>107</v>
      </c>
      <c r="B142" s="241" t="s">
        <v>746</v>
      </c>
      <c r="C142" s="250" t="s">
        <v>747</v>
      </c>
      <c r="D142" s="242" t="s">
        <v>232</v>
      </c>
      <c r="E142" s="243">
        <v>5</v>
      </c>
      <c r="F142" s="244"/>
      <c r="G142" s="245">
        <f>ROUND(E142*F142,2)</f>
        <v>0</v>
      </c>
      <c r="H142" s="225"/>
      <c r="I142" s="224">
        <f>ROUND(E142*H142,2)</f>
        <v>0</v>
      </c>
      <c r="J142" s="225"/>
      <c r="K142" s="224">
        <f>ROUND(E142*J142,2)</f>
        <v>0</v>
      </c>
      <c r="L142" s="224">
        <v>21</v>
      </c>
      <c r="M142" s="224">
        <f>G142*(1+L142/100)</f>
        <v>0</v>
      </c>
      <c r="N142" s="224">
        <v>6.7000000000000002E-4</v>
      </c>
      <c r="O142" s="224">
        <f>ROUND(E142*N142,2)</f>
        <v>0</v>
      </c>
      <c r="P142" s="224">
        <v>0</v>
      </c>
      <c r="Q142" s="224">
        <f>ROUND(E142*P142,2)</f>
        <v>0</v>
      </c>
      <c r="R142" s="224"/>
      <c r="S142" s="224" t="s">
        <v>214</v>
      </c>
      <c r="T142" s="224" t="s">
        <v>233</v>
      </c>
      <c r="U142" s="224">
        <v>0.38100000000000001</v>
      </c>
      <c r="V142" s="224">
        <f>ROUND(E142*U142,2)</f>
        <v>1.91</v>
      </c>
      <c r="W142" s="22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234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ht="22.5" outlineLevel="1" x14ac:dyDescent="0.2">
      <c r="A143" s="240">
        <v>108</v>
      </c>
      <c r="B143" s="241" t="s">
        <v>436</v>
      </c>
      <c r="C143" s="250" t="s">
        <v>748</v>
      </c>
      <c r="D143" s="242" t="s">
        <v>232</v>
      </c>
      <c r="E143" s="243">
        <v>5</v>
      </c>
      <c r="F143" s="244"/>
      <c r="G143" s="245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2.5699999999999998E-3</v>
      </c>
      <c r="O143" s="224">
        <f>ROUND(E143*N143,2)</f>
        <v>0.01</v>
      </c>
      <c r="P143" s="224">
        <v>0</v>
      </c>
      <c r="Q143" s="224">
        <f>ROUND(E143*P143,2)</f>
        <v>0</v>
      </c>
      <c r="R143" s="224"/>
      <c r="S143" s="224" t="s">
        <v>221</v>
      </c>
      <c r="T143" s="224" t="s">
        <v>233</v>
      </c>
      <c r="U143" s="224">
        <v>0.433</v>
      </c>
      <c r="V143" s="224">
        <f>ROUND(E143*U143,2)</f>
        <v>2.17</v>
      </c>
      <c r="W143" s="22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234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ht="22.5" outlineLevel="1" x14ac:dyDescent="0.2">
      <c r="A144" s="240">
        <v>109</v>
      </c>
      <c r="B144" s="241" t="s">
        <v>438</v>
      </c>
      <c r="C144" s="250" t="s">
        <v>439</v>
      </c>
      <c r="D144" s="242" t="s">
        <v>232</v>
      </c>
      <c r="E144" s="243">
        <v>4</v>
      </c>
      <c r="F144" s="244"/>
      <c r="G144" s="245">
        <f>ROUND(E144*F144,2)</f>
        <v>0</v>
      </c>
      <c r="H144" s="225"/>
      <c r="I144" s="224">
        <f>ROUND(E144*H144,2)</f>
        <v>0</v>
      </c>
      <c r="J144" s="225"/>
      <c r="K144" s="224">
        <f>ROUND(E144*J144,2)</f>
        <v>0</v>
      </c>
      <c r="L144" s="224">
        <v>21</v>
      </c>
      <c r="M144" s="224">
        <f>G144*(1+L144/100)</f>
        <v>0</v>
      </c>
      <c r="N144" s="224">
        <v>6.9999999999999994E-5</v>
      </c>
      <c r="O144" s="224">
        <f>ROUND(E144*N144,2)</f>
        <v>0</v>
      </c>
      <c r="P144" s="224">
        <v>0</v>
      </c>
      <c r="Q144" s="224">
        <f>ROUND(E144*P144,2)</f>
        <v>0</v>
      </c>
      <c r="R144" s="224"/>
      <c r="S144" s="224" t="s">
        <v>221</v>
      </c>
      <c r="T144" s="224" t="s">
        <v>298</v>
      </c>
      <c r="U144" s="224">
        <v>0</v>
      </c>
      <c r="V144" s="224">
        <f>ROUND(E144*U144,2)</f>
        <v>0</v>
      </c>
      <c r="W144" s="22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248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40">
        <v>110</v>
      </c>
      <c r="B145" s="241" t="s">
        <v>749</v>
      </c>
      <c r="C145" s="250" t="s">
        <v>750</v>
      </c>
      <c r="D145" s="242" t="s">
        <v>232</v>
      </c>
      <c r="E145" s="243">
        <v>4</v>
      </c>
      <c r="F145" s="244"/>
      <c r="G145" s="245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6.8000000000000005E-4</v>
      </c>
      <c r="O145" s="224">
        <f>ROUND(E145*N145,2)</f>
        <v>0</v>
      </c>
      <c r="P145" s="224">
        <v>0</v>
      </c>
      <c r="Q145" s="224">
        <f>ROUND(E145*P145,2)</f>
        <v>0</v>
      </c>
      <c r="R145" s="224"/>
      <c r="S145" s="224" t="s">
        <v>221</v>
      </c>
      <c r="T145" s="224" t="s">
        <v>298</v>
      </c>
      <c r="U145" s="224">
        <v>0</v>
      </c>
      <c r="V145" s="224">
        <f>ROUND(E145*U145,2)</f>
        <v>0</v>
      </c>
      <c r="W145" s="22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248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40">
        <v>111</v>
      </c>
      <c r="B146" s="241" t="s">
        <v>751</v>
      </c>
      <c r="C146" s="250" t="s">
        <v>752</v>
      </c>
      <c r="D146" s="242" t="s">
        <v>232</v>
      </c>
      <c r="E146" s="243">
        <v>6</v>
      </c>
      <c r="F146" s="244"/>
      <c r="G146" s="245">
        <f>ROUND(E146*F146,2)</f>
        <v>0</v>
      </c>
      <c r="H146" s="225"/>
      <c r="I146" s="224">
        <f>ROUND(E146*H146,2)</f>
        <v>0</v>
      </c>
      <c r="J146" s="225"/>
      <c r="K146" s="224">
        <f>ROUND(E146*J146,2)</f>
        <v>0</v>
      </c>
      <c r="L146" s="224">
        <v>21</v>
      </c>
      <c r="M146" s="224">
        <f>G146*(1+L146/100)</f>
        <v>0</v>
      </c>
      <c r="N146" s="224">
        <v>1.6299999999999999E-3</v>
      </c>
      <c r="O146" s="224">
        <f>ROUND(E146*N146,2)</f>
        <v>0.01</v>
      </c>
      <c r="P146" s="224">
        <v>0</v>
      </c>
      <c r="Q146" s="224">
        <f>ROUND(E146*P146,2)</f>
        <v>0</v>
      </c>
      <c r="R146" s="224"/>
      <c r="S146" s="224" t="s">
        <v>221</v>
      </c>
      <c r="T146" s="224" t="s">
        <v>298</v>
      </c>
      <c r="U146" s="224">
        <v>0</v>
      </c>
      <c r="V146" s="224">
        <f>ROUND(E146*U146,2)</f>
        <v>0</v>
      </c>
      <c r="W146" s="22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248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40">
        <v>112</v>
      </c>
      <c r="B147" s="241" t="s">
        <v>346</v>
      </c>
      <c r="C147" s="250" t="s">
        <v>347</v>
      </c>
      <c r="D147" s="242" t="s">
        <v>232</v>
      </c>
      <c r="E147" s="243">
        <v>8</v>
      </c>
      <c r="F147" s="244"/>
      <c r="G147" s="245">
        <f>ROUND(E147*F147,2)</f>
        <v>0</v>
      </c>
      <c r="H147" s="225"/>
      <c r="I147" s="224">
        <f>ROUND(E147*H147,2)</f>
        <v>0</v>
      </c>
      <c r="J147" s="225"/>
      <c r="K147" s="224">
        <f>ROUND(E147*J147,2)</f>
        <v>0</v>
      </c>
      <c r="L147" s="224">
        <v>21</v>
      </c>
      <c r="M147" s="224">
        <f>G147*(1+L147/100)</f>
        <v>0</v>
      </c>
      <c r="N147" s="224">
        <v>1.9000000000000001E-4</v>
      </c>
      <c r="O147" s="224">
        <f>ROUND(E147*N147,2)</f>
        <v>0</v>
      </c>
      <c r="P147" s="224">
        <v>0</v>
      </c>
      <c r="Q147" s="224">
        <f>ROUND(E147*P147,2)</f>
        <v>0</v>
      </c>
      <c r="R147" s="224"/>
      <c r="S147" s="224" t="s">
        <v>221</v>
      </c>
      <c r="T147" s="224" t="s">
        <v>298</v>
      </c>
      <c r="U147" s="224">
        <v>0</v>
      </c>
      <c r="V147" s="224">
        <f>ROUND(E147*U147,2)</f>
        <v>0</v>
      </c>
      <c r="W147" s="22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248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40">
        <v>113</v>
      </c>
      <c r="B148" s="241" t="s">
        <v>753</v>
      </c>
      <c r="C148" s="250" t="s">
        <v>754</v>
      </c>
      <c r="D148" s="242" t="s">
        <v>232</v>
      </c>
      <c r="E148" s="243">
        <v>1</v>
      </c>
      <c r="F148" s="244"/>
      <c r="G148" s="245">
        <f>ROUND(E148*F148,2)</f>
        <v>0</v>
      </c>
      <c r="H148" s="225"/>
      <c r="I148" s="224">
        <f>ROUND(E148*H148,2)</f>
        <v>0</v>
      </c>
      <c r="J148" s="225"/>
      <c r="K148" s="224">
        <f>ROUND(E148*J148,2)</f>
        <v>0</v>
      </c>
      <c r="L148" s="224">
        <v>21</v>
      </c>
      <c r="M148" s="224">
        <f>G148*(1+L148/100)</f>
        <v>0</v>
      </c>
      <c r="N148" s="224">
        <v>7.6999999999999996E-4</v>
      </c>
      <c r="O148" s="224">
        <f>ROUND(E148*N148,2)</f>
        <v>0</v>
      </c>
      <c r="P148" s="224">
        <v>0</v>
      </c>
      <c r="Q148" s="224">
        <f>ROUND(E148*P148,2)</f>
        <v>0</v>
      </c>
      <c r="R148" s="224"/>
      <c r="S148" s="224" t="s">
        <v>221</v>
      </c>
      <c r="T148" s="224" t="s">
        <v>298</v>
      </c>
      <c r="U148" s="224">
        <v>0</v>
      </c>
      <c r="V148" s="224">
        <f>ROUND(E148*U148,2)</f>
        <v>0</v>
      </c>
      <c r="W148" s="22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248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40">
        <v>114</v>
      </c>
      <c r="B149" s="241" t="s">
        <v>755</v>
      </c>
      <c r="C149" s="250" t="s">
        <v>756</v>
      </c>
      <c r="D149" s="242" t="s">
        <v>232</v>
      </c>
      <c r="E149" s="243">
        <v>2</v>
      </c>
      <c r="F149" s="244"/>
      <c r="G149" s="245">
        <f>ROUND(E149*F149,2)</f>
        <v>0</v>
      </c>
      <c r="H149" s="225"/>
      <c r="I149" s="224">
        <f>ROUND(E149*H149,2)</f>
        <v>0</v>
      </c>
      <c r="J149" s="225"/>
      <c r="K149" s="224">
        <f>ROUND(E149*J149,2)</f>
        <v>0</v>
      </c>
      <c r="L149" s="224">
        <v>21</v>
      </c>
      <c r="M149" s="224">
        <f>G149*(1+L149/100)</f>
        <v>0</v>
      </c>
      <c r="N149" s="224">
        <v>1.42E-3</v>
      </c>
      <c r="O149" s="224">
        <f>ROUND(E149*N149,2)</f>
        <v>0</v>
      </c>
      <c r="P149" s="224">
        <v>0</v>
      </c>
      <c r="Q149" s="224">
        <f>ROUND(E149*P149,2)</f>
        <v>0</v>
      </c>
      <c r="R149" s="224"/>
      <c r="S149" s="224" t="s">
        <v>221</v>
      </c>
      <c r="T149" s="224" t="s">
        <v>298</v>
      </c>
      <c r="U149" s="224">
        <v>0</v>
      </c>
      <c r="V149" s="224">
        <f>ROUND(E149*U149,2)</f>
        <v>0</v>
      </c>
      <c r="W149" s="22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248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ht="22.5" outlineLevel="1" x14ac:dyDescent="0.2">
      <c r="A150" s="240">
        <v>115</v>
      </c>
      <c r="B150" s="241" t="s">
        <v>757</v>
      </c>
      <c r="C150" s="250" t="s">
        <v>758</v>
      </c>
      <c r="D150" s="242" t="s">
        <v>277</v>
      </c>
      <c r="E150" s="243">
        <v>1</v>
      </c>
      <c r="F150" s="244"/>
      <c r="G150" s="245">
        <f>ROUND(E150*F150,2)</f>
        <v>0</v>
      </c>
      <c r="H150" s="225"/>
      <c r="I150" s="224">
        <f>ROUND(E150*H150,2)</f>
        <v>0</v>
      </c>
      <c r="J150" s="225"/>
      <c r="K150" s="224">
        <f>ROUND(E150*J150,2)</f>
        <v>0</v>
      </c>
      <c r="L150" s="224">
        <v>21</v>
      </c>
      <c r="M150" s="224">
        <f>G150*(1+L150/100)</f>
        <v>0</v>
      </c>
      <c r="N150" s="224">
        <v>1.6999999999999999E-3</v>
      </c>
      <c r="O150" s="224">
        <f>ROUND(E150*N150,2)</f>
        <v>0</v>
      </c>
      <c r="P150" s="224">
        <v>0</v>
      </c>
      <c r="Q150" s="224">
        <f>ROUND(E150*P150,2)</f>
        <v>0</v>
      </c>
      <c r="R150" s="224"/>
      <c r="S150" s="224" t="s">
        <v>221</v>
      </c>
      <c r="T150" s="224" t="s">
        <v>215</v>
      </c>
      <c r="U150" s="224">
        <v>0</v>
      </c>
      <c r="V150" s="224">
        <f>ROUND(E150*U150,2)</f>
        <v>0</v>
      </c>
      <c r="W150" s="22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248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ht="22.5" outlineLevel="1" x14ac:dyDescent="0.2">
      <c r="A151" s="240">
        <v>116</v>
      </c>
      <c r="B151" s="241" t="s">
        <v>759</v>
      </c>
      <c r="C151" s="250" t="s">
        <v>760</v>
      </c>
      <c r="D151" s="242" t="s">
        <v>314</v>
      </c>
      <c r="E151" s="243">
        <v>1</v>
      </c>
      <c r="F151" s="244"/>
      <c r="G151" s="245">
        <f>ROUND(E151*F151,2)</f>
        <v>0</v>
      </c>
      <c r="H151" s="225"/>
      <c r="I151" s="224">
        <f>ROUND(E151*H151,2)</f>
        <v>0</v>
      </c>
      <c r="J151" s="225"/>
      <c r="K151" s="224">
        <f>ROUND(E151*J151,2)</f>
        <v>0</v>
      </c>
      <c r="L151" s="224">
        <v>21</v>
      </c>
      <c r="M151" s="224">
        <f>G151*(1+L151/100)</f>
        <v>0</v>
      </c>
      <c r="N151" s="224">
        <v>1.1000000000000001E-3</v>
      </c>
      <c r="O151" s="224">
        <f>ROUND(E151*N151,2)</f>
        <v>0</v>
      </c>
      <c r="P151" s="224">
        <v>0</v>
      </c>
      <c r="Q151" s="224">
        <f>ROUND(E151*P151,2)</f>
        <v>0</v>
      </c>
      <c r="R151" s="224"/>
      <c r="S151" s="224" t="s">
        <v>221</v>
      </c>
      <c r="T151" s="224" t="s">
        <v>233</v>
      </c>
      <c r="U151" s="224">
        <v>0</v>
      </c>
      <c r="V151" s="224">
        <f>ROUND(E151*U151,2)</f>
        <v>0</v>
      </c>
      <c r="W151" s="22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248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40">
        <v>117</v>
      </c>
      <c r="B152" s="241" t="s">
        <v>444</v>
      </c>
      <c r="C152" s="250" t="s">
        <v>445</v>
      </c>
      <c r="D152" s="242" t="s">
        <v>255</v>
      </c>
      <c r="E152" s="243">
        <v>3.7909999999999999E-2</v>
      </c>
      <c r="F152" s="244"/>
      <c r="G152" s="245">
        <f>ROUND(E152*F152,2)</f>
        <v>0</v>
      </c>
      <c r="H152" s="225"/>
      <c r="I152" s="224">
        <f>ROUND(E152*H152,2)</f>
        <v>0</v>
      </c>
      <c r="J152" s="225"/>
      <c r="K152" s="224">
        <f>ROUND(E152*J152,2)</f>
        <v>0</v>
      </c>
      <c r="L152" s="224">
        <v>21</v>
      </c>
      <c r="M152" s="224">
        <f>G152*(1+L152/100)</f>
        <v>0</v>
      </c>
      <c r="N152" s="224">
        <v>0</v>
      </c>
      <c r="O152" s="224">
        <f>ROUND(E152*N152,2)</f>
        <v>0</v>
      </c>
      <c r="P152" s="224">
        <v>0</v>
      </c>
      <c r="Q152" s="224">
        <f>ROUND(E152*P152,2)</f>
        <v>0</v>
      </c>
      <c r="R152" s="224"/>
      <c r="S152" s="224" t="s">
        <v>214</v>
      </c>
      <c r="T152" s="224" t="s">
        <v>233</v>
      </c>
      <c r="U152" s="224">
        <v>2.5750000000000002</v>
      </c>
      <c r="V152" s="224">
        <f>ROUND(E152*U152,2)</f>
        <v>0.1</v>
      </c>
      <c r="W152" s="22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256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40">
        <v>118</v>
      </c>
      <c r="B153" s="241" t="s">
        <v>446</v>
      </c>
      <c r="C153" s="250" t="s">
        <v>447</v>
      </c>
      <c r="D153" s="242" t="s">
        <v>255</v>
      </c>
      <c r="E153" s="243">
        <v>3.7909999999999999E-2</v>
      </c>
      <c r="F153" s="244"/>
      <c r="G153" s="245">
        <f>ROUND(E153*F153,2)</f>
        <v>0</v>
      </c>
      <c r="H153" s="225"/>
      <c r="I153" s="224">
        <f>ROUND(E153*H153,2)</f>
        <v>0</v>
      </c>
      <c r="J153" s="225"/>
      <c r="K153" s="224">
        <f>ROUND(E153*J153,2)</f>
        <v>0</v>
      </c>
      <c r="L153" s="224">
        <v>21</v>
      </c>
      <c r="M153" s="224">
        <f>G153*(1+L153/100)</f>
        <v>0</v>
      </c>
      <c r="N153" s="224">
        <v>0</v>
      </c>
      <c r="O153" s="224">
        <f>ROUND(E153*N153,2)</f>
        <v>0</v>
      </c>
      <c r="P153" s="224">
        <v>0</v>
      </c>
      <c r="Q153" s="224">
        <f>ROUND(E153*P153,2)</f>
        <v>0</v>
      </c>
      <c r="R153" s="224"/>
      <c r="S153" s="224" t="s">
        <v>214</v>
      </c>
      <c r="T153" s="224" t="s">
        <v>233</v>
      </c>
      <c r="U153" s="224">
        <v>1.355</v>
      </c>
      <c r="V153" s="224">
        <f>ROUND(E153*U153,2)</f>
        <v>0.05</v>
      </c>
      <c r="W153" s="22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256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x14ac:dyDescent="0.2">
      <c r="A154" s="227" t="s">
        <v>209</v>
      </c>
      <c r="B154" s="228" t="s">
        <v>151</v>
      </c>
      <c r="C154" s="247" t="s">
        <v>152</v>
      </c>
      <c r="D154" s="229"/>
      <c r="E154" s="230"/>
      <c r="F154" s="231"/>
      <c r="G154" s="232">
        <f>SUMIF(AG155:AG156,"&lt;&gt;NOR",G155:G156)</f>
        <v>0</v>
      </c>
      <c r="H154" s="226"/>
      <c r="I154" s="226">
        <f>SUM(I155:I156)</f>
        <v>0</v>
      </c>
      <c r="J154" s="226"/>
      <c r="K154" s="226">
        <f>SUM(K155:K156)</f>
        <v>0</v>
      </c>
      <c r="L154" s="226"/>
      <c r="M154" s="226">
        <f>SUM(M155:M156)</f>
        <v>0</v>
      </c>
      <c r="N154" s="226"/>
      <c r="O154" s="226">
        <f>SUM(O155:O156)</f>
        <v>0.02</v>
      </c>
      <c r="P154" s="226"/>
      <c r="Q154" s="226">
        <f>SUM(Q155:Q156)</f>
        <v>0</v>
      </c>
      <c r="R154" s="226"/>
      <c r="S154" s="226"/>
      <c r="T154" s="226"/>
      <c r="U154" s="226"/>
      <c r="V154" s="226">
        <f>SUM(V155:V156)</f>
        <v>0.64</v>
      </c>
      <c r="W154" s="226"/>
      <c r="AG154" t="s">
        <v>210</v>
      </c>
    </row>
    <row r="155" spans="1:60" outlineLevel="1" x14ac:dyDescent="0.2">
      <c r="A155" s="240">
        <v>119</v>
      </c>
      <c r="B155" s="241" t="s">
        <v>761</v>
      </c>
      <c r="C155" s="250" t="s">
        <v>762</v>
      </c>
      <c r="D155" s="242" t="s">
        <v>277</v>
      </c>
      <c r="E155" s="243">
        <v>2</v>
      </c>
      <c r="F155" s="244"/>
      <c r="G155" s="245">
        <f>ROUND(E155*F155,2)</f>
        <v>0</v>
      </c>
      <c r="H155" s="225"/>
      <c r="I155" s="224">
        <f>ROUND(E155*H155,2)</f>
        <v>0</v>
      </c>
      <c r="J155" s="225"/>
      <c r="K155" s="224">
        <f>ROUND(E155*J155,2)</f>
        <v>0</v>
      </c>
      <c r="L155" s="224">
        <v>21</v>
      </c>
      <c r="M155" s="224">
        <f>G155*(1+L155/100)</f>
        <v>0</v>
      </c>
      <c r="N155" s="224">
        <v>0.01</v>
      </c>
      <c r="O155" s="224">
        <f>ROUND(E155*N155,2)</f>
        <v>0.02</v>
      </c>
      <c r="P155" s="224">
        <v>0</v>
      </c>
      <c r="Q155" s="224">
        <f>ROUND(E155*P155,2)</f>
        <v>0</v>
      </c>
      <c r="R155" s="224"/>
      <c r="S155" s="224" t="s">
        <v>221</v>
      </c>
      <c r="T155" s="224" t="s">
        <v>215</v>
      </c>
      <c r="U155" s="224">
        <v>0.27139999999999997</v>
      </c>
      <c r="V155" s="224">
        <f>ROUND(E155*U155,2)</f>
        <v>0.54</v>
      </c>
      <c r="W155" s="22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234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40">
        <v>120</v>
      </c>
      <c r="B156" s="241" t="s">
        <v>763</v>
      </c>
      <c r="C156" s="250" t="s">
        <v>764</v>
      </c>
      <c r="D156" s="242" t="s">
        <v>255</v>
      </c>
      <c r="E156" s="243">
        <v>0.02</v>
      </c>
      <c r="F156" s="244"/>
      <c r="G156" s="245">
        <f>ROUND(E156*F156,2)</f>
        <v>0</v>
      </c>
      <c r="H156" s="225"/>
      <c r="I156" s="224">
        <f>ROUND(E156*H156,2)</f>
        <v>0</v>
      </c>
      <c r="J156" s="225"/>
      <c r="K156" s="224">
        <f>ROUND(E156*J156,2)</f>
        <v>0</v>
      </c>
      <c r="L156" s="224">
        <v>21</v>
      </c>
      <c r="M156" s="224">
        <f>G156*(1+L156/100)</f>
        <v>0</v>
      </c>
      <c r="N156" s="224">
        <v>0</v>
      </c>
      <c r="O156" s="224">
        <f>ROUND(E156*N156,2)</f>
        <v>0</v>
      </c>
      <c r="P156" s="224">
        <v>0</v>
      </c>
      <c r="Q156" s="224">
        <f>ROUND(E156*P156,2)</f>
        <v>0</v>
      </c>
      <c r="R156" s="224"/>
      <c r="S156" s="224" t="s">
        <v>214</v>
      </c>
      <c r="T156" s="224" t="s">
        <v>233</v>
      </c>
      <c r="U156" s="224">
        <v>4.82</v>
      </c>
      <c r="V156" s="224">
        <f>ROUND(E156*U156,2)</f>
        <v>0.1</v>
      </c>
      <c r="W156" s="22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256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x14ac:dyDescent="0.2">
      <c r="A157" s="227" t="s">
        <v>209</v>
      </c>
      <c r="B157" s="228" t="s">
        <v>153</v>
      </c>
      <c r="C157" s="247" t="s">
        <v>154</v>
      </c>
      <c r="D157" s="229"/>
      <c r="E157" s="230"/>
      <c r="F157" s="231"/>
      <c r="G157" s="232">
        <f>SUMIF(AG158:AG160,"&lt;&gt;NOR",G158:G160)</f>
        <v>0</v>
      </c>
      <c r="H157" s="226"/>
      <c r="I157" s="226">
        <f>SUM(I158:I160)</f>
        <v>0</v>
      </c>
      <c r="J157" s="226"/>
      <c r="K157" s="226">
        <f>SUM(K158:K160)</f>
        <v>0</v>
      </c>
      <c r="L157" s="226"/>
      <c r="M157" s="226">
        <f>SUM(M158:M160)</f>
        <v>0</v>
      </c>
      <c r="N157" s="226"/>
      <c r="O157" s="226">
        <f>SUM(O158:O160)</f>
        <v>0.12</v>
      </c>
      <c r="P157" s="226"/>
      <c r="Q157" s="226">
        <f>SUM(Q158:Q160)</f>
        <v>2</v>
      </c>
      <c r="R157" s="226"/>
      <c r="S157" s="226"/>
      <c r="T157" s="226"/>
      <c r="U157" s="226"/>
      <c r="V157" s="226">
        <f>SUM(V158:V160)</f>
        <v>98.699999999999989</v>
      </c>
      <c r="W157" s="226"/>
      <c r="AG157" t="s">
        <v>210</v>
      </c>
    </row>
    <row r="158" spans="1:60" outlineLevel="1" x14ac:dyDescent="0.2">
      <c r="A158" s="240">
        <v>121</v>
      </c>
      <c r="B158" s="241" t="s">
        <v>448</v>
      </c>
      <c r="C158" s="250" t="s">
        <v>449</v>
      </c>
      <c r="D158" s="242" t="s">
        <v>450</v>
      </c>
      <c r="E158" s="243">
        <v>80</v>
      </c>
      <c r="F158" s="244"/>
      <c r="G158" s="245">
        <f>ROUND(E158*F158,2)</f>
        <v>0</v>
      </c>
      <c r="H158" s="225"/>
      <c r="I158" s="224">
        <f>ROUND(E158*H158,2)</f>
        <v>0</v>
      </c>
      <c r="J158" s="225"/>
      <c r="K158" s="224">
        <f>ROUND(E158*J158,2)</f>
        <v>0</v>
      </c>
      <c r="L158" s="224">
        <v>21</v>
      </c>
      <c r="M158" s="224">
        <f>G158*(1+L158/100)</f>
        <v>0</v>
      </c>
      <c r="N158" s="224">
        <v>6.0000000000000002E-5</v>
      </c>
      <c r="O158" s="224">
        <f>ROUND(E158*N158,2)</f>
        <v>0</v>
      </c>
      <c r="P158" s="224">
        <v>0</v>
      </c>
      <c r="Q158" s="224">
        <f>ROUND(E158*P158,2)</f>
        <v>0</v>
      </c>
      <c r="R158" s="224"/>
      <c r="S158" s="224" t="s">
        <v>214</v>
      </c>
      <c r="T158" s="224" t="s">
        <v>233</v>
      </c>
      <c r="U158" s="224">
        <v>0.30399999999999999</v>
      </c>
      <c r="V158" s="224">
        <f>ROUND(E158*U158,2)</f>
        <v>24.32</v>
      </c>
      <c r="W158" s="22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234</v>
      </c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40">
        <v>122</v>
      </c>
      <c r="B159" s="241" t="s">
        <v>765</v>
      </c>
      <c r="C159" s="250" t="s">
        <v>766</v>
      </c>
      <c r="D159" s="242" t="s">
        <v>450</v>
      </c>
      <c r="E159" s="243">
        <v>2000</v>
      </c>
      <c r="F159" s="244"/>
      <c r="G159" s="245">
        <f>ROUND(E159*F159,2)</f>
        <v>0</v>
      </c>
      <c r="H159" s="225"/>
      <c r="I159" s="224">
        <f>ROUND(E159*H159,2)</f>
        <v>0</v>
      </c>
      <c r="J159" s="225"/>
      <c r="K159" s="224">
        <f>ROUND(E159*J159,2)</f>
        <v>0</v>
      </c>
      <c r="L159" s="224">
        <v>21</v>
      </c>
      <c r="M159" s="224">
        <f>G159*(1+L159/100)</f>
        <v>0</v>
      </c>
      <c r="N159" s="224">
        <v>6.0000000000000002E-5</v>
      </c>
      <c r="O159" s="224">
        <f>ROUND(E159*N159,2)</f>
        <v>0.12</v>
      </c>
      <c r="P159" s="224">
        <v>1E-3</v>
      </c>
      <c r="Q159" s="224">
        <f>ROUND(E159*P159,2)</f>
        <v>2</v>
      </c>
      <c r="R159" s="224"/>
      <c r="S159" s="224" t="s">
        <v>214</v>
      </c>
      <c r="T159" s="224" t="s">
        <v>233</v>
      </c>
      <c r="U159" s="224">
        <v>3.6999999999999998E-2</v>
      </c>
      <c r="V159" s="224">
        <f>ROUND(E159*U159,2)</f>
        <v>74</v>
      </c>
      <c r="W159" s="22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234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40">
        <v>123</v>
      </c>
      <c r="B160" s="241" t="s">
        <v>451</v>
      </c>
      <c r="C160" s="250" t="s">
        <v>452</v>
      </c>
      <c r="D160" s="242" t="s">
        <v>255</v>
      </c>
      <c r="E160" s="243">
        <v>0.12479999999999999</v>
      </c>
      <c r="F160" s="244"/>
      <c r="G160" s="245">
        <f>ROUND(E160*F160,2)</f>
        <v>0</v>
      </c>
      <c r="H160" s="225"/>
      <c r="I160" s="224">
        <f>ROUND(E160*H160,2)</f>
        <v>0</v>
      </c>
      <c r="J160" s="225"/>
      <c r="K160" s="224">
        <f>ROUND(E160*J160,2)</f>
        <v>0</v>
      </c>
      <c r="L160" s="224">
        <v>21</v>
      </c>
      <c r="M160" s="224">
        <f>G160*(1+L160/100)</f>
        <v>0</v>
      </c>
      <c r="N160" s="224">
        <v>0</v>
      </c>
      <c r="O160" s="224">
        <f>ROUND(E160*N160,2)</f>
        <v>0</v>
      </c>
      <c r="P160" s="224">
        <v>0</v>
      </c>
      <c r="Q160" s="224">
        <f>ROUND(E160*P160,2)</f>
        <v>0</v>
      </c>
      <c r="R160" s="224"/>
      <c r="S160" s="224" t="s">
        <v>214</v>
      </c>
      <c r="T160" s="224" t="s">
        <v>233</v>
      </c>
      <c r="U160" s="224">
        <v>3.0059999999999998</v>
      </c>
      <c r="V160" s="224">
        <f>ROUND(E160*U160,2)</f>
        <v>0.38</v>
      </c>
      <c r="W160" s="22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256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x14ac:dyDescent="0.2">
      <c r="A161" s="227" t="s">
        <v>209</v>
      </c>
      <c r="B161" s="228" t="s">
        <v>155</v>
      </c>
      <c r="C161" s="247" t="s">
        <v>156</v>
      </c>
      <c r="D161" s="229"/>
      <c r="E161" s="230"/>
      <c r="F161" s="231"/>
      <c r="G161" s="232">
        <f>SUMIF(AG162:AG165,"&lt;&gt;NOR",G162:G165)</f>
        <v>0</v>
      </c>
      <c r="H161" s="226"/>
      <c r="I161" s="226">
        <f>SUM(I162:I165)</f>
        <v>0</v>
      </c>
      <c r="J161" s="226"/>
      <c r="K161" s="226">
        <f>SUM(K162:K165)</f>
        <v>0</v>
      </c>
      <c r="L161" s="226"/>
      <c r="M161" s="226">
        <f>SUM(M162:M165)</f>
        <v>0</v>
      </c>
      <c r="N161" s="226"/>
      <c r="O161" s="226">
        <f>SUM(O162:O165)</f>
        <v>0</v>
      </c>
      <c r="P161" s="226"/>
      <c r="Q161" s="226">
        <f>SUM(Q162:Q165)</f>
        <v>0</v>
      </c>
      <c r="R161" s="226"/>
      <c r="S161" s="226"/>
      <c r="T161" s="226"/>
      <c r="U161" s="226"/>
      <c r="V161" s="226">
        <f>SUM(V162:V165)</f>
        <v>8.49</v>
      </c>
      <c r="W161" s="226"/>
      <c r="AG161" t="s">
        <v>210</v>
      </c>
    </row>
    <row r="162" spans="1:60" outlineLevel="1" x14ac:dyDescent="0.2">
      <c r="A162" s="233">
        <v>124</v>
      </c>
      <c r="B162" s="234" t="s">
        <v>453</v>
      </c>
      <c r="C162" s="248" t="s">
        <v>454</v>
      </c>
      <c r="D162" s="235" t="s">
        <v>241</v>
      </c>
      <c r="E162" s="236">
        <v>5</v>
      </c>
      <c r="F162" s="237"/>
      <c r="G162" s="238">
        <f>ROUND(E162*F162,2)</f>
        <v>0</v>
      </c>
      <c r="H162" s="225"/>
      <c r="I162" s="224">
        <f>ROUND(E162*H162,2)</f>
        <v>0</v>
      </c>
      <c r="J162" s="225"/>
      <c r="K162" s="224">
        <f>ROUND(E162*J162,2)</f>
        <v>0</v>
      </c>
      <c r="L162" s="224">
        <v>21</v>
      </c>
      <c r="M162" s="224">
        <f>G162*(1+L162/100)</f>
        <v>0</v>
      </c>
      <c r="N162" s="224">
        <v>3.1E-4</v>
      </c>
      <c r="O162" s="224">
        <f>ROUND(E162*N162,2)</f>
        <v>0</v>
      </c>
      <c r="P162" s="224">
        <v>0</v>
      </c>
      <c r="Q162" s="224">
        <f>ROUND(E162*P162,2)</f>
        <v>0</v>
      </c>
      <c r="R162" s="224"/>
      <c r="S162" s="224" t="s">
        <v>214</v>
      </c>
      <c r="T162" s="224" t="s">
        <v>233</v>
      </c>
      <c r="U162" s="224">
        <v>0.40300000000000002</v>
      </c>
      <c r="V162" s="224">
        <f>ROUND(E162*U162,2)</f>
        <v>2.02</v>
      </c>
      <c r="W162" s="22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234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21"/>
      <c r="B163" s="222"/>
      <c r="C163" s="249" t="s">
        <v>455</v>
      </c>
      <c r="D163" s="239"/>
      <c r="E163" s="239"/>
      <c r="F163" s="239"/>
      <c r="G163" s="239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218</v>
      </c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40">
        <v>125</v>
      </c>
      <c r="B164" s="241" t="s">
        <v>456</v>
      </c>
      <c r="C164" s="250" t="s">
        <v>457</v>
      </c>
      <c r="D164" s="242" t="s">
        <v>261</v>
      </c>
      <c r="E164" s="243">
        <v>54</v>
      </c>
      <c r="F164" s="244"/>
      <c r="G164" s="245">
        <f>ROUND(E164*F164,2)</f>
        <v>0</v>
      </c>
      <c r="H164" s="225"/>
      <c r="I164" s="224">
        <f>ROUND(E164*H164,2)</f>
        <v>0</v>
      </c>
      <c r="J164" s="225"/>
      <c r="K164" s="224">
        <f>ROUND(E164*J164,2)</f>
        <v>0</v>
      </c>
      <c r="L164" s="224">
        <v>21</v>
      </c>
      <c r="M164" s="224">
        <f>G164*(1+L164/100)</f>
        <v>0</v>
      </c>
      <c r="N164" s="224">
        <v>9.0000000000000006E-5</v>
      </c>
      <c r="O164" s="224">
        <f>ROUND(E164*N164,2)</f>
        <v>0</v>
      </c>
      <c r="P164" s="224">
        <v>0</v>
      </c>
      <c r="Q164" s="224">
        <f>ROUND(E164*P164,2)</f>
        <v>0</v>
      </c>
      <c r="R164" s="224"/>
      <c r="S164" s="224" t="s">
        <v>214</v>
      </c>
      <c r="T164" s="224" t="s">
        <v>233</v>
      </c>
      <c r="U164" s="224">
        <v>0.11600000000000001</v>
      </c>
      <c r="V164" s="224">
        <f>ROUND(E164*U164,2)</f>
        <v>6.26</v>
      </c>
      <c r="W164" s="22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234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40">
        <v>126</v>
      </c>
      <c r="B165" s="241" t="s">
        <v>767</v>
      </c>
      <c r="C165" s="250" t="s">
        <v>768</v>
      </c>
      <c r="D165" s="242" t="s">
        <v>261</v>
      </c>
      <c r="E165" s="243">
        <v>2</v>
      </c>
      <c r="F165" s="244"/>
      <c r="G165" s="245">
        <f>ROUND(E165*F165,2)</f>
        <v>0</v>
      </c>
      <c r="H165" s="225"/>
      <c r="I165" s="224">
        <f>ROUND(E165*H165,2)</f>
        <v>0</v>
      </c>
      <c r="J165" s="225"/>
      <c r="K165" s="224">
        <f>ROUND(E165*J165,2)</f>
        <v>0</v>
      </c>
      <c r="L165" s="224">
        <v>21</v>
      </c>
      <c r="M165" s="224">
        <f>G165*(1+L165/100)</f>
        <v>0</v>
      </c>
      <c r="N165" s="224">
        <v>9.0000000000000006E-5</v>
      </c>
      <c r="O165" s="224">
        <f>ROUND(E165*N165,2)</f>
        <v>0</v>
      </c>
      <c r="P165" s="224">
        <v>0</v>
      </c>
      <c r="Q165" s="224">
        <f>ROUND(E165*P165,2)</f>
        <v>0</v>
      </c>
      <c r="R165" s="224"/>
      <c r="S165" s="224" t="s">
        <v>214</v>
      </c>
      <c r="T165" s="224" t="s">
        <v>233</v>
      </c>
      <c r="U165" s="224">
        <v>0.10299999999999999</v>
      </c>
      <c r="V165" s="224">
        <f>ROUND(E165*U165,2)</f>
        <v>0.21</v>
      </c>
      <c r="W165" s="22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234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x14ac:dyDescent="0.2">
      <c r="A166" s="227" t="s">
        <v>209</v>
      </c>
      <c r="B166" s="228" t="s">
        <v>157</v>
      </c>
      <c r="C166" s="247" t="s">
        <v>158</v>
      </c>
      <c r="D166" s="229"/>
      <c r="E166" s="230"/>
      <c r="F166" s="231"/>
      <c r="G166" s="232">
        <f>SUMIF(AG167:AG167,"&lt;&gt;NOR",G167:G167)</f>
        <v>0</v>
      </c>
      <c r="H166" s="226"/>
      <c r="I166" s="226">
        <f>SUM(I167:I167)</f>
        <v>0</v>
      </c>
      <c r="J166" s="226"/>
      <c r="K166" s="226">
        <f>SUM(K167:K167)</f>
        <v>0</v>
      </c>
      <c r="L166" s="226"/>
      <c r="M166" s="226">
        <f>SUM(M167:M167)</f>
        <v>0</v>
      </c>
      <c r="N166" s="226"/>
      <c r="O166" s="226">
        <f>SUM(O167:O167)</f>
        <v>0.1</v>
      </c>
      <c r="P166" s="226"/>
      <c r="Q166" s="226">
        <f>SUM(Q167:Q167)</f>
        <v>0</v>
      </c>
      <c r="R166" s="226"/>
      <c r="S166" s="226"/>
      <c r="T166" s="226"/>
      <c r="U166" s="226"/>
      <c r="V166" s="226">
        <f>SUM(V167:V167)</f>
        <v>22.11</v>
      </c>
      <c r="W166" s="226"/>
      <c r="AG166" t="s">
        <v>210</v>
      </c>
    </row>
    <row r="167" spans="1:60" ht="33.75" outlineLevel="1" x14ac:dyDescent="0.2">
      <c r="A167" s="240">
        <v>127</v>
      </c>
      <c r="B167" s="241" t="s">
        <v>458</v>
      </c>
      <c r="C167" s="250" t="s">
        <v>769</v>
      </c>
      <c r="D167" s="242" t="s">
        <v>241</v>
      </c>
      <c r="E167" s="243">
        <v>217</v>
      </c>
      <c r="F167" s="244"/>
      <c r="G167" s="245">
        <f>ROUND(E167*F167,2)</f>
        <v>0</v>
      </c>
      <c r="H167" s="225"/>
      <c r="I167" s="224">
        <f>ROUND(E167*H167,2)</f>
        <v>0</v>
      </c>
      <c r="J167" s="225"/>
      <c r="K167" s="224">
        <f>ROUND(E167*J167,2)</f>
        <v>0</v>
      </c>
      <c r="L167" s="224">
        <v>21</v>
      </c>
      <c r="M167" s="224">
        <f>G167*(1+L167/100)</f>
        <v>0</v>
      </c>
      <c r="N167" s="224">
        <v>4.6000000000000001E-4</v>
      </c>
      <c r="O167" s="224">
        <f>ROUND(E167*N167,2)</f>
        <v>0.1</v>
      </c>
      <c r="P167" s="224">
        <v>0</v>
      </c>
      <c r="Q167" s="224">
        <f>ROUND(E167*P167,2)</f>
        <v>0</v>
      </c>
      <c r="R167" s="224"/>
      <c r="S167" s="224" t="s">
        <v>221</v>
      </c>
      <c r="T167" s="224" t="s">
        <v>215</v>
      </c>
      <c r="U167" s="224">
        <v>0.10191</v>
      </c>
      <c r="V167" s="224">
        <f>ROUND(E167*U167,2)</f>
        <v>22.11</v>
      </c>
      <c r="W167" s="22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234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x14ac:dyDescent="0.2">
      <c r="A168" s="227" t="s">
        <v>209</v>
      </c>
      <c r="B168" s="228" t="s">
        <v>173</v>
      </c>
      <c r="C168" s="247" t="s">
        <v>174</v>
      </c>
      <c r="D168" s="229"/>
      <c r="E168" s="230"/>
      <c r="F168" s="231"/>
      <c r="G168" s="232">
        <f>SUMIF(AG169:AG173,"&lt;&gt;NOR",G169:G173)</f>
        <v>0</v>
      </c>
      <c r="H168" s="226"/>
      <c r="I168" s="226">
        <f>SUM(I169:I173)</f>
        <v>0</v>
      </c>
      <c r="J168" s="226"/>
      <c r="K168" s="226">
        <f>SUM(K169:K173)</f>
        <v>0</v>
      </c>
      <c r="L168" s="226"/>
      <c r="M168" s="226">
        <f>SUM(M169:M173)</f>
        <v>0</v>
      </c>
      <c r="N168" s="226"/>
      <c r="O168" s="226">
        <f>SUM(O169:O173)</f>
        <v>0</v>
      </c>
      <c r="P168" s="226"/>
      <c r="Q168" s="226">
        <f>SUM(Q169:Q173)</f>
        <v>0</v>
      </c>
      <c r="R168" s="226"/>
      <c r="S168" s="226"/>
      <c r="T168" s="226"/>
      <c r="U168" s="226"/>
      <c r="V168" s="226">
        <f>SUM(V169:V173)</f>
        <v>72</v>
      </c>
      <c r="W168" s="226"/>
      <c r="AG168" t="s">
        <v>210</v>
      </c>
    </row>
    <row r="169" spans="1:60" outlineLevel="1" x14ac:dyDescent="0.2">
      <c r="A169" s="233">
        <v>128</v>
      </c>
      <c r="B169" s="234" t="s">
        <v>460</v>
      </c>
      <c r="C169" s="248" t="s">
        <v>461</v>
      </c>
      <c r="D169" s="235" t="s">
        <v>213</v>
      </c>
      <c r="E169" s="236">
        <v>1</v>
      </c>
      <c r="F169" s="237"/>
      <c r="G169" s="238">
        <f>ROUND(E169*F169,2)</f>
        <v>0</v>
      </c>
      <c r="H169" s="225"/>
      <c r="I169" s="224">
        <f>ROUND(E169*H169,2)</f>
        <v>0</v>
      </c>
      <c r="J169" s="225"/>
      <c r="K169" s="224">
        <f>ROUND(E169*J169,2)</f>
        <v>0</v>
      </c>
      <c r="L169" s="224">
        <v>21</v>
      </c>
      <c r="M169" s="224">
        <f>G169*(1+L169/100)</f>
        <v>0</v>
      </c>
      <c r="N169" s="224">
        <v>0</v>
      </c>
      <c r="O169" s="224">
        <f>ROUND(E169*N169,2)</f>
        <v>0</v>
      </c>
      <c r="P169" s="224">
        <v>0</v>
      </c>
      <c r="Q169" s="224">
        <f>ROUND(E169*P169,2)</f>
        <v>0</v>
      </c>
      <c r="R169" s="224"/>
      <c r="S169" s="224" t="s">
        <v>221</v>
      </c>
      <c r="T169" s="224" t="s">
        <v>215</v>
      </c>
      <c r="U169" s="224">
        <v>0</v>
      </c>
      <c r="V169" s="224">
        <f>ROUND(E169*U169,2)</f>
        <v>0</v>
      </c>
      <c r="W169" s="22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234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21"/>
      <c r="B170" s="222"/>
      <c r="C170" s="249" t="s">
        <v>462</v>
      </c>
      <c r="D170" s="239"/>
      <c r="E170" s="239"/>
      <c r="F170" s="239"/>
      <c r="G170" s="239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218</v>
      </c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33">
        <v>129</v>
      </c>
      <c r="B171" s="234" t="s">
        <v>463</v>
      </c>
      <c r="C171" s="248" t="s">
        <v>464</v>
      </c>
      <c r="D171" s="235" t="s">
        <v>213</v>
      </c>
      <c r="E171" s="236">
        <v>1</v>
      </c>
      <c r="F171" s="237"/>
      <c r="G171" s="238">
        <f>ROUND(E171*F171,2)</f>
        <v>0</v>
      </c>
      <c r="H171" s="225"/>
      <c r="I171" s="224">
        <f>ROUND(E171*H171,2)</f>
        <v>0</v>
      </c>
      <c r="J171" s="225"/>
      <c r="K171" s="224">
        <f>ROUND(E171*J171,2)</f>
        <v>0</v>
      </c>
      <c r="L171" s="224">
        <v>21</v>
      </c>
      <c r="M171" s="224">
        <f>G171*(1+L171/100)</f>
        <v>0</v>
      </c>
      <c r="N171" s="224">
        <v>0</v>
      </c>
      <c r="O171" s="224">
        <f>ROUND(E171*N171,2)</f>
        <v>0</v>
      </c>
      <c r="P171" s="224">
        <v>0</v>
      </c>
      <c r="Q171" s="224">
        <f>ROUND(E171*P171,2)</f>
        <v>0</v>
      </c>
      <c r="R171" s="224"/>
      <c r="S171" s="224" t="s">
        <v>221</v>
      </c>
      <c r="T171" s="224" t="s">
        <v>215</v>
      </c>
      <c r="U171" s="224">
        <v>0</v>
      </c>
      <c r="V171" s="224">
        <f>ROUND(E171*U171,2)</f>
        <v>0</v>
      </c>
      <c r="W171" s="22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234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21"/>
      <c r="B172" s="222"/>
      <c r="C172" s="249" t="s">
        <v>462</v>
      </c>
      <c r="D172" s="239"/>
      <c r="E172" s="239"/>
      <c r="F172" s="239"/>
      <c r="G172" s="239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218</v>
      </c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40">
        <v>130</v>
      </c>
      <c r="B173" s="241" t="s">
        <v>262</v>
      </c>
      <c r="C173" s="250" t="s">
        <v>263</v>
      </c>
      <c r="D173" s="242" t="s">
        <v>264</v>
      </c>
      <c r="E173" s="243">
        <v>72</v>
      </c>
      <c r="F173" s="244"/>
      <c r="G173" s="245">
        <f>ROUND(E173*F173,2)</f>
        <v>0</v>
      </c>
      <c r="H173" s="225"/>
      <c r="I173" s="224">
        <f>ROUND(E173*H173,2)</f>
        <v>0</v>
      </c>
      <c r="J173" s="225"/>
      <c r="K173" s="224">
        <f>ROUND(E173*J173,2)</f>
        <v>0</v>
      </c>
      <c r="L173" s="224">
        <v>21</v>
      </c>
      <c r="M173" s="224">
        <f>G173*(1+L173/100)</f>
        <v>0</v>
      </c>
      <c r="N173" s="224">
        <v>0</v>
      </c>
      <c r="O173" s="224">
        <f>ROUND(E173*N173,2)</f>
        <v>0</v>
      </c>
      <c r="P173" s="224">
        <v>0</v>
      </c>
      <c r="Q173" s="224">
        <f>ROUND(E173*P173,2)</f>
        <v>0</v>
      </c>
      <c r="R173" s="224" t="s">
        <v>265</v>
      </c>
      <c r="S173" s="224" t="s">
        <v>214</v>
      </c>
      <c r="T173" s="224" t="s">
        <v>215</v>
      </c>
      <c r="U173" s="224">
        <v>1</v>
      </c>
      <c r="V173" s="224">
        <f>ROUND(E173*U173,2)</f>
        <v>72</v>
      </c>
      <c r="W173" s="22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266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x14ac:dyDescent="0.2">
      <c r="A174" s="227" t="s">
        <v>209</v>
      </c>
      <c r="B174" s="228" t="s">
        <v>177</v>
      </c>
      <c r="C174" s="247" t="s">
        <v>178</v>
      </c>
      <c r="D174" s="229"/>
      <c r="E174" s="230"/>
      <c r="F174" s="231"/>
      <c r="G174" s="232">
        <f>SUMIF(AG175:AG180,"&lt;&gt;NOR",G175:G180)</f>
        <v>0</v>
      </c>
      <c r="H174" s="226"/>
      <c r="I174" s="226">
        <f>SUM(I175:I180)</f>
        <v>0</v>
      </c>
      <c r="J174" s="226"/>
      <c r="K174" s="226">
        <f>SUM(K175:K180)</f>
        <v>0</v>
      </c>
      <c r="L174" s="226"/>
      <c r="M174" s="226">
        <f>SUM(M175:M180)</f>
        <v>0</v>
      </c>
      <c r="N174" s="226"/>
      <c r="O174" s="226">
        <f>SUM(O175:O180)</f>
        <v>0</v>
      </c>
      <c r="P174" s="226"/>
      <c r="Q174" s="226">
        <f>SUM(Q175:Q180)</f>
        <v>0</v>
      </c>
      <c r="R174" s="226"/>
      <c r="S174" s="226"/>
      <c r="T174" s="226"/>
      <c r="U174" s="226"/>
      <c r="V174" s="226">
        <f>SUM(V175:V180)</f>
        <v>55.01</v>
      </c>
      <c r="W174" s="226"/>
      <c r="AG174" t="s">
        <v>210</v>
      </c>
    </row>
    <row r="175" spans="1:60" outlineLevel="1" x14ac:dyDescent="0.2">
      <c r="A175" s="240">
        <v>131</v>
      </c>
      <c r="B175" s="241" t="s">
        <v>267</v>
      </c>
      <c r="C175" s="250" t="s">
        <v>268</v>
      </c>
      <c r="D175" s="242" t="s">
        <v>255</v>
      </c>
      <c r="E175" s="243">
        <v>22.322600000000001</v>
      </c>
      <c r="F175" s="244"/>
      <c r="G175" s="245">
        <f>ROUND(E175*F175,2)</f>
        <v>0</v>
      </c>
      <c r="H175" s="225"/>
      <c r="I175" s="224">
        <f>ROUND(E175*H175,2)</f>
        <v>0</v>
      </c>
      <c r="J175" s="225"/>
      <c r="K175" s="224">
        <f>ROUND(E175*J175,2)</f>
        <v>0</v>
      </c>
      <c r="L175" s="224">
        <v>21</v>
      </c>
      <c r="M175" s="224">
        <f>G175*(1+L175/100)</f>
        <v>0</v>
      </c>
      <c r="N175" s="224">
        <v>0</v>
      </c>
      <c r="O175" s="224">
        <f>ROUND(E175*N175,2)</f>
        <v>0</v>
      </c>
      <c r="P175" s="224">
        <v>0</v>
      </c>
      <c r="Q175" s="224">
        <f>ROUND(E175*P175,2)</f>
        <v>0</v>
      </c>
      <c r="R175" s="224"/>
      <c r="S175" s="224" t="s">
        <v>214</v>
      </c>
      <c r="T175" s="224" t="s">
        <v>233</v>
      </c>
      <c r="U175" s="224">
        <v>9.9000000000000005E-2</v>
      </c>
      <c r="V175" s="224">
        <f>ROUND(E175*U175,2)</f>
        <v>2.21</v>
      </c>
      <c r="W175" s="22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269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40">
        <v>132</v>
      </c>
      <c r="B176" s="241" t="s">
        <v>770</v>
      </c>
      <c r="C176" s="250" t="s">
        <v>771</v>
      </c>
      <c r="D176" s="242" t="s">
        <v>255</v>
      </c>
      <c r="E176" s="243">
        <v>22.322600000000001</v>
      </c>
      <c r="F176" s="244"/>
      <c r="G176" s="245">
        <f>ROUND(E176*F176,2)</f>
        <v>0</v>
      </c>
      <c r="H176" s="225"/>
      <c r="I176" s="224">
        <f>ROUND(E176*H176,2)</f>
        <v>0</v>
      </c>
      <c r="J176" s="225"/>
      <c r="K176" s="224">
        <f>ROUND(E176*J176,2)</f>
        <v>0</v>
      </c>
      <c r="L176" s="224">
        <v>21</v>
      </c>
      <c r="M176" s="224">
        <f>G176*(1+L176/100)</f>
        <v>0</v>
      </c>
      <c r="N176" s="224">
        <v>0</v>
      </c>
      <c r="O176" s="224">
        <f>ROUND(E176*N176,2)</f>
        <v>0</v>
      </c>
      <c r="P176" s="224">
        <v>0</v>
      </c>
      <c r="Q176" s="224">
        <f>ROUND(E176*P176,2)</f>
        <v>0</v>
      </c>
      <c r="R176" s="224"/>
      <c r="S176" s="224" t="s">
        <v>214</v>
      </c>
      <c r="T176" s="224" t="s">
        <v>233</v>
      </c>
      <c r="U176" s="224">
        <v>0.93300000000000005</v>
      </c>
      <c r="V176" s="224">
        <f>ROUND(E176*U176,2)</f>
        <v>20.83</v>
      </c>
      <c r="W176" s="22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269</v>
      </c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33">
        <v>133</v>
      </c>
      <c r="B177" s="234" t="s">
        <v>270</v>
      </c>
      <c r="C177" s="248" t="s">
        <v>271</v>
      </c>
      <c r="D177" s="235" t="s">
        <v>255</v>
      </c>
      <c r="E177" s="236">
        <v>22.322600000000001</v>
      </c>
      <c r="F177" s="237"/>
      <c r="G177" s="238">
        <f>ROUND(E177*F177,2)</f>
        <v>0</v>
      </c>
      <c r="H177" s="225"/>
      <c r="I177" s="224">
        <f>ROUND(E177*H177,2)</f>
        <v>0</v>
      </c>
      <c r="J177" s="225"/>
      <c r="K177" s="224">
        <f>ROUND(E177*J177,2)</f>
        <v>0</v>
      </c>
      <c r="L177" s="224">
        <v>21</v>
      </c>
      <c r="M177" s="224">
        <f>G177*(1+L177/100)</f>
        <v>0</v>
      </c>
      <c r="N177" s="224">
        <v>0</v>
      </c>
      <c r="O177" s="224">
        <f>ROUND(E177*N177,2)</f>
        <v>0</v>
      </c>
      <c r="P177" s="224">
        <v>0</v>
      </c>
      <c r="Q177" s="224">
        <f>ROUND(E177*P177,2)</f>
        <v>0</v>
      </c>
      <c r="R177" s="224"/>
      <c r="S177" s="224" t="s">
        <v>214</v>
      </c>
      <c r="T177" s="224" t="s">
        <v>233</v>
      </c>
      <c r="U177" s="224">
        <v>0.49</v>
      </c>
      <c r="V177" s="224">
        <f>ROUND(E177*U177,2)</f>
        <v>10.94</v>
      </c>
      <c r="W177" s="22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269</v>
      </c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21"/>
      <c r="B178" s="222"/>
      <c r="C178" s="249" t="s">
        <v>272</v>
      </c>
      <c r="D178" s="239"/>
      <c r="E178" s="239"/>
      <c r="F178" s="239"/>
      <c r="G178" s="239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218</v>
      </c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40">
        <v>134</v>
      </c>
      <c r="B179" s="241" t="s">
        <v>273</v>
      </c>
      <c r="C179" s="250" t="s">
        <v>274</v>
      </c>
      <c r="D179" s="242" t="s">
        <v>255</v>
      </c>
      <c r="E179" s="243">
        <v>446.452</v>
      </c>
      <c r="F179" s="244"/>
      <c r="G179" s="245">
        <f>ROUND(E179*F179,2)</f>
        <v>0</v>
      </c>
      <c r="H179" s="225"/>
      <c r="I179" s="224">
        <f>ROUND(E179*H179,2)</f>
        <v>0</v>
      </c>
      <c r="J179" s="225"/>
      <c r="K179" s="224">
        <f>ROUND(E179*J179,2)</f>
        <v>0</v>
      </c>
      <c r="L179" s="224">
        <v>21</v>
      </c>
      <c r="M179" s="224">
        <f>G179*(1+L179/100)</f>
        <v>0</v>
      </c>
      <c r="N179" s="224">
        <v>0</v>
      </c>
      <c r="O179" s="224">
        <f>ROUND(E179*N179,2)</f>
        <v>0</v>
      </c>
      <c r="P179" s="224">
        <v>0</v>
      </c>
      <c r="Q179" s="224">
        <f>ROUND(E179*P179,2)</f>
        <v>0</v>
      </c>
      <c r="R179" s="224"/>
      <c r="S179" s="224" t="s">
        <v>214</v>
      </c>
      <c r="T179" s="224" t="s">
        <v>233</v>
      </c>
      <c r="U179" s="224">
        <v>0</v>
      </c>
      <c r="V179" s="224">
        <f>ROUND(E179*U179,2)</f>
        <v>0</v>
      </c>
      <c r="W179" s="22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269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40">
        <v>135</v>
      </c>
      <c r="B180" s="241" t="s">
        <v>772</v>
      </c>
      <c r="C180" s="250" t="s">
        <v>773</v>
      </c>
      <c r="D180" s="242" t="s">
        <v>255</v>
      </c>
      <c r="E180" s="243">
        <v>22.322600000000001</v>
      </c>
      <c r="F180" s="244"/>
      <c r="G180" s="245">
        <f>ROUND(E180*F180,2)</f>
        <v>0</v>
      </c>
      <c r="H180" s="225"/>
      <c r="I180" s="224">
        <f>ROUND(E180*H180,2)</f>
        <v>0</v>
      </c>
      <c r="J180" s="225"/>
      <c r="K180" s="224">
        <f>ROUND(E180*J180,2)</f>
        <v>0</v>
      </c>
      <c r="L180" s="224">
        <v>21</v>
      </c>
      <c r="M180" s="224">
        <f>G180*(1+L180/100)</f>
        <v>0</v>
      </c>
      <c r="N180" s="224">
        <v>0</v>
      </c>
      <c r="O180" s="224">
        <f>ROUND(E180*N180,2)</f>
        <v>0</v>
      </c>
      <c r="P180" s="224">
        <v>0</v>
      </c>
      <c r="Q180" s="224">
        <f>ROUND(E180*P180,2)</f>
        <v>0</v>
      </c>
      <c r="R180" s="224"/>
      <c r="S180" s="224" t="s">
        <v>214</v>
      </c>
      <c r="T180" s="224" t="s">
        <v>233</v>
      </c>
      <c r="U180" s="224">
        <v>0.94199999999999995</v>
      </c>
      <c r="V180" s="224">
        <f>ROUND(E180*U180,2)</f>
        <v>21.03</v>
      </c>
      <c r="W180" s="22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269</v>
      </c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x14ac:dyDescent="0.2">
      <c r="A181" s="227" t="s">
        <v>209</v>
      </c>
      <c r="B181" s="228" t="s">
        <v>183</v>
      </c>
      <c r="C181" s="247" t="s">
        <v>30</v>
      </c>
      <c r="D181" s="229"/>
      <c r="E181" s="230"/>
      <c r="F181" s="231"/>
      <c r="G181" s="232">
        <f>SUMIF(AG182:AG182,"&lt;&gt;NOR",G182:G182)</f>
        <v>0</v>
      </c>
      <c r="H181" s="226"/>
      <c r="I181" s="226">
        <f>SUM(I182:I182)</f>
        <v>0</v>
      </c>
      <c r="J181" s="226"/>
      <c r="K181" s="226">
        <f>SUM(K182:K182)</f>
        <v>0</v>
      </c>
      <c r="L181" s="226"/>
      <c r="M181" s="226">
        <f>SUM(M182:M182)</f>
        <v>0</v>
      </c>
      <c r="N181" s="226"/>
      <c r="O181" s="226">
        <f>SUM(O182:O182)</f>
        <v>0</v>
      </c>
      <c r="P181" s="226"/>
      <c r="Q181" s="226">
        <f>SUM(Q182:Q182)</f>
        <v>0</v>
      </c>
      <c r="R181" s="226"/>
      <c r="S181" s="226"/>
      <c r="T181" s="226"/>
      <c r="U181" s="226"/>
      <c r="V181" s="226">
        <f>SUM(V182:V182)</f>
        <v>0</v>
      </c>
      <c r="W181" s="226"/>
      <c r="AG181" t="s">
        <v>210</v>
      </c>
    </row>
    <row r="182" spans="1:60" outlineLevel="1" x14ac:dyDescent="0.2">
      <c r="A182" s="233">
        <v>136</v>
      </c>
      <c r="B182" s="234" t="s">
        <v>465</v>
      </c>
      <c r="C182" s="248" t="s">
        <v>466</v>
      </c>
      <c r="D182" s="235" t="s">
        <v>314</v>
      </c>
      <c r="E182" s="236">
        <v>1</v>
      </c>
      <c r="F182" s="237"/>
      <c r="G182" s="238">
        <f>ROUND(E182*F182,2)</f>
        <v>0</v>
      </c>
      <c r="H182" s="225"/>
      <c r="I182" s="224">
        <f>ROUND(E182*H182,2)</f>
        <v>0</v>
      </c>
      <c r="J182" s="225"/>
      <c r="K182" s="224">
        <f>ROUND(E182*J182,2)</f>
        <v>0</v>
      </c>
      <c r="L182" s="224">
        <v>21</v>
      </c>
      <c r="M182" s="224">
        <f>G182*(1+L182/100)</f>
        <v>0</v>
      </c>
      <c r="N182" s="224">
        <v>0</v>
      </c>
      <c r="O182" s="224">
        <f>ROUND(E182*N182,2)</f>
        <v>0</v>
      </c>
      <c r="P182" s="224">
        <v>0</v>
      </c>
      <c r="Q182" s="224">
        <f>ROUND(E182*P182,2)</f>
        <v>0</v>
      </c>
      <c r="R182" s="224"/>
      <c r="S182" s="224" t="s">
        <v>221</v>
      </c>
      <c r="T182" s="224" t="s">
        <v>215</v>
      </c>
      <c r="U182" s="224">
        <v>0</v>
      </c>
      <c r="V182" s="224">
        <f>ROUND(E182*U182,2)</f>
        <v>0</v>
      </c>
      <c r="W182" s="22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234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x14ac:dyDescent="0.2">
      <c r="A183" s="5"/>
      <c r="B183" s="6"/>
      <c r="C183" s="251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AE183">
        <v>15</v>
      </c>
      <c r="AF183">
        <v>21</v>
      </c>
    </row>
    <row r="184" spans="1:60" x14ac:dyDescent="0.2">
      <c r="A184" s="207"/>
      <c r="B184" s="208" t="s">
        <v>31</v>
      </c>
      <c r="C184" s="252"/>
      <c r="D184" s="209"/>
      <c r="E184" s="210"/>
      <c r="F184" s="210"/>
      <c r="G184" s="246">
        <f>G8+G10+G16+G18+G20+G27+G30+G44+G53+G69+G91+G111+G131+G154+G157+G161+G166+G168+G174+G181</f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AE184">
        <f>SUMIF(L7:L182,AE183,G7:G182)</f>
        <v>0</v>
      </c>
      <c r="AF184">
        <f>SUMIF(L7:L182,AF183,G7:G182)</f>
        <v>0</v>
      </c>
      <c r="AG184" t="s">
        <v>226</v>
      </c>
    </row>
    <row r="185" spans="1:60" x14ac:dyDescent="0.2">
      <c r="A185" s="5"/>
      <c r="B185" s="6"/>
      <c r="C185" s="251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60" x14ac:dyDescent="0.2">
      <c r="A186" s="5"/>
      <c r="B186" s="6"/>
      <c r="C186" s="251"/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60" x14ac:dyDescent="0.2">
      <c r="A187" s="211" t="s">
        <v>227</v>
      </c>
      <c r="B187" s="211"/>
      <c r="C187" s="253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60" x14ac:dyDescent="0.2">
      <c r="A188" s="212"/>
      <c r="B188" s="213"/>
      <c r="C188" s="254"/>
      <c r="D188" s="213"/>
      <c r="E188" s="213"/>
      <c r="F188" s="213"/>
      <c r="G188" s="21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G188" t="s">
        <v>228</v>
      </c>
    </row>
    <row r="189" spans="1:60" x14ac:dyDescent="0.2">
      <c r="A189" s="215"/>
      <c r="B189" s="216"/>
      <c r="C189" s="255"/>
      <c r="D189" s="216"/>
      <c r="E189" s="216"/>
      <c r="F189" s="216"/>
      <c r="G189" s="21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60" x14ac:dyDescent="0.2">
      <c r="A190" s="215"/>
      <c r="B190" s="216"/>
      <c r="C190" s="255"/>
      <c r="D190" s="216"/>
      <c r="E190" s="216"/>
      <c r="F190" s="216"/>
      <c r="G190" s="21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60" x14ac:dyDescent="0.2">
      <c r="A191" s="215"/>
      <c r="B191" s="216"/>
      <c r="C191" s="255"/>
      <c r="D191" s="216"/>
      <c r="E191" s="216"/>
      <c r="F191" s="216"/>
      <c r="G191" s="21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60" x14ac:dyDescent="0.2">
      <c r="A192" s="218"/>
      <c r="B192" s="219"/>
      <c r="C192" s="256"/>
      <c r="D192" s="219"/>
      <c r="E192" s="219"/>
      <c r="F192" s="219"/>
      <c r="G192" s="22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33" x14ac:dyDescent="0.2">
      <c r="A193" s="5"/>
      <c r="B193" s="6"/>
      <c r="C193" s="251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33" x14ac:dyDescent="0.2">
      <c r="C194" s="257"/>
      <c r="D194" s="188"/>
      <c r="AG194" t="s">
        <v>229</v>
      </c>
    </row>
    <row r="195" spans="1:33" x14ac:dyDescent="0.2">
      <c r="D195" s="188"/>
    </row>
    <row r="196" spans="1:33" x14ac:dyDescent="0.2">
      <c r="D196" s="188"/>
    </row>
    <row r="197" spans="1:33" x14ac:dyDescent="0.2">
      <c r="D197" s="188"/>
    </row>
    <row r="198" spans="1:33" x14ac:dyDescent="0.2">
      <c r="D198" s="188"/>
    </row>
    <row r="199" spans="1:33" x14ac:dyDescent="0.2">
      <c r="D199" s="188"/>
    </row>
    <row r="200" spans="1:33" x14ac:dyDescent="0.2">
      <c r="D200" s="188"/>
    </row>
    <row r="201" spans="1:33" x14ac:dyDescent="0.2">
      <c r="D201" s="188"/>
    </row>
    <row r="202" spans="1:33" x14ac:dyDescent="0.2">
      <c r="D202" s="188"/>
    </row>
    <row r="203" spans="1:33" x14ac:dyDescent="0.2">
      <c r="D203" s="188"/>
    </row>
    <row r="204" spans="1:33" x14ac:dyDescent="0.2">
      <c r="D204" s="188"/>
    </row>
    <row r="205" spans="1:33" x14ac:dyDescent="0.2">
      <c r="D205" s="188"/>
    </row>
    <row r="206" spans="1:33" x14ac:dyDescent="0.2">
      <c r="D206" s="188"/>
    </row>
    <row r="207" spans="1:33" x14ac:dyDescent="0.2">
      <c r="D207" s="188"/>
    </row>
    <row r="208" spans="1:33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5">
    <mergeCell ref="C170:G170"/>
    <mergeCell ref="C172:G172"/>
    <mergeCell ref="C178:G178"/>
    <mergeCell ref="C113:G113"/>
    <mergeCell ref="C115:G115"/>
    <mergeCell ref="C117:G117"/>
    <mergeCell ref="C122:G122"/>
    <mergeCell ref="C124:G124"/>
    <mergeCell ref="C163:G163"/>
    <mergeCell ref="C46:G46"/>
    <mergeCell ref="C48:G48"/>
    <mergeCell ref="C58:G58"/>
    <mergeCell ref="C60:G60"/>
    <mergeCell ref="C61:G61"/>
    <mergeCell ref="C63:G63"/>
    <mergeCell ref="A1:G1"/>
    <mergeCell ref="C2:G2"/>
    <mergeCell ref="C3:G3"/>
    <mergeCell ref="C4:G4"/>
    <mergeCell ref="A187:C187"/>
    <mergeCell ref="A188:G192"/>
    <mergeCell ref="C12:G12"/>
    <mergeCell ref="C15:G15"/>
    <mergeCell ref="C24:G24"/>
    <mergeCell ref="C26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70</v>
      </c>
      <c r="C3" s="193" t="s">
        <v>71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SUMIF(AG9:AG57,"&lt;&gt;NOR",G9:G57)</f>
        <v>0</v>
      </c>
      <c r="H8" s="226"/>
      <c r="I8" s="226">
        <f>SUM(I9:I57)</f>
        <v>0</v>
      </c>
      <c r="J8" s="226"/>
      <c r="K8" s="226">
        <f>SUM(K9:K57)</f>
        <v>0</v>
      </c>
      <c r="L8" s="226"/>
      <c r="M8" s="226">
        <f>SUM(M9:M57)</f>
        <v>0</v>
      </c>
      <c r="N8" s="226"/>
      <c r="O8" s="226">
        <f>SUM(O9:O57)</f>
        <v>0.48000000000000004</v>
      </c>
      <c r="P8" s="226"/>
      <c r="Q8" s="226">
        <f>SUM(Q9:Q57)</f>
        <v>0</v>
      </c>
      <c r="R8" s="226"/>
      <c r="S8" s="226"/>
      <c r="T8" s="226"/>
      <c r="U8" s="226"/>
      <c r="V8" s="226">
        <f>SUM(V9:V57)</f>
        <v>30.14</v>
      </c>
      <c r="W8" s="226"/>
      <c r="AG8" t="s">
        <v>210</v>
      </c>
    </row>
    <row r="9" spans="1:60" outlineLevel="1" x14ac:dyDescent="0.2">
      <c r="A9" s="233">
        <v>1</v>
      </c>
      <c r="B9" s="234" t="s">
        <v>467</v>
      </c>
      <c r="C9" s="248" t="s">
        <v>468</v>
      </c>
      <c r="D9" s="235" t="s">
        <v>261</v>
      </c>
      <c r="E9" s="236">
        <v>1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5.0899999999999999E-3</v>
      </c>
      <c r="O9" s="224">
        <f>ROUND(E9*N9,2)</f>
        <v>0.01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0.53100000000000003</v>
      </c>
      <c r="V9" s="224">
        <f>ROUND(E9*U9,2)</f>
        <v>0.53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469</v>
      </c>
      <c r="C12" s="248" t="s">
        <v>470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1.455E-2</v>
      </c>
      <c r="O12" s="224">
        <f>ROUND(E12*N12,2)</f>
        <v>0.09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0.78400000000000003</v>
      </c>
      <c r="V12" s="224">
        <f>ROUND(E12*U12,2)</f>
        <v>4.7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471</v>
      </c>
      <c r="C15" s="248" t="s">
        <v>472</v>
      </c>
      <c r="D15" s="235" t="s">
        <v>261</v>
      </c>
      <c r="E15" s="236">
        <v>6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1.2489999999999999E-2</v>
      </c>
      <c r="O15" s="224">
        <f>ROUND(E15*N15,2)</f>
        <v>7.0000000000000007E-2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0.70399999999999996</v>
      </c>
      <c r="V15" s="224">
        <f>ROUND(E15*U15,2)</f>
        <v>4.22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33">
        <v>4</v>
      </c>
      <c r="B18" s="234" t="s">
        <v>774</v>
      </c>
      <c r="C18" s="248" t="s">
        <v>775</v>
      </c>
      <c r="D18" s="235" t="s">
        <v>261</v>
      </c>
      <c r="E18" s="236">
        <v>6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2.1690000000000001E-2</v>
      </c>
      <c r="O18" s="224">
        <f>ROUND(E18*N18,2)</f>
        <v>0.13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0.79300000000000004</v>
      </c>
      <c r="V18" s="224">
        <f>ROUND(E18*U18,2)</f>
        <v>4.76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49" t="s">
        <v>335</v>
      </c>
      <c r="D19" s="239"/>
      <c r="E19" s="239"/>
      <c r="F19" s="239"/>
      <c r="G19" s="239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218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59" t="s">
        <v>336</v>
      </c>
      <c r="D20" s="258"/>
      <c r="E20" s="258"/>
      <c r="F20" s="258"/>
      <c r="G20" s="258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218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3">
        <v>5</v>
      </c>
      <c r="B21" s="234" t="s">
        <v>776</v>
      </c>
      <c r="C21" s="248" t="s">
        <v>777</v>
      </c>
      <c r="D21" s="235" t="s">
        <v>261</v>
      </c>
      <c r="E21" s="236">
        <v>12</v>
      </c>
      <c r="F21" s="237"/>
      <c r="G21" s="238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8.0599999999999995E-3</v>
      </c>
      <c r="O21" s="224">
        <f>ROUND(E21*N21,2)</f>
        <v>0.1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0.53700000000000003</v>
      </c>
      <c r="V21" s="224">
        <f>ROUND(E21*U21,2)</f>
        <v>6.44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49" t="s">
        <v>335</v>
      </c>
      <c r="D22" s="239"/>
      <c r="E22" s="239"/>
      <c r="F22" s="239"/>
      <c r="G22" s="239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218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59" t="s">
        <v>336</v>
      </c>
      <c r="D23" s="258"/>
      <c r="E23" s="258"/>
      <c r="F23" s="258"/>
      <c r="G23" s="258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218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33">
        <v>6</v>
      </c>
      <c r="B24" s="234" t="s">
        <v>778</v>
      </c>
      <c r="C24" s="248" t="s">
        <v>779</v>
      </c>
      <c r="D24" s="235" t="s">
        <v>261</v>
      </c>
      <c r="E24" s="236">
        <v>2</v>
      </c>
      <c r="F24" s="237"/>
      <c r="G24" s="238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1.21E-2</v>
      </c>
      <c r="O24" s="224">
        <f>ROUND(E24*N24,2)</f>
        <v>0.02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0.68700000000000006</v>
      </c>
      <c r="V24" s="224">
        <f>ROUND(E24*U24,2)</f>
        <v>1.37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49" t="s">
        <v>335</v>
      </c>
      <c r="D25" s="239"/>
      <c r="E25" s="239"/>
      <c r="F25" s="239"/>
      <c r="G25" s="239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218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59" t="s">
        <v>336</v>
      </c>
      <c r="D26" s="258"/>
      <c r="E26" s="258"/>
      <c r="F26" s="258"/>
      <c r="G26" s="258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218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7</v>
      </c>
      <c r="B27" s="241" t="s">
        <v>780</v>
      </c>
      <c r="C27" s="250" t="s">
        <v>781</v>
      </c>
      <c r="D27" s="242" t="s">
        <v>261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6.3299999999999997E-3</v>
      </c>
      <c r="O27" s="224">
        <f>ROUND(E27*N27,2)</f>
        <v>0.01</v>
      </c>
      <c r="P27" s="224">
        <v>0</v>
      </c>
      <c r="Q27" s="224">
        <f>ROUND(E27*P27,2)</f>
        <v>0</v>
      </c>
      <c r="R27" s="224"/>
      <c r="S27" s="224" t="s">
        <v>214</v>
      </c>
      <c r="T27" s="224" t="s">
        <v>233</v>
      </c>
      <c r="U27" s="224">
        <v>0.40300000000000002</v>
      </c>
      <c r="V27" s="224">
        <f>ROUND(E27*U27,2)</f>
        <v>0.4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8</v>
      </c>
      <c r="B28" s="241" t="s">
        <v>782</v>
      </c>
      <c r="C28" s="250" t="s">
        <v>783</v>
      </c>
      <c r="D28" s="242" t="s">
        <v>314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1.9000000000000001E-4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0.83799999999999997</v>
      </c>
      <c r="V28" s="224">
        <f>ROUND(E28*U28,2)</f>
        <v>0.84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9</v>
      </c>
      <c r="B29" s="241" t="s">
        <v>477</v>
      </c>
      <c r="C29" s="250" t="s">
        <v>478</v>
      </c>
      <c r="D29" s="242" t="s">
        <v>261</v>
      </c>
      <c r="E29" s="243">
        <v>32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6.2E-2</v>
      </c>
      <c r="V29" s="224">
        <f>ROUND(E29*U29,2)</f>
        <v>1.98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10</v>
      </c>
      <c r="B30" s="241" t="s">
        <v>784</v>
      </c>
      <c r="C30" s="250" t="s">
        <v>785</v>
      </c>
      <c r="D30" s="242" t="s">
        <v>314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4.0000000000000003E-5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214</v>
      </c>
      <c r="T30" s="224" t="s">
        <v>233</v>
      </c>
      <c r="U30" s="224">
        <v>0.14499999999999999</v>
      </c>
      <c r="V30" s="224">
        <f>ROUND(E30*U30,2)</f>
        <v>0.15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234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11</v>
      </c>
      <c r="B31" s="241" t="s">
        <v>479</v>
      </c>
      <c r="C31" s="250" t="s">
        <v>480</v>
      </c>
      <c r="D31" s="242" t="s">
        <v>232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3.0000000000000001E-5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215</v>
      </c>
      <c r="U31" s="224">
        <v>0.16600000000000001</v>
      </c>
      <c r="V31" s="224">
        <f>ROUND(E31*U31,2)</f>
        <v>0.17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12</v>
      </c>
      <c r="B32" s="241" t="s">
        <v>786</v>
      </c>
      <c r="C32" s="250" t="s">
        <v>787</v>
      </c>
      <c r="D32" s="242" t="s">
        <v>232</v>
      </c>
      <c r="E32" s="243">
        <v>2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3.0000000000000001E-5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233</v>
      </c>
      <c r="U32" s="224">
        <v>0.20599999999999999</v>
      </c>
      <c r="V32" s="224">
        <f>ROUND(E32*U32,2)</f>
        <v>0.41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13</v>
      </c>
      <c r="B33" s="241" t="s">
        <v>788</v>
      </c>
      <c r="C33" s="250" t="s">
        <v>789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3.0000000000000001E-5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0.35099999999999998</v>
      </c>
      <c r="V33" s="224">
        <f>ROUND(E33*U33,2)</f>
        <v>0.35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14</v>
      </c>
      <c r="B34" s="241" t="s">
        <v>790</v>
      </c>
      <c r="C34" s="250" t="s">
        <v>791</v>
      </c>
      <c r="D34" s="242" t="s">
        <v>232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3.0000000000000001E-5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214</v>
      </c>
      <c r="T34" s="224" t="s">
        <v>233</v>
      </c>
      <c r="U34" s="224">
        <v>0.42399999999999999</v>
      </c>
      <c r="V34" s="224">
        <f>ROUND(E34*U34,2)</f>
        <v>0.42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15</v>
      </c>
      <c r="B35" s="241" t="s">
        <v>483</v>
      </c>
      <c r="C35" s="250" t="s">
        <v>484</v>
      </c>
      <c r="D35" s="242" t="s">
        <v>314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5.9999999999999995E-4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0.3</v>
      </c>
      <c r="V35" s="224">
        <f>ROUND(E35*U35,2)</f>
        <v>0.3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16</v>
      </c>
      <c r="B36" s="241" t="s">
        <v>792</v>
      </c>
      <c r="C36" s="250" t="s">
        <v>793</v>
      </c>
      <c r="D36" s="242" t="s">
        <v>232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1.7000000000000001E-4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233</v>
      </c>
      <c r="U36" s="224">
        <v>0.23</v>
      </c>
      <c r="V36" s="224">
        <f>ROUND(E36*U36,2)</f>
        <v>0.23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0">
        <v>17</v>
      </c>
      <c r="B37" s="241" t="s">
        <v>364</v>
      </c>
      <c r="C37" s="250" t="s">
        <v>487</v>
      </c>
      <c r="D37" s="242" t="s">
        <v>261</v>
      </c>
      <c r="E37" s="243">
        <v>5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3.6999999999999999E-4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214</v>
      </c>
      <c r="T37" s="224" t="s">
        <v>233</v>
      </c>
      <c r="U37" s="224">
        <v>3.1E-2</v>
      </c>
      <c r="V37" s="224">
        <f>ROUND(E37*U37,2)</f>
        <v>0.16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18</v>
      </c>
      <c r="B38" s="241" t="s">
        <v>488</v>
      </c>
      <c r="C38" s="250" t="s">
        <v>489</v>
      </c>
      <c r="D38" s="242" t="s">
        <v>261</v>
      </c>
      <c r="E38" s="243">
        <v>18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1.9E-2</v>
      </c>
      <c r="V38" s="224">
        <f>ROUND(E38*U38,2)</f>
        <v>0.34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19</v>
      </c>
      <c r="B39" s="241" t="s">
        <v>794</v>
      </c>
      <c r="C39" s="250" t="s">
        <v>795</v>
      </c>
      <c r="D39" s="242" t="s">
        <v>261</v>
      </c>
      <c r="E39" s="243">
        <v>12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4.1000000000000002E-2</v>
      </c>
      <c r="V39" s="224">
        <f>ROUND(E39*U39,2)</f>
        <v>0.49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20</v>
      </c>
      <c r="B40" s="241" t="s">
        <v>436</v>
      </c>
      <c r="C40" s="250" t="s">
        <v>490</v>
      </c>
      <c r="D40" s="242" t="s">
        <v>232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2.5699999999999998E-3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233</v>
      </c>
      <c r="U40" s="224">
        <v>0.433</v>
      </c>
      <c r="V40" s="224">
        <f>ROUND(E40*U40,2)</f>
        <v>0.43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21</v>
      </c>
      <c r="B41" s="241" t="s">
        <v>491</v>
      </c>
      <c r="C41" s="250" t="s">
        <v>492</v>
      </c>
      <c r="D41" s="242" t="s">
        <v>232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2.5699999999999998E-3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233</v>
      </c>
      <c r="U41" s="224">
        <v>0.433</v>
      </c>
      <c r="V41" s="224">
        <f>ROUND(E41*U41,2)</f>
        <v>0.43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22</v>
      </c>
      <c r="B42" s="241" t="s">
        <v>796</v>
      </c>
      <c r="C42" s="250" t="s">
        <v>797</v>
      </c>
      <c r="D42" s="242" t="s">
        <v>232</v>
      </c>
      <c r="E42" s="243">
        <v>3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6.9999999999999994E-5</v>
      </c>
      <c r="O42" s="224">
        <f>ROUND(E42*N42,2)</f>
        <v>0</v>
      </c>
      <c r="P42" s="224">
        <v>0</v>
      </c>
      <c r="Q42" s="224">
        <f>ROUND(E42*P42,2)</f>
        <v>0</v>
      </c>
      <c r="R42" s="224" t="s">
        <v>495</v>
      </c>
      <c r="S42" s="224" t="s">
        <v>214</v>
      </c>
      <c r="T42" s="224" t="s">
        <v>298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23</v>
      </c>
      <c r="B43" s="241" t="s">
        <v>798</v>
      </c>
      <c r="C43" s="250" t="s">
        <v>799</v>
      </c>
      <c r="D43" s="242" t="s">
        <v>232</v>
      </c>
      <c r="E43" s="243">
        <v>2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2.7999999999999998E-4</v>
      </c>
      <c r="O43" s="224">
        <f>ROUND(E43*N43,2)</f>
        <v>0</v>
      </c>
      <c r="P43" s="224">
        <v>0</v>
      </c>
      <c r="Q43" s="224">
        <f>ROUND(E43*P43,2)</f>
        <v>0</v>
      </c>
      <c r="R43" s="224" t="s">
        <v>495</v>
      </c>
      <c r="S43" s="224" t="s">
        <v>214</v>
      </c>
      <c r="T43" s="224" t="s">
        <v>298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248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24</v>
      </c>
      <c r="B44" s="241" t="s">
        <v>800</v>
      </c>
      <c r="C44" s="250" t="s">
        <v>801</v>
      </c>
      <c r="D44" s="242" t="s">
        <v>232</v>
      </c>
      <c r="E44" s="243">
        <v>4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5.1999999999999995E-4</v>
      </c>
      <c r="O44" s="224">
        <f>ROUND(E44*N44,2)</f>
        <v>0</v>
      </c>
      <c r="P44" s="224">
        <v>0</v>
      </c>
      <c r="Q44" s="224">
        <f>ROUND(E44*P44,2)</f>
        <v>0</v>
      </c>
      <c r="R44" s="224" t="s">
        <v>495</v>
      </c>
      <c r="S44" s="224" t="s">
        <v>214</v>
      </c>
      <c r="T44" s="224" t="s">
        <v>298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248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25</v>
      </c>
      <c r="B45" s="241" t="s">
        <v>499</v>
      </c>
      <c r="C45" s="250" t="s">
        <v>500</v>
      </c>
      <c r="D45" s="242" t="s">
        <v>232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9.0000000000000006E-5</v>
      </c>
      <c r="O45" s="224">
        <f>ROUND(E45*N45,2)</f>
        <v>0</v>
      </c>
      <c r="P45" s="224">
        <v>0</v>
      </c>
      <c r="Q45" s="224">
        <f>ROUND(E45*P45,2)</f>
        <v>0</v>
      </c>
      <c r="R45" s="224" t="s">
        <v>495</v>
      </c>
      <c r="S45" s="224" t="s">
        <v>214</v>
      </c>
      <c r="T45" s="224" t="s">
        <v>498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248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26</v>
      </c>
      <c r="B46" s="241" t="s">
        <v>802</v>
      </c>
      <c r="C46" s="250" t="s">
        <v>803</v>
      </c>
      <c r="D46" s="242" t="s">
        <v>232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3.3E-4</v>
      </c>
      <c r="O46" s="224">
        <f>ROUND(E46*N46,2)</f>
        <v>0</v>
      </c>
      <c r="P46" s="224">
        <v>0</v>
      </c>
      <c r="Q46" s="224">
        <f>ROUND(E46*P46,2)</f>
        <v>0</v>
      </c>
      <c r="R46" s="224" t="s">
        <v>495</v>
      </c>
      <c r="S46" s="224" t="s">
        <v>214</v>
      </c>
      <c r="T46" s="224" t="s">
        <v>498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248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27</v>
      </c>
      <c r="B47" s="241" t="s">
        <v>804</v>
      </c>
      <c r="C47" s="250" t="s">
        <v>805</v>
      </c>
      <c r="D47" s="242" t="s">
        <v>232</v>
      </c>
      <c r="E47" s="243">
        <v>2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 t="s">
        <v>495</v>
      </c>
      <c r="S47" s="224" t="s">
        <v>214</v>
      </c>
      <c r="T47" s="224" t="s">
        <v>498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248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28</v>
      </c>
      <c r="B48" s="241" t="s">
        <v>501</v>
      </c>
      <c r="C48" s="250" t="s">
        <v>502</v>
      </c>
      <c r="D48" s="242" t="s">
        <v>232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2.4000000000000001E-4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298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248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0">
        <v>29</v>
      </c>
      <c r="B49" s="241" t="s">
        <v>806</v>
      </c>
      <c r="C49" s="250" t="s">
        <v>807</v>
      </c>
      <c r="D49" s="242" t="s">
        <v>232</v>
      </c>
      <c r="E49" s="243">
        <v>2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3.8000000000000002E-4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298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248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30</v>
      </c>
      <c r="B50" s="241" t="s">
        <v>808</v>
      </c>
      <c r="C50" s="250" t="s">
        <v>809</v>
      </c>
      <c r="D50" s="242" t="s">
        <v>232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2.0799999999999998E-3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298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248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31</v>
      </c>
      <c r="B51" s="241" t="s">
        <v>810</v>
      </c>
      <c r="C51" s="250" t="s">
        <v>811</v>
      </c>
      <c r="D51" s="242" t="s">
        <v>232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2.0000000000000001E-4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298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248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22.5" outlineLevel="1" x14ac:dyDescent="0.2">
      <c r="A52" s="240">
        <v>32</v>
      </c>
      <c r="B52" s="241" t="s">
        <v>812</v>
      </c>
      <c r="C52" s="250" t="s">
        <v>813</v>
      </c>
      <c r="D52" s="242" t="s">
        <v>277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1.25E-3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248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ht="22.5" outlineLevel="1" x14ac:dyDescent="0.2">
      <c r="A53" s="240">
        <v>33</v>
      </c>
      <c r="B53" s="241" t="s">
        <v>814</v>
      </c>
      <c r="C53" s="250" t="s">
        <v>815</v>
      </c>
      <c r="D53" s="242" t="s">
        <v>277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4.0000000000000001E-3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248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33.75" outlineLevel="1" x14ac:dyDescent="0.2">
      <c r="A54" s="240">
        <v>34</v>
      </c>
      <c r="B54" s="241" t="s">
        <v>816</v>
      </c>
      <c r="C54" s="250" t="s">
        <v>817</v>
      </c>
      <c r="D54" s="242" t="s">
        <v>277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2E-3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215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248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ht="22.5" outlineLevel="1" x14ac:dyDescent="0.2">
      <c r="A55" s="240">
        <v>35</v>
      </c>
      <c r="B55" s="241" t="s">
        <v>420</v>
      </c>
      <c r="C55" s="250" t="s">
        <v>421</v>
      </c>
      <c r="D55" s="242" t="s">
        <v>314</v>
      </c>
      <c r="E55" s="243">
        <v>1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0.05</v>
      </c>
      <c r="O55" s="224">
        <f>ROUND(E55*N55,2)</f>
        <v>0.05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215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248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36</v>
      </c>
      <c r="B56" s="241" t="s">
        <v>513</v>
      </c>
      <c r="C56" s="250" t="s">
        <v>514</v>
      </c>
      <c r="D56" s="242" t="s">
        <v>255</v>
      </c>
      <c r="E56" s="243">
        <v>0.49665999999999999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214</v>
      </c>
      <c r="T56" s="224" t="s">
        <v>233</v>
      </c>
      <c r="U56" s="224">
        <v>1.333</v>
      </c>
      <c r="V56" s="224">
        <f>ROUND(E56*U56,2)</f>
        <v>0.66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256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37</v>
      </c>
      <c r="B57" s="241" t="s">
        <v>515</v>
      </c>
      <c r="C57" s="250" t="s">
        <v>516</v>
      </c>
      <c r="D57" s="242" t="s">
        <v>255</v>
      </c>
      <c r="E57" s="243">
        <v>0.49665999999999999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214</v>
      </c>
      <c r="T57" s="224" t="s">
        <v>233</v>
      </c>
      <c r="U57" s="224">
        <v>0.72799999999999998</v>
      </c>
      <c r="V57" s="224">
        <f>ROUND(E57*U57,2)</f>
        <v>0.36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256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x14ac:dyDescent="0.2">
      <c r="A58" s="227" t="s">
        <v>209</v>
      </c>
      <c r="B58" s="228" t="s">
        <v>153</v>
      </c>
      <c r="C58" s="247" t="s">
        <v>154</v>
      </c>
      <c r="D58" s="229"/>
      <c r="E58" s="230"/>
      <c r="F58" s="231"/>
      <c r="G58" s="232">
        <f>SUMIF(AG59:AG60,"&lt;&gt;NOR",G59:G60)</f>
        <v>0</v>
      </c>
      <c r="H58" s="226"/>
      <c r="I58" s="226">
        <f>SUM(I59:I60)</f>
        <v>0</v>
      </c>
      <c r="J58" s="226"/>
      <c r="K58" s="226">
        <f>SUM(K59:K60)</f>
        <v>0</v>
      </c>
      <c r="L58" s="226"/>
      <c r="M58" s="226">
        <f>SUM(M59:M60)</f>
        <v>0</v>
      </c>
      <c r="N58" s="226"/>
      <c r="O58" s="226">
        <f>SUM(O59:O60)</f>
        <v>0</v>
      </c>
      <c r="P58" s="226"/>
      <c r="Q58" s="226">
        <f>SUM(Q59:Q60)</f>
        <v>0</v>
      </c>
      <c r="R58" s="226"/>
      <c r="S58" s="226"/>
      <c r="T58" s="226"/>
      <c r="U58" s="226"/>
      <c r="V58" s="226">
        <f>SUM(V59:V60)</f>
        <v>9.129999999999999</v>
      </c>
      <c r="W58" s="226"/>
      <c r="AG58" t="s">
        <v>210</v>
      </c>
    </row>
    <row r="59" spans="1:60" outlineLevel="1" x14ac:dyDescent="0.2">
      <c r="A59" s="240">
        <v>38</v>
      </c>
      <c r="B59" s="241" t="s">
        <v>448</v>
      </c>
      <c r="C59" s="250" t="s">
        <v>449</v>
      </c>
      <c r="D59" s="242" t="s">
        <v>450</v>
      </c>
      <c r="E59" s="243">
        <v>30</v>
      </c>
      <c r="F59" s="244"/>
      <c r="G59" s="245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6.0000000000000002E-5</v>
      </c>
      <c r="O59" s="224">
        <f>ROUND(E59*N59,2)</f>
        <v>0</v>
      </c>
      <c r="P59" s="224">
        <v>0</v>
      </c>
      <c r="Q59" s="224">
        <f>ROUND(E59*P59,2)</f>
        <v>0</v>
      </c>
      <c r="R59" s="224"/>
      <c r="S59" s="224" t="s">
        <v>214</v>
      </c>
      <c r="T59" s="224" t="s">
        <v>233</v>
      </c>
      <c r="U59" s="224">
        <v>0.30399999999999999</v>
      </c>
      <c r="V59" s="224">
        <f>ROUND(E59*U59,2)</f>
        <v>9.1199999999999992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234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40">
        <v>39</v>
      </c>
      <c r="B60" s="241" t="s">
        <v>451</v>
      </c>
      <c r="C60" s="250" t="s">
        <v>452</v>
      </c>
      <c r="D60" s="242" t="s">
        <v>255</v>
      </c>
      <c r="E60" s="243">
        <v>1.8E-3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214</v>
      </c>
      <c r="T60" s="224" t="s">
        <v>233</v>
      </c>
      <c r="U60" s="224">
        <v>3.0059999999999998</v>
      </c>
      <c r="V60" s="224">
        <f>ROUND(E60*U60,2)</f>
        <v>0.01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256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x14ac:dyDescent="0.2">
      <c r="A61" s="227" t="s">
        <v>209</v>
      </c>
      <c r="B61" s="228" t="s">
        <v>155</v>
      </c>
      <c r="C61" s="247" t="s">
        <v>156</v>
      </c>
      <c r="D61" s="229"/>
      <c r="E61" s="230"/>
      <c r="F61" s="231"/>
      <c r="G61" s="232">
        <f>SUMIF(AG62:AG65,"&lt;&gt;NOR",G62:G65)</f>
        <v>0</v>
      </c>
      <c r="H61" s="226"/>
      <c r="I61" s="226">
        <f>SUM(I62:I65)</f>
        <v>0</v>
      </c>
      <c r="J61" s="226"/>
      <c r="K61" s="226">
        <f>SUM(K62:K65)</f>
        <v>0</v>
      </c>
      <c r="L61" s="226"/>
      <c r="M61" s="226">
        <f>SUM(M62:M65)</f>
        <v>0</v>
      </c>
      <c r="N61" s="226"/>
      <c r="O61" s="226">
        <f>SUM(O62:O65)</f>
        <v>0</v>
      </c>
      <c r="P61" s="226"/>
      <c r="Q61" s="226">
        <f>SUM(Q62:Q65)</f>
        <v>0</v>
      </c>
      <c r="R61" s="226"/>
      <c r="S61" s="226"/>
      <c r="T61" s="226"/>
      <c r="U61" s="226"/>
      <c r="V61" s="226">
        <f>SUM(V62:V65)</f>
        <v>4.3600000000000003</v>
      </c>
      <c r="W61" s="226"/>
      <c r="AG61" t="s">
        <v>210</v>
      </c>
    </row>
    <row r="62" spans="1:60" outlineLevel="1" x14ac:dyDescent="0.2">
      <c r="A62" s="233">
        <v>40</v>
      </c>
      <c r="B62" s="234" t="s">
        <v>453</v>
      </c>
      <c r="C62" s="248" t="s">
        <v>454</v>
      </c>
      <c r="D62" s="235" t="s">
        <v>241</v>
      </c>
      <c r="E62" s="236">
        <v>1.5</v>
      </c>
      <c r="F62" s="237"/>
      <c r="G62" s="238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3.1E-4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214</v>
      </c>
      <c r="T62" s="224" t="s">
        <v>233</v>
      </c>
      <c r="U62" s="224">
        <v>0.40300000000000002</v>
      </c>
      <c r="V62" s="224">
        <f>ROUND(E62*U62,2)</f>
        <v>0.6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49" t="s">
        <v>455</v>
      </c>
      <c r="D63" s="239"/>
      <c r="E63" s="239"/>
      <c r="F63" s="239"/>
      <c r="G63" s="239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218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41</v>
      </c>
      <c r="B64" s="241" t="s">
        <v>456</v>
      </c>
      <c r="C64" s="250" t="s">
        <v>457</v>
      </c>
      <c r="D64" s="242" t="s">
        <v>261</v>
      </c>
      <c r="E64" s="243">
        <v>30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9.0000000000000006E-5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214</v>
      </c>
      <c r="T64" s="224" t="s">
        <v>233</v>
      </c>
      <c r="U64" s="224">
        <v>0.11600000000000001</v>
      </c>
      <c r="V64" s="224">
        <f>ROUND(E64*U64,2)</f>
        <v>3.48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234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40">
        <v>42</v>
      </c>
      <c r="B65" s="241" t="s">
        <v>818</v>
      </c>
      <c r="C65" s="250" t="s">
        <v>819</v>
      </c>
      <c r="D65" s="242" t="s">
        <v>261</v>
      </c>
      <c r="E65" s="243">
        <v>2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1.2E-4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214</v>
      </c>
      <c r="T65" s="224" t="s">
        <v>233</v>
      </c>
      <c r="U65" s="224">
        <v>0.14000000000000001</v>
      </c>
      <c r="V65" s="224">
        <f>ROUND(E65*U65,2)</f>
        <v>0.28000000000000003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234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x14ac:dyDescent="0.2">
      <c r="A66" s="227" t="s">
        <v>209</v>
      </c>
      <c r="B66" s="228" t="s">
        <v>173</v>
      </c>
      <c r="C66" s="247" t="s">
        <v>174</v>
      </c>
      <c r="D66" s="229"/>
      <c r="E66" s="230"/>
      <c r="F66" s="231"/>
      <c r="G66" s="232">
        <f>SUMIF(AG67:AG68,"&lt;&gt;NOR",G67:G68)</f>
        <v>0</v>
      </c>
      <c r="H66" s="226"/>
      <c r="I66" s="226">
        <f>SUM(I67:I68)</f>
        <v>0</v>
      </c>
      <c r="J66" s="226"/>
      <c r="K66" s="226">
        <f>SUM(K67:K68)</f>
        <v>0</v>
      </c>
      <c r="L66" s="226"/>
      <c r="M66" s="226">
        <f>SUM(M67:M68)</f>
        <v>0</v>
      </c>
      <c r="N66" s="226"/>
      <c r="O66" s="226">
        <f>SUM(O67:O68)</f>
        <v>0</v>
      </c>
      <c r="P66" s="226"/>
      <c r="Q66" s="226">
        <f>SUM(Q67:Q68)</f>
        <v>0</v>
      </c>
      <c r="R66" s="226"/>
      <c r="S66" s="226"/>
      <c r="T66" s="226"/>
      <c r="U66" s="226"/>
      <c r="V66" s="226">
        <f>SUM(V67:V68)</f>
        <v>7</v>
      </c>
      <c r="W66" s="226"/>
      <c r="AG66" t="s">
        <v>210</v>
      </c>
    </row>
    <row r="67" spans="1:60" outlineLevel="1" x14ac:dyDescent="0.2">
      <c r="A67" s="240">
        <v>43</v>
      </c>
      <c r="B67" s="241" t="s">
        <v>517</v>
      </c>
      <c r="C67" s="250" t="s">
        <v>518</v>
      </c>
      <c r="D67" s="242" t="s">
        <v>264</v>
      </c>
      <c r="E67" s="243">
        <v>3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214</v>
      </c>
      <c r="T67" s="224" t="s">
        <v>215</v>
      </c>
      <c r="U67" s="224">
        <v>1</v>
      </c>
      <c r="V67" s="224">
        <f>ROUND(E67*U67,2)</f>
        <v>3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234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40">
        <v>44</v>
      </c>
      <c r="B68" s="241" t="s">
        <v>519</v>
      </c>
      <c r="C68" s="250" t="s">
        <v>520</v>
      </c>
      <c r="D68" s="242" t="s">
        <v>264</v>
      </c>
      <c r="E68" s="243">
        <v>4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214</v>
      </c>
      <c r="T68" s="224" t="s">
        <v>215</v>
      </c>
      <c r="U68" s="224">
        <v>1</v>
      </c>
      <c r="V68" s="224">
        <f>ROUND(E68*U68,2)</f>
        <v>4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234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x14ac:dyDescent="0.2">
      <c r="A69" s="227" t="s">
        <v>209</v>
      </c>
      <c r="B69" s="228" t="s">
        <v>183</v>
      </c>
      <c r="C69" s="247" t="s">
        <v>30</v>
      </c>
      <c r="D69" s="229"/>
      <c r="E69" s="230"/>
      <c r="F69" s="231"/>
      <c r="G69" s="232">
        <f>SUMIF(AG70:AG70,"&lt;&gt;NOR",G70:G70)</f>
        <v>0</v>
      </c>
      <c r="H69" s="226"/>
      <c r="I69" s="226">
        <f>SUM(I70:I70)</f>
        <v>0</v>
      </c>
      <c r="J69" s="226"/>
      <c r="K69" s="226">
        <f>SUM(K70:K70)</f>
        <v>0</v>
      </c>
      <c r="L69" s="226"/>
      <c r="M69" s="226">
        <f>SUM(M70:M70)</f>
        <v>0</v>
      </c>
      <c r="N69" s="226"/>
      <c r="O69" s="226">
        <f>SUM(O70:O70)</f>
        <v>0</v>
      </c>
      <c r="P69" s="226"/>
      <c r="Q69" s="226">
        <f>SUM(Q70:Q70)</f>
        <v>0</v>
      </c>
      <c r="R69" s="226"/>
      <c r="S69" s="226"/>
      <c r="T69" s="226"/>
      <c r="U69" s="226"/>
      <c r="V69" s="226">
        <f>SUM(V70:V70)</f>
        <v>0</v>
      </c>
      <c r="W69" s="226"/>
      <c r="AG69" t="s">
        <v>210</v>
      </c>
    </row>
    <row r="70" spans="1:60" outlineLevel="1" x14ac:dyDescent="0.2">
      <c r="A70" s="233">
        <v>45</v>
      </c>
      <c r="B70" s="234" t="s">
        <v>465</v>
      </c>
      <c r="C70" s="248" t="s">
        <v>466</v>
      </c>
      <c r="D70" s="235" t="s">
        <v>314</v>
      </c>
      <c r="E70" s="236">
        <v>1</v>
      </c>
      <c r="F70" s="237"/>
      <c r="G70" s="238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221</v>
      </c>
      <c r="T70" s="224" t="s">
        <v>215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x14ac:dyDescent="0.2">
      <c r="A71" s="5"/>
      <c r="B71" s="6"/>
      <c r="C71" s="251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v>15</v>
      </c>
      <c r="AF71">
        <v>21</v>
      </c>
    </row>
    <row r="72" spans="1:60" x14ac:dyDescent="0.2">
      <c r="A72" s="207"/>
      <c r="B72" s="208" t="s">
        <v>31</v>
      </c>
      <c r="C72" s="252"/>
      <c r="D72" s="209"/>
      <c r="E72" s="210"/>
      <c r="F72" s="210"/>
      <c r="G72" s="246">
        <f>G8+G58+G61+G66+G69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E72">
        <f>SUMIF(L7:L70,AE71,G7:G70)</f>
        <v>0</v>
      </c>
      <c r="AF72">
        <f>SUMIF(L7:L70,AF71,G7:G70)</f>
        <v>0</v>
      </c>
      <c r="AG72" t="s">
        <v>226</v>
      </c>
    </row>
    <row r="73" spans="1:60" x14ac:dyDescent="0.2">
      <c r="A73" s="5"/>
      <c r="B73" s="6"/>
      <c r="C73" s="251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60" x14ac:dyDescent="0.2">
      <c r="A74" s="5"/>
      <c r="B74" s="6"/>
      <c r="C74" s="251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">
      <c r="A75" s="211" t="s">
        <v>227</v>
      </c>
      <c r="B75" s="211"/>
      <c r="C75" s="253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">
      <c r="A76" s="212"/>
      <c r="B76" s="213"/>
      <c r="C76" s="254"/>
      <c r="D76" s="213"/>
      <c r="E76" s="213"/>
      <c r="F76" s="213"/>
      <c r="G76" s="21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G76" t="s">
        <v>228</v>
      </c>
    </row>
    <row r="77" spans="1:60" x14ac:dyDescent="0.2">
      <c r="A77" s="215"/>
      <c r="B77" s="216"/>
      <c r="C77" s="255"/>
      <c r="D77" s="216"/>
      <c r="E77" s="216"/>
      <c r="F77" s="216"/>
      <c r="G77" s="21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">
      <c r="A78" s="215"/>
      <c r="B78" s="216"/>
      <c r="C78" s="255"/>
      <c r="D78" s="216"/>
      <c r="E78" s="216"/>
      <c r="F78" s="216"/>
      <c r="G78" s="21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A79" s="215"/>
      <c r="B79" s="216"/>
      <c r="C79" s="255"/>
      <c r="D79" s="216"/>
      <c r="E79" s="216"/>
      <c r="F79" s="216"/>
      <c r="G79" s="21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">
      <c r="A80" s="218"/>
      <c r="B80" s="219"/>
      <c r="C80" s="256"/>
      <c r="D80" s="219"/>
      <c r="E80" s="219"/>
      <c r="F80" s="219"/>
      <c r="G80" s="22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">
      <c r="A81" s="5"/>
      <c r="B81" s="6"/>
      <c r="C81" s="251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C82" s="257"/>
      <c r="D82" s="188"/>
      <c r="AG82" t="s">
        <v>229</v>
      </c>
    </row>
    <row r="83" spans="1:33" x14ac:dyDescent="0.2">
      <c r="D83" s="188"/>
    </row>
    <row r="84" spans="1:33" x14ac:dyDescent="0.2">
      <c r="D84" s="188"/>
    </row>
    <row r="85" spans="1:33" x14ac:dyDescent="0.2">
      <c r="D85" s="188"/>
    </row>
    <row r="86" spans="1:33" x14ac:dyDescent="0.2">
      <c r="D86" s="188"/>
    </row>
    <row r="87" spans="1:33" x14ac:dyDescent="0.2">
      <c r="D87" s="188"/>
    </row>
    <row r="88" spans="1:33" x14ac:dyDescent="0.2">
      <c r="D88" s="188"/>
    </row>
    <row r="89" spans="1:33" x14ac:dyDescent="0.2">
      <c r="D89" s="188"/>
    </row>
    <row r="90" spans="1:33" x14ac:dyDescent="0.2">
      <c r="D90" s="188"/>
    </row>
    <row r="91" spans="1:33" x14ac:dyDescent="0.2">
      <c r="D91" s="188"/>
    </row>
    <row r="92" spans="1:33" x14ac:dyDescent="0.2">
      <c r="D92" s="188"/>
    </row>
    <row r="93" spans="1:33" x14ac:dyDescent="0.2">
      <c r="D93" s="188"/>
    </row>
    <row r="94" spans="1:33" x14ac:dyDescent="0.2">
      <c r="D94" s="188"/>
    </row>
    <row r="95" spans="1:33" x14ac:dyDescent="0.2">
      <c r="D95" s="188"/>
    </row>
    <row r="96" spans="1:33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9">
    <mergeCell ref="C25:G25"/>
    <mergeCell ref="C26:G26"/>
    <mergeCell ref="C63:G63"/>
    <mergeCell ref="C16:G16"/>
    <mergeCell ref="C17:G17"/>
    <mergeCell ref="C19:G19"/>
    <mergeCell ref="C20:G20"/>
    <mergeCell ref="C22:G22"/>
    <mergeCell ref="C23:G23"/>
    <mergeCell ref="A1:G1"/>
    <mergeCell ref="C2:G2"/>
    <mergeCell ref="C3:G3"/>
    <mergeCell ref="C4:G4"/>
    <mergeCell ref="A75:C75"/>
    <mergeCell ref="A76:G80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70</v>
      </c>
      <c r="C3" s="193" t="s">
        <v>71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SUMIF(AG9:AG21,"&lt;&gt;NOR",G9:G21)</f>
        <v>0</v>
      </c>
      <c r="H8" s="226"/>
      <c r="I8" s="226">
        <f>SUM(I9:I21)</f>
        <v>0</v>
      </c>
      <c r="J8" s="226"/>
      <c r="K8" s="226">
        <f>SUM(K9:K21)</f>
        <v>0</v>
      </c>
      <c r="L8" s="226"/>
      <c r="M8" s="226">
        <f>SUM(M9:M21)</f>
        <v>0</v>
      </c>
      <c r="N8" s="226"/>
      <c r="O8" s="226">
        <f>SUM(O9:O21)</f>
        <v>0</v>
      </c>
      <c r="P8" s="226"/>
      <c r="Q8" s="226">
        <f>SUM(Q9:Q21)</f>
        <v>0</v>
      </c>
      <c r="R8" s="226"/>
      <c r="S8" s="226"/>
      <c r="T8" s="226"/>
      <c r="U8" s="226"/>
      <c r="V8" s="226">
        <f>SUM(V9:V21)</f>
        <v>0</v>
      </c>
      <c r="W8" s="226"/>
      <c r="AG8" t="s">
        <v>210</v>
      </c>
    </row>
    <row r="9" spans="1:60" ht="33.75" outlineLevel="1" x14ac:dyDescent="0.2">
      <c r="A9" s="240">
        <v>1</v>
      </c>
      <c r="B9" s="241" t="s">
        <v>820</v>
      </c>
      <c r="C9" s="250" t="s">
        <v>821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822</v>
      </c>
      <c r="C11" s="250" t="s">
        <v>823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3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824</v>
      </c>
      <c r="C14" s="250" t="s">
        <v>825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7</v>
      </c>
      <c r="B15" s="241" t="s">
        <v>826</v>
      </c>
      <c r="C15" s="250" t="s">
        <v>827</v>
      </c>
      <c r="D15" s="242" t="s">
        <v>277</v>
      </c>
      <c r="E15" s="243">
        <v>2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215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531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45" outlineLevel="1" x14ac:dyDescent="0.2">
      <c r="A16" s="240">
        <v>8</v>
      </c>
      <c r="B16" s="241" t="s">
        <v>828</v>
      </c>
      <c r="C16" s="250" t="s">
        <v>829</v>
      </c>
      <c r="D16" s="242" t="s">
        <v>277</v>
      </c>
      <c r="E16" s="243">
        <v>1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534</v>
      </c>
      <c r="C17" s="250" t="s">
        <v>535</v>
      </c>
      <c r="D17" s="242" t="s">
        <v>277</v>
      </c>
      <c r="E17" s="243">
        <v>18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536</v>
      </c>
      <c r="C18" s="250" t="s">
        <v>537</v>
      </c>
      <c r="D18" s="242" t="s">
        <v>277</v>
      </c>
      <c r="E18" s="243">
        <v>7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233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248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830</v>
      </c>
      <c r="C19" s="250" t="s">
        <v>831</v>
      </c>
      <c r="D19" s="242" t="s">
        <v>277</v>
      </c>
      <c r="E19" s="243">
        <v>6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221</v>
      </c>
      <c r="T19" s="224" t="s">
        <v>215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531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12</v>
      </c>
      <c r="B20" s="241" t="s">
        <v>538</v>
      </c>
      <c r="C20" s="250" t="s">
        <v>539</v>
      </c>
      <c r="D20" s="242" t="s">
        <v>277</v>
      </c>
      <c r="E20" s="243">
        <v>8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233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33.75" outlineLevel="1" x14ac:dyDescent="0.2">
      <c r="A21" s="240">
        <v>13</v>
      </c>
      <c r="B21" s="241" t="s">
        <v>540</v>
      </c>
      <c r="C21" s="250" t="s">
        <v>541</v>
      </c>
      <c r="D21" s="242" t="s">
        <v>314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7" t="s">
        <v>209</v>
      </c>
      <c r="B22" s="228" t="s">
        <v>163</v>
      </c>
      <c r="C22" s="247" t="s">
        <v>164</v>
      </c>
      <c r="D22" s="229"/>
      <c r="E22" s="230"/>
      <c r="F22" s="231"/>
      <c r="G22" s="232">
        <f>SUMIF(AG23:AG29,"&lt;&gt;NOR",G23:G29)</f>
        <v>0</v>
      </c>
      <c r="H22" s="226"/>
      <c r="I22" s="226">
        <f>SUM(I23:I29)</f>
        <v>0</v>
      </c>
      <c r="J22" s="226"/>
      <c r="K22" s="226">
        <f>SUM(K23:K29)</f>
        <v>0</v>
      </c>
      <c r="L22" s="226"/>
      <c r="M22" s="226">
        <f>SUM(M23:M29)</f>
        <v>0</v>
      </c>
      <c r="N22" s="226"/>
      <c r="O22" s="226">
        <f>SUM(O23:O29)</f>
        <v>0</v>
      </c>
      <c r="P22" s="226"/>
      <c r="Q22" s="226">
        <f>SUM(Q23:Q29)</f>
        <v>0</v>
      </c>
      <c r="R22" s="226"/>
      <c r="S22" s="226"/>
      <c r="T22" s="226"/>
      <c r="U22" s="226"/>
      <c r="V22" s="226">
        <f>SUM(V23:V29)</f>
        <v>0</v>
      </c>
      <c r="W22" s="226"/>
      <c r="AG22" t="s">
        <v>210</v>
      </c>
    </row>
    <row r="23" spans="1:60" ht="56.25" outlineLevel="1" x14ac:dyDescent="0.2">
      <c r="A23" s="240">
        <v>14</v>
      </c>
      <c r="B23" s="241" t="s">
        <v>832</v>
      </c>
      <c r="C23" s="250" t="s">
        <v>833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33.75" outlineLevel="1" x14ac:dyDescent="0.2">
      <c r="A24" s="240">
        <v>15</v>
      </c>
      <c r="B24" s="241" t="s">
        <v>542</v>
      </c>
      <c r="C24" s="250" t="s">
        <v>543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215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45" outlineLevel="1" x14ac:dyDescent="0.2">
      <c r="A25" s="240">
        <v>16</v>
      </c>
      <c r="B25" s="241" t="s">
        <v>546</v>
      </c>
      <c r="C25" s="250" t="s">
        <v>547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33.75" outlineLevel="1" x14ac:dyDescent="0.2">
      <c r="A26" s="240">
        <v>17</v>
      </c>
      <c r="B26" s="241" t="s">
        <v>544</v>
      </c>
      <c r="C26" s="250" t="s">
        <v>545</v>
      </c>
      <c r="D26" s="242" t="s">
        <v>277</v>
      </c>
      <c r="E26" s="243">
        <v>1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215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40">
        <v>18</v>
      </c>
      <c r="B27" s="241" t="s">
        <v>548</v>
      </c>
      <c r="C27" s="250" t="s">
        <v>549</v>
      </c>
      <c r="D27" s="242" t="s">
        <v>277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22.5" outlineLevel="1" x14ac:dyDescent="0.2">
      <c r="A28" s="240">
        <v>19</v>
      </c>
      <c r="B28" s="241" t="s">
        <v>834</v>
      </c>
      <c r="C28" s="250" t="s">
        <v>835</v>
      </c>
      <c r="D28" s="242" t="s">
        <v>277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40">
        <v>20</v>
      </c>
      <c r="B29" s="241" t="s">
        <v>836</v>
      </c>
      <c r="C29" s="250" t="s">
        <v>837</v>
      </c>
      <c r="D29" s="242" t="s">
        <v>277</v>
      </c>
      <c r="E29" s="243">
        <v>1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215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531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165</v>
      </c>
      <c r="C30" s="247" t="s">
        <v>166</v>
      </c>
      <c r="D30" s="229"/>
      <c r="E30" s="230"/>
      <c r="F30" s="231"/>
      <c r="G30" s="232">
        <f>SUMIF(AG31:AG31,"&lt;&gt;NOR",G31:G31)</f>
        <v>0</v>
      </c>
      <c r="H30" s="226"/>
      <c r="I30" s="226">
        <f>SUM(I31:I31)</f>
        <v>0</v>
      </c>
      <c r="J30" s="226"/>
      <c r="K30" s="226">
        <f>SUM(K31:K31)</f>
        <v>0</v>
      </c>
      <c r="L30" s="226"/>
      <c r="M30" s="226">
        <f>SUM(M31:M31)</f>
        <v>0</v>
      </c>
      <c r="N30" s="226"/>
      <c r="O30" s="226">
        <f>SUM(O31:O31)</f>
        <v>0</v>
      </c>
      <c r="P30" s="226"/>
      <c r="Q30" s="226">
        <f>SUM(Q31:Q31)</f>
        <v>0</v>
      </c>
      <c r="R30" s="226"/>
      <c r="S30" s="226"/>
      <c r="T30" s="226"/>
      <c r="U30" s="226"/>
      <c r="V30" s="226">
        <f>SUM(V31:V31)</f>
        <v>0</v>
      </c>
      <c r="W30" s="226"/>
      <c r="AG30" t="s">
        <v>210</v>
      </c>
    </row>
    <row r="31" spans="1:60" ht="22.5" outlineLevel="1" x14ac:dyDescent="0.2">
      <c r="A31" s="240">
        <v>21</v>
      </c>
      <c r="B31" s="241" t="s">
        <v>838</v>
      </c>
      <c r="C31" s="250" t="s">
        <v>839</v>
      </c>
      <c r="D31" s="242" t="s">
        <v>277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233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x14ac:dyDescent="0.2">
      <c r="A32" s="227" t="s">
        <v>209</v>
      </c>
      <c r="B32" s="228" t="s">
        <v>163</v>
      </c>
      <c r="C32" s="247" t="s">
        <v>164</v>
      </c>
      <c r="D32" s="229"/>
      <c r="E32" s="230"/>
      <c r="F32" s="231"/>
      <c r="G32" s="232">
        <f>SUMIF(AG33:AG33,"&lt;&gt;NOR",G33:G33)</f>
        <v>0</v>
      </c>
      <c r="H32" s="226"/>
      <c r="I32" s="226">
        <f>SUM(I33:I33)</f>
        <v>0</v>
      </c>
      <c r="J32" s="226"/>
      <c r="K32" s="226">
        <f>SUM(K33:K33)</f>
        <v>0</v>
      </c>
      <c r="L32" s="226"/>
      <c r="M32" s="226">
        <f>SUM(M33:M33)</f>
        <v>0</v>
      </c>
      <c r="N32" s="226"/>
      <c r="O32" s="226">
        <f>SUM(O33:O33)</f>
        <v>0</v>
      </c>
      <c r="P32" s="226"/>
      <c r="Q32" s="226">
        <f>SUM(Q33:Q33)</f>
        <v>0</v>
      </c>
      <c r="R32" s="226"/>
      <c r="S32" s="226"/>
      <c r="T32" s="226"/>
      <c r="U32" s="226"/>
      <c r="V32" s="226">
        <f>SUM(V33:V33)</f>
        <v>0</v>
      </c>
      <c r="W32" s="226"/>
      <c r="AG32" t="s">
        <v>210</v>
      </c>
    </row>
    <row r="33" spans="1:60" outlineLevel="1" x14ac:dyDescent="0.2">
      <c r="A33" s="240">
        <v>22</v>
      </c>
      <c r="B33" s="241" t="s">
        <v>552</v>
      </c>
      <c r="C33" s="250" t="s">
        <v>553</v>
      </c>
      <c r="D33" s="242" t="s">
        <v>277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233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x14ac:dyDescent="0.2">
      <c r="A34" s="227" t="s">
        <v>209</v>
      </c>
      <c r="B34" s="228" t="s">
        <v>165</v>
      </c>
      <c r="C34" s="247" t="s">
        <v>166</v>
      </c>
      <c r="D34" s="229"/>
      <c r="E34" s="230"/>
      <c r="F34" s="231"/>
      <c r="G34" s="232">
        <f>SUMIF(AG35:AG36,"&lt;&gt;NOR",G35:G36)</f>
        <v>0</v>
      </c>
      <c r="H34" s="226"/>
      <c r="I34" s="226">
        <f>SUM(I35:I36)</f>
        <v>0</v>
      </c>
      <c r="J34" s="226"/>
      <c r="K34" s="226">
        <f>SUM(K35:K36)</f>
        <v>0</v>
      </c>
      <c r="L34" s="226"/>
      <c r="M34" s="226">
        <f>SUM(M35:M36)</f>
        <v>0</v>
      </c>
      <c r="N34" s="226"/>
      <c r="O34" s="226">
        <f>SUM(O35:O36)</f>
        <v>0</v>
      </c>
      <c r="P34" s="226"/>
      <c r="Q34" s="226">
        <f>SUM(Q35:Q36)</f>
        <v>0</v>
      </c>
      <c r="R34" s="226"/>
      <c r="S34" s="226"/>
      <c r="T34" s="226"/>
      <c r="U34" s="226"/>
      <c r="V34" s="226">
        <f>SUM(V35:V36)</f>
        <v>0</v>
      </c>
      <c r="W34" s="226"/>
      <c r="AG34" t="s">
        <v>210</v>
      </c>
    </row>
    <row r="35" spans="1:60" outlineLevel="1" x14ac:dyDescent="0.2">
      <c r="A35" s="240">
        <v>23</v>
      </c>
      <c r="B35" s="241" t="s">
        <v>556</v>
      </c>
      <c r="C35" s="250" t="s">
        <v>557</v>
      </c>
      <c r="D35" s="242" t="s">
        <v>314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233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24</v>
      </c>
      <c r="B36" s="241" t="s">
        <v>558</v>
      </c>
      <c r="C36" s="250" t="s">
        <v>559</v>
      </c>
      <c r="D36" s="242" t="s">
        <v>560</v>
      </c>
      <c r="E36" s="243">
        <v>2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7" t="s">
        <v>209</v>
      </c>
      <c r="B37" s="228" t="s">
        <v>167</v>
      </c>
      <c r="C37" s="247" t="s">
        <v>168</v>
      </c>
      <c r="D37" s="229"/>
      <c r="E37" s="230"/>
      <c r="F37" s="231"/>
      <c r="G37" s="232">
        <f>SUMIF(AG38:AG51,"&lt;&gt;NOR",G38:G51)</f>
        <v>0</v>
      </c>
      <c r="H37" s="226"/>
      <c r="I37" s="226">
        <f>SUM(I38:I51)</f>
        <v>0</v>
      </c>
      <c r="J37" s="226"/>
      <c r="K37" s="226">
        <f>SUM(K38:K51)</f>
        <v>0</v>
      </c>
      <c r="L37" s="226"/>
      <c r="M37" s="226">
        <f>SUM(M38:M51)</f>
        <v>0</v>
      </c>
      <c r="N37" s="226"/>
      <c r="O37" s="226">
        <f>SUM(O38:O51)</f>
        <v>0</v>
      </c>
      <c r="P37" s="226"/>
      <c r="Q37" s="226">
        <f>SUM(Q38:Q51)</f>
        <v>0</v>
      </c>
      <c r="R37" s="226"/>
      <c r="S37" s="226"/>
      <c r="T37" s="226"/>
      <c r="U37" s="226"/>
      <c r="V37" s="226">
        <f>SUM(V38:V51)</f>
        <v>0</v>
      </c>
      <c r="W37" s="226"/>
      <c r="AG37" t="s">
        <v>210</v>
      </c>
    </row>
    <row r="38" spans="1:60" ht="45" outlineLevel="1" x14ac:dyDescent="0.2">
      <c r="A38" s="233">
        <v>25</v>
      </c>
      <c r="B38" s="234" t="s">
        <v>561</v>
      </c>
      <c r="C38" s="248" t="s">
        <v>562</v>
      </c>
      <c r="D38" s="235" t="s">
        <v>563</v>
      </c>
      <c r="E38" s="236">
        <v>62</v>
      </c>
      <c r="F38" s="237"/>
      <c r="G38" s="238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ht="45" outlineLevel="1" x14ac:dyDescent="0.2">
      <c r="A39" s="221"/>
      <c r="B39" s="222"/>
      <c r="C39" s="249" t="s">
        <v>564</v>
      </c>
      <c r="D39" s="239"/>
      <c r="E39" s="239"/>
      <c r="F39" s="239"/>
      <c r="G39" s="239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218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60" t="str">
        <f>C39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39" s="204"/>
      <c r="BC39" s="204"/>
      <c r="BD39" s="204"/>
      <c r="BE39" s="204"/>
      <c r="BF39" s="204"/>
      <c r="BG39" s="204"/>
      <c r="BH39" s="204"/>
    </row>
    <row r="40" spans="1:60" ht="45" outlineLevel="1" x14ac:dyDescent="0.2">
      <c r="A40" s="233">
        <v>26</v>
      </c>
      <c r="B40" s="234" t="s">
        <v>565</v>
      </c>
      <c r="C40" s="248" t="s">
        <v>566</v>
      </c>
      <c r="D40" s="235" t="s">
        <v>563</v>
      </c>
      <c r="E40" s="236">
        <v>24</v>
      </c>
      <c r="F40" s="237"/>
      <c r="G40" s="238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45" outlineLevel="1" x14ac:dyDescent="0.2">
      <c r="A41" s="221"/>
      <c r="B41" s="222"/>
      <c r="C41" s="249" t="s">
        <v>567</v>
      </c>
      <c r="D41" s="239"/>
      <c r="E41" s="239"/>
      <c r="F41" s="239"/>
      <c r="G41" s="239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218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60" t="str">
        <f>C41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3x2,5</v>
      </c>
      <c r="BB41" s="204"/>
      <c r="BC41" s="204"/>
      <c r="BD41" s="204"/>
      <c r="BE41" s="204"/>
      <c r="BF41" s="204"/>
      <c r="BG41" s="204"/>
      <c r="BH41" s="204"/>
    </row>
    <row r="42" spans="1:60" ht="45" outlineLevel="1" x14ac:dyDescent="0.2">
      <c r="A42" s="233">
        <v>27</v>
      </c>
      <c r="B42" s="234" t="s">
        <v>568</v>
      </c>
      <c r="C42" s="248" t="s">
        <v>569</v>
      </c>
      <c r="D42" s="235" t="s">
        <v>563</v>
      </c>
      <c r="E42" s="236">
        <v>9</v>
      </c>
      <c r="F42" s="237"/>
      <c r="G42" s="238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45" outlineLevel="1" x14ac:dyDescent="0.2">
      <c r="A43" s="221"/>
      <c r="B43" s="222"/>
      <c r="C43" s="249" t="s">
        <v>570</v>
      </c>
      <c r="D43" s="239"/>
      <c r="E43" s="239"/>
      <c r="F43" s="239"/>
      <c r="G43" s="239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218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60" t="str">
        <f>C43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43" s="204"/>
      <c r="BC43" s="204"/>
      <c r="BD43" s="204"/>
      <c r="BE43" s="204"/>
      <c r="BF43" s="204"/>
      <c r="BG43" s="204"/>
      <c r="BH43" s="204"/>
    </row>
    <row r="44" spans="1:60" ht="45" outlineLevel="1" x14ac:dyDescent="0.2">
      <c r="A44" s="233">
        <v>28</v>
      </c>
      <c r="B44" s="234" t="s">
        <v>571</v>
      </c>
      <c r="C44" s="248" t="s">
        <v>572</v>
      </c>
      <c r="D44" s="235" t="s">
        <v>563</v>
      </c>
      <c r="E44" s="236">
        <v>45</v>
      </c>
      <c r="F44" s="237"/>
      <c r="G44" s="238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45" outlineLevel="1" x14ac:dyDescent="0.2">
      <c r="A45" s="221"/>
      <c r="B45" s="222"/>
      <c r="C45" s="249" t="s">
        <v>573</v>
      </c>
      <c r="D45" s="239"/>
      <c r="E45" s="239"/>
      <c r="F45" s="239"/>
      <c r="G45" s="239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218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60" t="str">
        <f>C45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45" s="204"/>
      <c r="BC45" s="204"/>
      <c r="BD45" s="204"/>
      <c r="BE45" s="204"/>
      <c r="BF45" s="204"/>
      <c r="BG45" s="204"/>
      <c r="BH45" s="204"/>
    </row>
    <row r="46" spans="1:60" ht="45" outlineLevel="1" x14ac:dyDescent="0.2">
      <c r="A46" s="233">
        <v>29</v>
      </c>
      <c r="B46" s="234" t="s">
        <v>840</v>
      </c>
      <c r="C46" s="248" t="s">
        <v>841</v>
      </c>
      <c r="D46" s="235" t="s">
        <v>563</v>
      </c>
      <c r="E46" s="236">
        <v>12</v>
      </c>
      <c r="F46" s="237"/>
      <c r="G46" s="238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45" outlineLevel="1" x14ac:dyDescent="0.2">
      <c r="A47" s="221"/>
      <c r="B47" s="222"/>
      <c r="C47" s="249" t="s">
        <v>842</v>
      </c>
      <c r="D47" s="239"/>
      <c r="E47" s="239"/>
      <c r="F47" s="239"/>
      <c r="G47" s="239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218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60" t="str">
        <f>C47</f>
        <v>Vodič silový celoplastový 1,0 kV, vodiče Cu pevné kulaté, izolace PVC, zkušební napětí 4 kV, max. provozní teplota při zkratu 160 °C, max. provozní teplota jádra 70 °C, barva izolace vodičů dle ČSN 33 0165, barva pláště zeleno/žlutá, kabel odolný proti UV-záření dle ČSN 34 7010 a proti šíření plamene dle ČSN EN 50 265-2-1, srovnatelný s drátem CY6</v>
      </c>
      <c r="BB47" s="204"/>
      <c r="BC47" s="204"/>
      <c r="BD47" s="204"/>
      <c r="BE47" s="204"/>
      <c r="BF47" s="204"/>
      <c r="BG47" s="204"/>
      <c r="BH47" s="204"/>
    </row>
    <row r="48" spans="1:60" ht="22.5" outlineLevel="1" x14ac:dyDescent="0.2">
      <c r="A48" s="240">
        <v>30</v>
      </c>
      <c r="B48" s="241" t="s">
        <v>574</v>
      </c>
      <c r="C48" s="250" t="s">
        <v>575</v>
      </c>
      <c r="D48" s="242" t="s">
        <v>563</v>
      </c>
      <c r="E48" s="243">
        <v>12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31</v>
      </c>
      <c r="B49" s="241" t="s">
        <v>576</v>
      </c>
      <c r="C49" s="250" t="s">
        <v>577</v>
      </c>
      <c r="D49" s="242" t="s">
        <v>563</v>
      </c>
      <c r="E49" s="243">
        <v>30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33.75" outlineLevel="1" x14ac:dyDescent="0.2">
      <c r="A50" s="240">
        <v>32</v>
      </c>
      <c r="B50" s="241" t="s">
        <v>578</v>
      </c>
      <c r="C50" s="250" t="s">
        <v>579</v>
      </c>
      <c r="D50" s="242" t="s">
        <v>563</v>
      </c>
      <c r="E50" s="243">
        <v>8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33</v>
      </c>
      <c r="B51" s="241" t="s">
        <v>580</v>
      </c>
      <c r="C51" s="250" t="s">
        <v>581</v>
      </c>
      <c r="D51" s="242" t="s">
        <v>314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x14ac:dyDescent="0.2">
      <c r="A52" s="227" t="s">
        <v>209</v>
      </c>
      <c r="B52" s="228" t="s">
        <v>181</v>
      </c>
      <c r="C52" s="247" t="s">
        <v>182</v>
      </c>
      <c r="D52" s="229"/>
      <c r="E52" s="230"/>
      <c r="F52" s="231"/>
      <c r="G52" s="232">
        <f>SUMIF(AG53:AG67,"&lt;&gt;NOR",G53:G67)</f>
        <v>0</v>
      </c>
      <c r="H52" s="226"/>
      <c r="I52" s="226">
        <f>SUM(I53:I67)</f>
        <v>0</v>
      </c>
      <c r="J52" s="226"/>
      <c r="K52" s="226">
        <f>SUM(K53:K67)</f>
        <v>0</v>
      </c>
      <c r="L52" s="226"/>
      <c r="M52" s="226">
        <f>SUM(M53:M67)</f>
        <v>0</v>
      </c>
      <c r="N52" s="226"/>
      <c r="O52" s="226">
        <f>SUM(O53:O67)</f>
        <v>0</v>
      </c>
      <c r="P52" s="226"/>
      <c r="Q52" s="226">
        <f>SUM(Q53:Q67)</f>
        <v>0</v>
      </c>
      <c r="R52" s="226"/>
      <c r="S52" s="226"/>
      <c r="T52" s="226"/>
      <c r="U52" s="226"/>
      <c r="V52" s="226">
        <f>SUM(V53:V67)</f>
        <v>0</v>
      </c>
      <c r="W52" s="226"/>
      <c r="AG52" t="s">
        <v>210</v>
      </c>
    </row>
    <row r="53" spans="1:60" outlineLevel="1" x14ac:dyDescent="0.2">
      <c r="A53" s="240">
        <v>34</v>
      </c>
      <c r="B53" s="241" t="s">
        <v>582</v>
      </c>
      <c r="C53" s="250" t="s">
        <v>583</v>
      </c>
      <c r="D53" s="242" t="s">
        <v>314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35</v>
      </c>
      <c r="B54" s="241" t="s">
        <v>584</v>
      </c>
      <c r="C54" s="250" t="s">
        <v>585</v>
      </c>
      <c r="D54" s="242" t="s">
        <v>314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215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36</v>
      </c>
      <c r="B55" s="241" t="s">
        <v>586</v>
      </c>
      <c r="C55" s="250" t="s">
        <v>587</v>
      </c>
      <c r="D55" s="242" t="s">
        <v>314</v>
      </c>
      <c r="E55" s="243">
        <v>1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215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40">
        <v>37</v>
      </c>
      <c r="B56" s="241" t="s">
        <v>588</v>
      </c>
      <c r="C56" s="250" t="s">
        <v>589</v>
      </c>
      <c r="D56" s="242" t="s">
        <v>277</v>
      </c>
      <c r="E56" s="243">
        <v>1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38</v>
      </c>
      <c r="B57" s="241" t="s">
        <v>590</v>
      </c>
      <c r="C57" s="250" t="s">
        <v>591</v>
      </c>
      <c r="D57" s="242" t="s">
        <v>277</v>
      </c>
      <c r="E57" s="243">
        <v>2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221</v>
      </c>
      <c r="T57" s="224" t="s">
        <v>215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ht="22.5" outlineLevel="1" x14ac:dyDescent="0.2">
      <c r="A58" s="240">
        <v>39</v>
      </c>
      <c r="B58" s="241" t="s">
        <v>592</v>
      </c>
      <c r="C58" s="250" t="s">
        <v>593</v>
      </c>
      <c r="D58" s="242" t="s">
        <v>277</v>
      </c>
      <c r="E58" s="243">
        <v>1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215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ht="22.5" outlineLevel="1" x14ac:dyDescent="0.2">
      <c r="A59" s="240">
        <v>40</v>
      </c>
      <c r="B59" s="241" t="s">
        <v>594</v>
      </c>
      <c r="C59" s="250" t="s">
        <v>595</v>
      </c>
      <c r="D59" s="242" t="s">
        <v>277</v>
      </c>
      <c r="E59" s="243">
        <v>1</v>
      </c>
      <c r="F59" s="244"/>
      <c r="G59" s="245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0</v>
      </c>
      <c r="O59" s="224">
        <f>ROUND(E59*N59,2)</f>
        <v>0</v>
      </c>
      <c r="P59" s="224">
        <v>0</v>
      </c>
      <c r="Q59" s="224">
        <f>ROUND(E59*P59,2)</f>
        <v>0</v>
      </c>
      <c r="R59" s="224"/>
      <c r="S59" s="224" t="s">
        <v>221</v>
      </c>
      <c r="T59" s="224" t="s">
        <v>215</v>
      </c>
      <c r="U59" s="224">
        <v>0</v>
      </c>
      <c r="V59" s="224">
        <f>ROUND(E59*U59,2)</f>
        <v>0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234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ht="22.5" outlineLevel="1" x14ac:dyDescent="0.2">
      <c r="A60" s="240">
        <v>41</v>
      </c>
      <c r="B60" s="241" t="s">
        <v>596</v>
      </c>
      <c r="C60" s="250" t="s">
        <v>597</v>
      </c>
      <c r="D60" s="242" t="s">
        <v>277</v>
      </c>
      <c r="E60" s="243">
        <v>2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221</v>
      </c>
      <c r="T60" s="224" t="s">
        <v>215</v>
      </c>
      <c r="U60" s="224">
        <v>0</v>
      </c>
      <c r="V60" s="224">
        <f>ROUND(E60*U60,2)</f>
        <v>0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0">
        <v>42</v>
      </c>
      <c r="B61" s="241" t="s">
        <v>598</v>
      </c>
      <c r="C61" s="250" t="s">
        <v>599</v>
      </c>
      <c r="D61" s="242" t="s">
        <v>314</v>
      </c>
      <c r="E61" s="243">
        <v>1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221</v>
      </c>
      <c r="T61" s="224" t="s">
        <v>215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234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0">
        <v>43</v>
      </c>
      <c r="B62" s="241" t="s">
        <v>600</v>
      </c>
      <c r="C62" s="250" t="s">
        <v>601</v>
      </c>
      <c r="D62" s="242" t="s">
        <v>314</v>
      </c>
      <c r="E62" s="243">
        <v>1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215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ht="22.5" outlineLevel="1" x14ac:dyDescent="0.2">
      <c r="A63" s="240">
        <v>44</v>
      </c>
      <c r="B63" s="241" t="s">
        <v>602</v>
      </c>
      <c r="C63" s="250" t="s">
        <v>603</v>
      </c>
      <c r="D63" s="242" t="s">
        <v>314</v>
      </c>
      <c r="E63" s="243">
        <v>1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215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234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45</v>
      </c>
      <c r="B64" s="241" t="s">
        <v>604</v>
      </c>
      <c r="C64" s="250" t="s">
        <v>605</v>
      </c>
      <c r="D64" s="242" t="s">
        <v>314</v>
      </c>
      <c r="E64" s="243">
        <v>1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215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234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40">
        <v>46</v>
      </c>
      <c r="B65" s="241" t="s">
        <v>606</v>
      </c>
      <c r="C65" s="250" t="s">
        <v>607</v>
      </c>
      <c r="D65" s="242" t="s">
        <v>314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215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234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0">
        <v>47</v>
      </c>
      <c r="B66" s="241" t="s">
        <v>608</v>
      </c>
      <c r="C66" s="250" t="s">
        <v>609</v>
      </c>
      <c r="D66" s="242" t="s">
        <v>314</v>
      </c>
      <c r="E66" s="243">
        <v>1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215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234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33">
        <v>48</v>
      </c>
      <c r="B67" s="234" t="s">
        <v>610</v>
      </c>
      <c r="C67" s="248" t="s">
        <v>611</v>
      </c>
      <c r="D67" s="235" t="s">
        <v>314</v>
      </c>
      <c r="E67" s="236">
        <v>1</v>
      </c>
      <c r="F67" s="237"/>
      <c r="G67" s="238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215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234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x14ac:dyDescent="0.2">
      <c r="A68" s="5"/>
      <c r="B68" s="6"/>
      <c r="C68" s="251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E68">
        <v>15</v>
      </c>
      <c r="AF68">
        <v>21</v>
      </c>
    </row>
    <row r="69" spans="1:60" x14ac:dyDescent="0.2">
      <c r="A69" s="207"/>
      <c r="B69" s="208" t="s">
        <v>31</v>
      </c>
      <c r="C69" s="252"/>
      <c r="D69" s="209"/>
      <c r="E69" s="210"/>
      <c r="F69" s="210"/>
      <c r="G69" s="246">
        <f>G8+G22+G30+G32+G34+G37+G52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f>SUMIF(L7:L67,AE68,G7:G67)</f>
        <v>0</v>
      </c>
      <c r="AF69">
        <f>SUMIF(L7:L67,AF68,G7:G67)</f>
        <v>0</v>
      </c>
      <c r="AG69" t="s">
        <v>226</v>
      </c>
    </row>
    <row r="70" spans="1:60" x14ac:dyDescent="0.2">
      <c r="A70" s="5"/>
      <c r="B70" s="6"/>
      <c r="C70" s="251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">
      <c r="A71" s="5"/>
      <c r="B71" s="6"/>
      <c r="C71" s="251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60" x14ac:dyDescent="0.2">
      <c r="A72" s="211" t="s">
        <v>227</v>
      </c>
      <c r="B72" s="211"/>
      <c r="C72" s="253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">
      <c r="A73" s="212"/>
      <c r="B73" s="213"/>
      <c r="C73" s="254"/>
      <c r="D73" s="213"/>
      <c r="E73" s="213"/>
      <c r="F73" s="213"/>
      <c r="G73" s="21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G73" t="s">
        <v>228</v>
      </c>
    </row>
    <row r="74" spans="1:60" x14ac:dyDescent="0.2">
      <c r="A74" s="215"/>
      <c r="B74" s="216"/>
      <c r="C74" s="255"/>
      <c r="D74" s="216"/>
      <c r="E74" s="216"/>
      <c r="F74" s="216"/>
      <c r="G74" s="21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">
      <c r="A75" s="215"/>
      <c r="B75" s="216"/>
      <c r="C75" s="255"/>
      <c r="D75" s="216"/>
      <c r="E75" s="216"/>
      <c r="F75" s="216"/>
      <c r="G75" s="21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">
      <c r="A76" s="215"/>
      <c r="B76" s="216"/>
      <c r="C76" s="255"/>
      <c r="D76" s="216"/>
      <c r="E76" s="216"/>
      <c r="F76" s="216"/>
      <c r="G76" s="21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">
      <c r="A77" s="218"/>
      <c r="B77" s="219"/>
      <c r="C77" s="256"/>
      <c r="D77" s="219"/>
      <c r="E77" s="219"/>
      <c r="F77" s="219"/>
      <c r="G77" s="22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">
      <c r="A78" s="5"/>
      <c r="B78" s="6"/>
      <c r="C78" s="251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C79" s="257"/>
      <c r="D79" s="188"/>
      <c r="AG79" t="s">
        <v>229</v>
      </c>
    </row>
    <row r="80" spans="1:60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1">
    <mergeCell ref="C47:G47"/>
    <mergeCell ref="A1:G1"/>
    <mergeCell ref="C2:G2"/>
    <mergeCell ref="C3:G3"/>
    <mergeCell ref="C4:G4"/>
    <mergeCell ref="A72:C72"/>
    <mergeCell ref="A73:G77"/>
    <mergeCell ref="C39:G39"/>
    <mergeCell ref="C41:G41"/>
    <mergeCell ref="C43:G43"/>
    <mergeCell ref="C45:G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72</v>
      </c>
      <c r="C3" s="193" t="s">
        <v>73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74</v>
      </c>
      <c r="C4" s="196" t="s">
        <v>75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SUMIF(AG9:AG12,"&lt;&gt;NOR",G9:G12)</f>
        <v>0</v>
      </c>
      <c r="H8" s="226"/>
      <c r="I8" s="226">
        <f>SUM(I9:I12)</f>
        <v>0</v>
      </c>
      <c r="J8" s="226"/>
      <c r="K8" s="226">
        <f>SUM(K9:K12)</f>
        <v>0</v>
      </c>
      <c r="L8" s="226"/>
      <c r="M8" s="226">
        <f>SUM(M9:M12)</f>
        <v>0</v>
      </c>
      <c r="N8" s="226"/>
      <c r="O8" s="226">
        <f>SUM(O9:O12)</f>
        <v>0</v>
      </c>
      <c r="P8" s="226"/>
      <c r="Q8" s="226">
        <f>SUM(Q9:Q12)</f>
        <v>0</v>
      </c>
      <c r="R8" s="226"/>
      <c r="S8" s="226"/>
      <c r="T8" s="226"/>
      <c r="U8" s="226"/>
      <c r="V8" s="226">
        <f>SUM(V9:V12)</f>
        <v>6.5</v>
      </c>
      <c r="W8" s="226"/>
      <c r="AG8" t="s">
        <v>210</v>
      </c>
    </row>
    <row r="9" spans="1:60" outlineLevel="1" x14ac:dyDescent="0.2">
      <c r="A9" s="233">
        <v>1</v>
      </c>
      <c r="B9" s="234" t="s">
        <v>843</v>
      </c>
      <c r="C9" s="248" t="s">
        <v>844</v>
      </c>
      <c r="D9" s="235" t="s">
        <v>845</v>
      </c>
      <c r="E9" s="236">
        <v>9.3600000000000003E-2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215</v>
      </c>
      <c r="U9" s="224">
        <v>3.69</v>
      </c>
      <c r="V9" s="224">
        <f>ROUND(E9*U9,2)</f>
        <v>0.35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846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63" t="s">
        <v>847</v>
      </c>
      <c r="D10" s="261"/>
      <c r="E10" s="262">
        <v>0.09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848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33">
        <v>2</v>
      </c>
      <c r="B11" s="234" t="s">
        <v>849</v>
      </c>
      <c r="C11" s="248" t="s">
        <v>850</v>
      </c>
      <c r="D11" s="235" t="s">
        <v>241</v>
      </c>
      <c r="E11" s="236">
        <v>10.725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0.57299999999999995</v>
      </c>
      <c r="V11" s="224">
        <f>ROUND(E11*U11,2)</f>
        <v>6.15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846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63" t="s">
        <v>851</v>
      </c>
      <c r="D12" s="261"/>
      <c r="E12" s="262">
        <v>10.72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848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x14ac:dyDescent="0.2">
      <c r="A13" s="227" t="s">
        <v>209</v>
      </c>
      <c r="B13" s="228" t="s">
        <v>111</v>
      </c>
      <c r="C13" s="247" t="s">
        <v>112</v>
      </c>
      <c r="D13" s="229"/>
      <c r="E13" s="230"/>
      <c r="F13" s="231"/>
      <c r="G13" s="232">
        <f>SUMIF(AG14:AG26,"&lt;&gt;NOR",G14:G26)</f>
        <v>0</v>
      </c>
      <c r="H13" s="226"/>
      <c r="I13" s="226">
        <f>SUM(I14:I26)</f>
        <v>0</v>
      </c>
      <c r="J13" s="226"/>
      <c r="K13" s="226">
        <f>SUM(K14:K26)</f>
        <v>0</v>
      </c>
      <c r="L13" s="226"/>
      <c r="M13" s="226">
        <f>SUM(M14:M26)</f>
        <v>0</v>
      </c>
      <c r="N13" s="226"/>
      <c r="O13" s="226">
        <f>SUM(O14:O26)</f>
        <v>0</v>
      </c>
      <c r="P13" s="226"/>
      <c r="Q13" s="226">
        <f>SUM(Q14:Q26)</f>
        <v>0</v>
      </c>
      <c r="R13" s="226"/>
      <c r="S13" s="226"/>
      <c r="T13" s="226"/>
      <c r="U13" s="226"/>
      <c r="V13" s="226">
        <f>SUM(V14:V26)</f>
        <v>28.92</v>
      </c>
      <c r="W13" s="226"/>
      <c r="AG13" t="s">
        <v>210</v>
      </c>
    </row>
    <row r="14" spans="1:60" outlineLevel="1" x14ac:dyDescent="0.2">
      <c r="A14" s="233">
        <v>3</v>
      </c>
      <c r="B14" s="234" t="s">
        <v>852</v>
      </c>
      <c r="C14" s="248" t="s">
        <v>853</v>
      </c>
      <c r="D14" s="235" t="s">
        <v>241</v>
      </c>
      <c r="E14" s="236">
        <v>30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215</v>
      </c>
      <c r="U14" s="224">
        <v>0.65600000000000003</v>
      </c>
      <c r="V14" s="224">
        <f>ROUND(E14*U14,2)</f>
        <v>19.68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846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63" t="s">
        <v>854</v>
      </c>
      <c r="D15" s="261"/>
      <c r="E15" s="262">
        <v>21.68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848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63" t="s">
        <v>101</v>
      </c>
      <c r="D16" s="261"/>
      <c r="E16" s="262">
        <v>1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848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63" t="s">
        <v>855</v>
      </c>
      <c r="D17" s="261"/>
      <c r="E17" s="262">
        <v>7.32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848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33">
        <v>4</v>
      </c>
      <c r="B18" s="234" t="s">
        <v>856</v>
      </c>
      <c r="C18" s="248" t="s">
        <v>857</v>
      </c>
      <c r="D18" s="235" t="s">
        <v>241</v>
      </c>
      <c r="E18" s="236">
        <v>2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215</v>
      </c>
      <c r="U18" s="224">
        <v>1.17717</v>
      </c>
      <c r="V18" s="224">
        <f>ROUND(E18*U18,2)</f>
        <v>2.35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846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63" t="s">
        <v>858</v>
      </c>
      <c r="D19" s="261"/>
      <c r="E19" s="262">
        <v>1.98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848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63" t="s">
        <v>859</v>
      </c>
      <c r="D20" s="261"/>
      <c r="E20" s="262">
        <v>0.02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848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3">
        <v>5</v>
      </c>
      <c r="B21" s="234" t="s">
        <v>860</v>
      </c>
      <c r="C21" s="248" t="s">
        <v>861</v>
      </c>
      <c r="D21" s="235" t="s">
        <v>241</v>
      </c>
      <c r="E21" s="236">
        <v>5</v>
      </c>
      <c r="F21" s="237"/>
      <c r="G21" s="238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0.91700000000000004</v>
      </c>
      <c r="V21" s="224">
        <f>ROUND(E21*U21,2)</f>
        <v>4.59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846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63" t="s">
        <v>862</v>
      </c>
      <c r="D22" s="261"/>
      <c r="E22" s="262">
        <v>0.23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848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63" t="s">
        <v>858</v>
      </c>
      <c r="D23" s="261"/>
      <c r="E23" s="262">
        <v>1.98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848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63" t="s">
        <v>101</v>
      </c>
      <c r="D24" s="261"/>
      <c r="E24" s="262">
        <v>1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848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63" t="s">
        <v>863</v>
      </c>
      <c r="D25" s="261"/>
      <c r="E25" s="262">
        <v>1.79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848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6</v>
      </c>
      <c r="B26" s="241" t="s">
        <v>864</v>
      </c>
      <c r="C26" s="250" t="s">
        <v>865</v>
      </c>
      <c r="D26" s="242" t="s">
        <v>241</v>
      </c>
      <c r="E26" s="243">
        <v>10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215</v>
      </c>
      <c r="U26" s="224">
        <v>0.23</v>
      </c>
      <c r="V26" s="224">
        <f>ROUND(E26*U26,2)</f>
        <v>2.2999999999999998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846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119</v>
      </c>
      <c r="C27" s="247" t="s">
        <v>120</v>
      </c>
      <c r="D27" s="229"/>
      <c r="E27" s="230"/>
      <c r="F27" s="231"/>
      <c r="G27" s="232">
        <f>SUMIF(AG28:AG46,"&lt;&gt;NOR",G28:G46)</f>
        <v>0</v>
      </c>
      <c r="H27" s="226"/>
      <c r="I27" s="226">
        <f>SUM(I28:I46)</f>
        <v>0</v>
      </c>
      <c r="J27" s="226"/>
      <c r="K27" s="226">
        <f>SUM(K28:K46)</f>
        <v>0</v>
      </c>
      <c r="L27" s="226"/>
      <c r="M27" s="226">
        <f>SUM(M28:M46)</f>
        <v>0</v>
      </c>
      <c r="N27" s="226"/>
      <c r="O27" s="226">
        <f>SUM(O28:O46)</f>
        <v>0</v>
      </c>
      <c r="P27" s="226"/>
      <c r="Q27" s="226">
        <f>SUM(Q28:Q46)</f>
        <v>0</v>
      </c>
      <c r="R27" s="226"/>
      <c r="S27" s="226"/>
      <c r="T27" s="226"/>
      <c r="U27" s="226"/>
      <c r="V27" s="226">
        <f>SUM(V28:V46)</f>
        <v>6.2100000000000009</v>
      </c>
      <c r="W27" s="226"/>
      <c r="AG27" t="s">
        <v>210</v>
      </c>
    </row>
    <row r="28" spans="1:60" ht="22.5" outlineLevel="1" x14ac:dyDescent="0.2">
      <c r="A28" s="240">
        <v>7</v>
      </c>
      <c r="B28" s="241" t="s">
        <v>866</v>
      </c>
      <c r="C28" s="250" t="s">
        <v>867</v>
      </c>
      <c r="D28" s="242" t="s">
        <v>261</v>
      </c>
      <c r="E28" s="243">
        <v>2.4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215</v>
      </c>
      <c r="U28" s="224">
        <v>9.1999999999999998E-2</v>
      </c>
      <c r="V28" s="224">
        <f>ROUND(E28*U28,2)</f>
        <v>0.22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846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8</v>
      </c>
      <c r="B29" s="241" t="s">
        <v>868</v>
      </c>
      <c r="C29" s="250" t="s">
        <v>869</v>
      </c>
      <c r="D29" s="242" t="s">
        <v>261</v>
      </c>
      <c r="E29" s="243">
        <v>1.2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215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846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33">
        <v>9</v>
      </c>
      <c r="B30" s="234" t="s">
        <v>870</v>
      </c>
      <c r="C30" s="248" t="s">
        <v>871</v>
      </c>
      <c r="D30" s="235" t="s">
        <v>241</v>
      </c>
      <c r="E30" s="236">
        <v>21.194400000000002</v>
      </c>
      <c r="F30" s="237"/>
      <c r="G30" s="238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214</v>
      </c>
      <c r="T30" s="224" t="s">
        <v>215</v>
      </c>
      <c r="U30" s="224">
        <v>0.17699999999999999</v>
      </c>
      <c r="V30" s="224">
        <f>ROUND(E30*U30,2)</f>
        <v>3.75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846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63" t="s">
        <v>107</v>
      </c>
      <c r="D31" s="261"/>
      <c r="E31" s="262">
        <v>4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848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63" t="s">
        <v>872</v>
      </c>
      <c r="D32" s="261"/>
      <c r="E32" s="262">
        <v>13.19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848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1"/>
      <c r="B33" s="222"/>
      <c r="C33" s="263" t="s">
        <v>873</v>
      </c>
      <c r="D33" s="261"/>
      <c r="E33" s="262">
        <v>4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848</v>
      </c>
      <c r="AH33" s="204">
        <v>0</v>
      </c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33">
        <v>10</v>
      </c>
      <c r="B34" s="234" t="s">
        <v>874</v>
      </c>
      <c r="C34" s="248" t="s">
        <v>875</v>
      </c>
      <c r="D34" s="235" t="s">
        <v>845</v>
      </c>
      <c r="E34" s="236">
        <v>0.36</v>
      </c>
      <c r="F34" s="237"/>
      <c r="G34" s="238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214</v>
      </c>
      <c r="T34" s="224" t="s">
        <v>215</v>
      </c>
      <c r="U34" s="224">
        <v>1.52</v>
      </c>
      <c r="V34" s="224">
        <f>ROUND(E34*U34,2)</f>
        <v>0.55000000000000004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846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/>
      <c r="B35" s="222"/>
      <c r="C35" s="263" t="s">
        <v>876</v>
      </c>
      <c r="D35" s="261"/>
      <c r="E35" s="262">
        <v>0.36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848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11</v>
      </c>
      <c r="B36" s="241" t="s">
        <v>877</v>
      </c>
      <c r="C36" s="250" t="s">
        <v>878</v>
      </c>
      <c r="D36" s="242" t="s">
        <v>232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215</v>
      </c>
      <c r="U36" s="224">
        <v>0.61399999999999999</v>
      </c>
      <c r="V36" s="224">
        <f>ROUND(E36*U36,2)</f>
        <v>0.61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846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12</v>
      </c>
      <c r="B37" s="241" t="s">
        <v>879</v>
      </c>
      <c r="C37" s="250" t="s">
        <v>880</v>
      </c>
      <c r="D37" s="242" t="s">
        <v>881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846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33">
        <v>13</v>
      </c>
      <c r="B38" s="234" t="s">
        <v>879</v>
      </c>
      <c r="C38" s="248" t="s">
        <v>882</v>
      </c>
      <c r="D38" s="235" t="s">
        <v>241</v>
      </c>
      <c r="E38" s="236">
        <v>2.8079999999999998</v>
      </c>
      <c r="F38" s="237"/>
      <c r="G38" s="238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846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21"/>
      <c r="B39" s="222"/>
      <c r="C39" s="263" t="s">
        <v>883</v>
      </c>
      <c r="D39" s="261"/>
      <c r="E39" s="262">
        <v>2.81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848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14</v>
      </c>
      <c r="B40" s="241" t="s">
        <v>884</v>
      </c>
      <c r="C40" s="250" t="s">
        <v>885</v>
      </c>
      <c r="D40" s="242" t="s">
        <v>881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846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15</v>
      </c>
      <c r="B41" s="241" t="s">
        <v>270</v>
      </c>
      <c r="C41" s="250" t="s">
        <v>271</v>
      </c>
      <c r="D41" s="242" t="s">
        <v>255</v>
      </c>
      <c r="E41" s="243">
        <v>0.66324000000000005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214</v>
      </c>
      <c r="T41" s="224" t="s">
        <v>215</v>
      </c>
      <c r="U41" s="224">
        <v>0.49</v>
      </c>
      <c r="V41" s="224">
        <f>ROUND(E41*U41,2)</f>
        <v>0.32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846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16</v>
      </c>
      <c r="B42" s="241" t="s">
        <v>273</v>
      </c>
      <c r="C42" s="250" t="s">
        <v>274</v>
      </c>
      <c r="D42" s="242" t="s">
        <v>255</v>
      </c>
      <c r="E42" s="243">
        <v>12.601559999999999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846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17</v>
      </c>
      <c r="B43" s="241" t="s">
        <v>772</v>
      </c>
      <c r="C43" s="250" t="s">
        <v>773</v>
      </c>
      <c r="D43" s="242" t="s">
        <v>255</v>
      </c>
      <c r="E43" s="243">
        <v>0.66324000000000005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215</v>
      </c>
      <c r="U43" s="224">
        <v>0.94199999999999995</v>
      </c>
      <c r="V43" s="224">
        <f>ROUND(E43*U43,2)</f>
        <v>0.62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846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18</v>
      </c>
      <c r="B44" s="241" t="s">
        <v>886</v>
      </c>
      <c r="C44" s="250" t="s">
        <v>887</v>
      </c>
      <c r="D44" s="242" t="s">
        <v>255</v>
      </c>
      <c r="E44" s="243">
        <v>1.3264800000000001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214</v>
      </c>
      <c r="T44" s="224" t="s">
        <v>215</v>
      </c>
      <c r="U44" s="224">
        <v>0.105</v>
      </c>
      <c r="V44" s="224">
        <f>ROUND(E44*U44,2)</f>
        <v>0.14000000000000001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846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19</v>
      </c>
      <c r="B45" s="241" t="s">
        <v>888</v>
      </c>
      <c r="C45" s="250" t="s">
        <v>889</v>
      </c>
      <c r="D45" s="242" t="s">
        <v>255</v>
      </c>
      <c r="E45" s="243">
        <v>0.66324000000000005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846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20</v>
      </c>
      <c r="B46" s="241" t="s">
        <v>890</v>
      </c>
      <c r="C46" s="250" t="s">
        <v>891</v>
      </c>
      <c r="D46" s="242" t="s">
        <v>255</v>
      </c>
      <c r="E46" s="243">
        <v>0.66324000000000005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846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x14ac:dyDescent="0.2">
      <c r="A47" s="227" t="s">
        <v>209</v>
      </c>
      <c r="B47" s="228" t="s">
        <v>129</v>
      </c>
      <c r="C47" s="247" t="s">
        <v>130</v>
      </c>
      <c r="D47" s="229"/>
      <c r="E47" s="230"/>
      <c r="F47" s="231"/>
      <c r="G47" s="232">
        <f>SUMIF(AG48:AG48,"&lt;&gt;NOR",G48:G48)</f>
        <v>0</v>
      </c>
      <c r="H47" s="226"/>
      <c r="I47" s="226">
        <f>SUM(I48:I48)</f>
        <v>0</v>
      </c>
      <c r="J47" s="226"/>
      <c r="K47" s="226">
        <f>SUM(K48:K48)</f>
        <v>0</v>
      </c>
      <c r="L47" s="226"/>
      <c r="M47" s="226">
        <f>SUM(M48:M48)</f>
        <v>0</v>
      </c>
      <c r="N47" s="226"/>
      <c r="O47" s="226">
        <f>SUM(O48:O48)</f>
        <v>0</v>
      </c>
      <c r="P47" s="226"/>
      <c r="Q47" s="226">
        <f>SUM(Q48:Q48)</f>
        <v>0</v>
      </c>
      <c r="R47" s="226"/>
      <c r="S47" s="226"/>
      <c r="T47" s="226"/>
      <c r="U47" s="226"/>
      <c r="V47" s="226">
        <f>SUM(V48:V48)</f>
        <v>8.49</v>
      </c>
      <c r="W47" s="226"/>
      <c r="AG47" t="s">
        <v>210</v>
      </c>
    </row>
    <row r="48" spans="1:60" outlineLevel="1" x14ac:dyDescent="0.2">
      <c r="A48" s="240">
        <v>21</v>
      </c>
      <c r="B48" s="241" t="s">
        <v>892</v>
      </c>
      <c r="C48" s="250" t="s">
        <v>893</v>
      </c>
      <c r="D48" s="242" t="s">
        <v>255</v>
      </c>
      <c r="E48" s="243">
        <v>3.29318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214</v>
      </c>
      <c r="T48" s="224" t="s">
        <v>215</v>
      </c>
      <c r="U48" s="224">
        <v>2.577</v>
      </c>
      <c r="V48" s="224">
        <f>ROUND(E48*U48,2)</f>
        <v>8.49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846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x14ac:dyDescent="0.2">
      <c r="A49" s="227" t="s">
        <v>209</v>
      </c>
      <c r="B49" s="228" t="s">
        <v>157</v>
      </c>
      <c r="C49" s="247" t="s">
        <v>158</v>
      </c>
      <c r="D49" s="229"/>
      <c r="E49" s="230"/>
      <c r="F49" s="231"/>
      <c r="G49" s="232">
        <f>SUMIF(AG50:AG53,"&lt;&gt;NOR",G50:G53)</f>
        <v>0</v>
      </c>
      <c r="H49" s="226"/>
      <c r="I49" s="226">
        <f>SUM(I50:I53)</f>
        <v>0</v>
      </c>
      <c r="J49" s="226"/>
      <c r="K49" s="226">
        <f>SUM(K50:K53)</f>
        <v>0</v>
      </c>
      <c r="L49" s="226"/>
      <c r="M49" s="226">
        <f>SUM(M50:M53)</f>
        <v>0</v>
      </c>
      <c r="N49" s="226"/>
      <c r="O49" s="226">
        <f>SUM(O50:O53)</f>
        <v>0</v>
      </c>
      <c r="P49" s="226"/>
      <c r="Q49" s="226">
        <f>SUM(Q50:Q53)</f>
        <v>0</v>
      </c>
      <c r="R49" s="226"/>
      <c r="S49" s="226"/>
      <c r="T49" s="226"/>
      <c r="U49" s="226"/>
      <c r="V49" s="226">
        <f>SUM(V50:V53)</f>
        <v>8.35</v>
      </c>
      <c r="W49" s="226"/>
      <c r="AG49" t="s">
        <v>210</v>
      </c>
    </row>
    <row r="50" spans="1:60" outlineLevel="1" x14ac:dyDescent="0.2">
      <c r="A50" s="233">
        <v>22</v>
      </c>
      <c r="B50" s="234" t="s">
        <v>894</v>
      </c>
      <c r="C50" s="248" t="s">
        <v>895</v>
      </c>
      <c r="D50" s="235" t="s">
        <v>241</v>
      </c>
      <c r="E50" s="236">
        <v>81.934399999999997</v>
      </c>
      <c r="F50" s="237"/>
      <c r="G50" s="238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215</v>
      </c>
      <c r="U50" s="224">
        <v>0.10191</v>
      </c>
      <c r="V50" s="224">
        <f>ROUND(E50*U50,2)</f>
        <v>8.35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896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63" t="s">
        <v>897</v>
      </c>
      <c r="D51" s="261"/>
      <c r="E51" s="262">
        <v>43.94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848</v>
      </c>
      <c r="AH51" s="204">
        <v>0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63" t="s">
        <v>872</v>
      </c>
      <c r="D52" s="261"/>
      <c r="E52" s="262">
        <v>13.19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848</v>
      </c>
      <c r="AH52" s="204">
        <v>0</v>
      </c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63" t="s">
        <v>898</v>
      </c>
      <c r="D53" s="261"/>
      <c r="E53" s="262">
        <v>24.8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848</v>
      </c>
      <c r="AH53" s="204">
        <v>0</v>
      </c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x14ac:dyDescent="0.2">
      <c r="A54" s="5"/>
      <c r="B54" s="6"/>
      <c r="C54" s="251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v>15</v>
      </c>
      <c r="AF54">
        <v>21</v>
      </c>
    </row>
    <row r="55" spans="1:60" x14ac:dyDescent="0.2">
      <c r="A55" s="207"/>
      <c r="B55" s="208" t="s">
        <v>31</v>
      </c>
      <c r="C55" s="252"/>
      <c r="D55" s="209"/>
      <c r="E55" s="210"/>
      <c r="F55" s="210"/>
      <c r="G55" s="246">
        <f>G8+G13+G27+G47+G49</f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E55">
        <f>SUMIF(L7:L53,AE54,G7:G53)</f>
        <v>0</v>
      </c>
      <c r="AF55">
        <f>SUMIF(L7:L53,AF54,G7:G53)</f>
        <v>0</v>
      </c>
      <c r="AG55" t="s">
        <v>226</v>
      </c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5"/>
      <c r="B57" s="6"/>
      <c r="C57" s="251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1" t="s">
        <v>227</v>
      </c>
      <c r="B58" s="211"/>
      <c r="C58" s="253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12"/>
      <c r="B59" s="213"/>
      <c r="C59" s="254"/>
      <c r="D59" s="213"/>
      <c r="E59" s="213"/>
      <c r="F59" s="213"/>
      <c r="G59" s="21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G59" t="s">
        <v>228</v>
      </c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5"/>
      <c r="B62" s="216"/>
      <c r="C62" s="255"/>
      <c r="D62" s="216"/>
      <c r="E62" s="216"/>
      <c r="F62" s="216"/>
      <c r="G62" s="21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8"/>
      <c r="B63" s="219"/>
      <c r="C63" s="256"/>
      <c r="D63" s="219"/>
      <c r="E63" s="219"/>
      <c r="F63" s="219"/>
      <c r="G63" s="22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5"/>
      <c r="B64" s="6"/>
      <c r="C64" s="251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3:33" x14ac:dyDescent="0.2">
      <c r="C65" s="257"/>
      <c r="D65" s="188"/>
      <c r="AG65" t="s">
        <v>229</v>
      </c>
    </row>
    <row r="66" spans="3:33" x14ac:dyDescent="0.2">
      <c r="D66" s="188"/>
    </row>
    <row r="67" spans="3:33" x14ac:dyDescent="0.2">
      <c r="D67" s="188"/>
    </row>
    <row r="68" spans="3:33" x14ac:dyDescent="0.2">
      <c r="D68" s="188"/>
    </row>
    <row r="69" spans="3:33" x14ac:dyDescent="0.2">
      <c r="D69" s="188"/>
    </row>
    <row r="70" spans="3:33" x14ac:dyDescent="0.2">
      <c r="D70" s="188"/>
    </row>
    <row r="71" spans="3:33" x14ac:dyDescent="0.2">
      <c r="D71" s="188"/>
    </row>
    <row r="72" spans="3:33" x14ac:dyDescent="0.2">
      <c r="D72" s="188"/>
    </row>
    <row r="73" spans="3:33" x14ac:dyDescent="0.2">
      <c r="D73" s="188"/>
    </row>
    <row r="74" spans="3:33" x14ac:dyDescent="0.2">
      <c r="D74" s="188"/>
    </row>
    <row r="75" spans="3:33" x14ac:dyDescent="0.2">
      <c r="D75" s="188"/>
    </row>
    <row r="76" spans="3:33" x14ac:dyDescent="0.2">
      <c r="D76" s="188"/>
    </row>
    <row r="77" spans="3:33" x14ac:dyDescent="0.2">
      <c r="D77" s="188"/>
    </row>
    <row r="78" spans="3:33" x14ac:dyDescent="0.2">
      <c r="D78" s="188"/>
    </row>
    <row r="79" spans="3:33" x14ac:dyDescent="0.2">
      <c r="D79" s="188"/>
    </row>
    <row r="80" spans="3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6">
    <mergeCell ref="A1:G1"/>
    <mergeCell ref="C2:G2"/>
    <mergeCell ref="C3:G3"/>
    <mergeCell ref="C4:G4"/>
    <mergeCell ref="A58:C58"/>
    <mergeCell ref="A59:G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72</v>
      </c>
      <c r="C3" s="193" t="s">
        <v>73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0.03</v>
      </c>
      <c r="P8" s="226"/>
      <c r="Q8" s="226">
        <f>SUM(Q9:Q19)</f>
        <v>0.03</v>
      </c>
      <c r="R8" s="226"/>
      <c r="S8" s="226"/>
      <c r="T8" s="226"/>
      <c r="U8" s="226"/>
      <c r="V8" s="226">
        <f>SUM(V9:V19)</f>
        <v>34.820000000000007</v>
      </c>
      <c r="W8" s="226"/>
      <c r="AG8" t="s">
        <v>210</v>
      </c>
    </row>
    <row r="9" spans="1:60" outlineLevel="1" x14ac:dyDescent="0.2">
      <c r="A9" s="240">
        <v>1</v>
      </c>
      <c r="B9" s="241" t="s">
        <v>230</v>
      </c>
      <c r="C9" s="250" t="s">
        <v>231</v>
      </c>
      <c r="D9" s="242" t="s">
        <v>232</v>
      </c>
      <c r="E9" s="243">
        <v>58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0.16500000000000001</v>
      </c>
      <c r="V9" s="224">
        <f>ROUND(E9*U9,2)</f>
        <v>9.57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235</v>
      </c>
      <c r="C10" s="250" t="s">
        <v>236</v>
      </c>
      <c r="D10" s="242" t="s">
        <v>232</v>
      </c>
      <c r="E10" s="243">
        <v>58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9.0000000000000006E-5</v>
      </c>
      <c r="O10" s="224">
        <f>ROUND(E10*N10,2)</f>
        <v>0.01</v>
      </c>
      <c r="P10" s="224">
        <v>4.4999999999999999E-4</v>
      </c>
      <c r="Q10" s="224">
        <f>ROUND(E10*P10,2)</f>
        <v>0.03</v>
      </c>
      <c r="R10" s="224"/>
      <c r="S10" s="224" t="s">
        <v>214</v>
      </c>
      <c r="T10" s="224" t="s">
        <v>233</v>
      </c>
      <c r="U10" s="224">
        <v>0.16600000000000001</v>
      </c>
      <c r="V10" s="224">
        <f>ROUND(E10*U10,2)</f>
        <v>9.6300000000000008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234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237</v>
      </c>
      <c r="C11" s="250" t="s">
        <v>238</v>
      </c>
      <c r="D11" s="242" t="s">
        <v>232</v>
      </c>
      <c r="E11" s="243">
        <v>29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0.26800000000000002</v>
      </c>
      <c r="V11" s="224">
        <f>ROUND(E11*U11,2)</f>
        <v>7.77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618</v>
      </c>
      <c r="C12" s="250" t="s">
        <v>619</v>
      </c>
      <c r="D12" s="242" t="s">
        <v>241</v>
      </c>
      <c r="E12" s="243">
        <v>68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3.1E-2</v>
      </c>
      <c r="V12" s="224">
        <f>ROUND(E12*U12,2)</f>
        <v>2.11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242</v>
      </c>
      <c r="C13" s="250" t="s">
        <v>243</v>
      </c>
      <c r="D13" s="242" t="s">
        <v>241</v>
      </c>
      <c r="E13" s="243">
        <v>68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3.1E-2</v>
      </c>
      <c r="V13" s="224">
        <f>ROUND(E13*U13,2)</f>
        <v>2.11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244</v>
      </c>
      <c r="C14" s="250" t="s">
        <v>245</v>
      </c>
      <c r="D14" s="242" t="s">
        <v>241</v>
      </c>
      <c r="E14" s="243">
        <v>68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5.1999999999999998E-2</v>
      </c>
      <c r="V14" s="224">
        <f>ROUND(E14*U14,2)</f>
        <v>3.54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7</v>
      </c>
      <c r="B15" s="241" t="s">
        <v>246</v>
      </c>
      <c r="C15" s="250" t="s">
        <v>247</v>
      </c>
      <c r="D15" s="242" t="s">
        <v>232</v>
      </c>
      <c r="E15" s="243">
        <v>29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2.5999999999999998E-4</v>
      </c>
      <c r="O15" s="224">
        <f>ROUND(E15*N15,2)</f>
        <v>0.01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215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8</v>
      </c>
      <c r="B16" s="241" t="s">
        <v>249</v>
      </c>
      <c r="C16" s="250" t="s">
        <v>250</v>
      </c>
      <c r="D16" s="242" t="s">
        <v>232</v>
      </c>
      <c r="E16" s="243">
        <v>29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9.0000000000000006E-5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215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33.75" outlineLevel="1" x14ac:dyDescent="0.2">
      <c r="A17" s="240">
        <v>9</v>
      </c>
      <c r="B17" s="241" t="s">
        <v>251</v>
      </c>
      <c r="C17" s="250" t="s">
        <v>252</v>
      </c>
      <c r="D17" s="242" t="s">
        <v>232</v>
      </c>
      <c r="E17" s="243">
        <v>29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2.0000000000000001E-4</v>
      </c>
      <c r="O17" s="224">
        <f>ROUND(E17*N17,2)</f>
        <v>0.01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253</v>
      </c>
      <c r="C18" s="250" t="s">
        <v>254</v>
      </c>
      <c r="D18" s="242" t="s">
        <v>255</v>
      </c>
      <c r="E18" s="243">
        <v>2.1170000000000001E-2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3.0750000000000002</v>
      </c>
      <c r="V18" s="224">
        <f>ROUND(E18*U18,2)</f>
        <v>7.0000000000000007E-2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257</v>
      </c>
      <c r="C19" s="250" t="s">
        <v>258</v>
      </c>
      <c r="D19" s="242" t="s">
        <v>255</v>
      </c>
      <c r="E19" s="243">
        <v>2.1170000000000001E-2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0.88100000000000001</v>
      </c>
      <c r="V19" s="224">
        <f>ROUND(E19*U19,2)</f>
        <v>0.02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256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155</v>
      </c>
      <c r="C20" s="247" t="s">
        <v>156</v>
      </c>
      <c r="D20" s="229"/>
      <c r="E20" s="230"/>
      <c r="F20" s="231"/>
      <c r="G20" s="232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6"/>
      <c r="O20" s="226">
        <f>SUM(O21:O21)</f>
        <v>0</v>
      </c>
      <c r="P20" s="226"/>
      <c r="Q20" s="226">
        <f>SUM(Q21:Q21)</f>
        <v>0</v>
      </c>
      <c r="R20" s="226"/>
      <c r="S20" s="226"/>
      <c r="T20" s="226"/>
      <c r="U20" s="226"/>
      <c r="V20" s="226">
        <f>SUM(V21:V21)</f>
        <v>0.89</v>
      </c>
      <c r="W20" s="226"/>
      <c r="AG20" t="s">
        <v>210</v>
      </c>
    </row>
    <row r="21" spans="1:60" ht="22.5" outlineLevel="1" x14ac:dyDescent="0.2">
      <c r="A21" s="240">
        <v>12</v>
      </c>
      <c r="B21" s="241" t="s">
        <v>259</v>
      </c>
      <c r="C21" s="250" t="s">
        <v>260</v>
      </c>
      <c r="D21" s="242" t="s">
        <v>261</v>
      </c>
      <c r="E21" s="243">
        <v>10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6.9999999999999994E-5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8.8999999999999996E-2</v>
      </c>
      <c r="V21" s="224">
        <f>ROUND(E21*U21,2)</f>
        <v>0.89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7" t="s">
        <v>209</v>
      </c>
      <c r="B22" s="228" t="s">
        <v>173</v>
      </c>
      <c r="C22" s="247" t="s">
        <v>174</v>
      </c>
      <c r="D22" s="229"/>
      <c r="E22" s="230"/>
      <c r="F22" s="231"/>
      <c r="G22" s="232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6"/>
      <c r="O22" s="226">
        <f>SUM(O23:O23)</f>
        <v>0</v>
      </c>
      <c r="P22" s="226"/>
      <c r="Q22" s="226">
        <f>SUM(Q23:Q23)</f>
        <v>0</v>
      </c>
      <c r="R22" s="226"/>
      <c r="S22" s="226"/>
      <c r="T22" s="226"/>
      <c r="U22" s="226"/>
      <c r="V22" s="226">
        <f>SUM(V23:V23)</f>
        <v>72</v>
      </c>
      <c r="W22" s="226"/>
      <c r="AG22" t="s">
        <v>210</v>
      </c>
    </row>
    <row r="23" spans="1:60" outlineLevel="1" x14ac:dyDescent="0.2">
      <c r="A23" s="240">
        <v>13</v>
      </c>
      <c r="B23" s="241" t="s">
        <v>262</v>
      </c>
      <c r="C23" s="250" t="s">
        <v>263</v>
      </c>
      <c r="D23" s="242" t="s">
        <v>264</v>
      </c>
      <c r="E23" s="243">
        <v>72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 t="s">
        <v>265</v>
      </c>
      <c r="S23" s="224" t="s">
        <v>214</v>
      </c>
      <c r="T23" s="224" t="s">
        <v>233</v>
      </c>
      <c r="U23" s="224">
        <v>1</v>
      </c>
      <c r="V23" s="224">
        <f>ROUND(E23*U23,2)</f>
        <v>72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177</v>
      </c>
      <c r="C24" s="247" t="s">
        <v>178</v>
      </c>
      <c r="D24" s="229"/>
      <c r="E24" s="230"/>
      <c r="F24" s="231"/>
      <c r="G24" s="232">
        <f>SUMIF(AG25:AG28,"&lt;&gt;NOR",G25:G28)</f>
        <v>0</v>
      </c>
      <c r="H24" s="226"/>
      <c r="I24" s="226">
        <f>SUM(I25:I28)</f>
        <v>0</v>
      </c>
      <c r="J24" s="226"/>
      <c r="K24" s="226">
        <f>SUM(K25:K28)</f>
        <v>0</v>
      </c>
      <c r="L24" s="226"/>
      <c r="M24" s="226">
        <f>SUM(M25:M28)</f>
        <v>0</v>
      </c>
      <c r="N24" s="226"/>
      <c r="O24" s="226">
        <f>SUM(O25:O28)</f>
        <v>0</v>
      </c>
      <c r="P24" s="226"/>
      <c r="Q24" s="226">
        <f>SUM(Q25:Q28)</f>
        <v>0</v>
      </c>
      <c r="R24" s="226"/>
      <c r="S24" s="226"/>
      <c r="T24" s="226"/>
      <c r="U24" s="226"/>
      <c r="V24" s="226">
        <f>SUM(V25:V28)</f>
        <v>0.01</v>
      </c>
      <c r="W24" s="226"/>
      <c r="AG24" t="s">
        <v>210</v>
      </c>
    </row>
    <row r="25" spans="1:60" outlineLevel="1" x14ac:dyDescent="0.2">
      <c r="A25" s="240">
        <v>14</v>
      </c>
      <c r="B25" s="241" t="s">
        <v>267</v>
      </c>
      <c r="C25" s="250" t="s">
        <v>268</v>
      </c>
      <c r="D25" s="242" t="s">
        <v>255</v>
      </c>
      <c r="E25" s="243">
        <v>2.6100000000000002E-2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9.9000000000000005E-2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269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3">
        <v>15</v>
      </c>
      <c r="B26" s="234" t="s">
        <v>270</v>
      </c>
      <c r="C26" s="248" t="s">
        <v>271</v>
      </c>
      <c r="D26" s="235" t="s">
        <v>255</v>
      </c>
      <c r="E26" s="236">
        <v>2.6100000000000002E-2</v>
      </c>
      <c r="F26" s="237"/>
      <c r="G26" s="238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0.49</v>
      </c>
      <c r="V26" s="224">
        <f>ROUND(E26*U26,2)</f>
        <v>0.01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269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49" t="s">
        <v>272</v>
      </c>
      <c r="D27" s="239"/>
      <c r="E27" s="239"/>
      <c r="F27" s="239"/>
      <c r="G27" s="23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218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3">
        <v>16</v>
      </c>
      <c r="B28" s="234" t="s">
        <v>273</v>
      </c>
      <c r="C28" s="248" t="s">
        <v>274</v>
      </c>
      <c r="D28" s="235" t="s">
        <v>255</v>
      </c>
      <c r="E28" s="236">
        <v>0.52200000000000002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269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5"/>
      <c r="B29" s="6"/>
      <c r="C29" s="251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207"/>
      <c r="B30" s="208" t="s">
        <v>31</v>
      </c>
      <c r="C30" s="252"/>
      <c r="D30" s="209"/>
      <c r="E30" s="210"/>
      <c r="F30" s="210"/>
      <c r="G30" s="246">
        <f>G8+G20+G22+G24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226</v>
      </c>
    </row>
    <row r="31" spans="1:60" x14ac:dyDescent="0.2">
      <c r="A31" s="5"/>
      <c r="B31" s="6"/>
      <c r="C31" s="251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251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11" t="s">
        <v>227</v>
      </c>
      <c r="B33" s="211"/>
      <c r="C33" s="253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12"/>
      <c r="B34" s="213"/>
      <c r="C34" s="254"/>
      <c r="D34" s="213"/>
      <c r="E34" s="213"/>
      <c r="F34" s="213"/>
      <c r="G34" s="21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228</v>
      </c>
    </row>
    <row r="35" spans="1:33" x14ac:dyDescent="0.2">
      <c r="A35" s="215"/>
      <c r="B35" s="216"/>
      <c r="C35" s="255"/>
      <c r="D35" s="216"/>
      <c r="E35" s="216"/>
      <c r="F35" s="216"/>
      <c r="G35" s="21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15"/>
      <c r="B36" s="216"/>
      <c r="C36" s="255"/>
      <c r="D36" s="216"/>
      <c r="E36" s="216"/>
      <c r="F36" s="216"/>
      <c r="G36" s="21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15"/>
      <c r="B37" s="216"/>
      <c r="C37" s="255"/>
      <c r="D37" s="216"/>
      <c r="E37" s="216"/>
      <c r="F37" s="216"/>
      <c r="G37" s="21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 x14ac:dyDescent="0.2">
      <c r="A38" s="218"/>
      <c r="B38" s="219"/>
      <c r="C38" s="256"/>
      <c r="D38" s="219"/>
      <c r="E38" s="219"/>
      <c r="F38" s="219"/>
      <c r="G38" s="2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5"/>
      <c r="B39" s="6"/>
      <c r="C39" s="251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C40" s="257"/>
      <c r="D40" s="188"/>
      <c r="AG40" t="s">
        <v>229</v>
      </c>
    </row>
    <row r="41" spans="1:33" x14ac:dyDescent="0.2">
      <c r="D41" s="188"/>
    </row>
    <row r="42" spans="1:33" x14ac:dyDescent="0.2">
      <c r="D42" s="188"/>
    </row>
    <row r="43" spans="1:33" x14ac:dyDescent="0.2">
      <c r="D43" s="188"/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7">
    <mergeCell ref="A1:G1"/>
    <mergeCell ref="C2:G2"/>
    <mergeCell ref="C3:G3"/>
    <mergeCell ref="C4:G4"/>
    <mergeCell ref="A33:C33"/>
    <mergeCell ref="A34:G38"/>
    <mergeCell ref="C27:G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72</v>
      </c>
      <c r="C3" s="193" t="s">
        <v>73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2.84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10.210000000000001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10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2.84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10.210000000000001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SUMIF(AG11:AG15,"&lt;&gt;NOR",G11:G15)</f>
        <v>0</v>
      </c>
      <c r="H10" s="226"/>
      <c r="I10" s="226">
        <f>SUM(I11:I15)</f>
        <v>0</v>
      </c>
      <c r="J10" s="226"/>
      <c r="K10" s="226">
        <f>SUM(K11:K15)</f>
        <v>0</v>
      </c>
      <c r="L10" s="226"/>
      <c r="M10" s="226">
        <f>SUM(M11:M15)</f>
        <v>0</v>
      </c>
      <c r="N10" s="226"/>
      <c r="O10" s="226">
        <f>SUM(O11:O15)</f>
        <v>0.67999999999999994</v>
      </c>
      <c r="P10" s="226"/>
      <c r="Q10" s="226">
        <f>SUM(Q11:Q15)</f>
        <v>0</v>
      </c>
      <c r="R10" s="226"/>
      <c r="S10" s="226"/>
      <c r="T10" s="226"/>
      <c r="U10" s="226"/>
      <c r="V10" s="226">
        <f>SUM(V11:V15)</f>
        <v>10.65</v>
      </c>
      <c r="W10" s="226"/>
      <c r="AG10" t="s">
        <v>210</v>
      </c>
    </row>
    <row r="11" spans="1:60" ht="22.5" outlineLevel="1" x14ac:dyDescent="0.2">
      <c r="A11" s="233">
        <v>2</v>
      </c>
      <c r="B11" s="234" t="s">
        <v>629</v>
      </c>
      <c r="C11" s="248" t="s">
        <v>630</v>
      </c>
      <c r="D11" s="235" t="s">
        <v>241</v>
      </c>
      <c r="E11" s="236">
        <v>4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1.8880000000000001E-2</v>
      </c>
      <c r="O11" s="224">
        <f>ROUND(E11*N11,2)</f>
        <v>0.08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0.38716</v>
      </c>
      <c r="V11" s="224">
        <f>ROUND(E11*U11,2)</f>
        <v>1.55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49" t="s">
        <v>282</v>
      </c>
      <c r="D12" s="239"/>
      <c r="E12" s="239"/>
      <c r="F12" s="239"/>
      <c r="G12" s="23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3</v>
      </c>
      <c r="B13" s="241" t="s">
        <v>278</v>
      </c>
      <c r="C13" s="250" t="s">
        <v>279</v>
      </c>
      <c r="D13" s="242" t="s">
        <v>241</v>
      </c>
      <c r="E13" s="243">
        <v>2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0.10712000000000001</v>
      </c>
      <c r="O13" s="224">
        <f>ROUND(E13*N13,2)</f>
        <v>0.21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215</v>
      </c>
      <c r="U13" s="224">
        <v>0.69998000000000005</v>
      </c>
      <c r="V13" s="224">
        <f>ROUND(E13*U13,2)</f>
        <v>1.4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4</v>
      </c>
      <c r="B14" s="234" t="s">
        <v>280</v>
      </c>
      <c r="C14" s="248" t="s">
        <v>281</v>
      </c>
      <c r="D14" s="235" t="s">
        <v>241</v>
      </c>
      <c r="E14" s="236">
        <v>23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1.694E-2</v>
      </c>
      <c r="O14" s="224">
        <f>ROUND(E14*N14,2)</f>
        <v>0.39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215</v>
      </c>
      <c r="U14" s="224">
        <v>0.33481</v>
      </c>
      <c r="V14" s="224">
        <f>ROUND(E14*U14,2)</f>
        <v>7.7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49" t="s">
        <v>282</v>
      </c>
      <c r="D15" s="239"/>
      <c r="E15" s="239"/>
      <c r="F15" s="239"/>
      <c r="G15" s="239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218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5.5" x14ac:dyDescent="0.2">
      <c r="A16" s="227" t="s">
        <v>209</v>
      </c>
      <c r="B16" s="228" t="s">
        <v>125</v>
      </c>
      <c r="C16" s="247" t="s">
        <v>126</v>
      </c>
      <c r="D16" s="229"/>
      <c r="E16" s="230"/>
      <c r="F16" s="231"/>
      <c r="G16" s="232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6"/>
      <c r="O16" s="226">
        <f>SUM(O17:O17)</f>
        <v>0</v>
      </c>
      <c r="P16" s="226"/>
      <c r="Q16" s="226">
        <f>SUM(Q17:Q17)</f>
        <v>0</v>
      </c>
      <c r="R16" s="226"/>
      <c r="S16" s="226"/>
      <c r="T16" s="226"/>
      <c r="U16" s="226"/>
      <c r="V16" s="226">
        <f>SUM(V17:V17)</f>
        <v>1.23</v>
      </c>
      <c r="W16" s="226"/>
      <c r="AG16" t="s">
        <v>210</v>
      </c>
    </row>
    <row r="17" spans="1:60" outlineLevel="1" x14ac:dyDescent="0.2">
      <c r="A17" s="240">
        <v>5</v>
      </c>
      <c r="B17" s="241" t="s">
        <v>283</v>
      </c>
      <c r="C17" s="250" t="s">
        <v>284</v>
      </c>
      <c r="D17" s="242" t="s">
        <v>241</v>
      </c>
      <c r="E17" s="243">
        <v>4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4.0000000000000003E-5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215</v>
      </c>
      <c r="U17" s="224">
        <v>0.308</v>
      </c>
      <c r="V17" s="224">
        <f>ROUND(E17*U17,2)</f>
        <v>1.23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x14ac:dyDescent="0.2">
      <c r="A18" s="227" t="s">
        <v>209</v>
      </c>
      <c r="B18" s="228" t="s">
        <v>127</v>
      </c>
      <c r="C18" s="247" t="s">
        <v>128</v>
      </c>
      <c r="D18" s="229"/>
      <c r="E18" s="230"/>
      <c r="F18" s="231"/>
      <c r="G18" s="232">
        <f>SUMIF(AG19:AG20,"&lt;&gt;NOR",G19:G20)</f>
        <v>0</v>
      </c>
      <c r="H18" s="226"/>
      <c r="I18" s="226">
        <f>SUM(I19:I20)</f>
        <v>0</v>
      </c>
      <c r="J18" s="226"/>
      <c r="K18" s="226">
        <f>SUM(K19:K20)</f>
        <v>0</v>
      </c>
      <c r="L18" s="226"/>
      <c r="M18" s="226">
        <f>SUM(M19:M20)</f>
        <v>0</v>
      </c>
      <c r="N18" s="226"/>
      <c r="O18" s="226">
        <f>SUM(O19:O20)</f>
        <v>0.02</v>
      </c>
      <c r="P18" s="226"/>
      <c r="Q18" s="226">
        <f>SUM(Q19:Q20)</f>
        <v>18</v>
      </c>
      <c r="R18" s="226"/>
      <c r="S18" s="226"/>
      <c r="T18" s="226"/>
      <c r="U18" s="226"/>
      <c r="V18" s="226">
        <f>SUM(V19:V20)</f>
        <v>50.16</v>
      </c>
      <c r="W18" s="226"/>
      <c r="AG18" t="s">
        <v>210</v>
      </c>
    </row>
    <row r="19" spans="1:60" ht="22.5" outlineLevel="1" x14ac:dyDescent="0.2">
      <c r="A19" s="233">
        <v>6</v>
      </c>
      <c r="B19" s="234" t="s">
        <v>287</v>
      </c>
      <c r="C19" s="248" t="s">
        <v>288</v>
      </c>
      <c r="D19" s="235" t="s">
        <v>277</v>
      </c>
      <c r="E19" s="236">
        <v>10</v>
      </c>
      <c r="F19" s="237"/>
      <c r="G19" s="238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1.82E-3</v>
      </c>
      <c r="O19" s="224">
        <f>ROUND(E19*N19,2)</f>
        <v>0.02</v>
      </c>
      <c r="P19" s="224">
        <v>1.8</v>
      </c>
      <c r="Q19" s="224">
        <f>ROUND(E19*P19,2)</f>
        <v>18</v>
      </c>
      <c r="R19" s="224"/>
      <c r="S19" s="224" t="s">
        <v>221</v>
      </c>
      <c r="T19" s="224" t="s">
        <v>215</v>
      </c>
      <c r="U19" s="224">
        <v>5.016</v>
      </c>
      <c r="V19" s="224">
        <f>ROUND(E19*U19,2)</f>
        <v>50.16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49" t="s">
        <v>289</v>
      </c>
      <c r="D20" s="239"/>
      <c r="E20" s="239"/>
      <c r="F20" s="239"/>
      <c r="G20" s="239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218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x14ac:dyDescent="0.2">
      <c r="A21" s="227" t="s">
        <v>209</v>
      </c>
      <c r="B21" s="228" t="s">
        <v>129</v>
      </c>
      <c r="C21" s="247" t="s">
        <v>130</v>
      </c>
      <c r="D21" s="229"/>
      <c r="E21" s="230"/>
      <c r="F21" s="231"/>
      <c r="G21" s="232">
        <f>SUMIF(AG22:AG23,"&lt;&gt;NOR",G22:G23)</f>
        <v>0</v>
      </c>
      <c r="H21" s="226"/>
      <c r="I21" s="226">
        <f>SUM(I22:I23)</f>
        <v>0</v>
      </c>
      <c r="J21" s="226"/>
      <c r="K21" s="226">
        <f>SUM(K22:K23)</f>
        <v>0</v>
      </c>
      <c r="L21" s="226"/>
      <c r="M21" s="226">
        <f>SUM(M22:M23)</f>
        <v>0</v>
      </c>
      <c r="N21" s="226"/>
      <c r="O21" s="226">
        <f>SUM(O22:O23)</f>
        <v>0</v>
      </c>
      <c r="P21" s="226"/>
      <c r="Q21" s="226">
        <f>SUM(Q22:Q23)</f>
        <v>0</v>
      </c>
      <c r="R21" s="226"/>
      <c r="S21" s="226"/>
      <c r="T21" s="226"/>
      <c r="U21" s="226"/>
      <c r="V21" s="226">
        <f>SUM(V22:V23)</f>
        <v>3.01</v>
      </c>
      <c r="W21" s="226"/>
      <c r="AG21" t="s">
        <v>210</v>
      </c>
    </row>
    <row r="22" spans="1:60" outlineLevel="1" x14ac:dyDescent="0.2">
      <c r="A22" s="240">
        <v>7</v>
      </c>
      <c r="B22" s="241" t="s">
        <v>290</v>
      </c>
      <c r="C22" s="250" t="s">
        <v>291</v>
      </c>
      <c r="D22" s="242" t="s">
        <v>255</v>
      </c>
      <c r="E22" s="243">
        <v>3.5337399999999999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0.85199999999999998</v>
      </c>
      <c r="V22" s="224">
        <f>ROUND(E22*U22,2)</f>
        <v>3.01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8</v>
      </c>
      <c r="B23" s="241" t="s">
        <v>292</v>
      </c>
      <c r="C23" s="250" t="s">
        <v>293</v>
      </c>
      <c r="D23" s="242" t="s">
        <v>255</v>
      </c>
      <c r="E23" s="243">
        <v>3.5337399999999999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256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131</v>
      </c>
      <c r="C24" s="247" t="s">
        <v>132</v>
      </c>
      <c r="D24" s="229"/>
      <c r="E24" s="230"/>
      <c r="F24" s="231"/>
      <c r="G24" s="232">
        <f>SUMIF(AG25:AG31,"&lt;&gt;NOR",G25:G31)</f>
        <v>0</v>
      </c>
      <c r="H24" s="226"/>
      <c r="I24" s="226">
        <f>SUM(I25:I31)</f>
        <v>0</v>
      </c>
      <c r="J24" s="226"/>
      <c r="K24" s="226">
        <f>SUM(K25:K31)</f>
        <v>0</v>
      </c>
      <c r="L24" s="226"/>
      <c r="M24" s="226">
        <f>SUM(M25:M31)</f>
        <v>0</v>
      </c>
      <c r="N24" s="226"/>
      <c r="O24" s="226">
        <f>SUM(O25:O31)</f>
        <v>0.06</v>
      </c>
      <c r="P24" s="226"/>
      <c r="Q24" s="226">
        <f>SUM(Q25:Q31)</f>
        <v>0</v>
      </c>
      <c r="R24" s="226"/>
      <c r="S24" s="226"/>
      <c r="T24" s="226"/>
      <c r="U24" s="226"/>
      <c r="V24" s="226">
        <f>SUM(V25:V31)</f>
        <v>11.36</v>
      </c>
      <c r="W24" s="226"/>
      <c r="AG24" t="s">
        <v>210</v>
      </c>
    </row>
    <row r="25" spans="1:60" outlineLevel="1" x14ac:dyDescent="0.2">
      <c r="A25" s="240">
        <v>9</v>
      </c>
      <c r="B25" s="241" t="s">
        <v>294</v>
      </c>
      <c r="C25" s="250" t="s">
        <v>295</v>
      </c>
      <c r="D25" s="242" t="s">
        <v>261</v>
      </c>
      <c r="E25" s="243">
        <v>12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8.2000000000000003E-2</v>
      </c>
      <c r="V25" s="224">
        <f>ROUND(E25*U25,2)</f>
        <v>0.98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10</v>
      </c>
      <c r="B26" s="241" t="s">
        <v>641</v>
      </c>
      <c r="C26" s="250" t="s">
        <v>642</v>
      </c>
      <c r="D26" s="242" t="s">
        <v>261</v>
      </c>
      <c r="E26" s="243">
        <v>90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215</v>
      </c>
      <c r="U26" s="224">
        <v>0.114</v>
      </c>
      <c r="V26" s="224">
        <f>ROUND(E26*U26,2)</f>
        <v>10.26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11</v>
      </c>
      <c r="B27" s="241" t="s">
        <v>296</v>
      </c>
      <c r="C27" s="250" t="s">
        <v>297</v>
      </c>
      <c r="D27" s="242" t="s">
        <v>232</v>
      </c>
      <c r="E27" s="243">
        <v>2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298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22.5" outlineLevel="1" x14ac:dyDescent="0.2">
      <c r="A28" s="240">
        <v>12</v>
      </c>
      <c r="B28" s="241" t="s">
        <v>301</v>
      </c>
      <c r="C28" s="250" t="s">
        <v>302</v>
      </c>
      <c r="D28" s="242" t="s">
        <v>261</v>
      </c>
      <c r="E28" s="243">
        <v>12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3.2000000000000003E-4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298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40">
        <v>13</v>
      </c>
      <c r="B29" s="241" t="s">
        <v>649</v>
      </c>
      <c r="C29" s="250" t="s">
        <v>650</v>
      </c>
      <c r="D29" s="242" t="s">
        <v>261</v>
      </c>
      <c r="E29" s="243">
        <v>90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7.2000000000000005E-4</v>
      </c>
      <c r="O29" s="224">
        <f>ROUND(E29*N29,2)</f>
        <v>0.06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298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14</v>
      </c>
      <c r="B30" s="241" t="s">
        <v>303</v>
      </c>
      <c r="C30" s="250" t="s">
        <v>304</v>
      </c>
      <c r="D30" s="242" t="s">
        <v>255</v>
      </c>
      <c r="E30" s="243">
        <v>6.8640000000000007E-2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214</v>
      </c>
      <c r="T30" s="224" t="s">
        <v>233</v>
      </c>
      <c r="U30" s="224">
        <v>1.74</v>
      </c>
      <c r="V30" s="224">
        <f>ROUND(E30*U30,2)</f>
        <v>0.12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256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15</v>
      </c>
      <c r="B31" s="241" t="s">
        <v>305</v>
      </c>
      <c r="C31" s="250" t="s">
        <v>306</v>
      </c>
      <c r="D31" s="242" t="s">
        <v>255</v>
      </c>
      <c r="E31" s="243">
        <v>6.8640000000000007E-2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256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x14ac:dyDescent="0.2">
      <c r="A32" s="227" t="s">
        <v>209</v>
      </c>
      <c r="B32" s="228" t="s">
        <v>133</v>
      </c>
      <c r="C32" s="247" t="s">
        <v>134</v>
      </c>
      <c r="D32" s="229"/>
      <c r="E32" s="230"/>
      <c r="F32" s="231"/>
      <c r="G32" s="232">
        <f>SUMIF(AG33:AG38,"&lt;&gt;NOR",G33:G38)</f>
        <v>0</v>
      </c>
      <c r="H32" s="226"/>
      <c r="I32" s="226">
        <f>SUM(I33:I38)</f>
        <v>0</v>
      </c>
      <c r="J32" s="226"/>
      <c r="K32" s="226">
        <f>SUM(K33:K38)</f>
        <v>0</v>
      </c>
      <c r="L32" s="226"/>
      <c r="M32" s="226">
        <f>SUM(M33:M38)</f>
        <v>0</v>
      </c>
      <c r="N32" s="226"/>
      <c r="O32" s="226">
        <f>SUM(O33:O38)</f>
        <v>0.01</v>
      </c>
      <c r="P32" s="226"/>
      <c r="Q32" s="226">
        <f>SUM(Q33:Q38)</f>
        <v>0</v>
      </c>
      <c r="R32" s="226"/>
      <c r="S32" s="226"/>
      <c r="T32" s="226"/>
      <c r="U32" s="226"/>
      <c r="V32" s="226">
        <f>SUM(V33:V38)</f>
        <v>1.48</v>
      </c>
      <c r="W32" s="226"/>
      <c r="AG32" t="s">
        <v>210</v>
      </c>
    </row>
    <row r="33" spans="1:60" outlineLevel="1" x14ac:dyDescent="0.2">
      <c r="A33" s="233">
        <v>16</v>
      </c>
      <c r="B33" s="234" t="s">
        <v>307</v>
      </c>
      <c r="C33" s="248" t="s">
        <v>308</v>
      </c>
      <c r="D33" s="235" t="s">
        <v>261</v>
      </c>
      <c r="E33" s="236">
        <v>4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3.4000000000000002E-4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0.32</v>
      </c>
      <c r="V33" s="224">
        <f>ROUND(E33*U33,2)</f>
        <v>1.28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49" t="s">
        <v>309</v>
      </c>
      <c r="D34" s="239"/>
      <c r="E34" s="239"/>
      <c r="F34" s="239"/>
      <c r="G34" s="23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218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33.75" outlineLevel="1" x14ac:dyDescent="0.2">
      <c r="A35" s="240">
        <v>17</v>
      </c>
      <c r="B35" s="241" t="s">
        <v>310</v>
      </c>
      <c r="C35" s="250" t="s">
        <v>311</v>
      </c>
      <c r="D35" s="242" t="s">
        <v>232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9.0000000000000006E-5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0.18</v>
      </c>
      <c r="V35" s="224">
        <f>ROUND(E35*U35,2)</f>
        <v>0.18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18</v>
      </c>
      <c r="B36" s="241" t="s">
        <v>312</v>
      </c>
      <c r="C36" s="250" t="s">
        <v>313</v>
      </c>
      <c r="D36" s="242" t="s">
        <v>314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5.0000000000000001E-3</v>
      </c>
      <c r="O36" s="224">
        <f>ROUND(E36*N36,2)</f>
        <v>0.01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19</v>
      </c>
      <c r="B37" s="241" t="s">
        <v>315</v>
      </c>
      <c r="C37" s="250" t="s">
        <v>316</v>
      </c>
      <c r="D37" s="242" t="s">
        <v>255</v>
      </c>
      <c r="E37" s="243">
        <v>6.45E-3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214</v>
      </c>
      <c r="T37" s="224" t="s">
        <v>233</v>
      </c>
      <c r="U37" s="224">
        <v>1.47</v>
      </c>
      <c r="V37" s="224">
        <f>ROUND(E37*U37,2)</f>
        <v>0.01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256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20</v>
      </c>
      <c r="B38" s="241" t="s">
        <v>317</v>
      </c>
      <c r="C38" s="250" t="s">
        <v>318</v>
      </c>
      <c r="D38" s="242" t="s">
        <v>255</v>
      </c>
      <c r="E38" s="243">
        <v>6.45E-3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0.81100000000000005</v>
      </c>
      <c r="V38" s="224">
        <f>ROUND(E38*U38,2)</f>
        <v>0.01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256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x14ac:dyDescent="0.2">
      <c r="A39" s="227" t="s">
        <v>209</v>
      </c>
      <c r="B39" s="228" t="s">
        <v>135</v>
      </c>
      <c r="C39" s="247" t="s">
        <v>136</v>
      </c>
      <c r="D39" s="229"/>
      <c r="E39" s="230"/>
      <c r="F39" s="231"/>
      <c r="G39" s="232">
        <f>SUMIF(AG40:AG70,"&lt;&gt;NOR",G40:G70)</f>
        <v>0</v>
      </c>
      <c r="H39" s="226"/>
      <c r="I39" s="226">
        <f>SUM(I40:I70)</f>
        <v>0</v>
      </c>
      <c r="J39" s="226"/>
      <c r="K39" s="226">
        <f>SUM(K40:K70)</f>
        <v>0</v>
      </c>
      <c r="L39" s="226"/>
      <c r="M39" s="226">
        <f>SUM(M40:M70)</f>
        <v>0</v>
      </c>
      <c r="N39" s="226"/>
      <c r="O39" s="226">
        <f>SUM(O40:O70)</f>
        <v>0.16999999999999998</v>
      </c>
      <c r="P39" s="226"/>
      <c r="Q39" s="226">
        <f>SUM(Q40:Q70)</f>
        <v>0</v>
      </c>
      <c r="R39" s="226"/>
      <c r="S39" s="226"/>
      <c r="T39" s="226"/>
      <c r="U39" s="226"/>
      <c r="V39" s="226">
        <f>SUM(V40:V70)</f>
        <v>30.809999999999995</v>
      </c>
      <c r="W39" s="226"/>
      <c r="AG39" t="s">
        <v>210</v>
      </c>
    </row>
    <row r="40" spans="1:60" outlineLevel="1" x14ac:dyDescent="0.2">
      <c r="A40" s="240">
        <v>21</v>
      </c>
      <c r="B40" s="241" t="s">
        <v>319</v>
      </c>
      <c r="C40" s="250" t="s">
        <v>320</v>
      </c>
      <c r="D40" s="242" t="s">
        <v>261</v>
      </c>
      <c r="E40" s="243">
        <v>6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2.7999999999999998E-4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5.1999999999999998E-2</v>
      </c>
      <c r="V40" s="224">
        <f>ROUND(E40*U40,2)</f>
        <v>0.31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22</v>
      </c>
      <c r="B41" s="241" t="s">
        <v>321</v>
      </c>
      <c r="C41" s="250" t="s">
        <v>322</v>
      </c>
      <c r="D41" s="242" t="s">
        <v>232</v>
      </c>
      <c r="E41" s="243">
        <v>6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5.2999999999999998E-4</v>
      </c>
      <c r="Q41" s="224">
        <f>ROUND(E41*P41,2)</f>
        <v>0</v>
      </c>
      <c r="R41" s="224"/>
      <c r="S41" s="224" t="s">
        <v>214</v>
      </c>
      <c r="T41" s="224" t="s">
        <v>233</v>
      </c>
      <c r="U41" s="224">
        <v>6.2E-2</v>
      </c>
      <c r="V41" s="224">
        <f>ROUND(E41*U41,2)</f>
        <v>0.37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23</v>
      </c>
      <c r="B42" s="241" t="s">
        <v>323</v>
      </c>
      <c r="C42" s="250" t="s">
        <v>324</v>
      </c>
      <c r="D42" s="242" t="s">
        <v>232</v>
      </c>
      <c r="E42" s="243">
        <v>2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4.0000000000000003E-5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0.14499999999999999</v>
      </c>
      <c r="V42" s="224">
        <f>ROUND(E42*U42,2)</f>
        <v>0.28999999999999998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24</v>
      </c>
      <c r="B43" s="241" t="s">
        <v>325</v>
      </c>
      <c r="C43" s="250" t="s">
        <v>326</v>
      </c>
      <c r="D43" s="242" t="s">
        <v>232</v>
      </c>
      <c r="E43" s="243">
        <v>3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0.16500000000000001</v>
      </c>
      <c r="V43" s="224">
        <f>ROUND(E43*U43,2)</f>
        <v>0.5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25</v>
      </c>
      <c r="B44" s="241" t="s">
        <v>899</v>
      </c>
      <c r="C44" s="250" t="s">
        <v>900</v>
      </c>
      <c r="D44" s="242" t="s">
        <v>232</v>
      </c>
      <c r="E44" s="243">
        <v>4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214</v>
      </c>
      <c r="T44" s="224" t="s">
        <v>233</v>
      </c>
      <c r="U44" s="224">
        <v>0.20699999999999999</v>
      </c>
      <c r="V44" s="224">
        <f>ROUND(E44*U44,2)</f>
        <v>0.83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33">
        <v>26</v>
      </c>
      <c r="B45" s="234" t="s">
        <v>327</v>
      </c>
      <c r="C45" s="248" t="s">
        <v>328</v>
      </c>
      <c r="D45" s="235" t="s">
        <v>261</v>
      </c>
      <c r="E45" s="236">
        <v>32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215</v>
      </c>
      <c r="U45" s="224">
        <v>2.9000000000000001E-2</v>
      </c>
      <c r="V45" s="224">
        <f>ROUND(E45*U45,2)</f>
        <v>0.93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49" t="s">
        <v>329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33">
        <v>27</v>
      </c>
      <c r="B47" s="234" t="s">
        <v>330</v>
      </c>
      <c r="C47" s="248" t="s">
        <v>331</v>
      </c>
      <c r="D47" s="235" t="s">
        <v>261</v>
      </c>
      <c r="E47" s="236">
        <v>32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1.0000000000000001E-5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215</v>
      </c>
      <c r="U47" s="224">
        <v>6.2E-2</v>
      </c>
      <c r="V47" s="224">
        <f>ROUND(E47*U47,2)</f>
        <v>1.98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49" t="s">
        <v>332</v>
      </c>
      <c r="D48" s="239"/>
      <c r="E48" s="239"/>
      <c r="F48" s="239"/>
      <c r="G48" s="23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218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0">
        <v>28</v>
      </c>
      <c r="B49" s="241" t="s">
        <v>901</v>
      </c>
      <c r="C49" s="250" t="s">
        <v>902</v>
      </c>
      <c r="D49" s="242" t="s">
        <v>232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2.5699999999999998E-3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0.433</v>
      </c>
      <c r="V49" s="224">
        <f>ROUND(E49*U49,2)</f>
        <v>0.43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33">
        <v>29</v>
      </c>
      <c r="B50" s="234" t="s">
        <v>333</v>
      </c>
      <c r="C50" s="248" t="s">
        <v>334</v>
      </c>
      <c r="D50" s="235" t="s">
        <v>261</v>
      </c>
      <c r="E50" s="236">
        <v>4</v>
      </c>
      <c r="F50" s="237"/>
      <c r="G50" s="238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3.9899999999999996E-3</v>
      </c>
      <c r="O50" s="224">
        <f>ROUND(E50*N50,2)</f>
        <v>0.02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233</v>
      </c>
      <c r="U50" s="224">
        <v>0.54290000000000005</v>
      </c>
      <c r="V50" s="224">
        <f>ROUND(E50*U50,2)</f>
        <v>2.17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49" t="s">
        <v>335</v>
      </c>
      <c r="D51" s="239"/>
      <c r="E51" s="239"/>
      <c r="F51" s="239"/>
      <c r="G51" s="239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218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59" t="s">
        <v>336</v>
      </c>
      <c r="D52" s="258"/>
      <c r="E52" s="258"/>
      <c r="F52" s="258"/>
      <c r="G52" s="258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218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33">
        <v>30</v>
      </c>
      <c r="B53" s="234" t="s">
        <v>903</v>
      </c>
      <c r="C53" s="248" t="s">
        <v>904</v>
      </c>
      <c r="D53" s="235" t="s">
        <v>261</v>
      </c>
      <c r="E53" s="236">
        <v>28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5.1799999999999997E-3</v>
      </c>
      <c r="O53" s="224">
        <f>ROUND(E53*N53,2)</f>
        <v>0.15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233</v>
      </c>
      <c r="U53" s="224">
        <v>0.63429999999999997</v>
      </c>
      <c r="V53" s="224">
        <f>ROUND(E53*U53,2)</f>
        <v>17.760000000000002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49" t="s">
        <v>335</v>
      </c>
      <c r="D54" s="239"/>
      <c r="E54" s="239"/>
      <c r="F54" s="239"/>
      <c r="G54" s="239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218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59" t="s">
        <v>336</v>
      </c>
      <c r="D55" s="258"/>
      <c r="E55" s="258"/>
      <c r="F55" s="258"/>
      <c r="G55" s="258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218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33">
        <v>31</v>
      </c>
      <c r="B56" s="234" t="s">
        <v>337</v>
      </c>
      <c r="C56" s="248" t="s">
        <v>338</v>
      </c>
      <c r="D56" s="235" t="s">
        <v>261</v>
      </c>
      <c r="E56" s="236">
        <v>4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3.0000000000000001E-5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233</v>
      </c>
      <c r="U56" s="224">
        <v>0.129</v>
      </c>
      <c r="V56" s="224">
        <f>ROUND(E56*U56,2)</f>
        <v>0.52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49" t="s">
        <v>339</v>
      </c>
      <c r="D57" s="239"/>
      <c r="E57" s="239"/>
      <c r="F57" s="239"/>
      <c r="G57" s="239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218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ht="22.5" outlineLevel="1" x14ac:dyDescent="0.2">
      <c r="A58" s="233">
        <v>32</v>
      </c>
      <c r="B58" s="234" t="s">
        <v>905</v>
      </c>
      <c r="C58" s="248" t="s">
        <v>906</v>
      </c>
      <c r="D58" s="235" t="s">
        <v>261</v>
      </c>
      <c r="E58" s="236">
        <v>14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6.0000000000000002E-5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233</v>
      </c>
      <c r="U58" s="224">
        <v>0.129</v>
      </c>
      <c r="V58" s="224">
        <f>ROUND(E58*U58,2)</f>
        <v>1.81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49" t="s">
        <v>339</v>
      </c>
      <c r="D59" s="239"/>
      <c r="E59" s="239"/>
      <c r="F59" s="239"/>
      <c r="G59" s="239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218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ht="22.5" outlineLevel="1" x14ac:dyDescent="0.2">
      <c r="A60" s="233">
        <v>33</v>
      </c>
      <c r="B60" s="234" t="s">
        <v>907</v>
      </c>
      <c r="C60" s="248" t="s">
        <v>908</v>
      </c>
      <c r="D60" s="235" t="s">
        <v>261</v>
      </c>
      <c r="E60" s="236">
        <v>14</v>
      </c>
      <c r="F60" s="237"/>
      <c r="G60" s="238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6.9999999999999994E-5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221</v>
      </c>
      <c r="T60" s="224" t="s">
        <v>233</v>
      </c>
      <c r="U60" s="224">
        <v>0.129</v>
      </c>
      <c r="V60" s="224">
        <f>ROUND(E60*U60,2)</f>
        <v>1.81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49" t="s">
        <v>339</v>
      </c>
      <c r="D61" s="239"/>
      <c r="E61" s="239"/>
      <c r="F61" s="239"/>
      <c r="G61" s="239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218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0">
        <v>34</v>
      </c>
      <c r="B62" s="241" t="s">
        <v>342</v>
      </c>
      <c r="C62" s="250" t="s">
        <v>343</v>
      </c>
      <c r="D62" s="242" t="s">
        <v>232</v>
      </c>
      <c r="E62" s="243">
        <v>2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2.14E-3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233</v>
      </c>
      <c r="U62" s="224">
        <v>0.372</v>
      </c>
      <c r="V62" s="224">
        <f>ROUND(E62*U62,2)</f>
        <v>0.74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ht="22.5" outlineLevel="1" x14ac:dyDescent="0.2">
      <c r="A63" s="240">
        <v>35</v>
      </c>
      <c r="B63" s="241" t="s">
        <v>909</v>
      </c>
      <c r="C63" s="250" t="s">
        <v>910</v>
      </c>
      <c r="D63" s="242" t="s">
        <v>232</v>
      </c>
      <c r="E63" s="243">
        <v>1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5.5999999999999995E-4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298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248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36</v>
      </c>
      <c r="B64" s="241" t="s">
        <v>344</v>
      </c>
      <c r="C64" s="250" t="s">
        <v>345</v>
      </c>
      <c r="D64" s="242" t="s">
        <v>232</v>
      </c>
      <c r="E64" s="243">
        <v>2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1.8E-3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298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248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40">
        <v>37</v>
      </c>
      <c r="B65" s="241" t="s">
        <v>911</v>
      </c>
      <c r="C65" s="250" t="s">
        <v>912</v>
      </c>
      <c r="D65" s="242" t="s">
        <v>232</v>
      </c>
      <c r="E65" s="243">
        <v>2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3.1E-4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298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0">
        <v>38</v>
      </c>
      <c r="B66" s="241" t="s">
        <v>346</v>
      </c>
      <c r="C66" s="250" t="s">
        <v>347</v>
      </c>
      <c r="D66" s="242" t="s">
        <v>232</v>
      </c>
      <c r="E66" s="243">
        <v>2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1.9000000000000001E-4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298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248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0">
        <v>39</v>
      </c>
      <c r="B67" s="241" t="s">
        <v>348</v>
      </c>
      <c r="C67" s="250" t="s">
        <v>349</v>
      </c>
      <c r="D67" s="242" t="s">
        <v>232</v>
      </c>
      <c r="E67" s="243">
        <v>1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1.4999999999999999E-4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298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248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40">
        <v>40</v>
      </c>
      <c r="B68" s="241" t="s">
        <v>913</v>
      </c>
      <c r="C68" s="250" t="s">
        <v>914</v>
      </c>
      <c r="D68" s="242" t="s">
        <v>232</v>
      </c>
      <c r="E68" s="243">
        <v>1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2.3000000000000001E-4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298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248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40">
        <v>41</v>
      </c>
      <c r="B69" s="241" t="s">
        <v>350</v>
      </c>
      <c r="C69" s="250" t="s">
        <v>351</v>
      </c>
      <c r="D69" s="242" t="s">
        <v>255</v>
      </c>
      <c r="E69" s="243">
        <v>0.17573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214</v>
      </c>
      <c r="T69" s="224" t="s">
        <v>233</v>
      </c>
      <c r="U69" s="224">
        <v>1.327</v>
      </c>
      <c r="V69" s="224">
        <f>ROUND(E69*U69,2)</f>
        <v>0.23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256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0">
        <v>42</v>
      </c>
      <c r="B70" s="241" t="s">
        <v>352</v>
      </c>
      <c r="C70" s="250" t="s">
        <v>353</v>
      </c>
      <c r="D70" s="242" t="s">
        <v>255</v>
      </c>
      <c r="E70" s="243">
        <v>0.17573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214</v>
      </c>
      <c r="T70" s="224" t="s">
        <v>233</v>
      </c>
      <c r="U70" s="224">
        <v>0.72499999999999998</v>
      </c>
      <c r="V70" s="224">
        <f>ROUND(E70*U70,2)</f>
        <v>0.13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256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x14ac:dyDescent="0.2">
      <c r="A71" s="227" t="s">
        <v>209</v>
      </c>
      <c r="B71" s="228" t="s">
        <v>139</v>
      </c>
      <c r="C71" s="247" t="s">
        <v>140</v>
      </c>
      <c r="D71" s="229"/>
      <c r="E71" s="230"/>
      <c r="F71" s="231"/>
      <c r="G71" s="232">
        <f>SUMIF(AG72:AG72,"&lt;&gt;NOR",G72:G72)</f>
        <v>0</v>
      </c>
      <c r="H71" s="226"/>
      <c r="I71" s="226">
        <f>SUM(I72:I72)</f>
        <v>0</v>
      </c>
      <c r="J71" s="226"/>
      <c r="K71" s="226">
        <f>SUM(K72:K72)</f>
        <v>0</v>
      </c>
      <c r="L71" s="226"/>
      <c r="M71" s="226">
        <f>SUM(M72:M72)</f>
        <v>0</v>
      </c>
      <c r="N71" s="226"/>
      <c r="O71" s="226">
        <f>SUM(O72:O72)</f>
        <v>0</v>
      </c>
      <c r="P71" s="226"/>
      <c r="Q71" s="226">
        <f>SUM(Q72:Q72)</f>
        <v>0.69</v>
      </c>
      <c r="R71" s="226"/>
      <c r="S71" s="226"/>
      <c r="T71" s="226"/>
      <c r="U71" s="226"/>
      <c r="V71" s="226">
        <f>SUM(V72:V72)</f>
        <v>2.7</v>
      </c>
      <c r="W71" s="226"/>
      <c r="AG71" t="s">
        <v>210</v>
      </c>
    </row>
    <row r="72" spans="1:60" outlineLevel="1" x14ac:dyDescent="0.2">
      <c r="A72" s="240">
        <v>43</v>
      </c>
      <c r="B72" s="241" t="s">
        <v>356</v>
      </c>
      <c r="C72" s="250" t="s">
        <v>357</v>
      </c>
      <c r="D72" s="242" t="s">
        <v>314</v>
      </c>
      <c r="E72" s="243">
        <v>1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0</v>
      </c>
      <c r="O72" s="224">
        <f>ROUND(E72*N72,2)</f>
        <v>0</v>
      </c>
      <c r="P72" s="224">
        <v>0.69347000000000003</v>
      </c>
      <c r="Q72" s="224">
        <f>ROUND(E72*P72,2)</f>
        <v>0.69</v>
      </c>
      <c r="R72" s="224"/>
      <c r="S72" s="224" t="s">
        <v>214</v>
      </c>
      <c r="T72" s="224" t="s">
        <v>233</v>
      </c>
      <c r="U72" s="224">
        <v>2.6989999999999998</v>
      </c>
      <c r="V72" s="224">
        <f>ROUND(E72*U72,2)</f>
        <v>2.7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x14ac:dyDescent="0.2">
      <c r="A73" s="227" t="s">
        <v>209</v>
      </c>
      <c r="B73" s="228" t="s">
        <v>141</v>
      </c>
      <c r="C73" s="247" t="s">
        <v>142</v>
      </c>
      <c r="D73" s="229"/>
      <c r="E73" s="230"/>
      <c r="F73" s="231"/>
      <c r="G73" s="232">
        <f>SUMIF(AG74:AG89,"&lt;&gt;NOR",G74:G89)</f>
        <v>0</v>
      </c>
      <c r="H73" s="226"/>
      <c r="I73" s="226">
        <f>SUM(I74:I89)</f>
        <v>0</v>
      </c>
      <c r="J73" s="226"/>
      <c r="K73" s="226">
        <f>SUM(K74:K89)</f>
        <v>0</v>
      </c>
      <c r="L73" s="226"/>
      <c r="M73" s="226">
        <f>SUM(M74:M89)</f>
        <v>0</v>
      </c>
      <c r="N73" s="226"/>
      <c r="O73" s="226">
        <f>SUM(O74:O89)</f>
        <v>7.0000000000000007E-2</v>
      </c>
      <c r="P73" s="226"/>
      <c r="Q73" s="226">
        <f>SUM(Q74:Q89)</f>
        <v>0</v>
      </c>
      <c r="R73" s="226"/>
      <c r="S73" s="226"/>
      <c r="T73" s="226"/>
      <c r="U73" s="226"/>
      <c r="V73" s="226">
        <f>SUM(V74:V89)</f>
        <v>9.34</v>
      </c>
      <c r="W73" s="226"/>
      <c r="AG73" t="s">
        <v>210</v>
      </c>
    </row>
    <row r="74" spans="1:60" outlineLevel="1" x14ac:dyDescent="0.2">
      <c r="A74" s="240">
        <v>44</v>
      </c>
      <c r="B74" s="241" t="s">
        <v>665</v>
      </c>
      <c r="C74" s="250" t="s">
        <v>666</v>
      </c>
      <c r="D74" s="242" t="s">
        <v>314</v>
      </c>
      <c r="E74" s="243">
        <v>1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7.3999999999999999E-4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214</v>
      </c>
      <c r="T74" s="224" t="s">
        <v>233</v>
      </c>
      <c r="U74" s="224">
        <v>8.2569999999999997</v>
      </c>
      <c r="V74" s="224">
        <f>ROUND(E74*U74,2)</f>
        <v>8.26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234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0">
        <v>45</v>
      </c>
      <c r="B75" s="241" t="s">
        <v>364</v>
      </c>
      <c r="C75" s="250" t="s">
        <v>365</v>
      </c>
      <c r="D75" s="242" t="s">
        <v>261</v>
      </c>
      <c r="E75" s="243">
        <v>5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3.6999999999999999E-4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214</v>
      </c>
      <c r="T75" s="224" t="s">
        <v>215</v>
      </c>
      <c r="U75" s="224">
        <v>3.1E-2</v>
      </c>
      <c r="V75" s="224">
        <f>ROUND(E75*U75,2)</f>
        <v>0.16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234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0">
        <v>46</v>
      </c>
      <c r="B76" s="241" t="s">
        <v>366</v>
      </c>
      <c r="C76" s="250" t="s">
        <v>367</v>
      </c>
      <c r="D76" s="242" t="s">
        <v>314</v>
      </c>
      <c r="E76" s="243">
        <v>1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0.01</v>
      </c>
      <c r="O76" s="224">
        <f>ROUND(E76*N76,2)</f>
        <v>0.01</v>
      </c>
      <c r="P76" s="224">
        <v>0</v>
      </c>
      <c r="Q76" s="224">
        <f>ROUND(E76*P76,2)</f>
        <v>0</v>
      </c>
      <c r="R76" s="224"/>
      <c r="S76" s="224" t="s">
        <v>221</v>
      </c>
      <c r="T76" s="224" t="s">
        <v>215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234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ht="22.5" outlineLevel="1" x14ac:dyDescent="0.2">
      <c r="A77" s="240">
        <v>47</v>
      </c>
      <c r="B77" s="241" t="s">
        <v>368</v>
      </c>
      <c r="C77" s="250" t="s">
        <v>369</v>
      </c>
      <c r="D77" s="242" t="s">
        <v>314</v>
      </c>
      <c r="E77" s="243">
        <v>1</v>
      </c>
      <c r="F77" s="244"/>
      <c r="G77" s="245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221</v>
      </c>
      <c r="T77" s="224" t="s">
        <v>215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234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ht="22.5" outlineLevel="1" x14ac:dyDescent="0.2">
      <c r="A78" s="240">
        <v>48</v>
      </c>
      <c r="B78" s="241" t="s">
        <v>915</v>
      </c>
      <c r="C78" s="250" t="s">
        <v>916</v>
      </c>
      <c r="D78" s="242" t="s">
        <v>277</v>
      </c>
      <c r="E78" s="243">
        <v>1</v>
      </c>
      <c r="F78" s="244"/>
      <c r="G78" s="245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2.5000000000000001E-4</v>
      </c>
      <c r="O78" s="224">
        <f>ROUND(E78*N78,2)</f>
        <v>0</v>
      </c>
      <c r="P78" s="224">
        <v>0</v>
      </c>
      <c r="Q78" s="224">
        <f>ROUND(E78*P78,2)</f>
        <v>0</v>
      </c>
      <c r="R78" s="224"/>
      <c r="S78" s="224" t="s">
        <v>221</v>
      </c>
      <c r="T78" s="224" t="s">
        <v>215</v>
      </c>
      <c r="U78" s="224">
        <v>0</v>
      </c>
      <c r="V78" s="224">
        <f>ROUND(E78*U78,2)</f>
        <v>0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248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40">
        <v>49</v>
      </c>
      <c r="B79" s="241" t="s">
        <v>374</v>
      </c>
      <c r="C79" s="250" t="s">
        <v>375</v>
      </c>
      <c r="D79" s="242" t="s">
        <v>277</v>
      </c>
      <c r="E79" s="243">
        <v>1</v>
      </c>
      <c r="F79" s="244"/>
      <c r="G79" s="245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1E-4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221</v>
      </c>
      <c r="T79" s="224" t="s">
        <v>233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248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ht="22.5" outlineLevel="1" x14ac:dyDescent="0.2">
      <c r="A80" s="240">
        <v>50</v>
      </c>
      <c r="B80" s="241" t="s">
        <v>917</v>
      </c>
      <c r="C80" s="250" t="s">
        <v>918</v>
      </c>
      <c r="D80" s="242" t="s">
        <v>277</v>
      </c>
      <c r="E80" s="243">
        <v>1</v>
      </c>
      <c r="F80" s="244"/>
      <c r="G80" s="245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8.0000000000000002E-3</v>
      </c>
      <c r="O80" s="224">
        <f>ROUND(E80*N80,2)</f>
        <v>0.01</v>
      </c>
      <c r="P80" s="224">
        <v>0</v>
      </c>
      <c r="Q80" s="224">
        <f>ROUND(E80*P80,2)</f>
        <v>0</v>
      </c>
      <c r="R80" s="224"/>
      <c r="S80" s="224" t="s">
        <v>221</v>
      </c>
      <c r="T80" s="224" t="s">
        <v>233</v>
      </c>
      <c r="U80" s="224">
        <v>0</v>
      </c>
      <c r="V80" s="224">
        <f>ROUND(E80*U80,2)</f>
        <v>0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248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ht="22.5" outlineLevel="1" x14ac:dyDescent="0.2">
      <c r="A81" s="240">
        <v>51</v>
      </c>
      <c r="B81" s="241" t="s">
        <v>919</v>
      </c>
      <c r="C81" s="250" t="s">
        <v>920</v>
      </c>
      <c r="D81" s="242" t="s">
        <v>677</v>
      </c>
      <c r="E81" s="243">
        <v>1</v>
      </c>
      <c r="F81" s="244"/>
      <c r="G81" s="245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1E-3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221</v>
      </c>
      <c r="T81" s="224" t="s">
        <v>215</v>
      </c>
      <c r="U81" s="224">
        <v>0</v>
      </c>
      <c r="V81" s="224">
        <f>ROUND(E81*U81,2)</f>
        <v>0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248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ht="22.5" outlineLevel="1" x14ac:dyDescent="0.2">
      <c r="A82" s="240">
        <v>52</v>
      </c>
      <c r="B82" s="241" t="s">
        <v>376</v>
      </c>
      <c r="C82" s="250" t="s">
        <v>377</v>
      </c>
      <c r="D82" s="242" t="s">
        <v>277</v>
      </c>
      <c r="E82" s="243">
        <v>1</v>
      </c>
      <c r="F82" s="244"/>
      <c r="G82" s="245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5.0000000000000001E-4</v>
      </c>
      <c r="O82" s="224">
        <f>ROUND(E82*N82,2)</f>
        <v>0</v>
      </c>
      <c r="P82" s="224">
        <v>0</v>
      </c>
      <c r="Q82" s="224">
        <f>ROUND(E82*P82,2)</f>
        <v>0</v>
      </c>
      <c r="R82" s="224"/>
      <c r="S82" s="224" t="s">
        <v>221</v>
      </c>
      <c r="T82" s="224" t="s">
        <v>215</v>
      </c>
      <c r="U82" s="224">
        <v>0</v>
      </c>
      <c r="V82" s="224">
        <f>ROUND(E82*U82,2)</f>
        <v>0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248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ht="45" outlineLevel="1" x14ac:dyDescent="0.2">
      <c r="A83" s="240">
        <v>53</v>
      </c>
      <c r="B83" s="241" t="s">
        <v>680</v>
      </c>
      <c r="C83" s="250" t="s">
        <v>921</v>
      </c>
      <c r="D83" s="242" t="s">
        <v>277</v>
      </c>
      <c r="E83" s="243">
        <v>1</v>
      </c>
      <c r="F83" s="244"/>
      <c r="G83" s="245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5.1999999999999998E-2</v>
      </c>
      <c r="O83" s="224">
        <f>ROUND(E83*N83,2)</f>
        <v>0.05</v>
      </c>
      <c r="P83" s="224">
        <v>0</v>
      </c>
      <c r="Q83" s="224">
        <f>ROUND(E83*P83,2)</f>
        <v>0</v>
      </c>
      <c r="R83" s="224"/>
      <c r="S83" s="224" t="s">
        <v>221</v>
      </c>
      <c r="T83" s="224" t="s">
        <v>215</v>
      </c>
      <c r="U83" s="224">
        <v>0</v>
      </c>
      <c r="V83" s="224">
        <f>ROUND(E83*U83,2)</f>
        <v>0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248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ht="22.5" outlineLevel="1" x14ac:dyDescent="0.2">
      <c r="A84" s="240">
        <v>54</v>
      </c>
      <c r="B84" s="241" t="s">
        <v>922</v>
      </c>
      <c r="C84" s="250" t="s">
        <v>923</v>
      </c>
      <c r="D84" s="242" t="s">
        <v>277</v>
      </c>
      <c r="E84" s="243">
        <v>1</v>
      </c>
      <c r="F84" s="244"/>
      <c r="G84" s="245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2E-3</v>
      </c>
      <c r="O84" s="224">
        <f>ROUND(E84*N84,2)</f>
        <v>0</v>
      </c>
      <c r="P84" s="224">
        <v>0</v>
      </c>
      <c r="Q84" s="224">
        <f>ROUND(E84*P84,2)</f>
        <v>0</v>
      </c>
      <c r="R84" s="224"/>
      <c r="S84" s="224" t="s">
        <v>221</v>
      </c>
      <c r="T84" s="224" t="s">
        <v>215</v>
      </c>
      <c r="U84" s="224">
        <v>0</v>
      </c>
      <c r="V84" s="224">
        <f>ROUND(E84*U84,2)</f>
        <v>0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248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55</v>
      </c>
      <c r="B85" s="241" t="s">
        <v>682</v>
      </c>
      <c r="C85" s="250" t="s">
        <v>683</v>
      </c>
      <c r="D85" s="242" t="s">
        <v>277</v>
      </c>
      <c r="E85" s="243">
        <v>1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2.9999999999999997E-4</v>
      </c>
      <c r="O85" s="224">
        <f>ROUND(E85*N85,2)</f>
        <v>0</v>
      </c>
      <c r="P85" s="224">
        <v>0</v>
      </c>
      <c r="Q85" s="224">
        <f>ROUND(E85*P85,2)</f>
        <v>0</v>
      </c>
      <c r="R85" s="224"/>
      <c r="S85" s="224" t="s">
        <v>221</v>
      </c>
      <c r="T85" s="224" t="s">
        <v>215</v>
      </c>
      <c r="U85" s="224">
        <v>0</v>
      </c>
      <c r="V85" s="224">
        <f>ROUND(E85*U85,2)</f>
        <v>0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248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56</v>
      </c>
      <c r="B86" s="241" t="s">
        <v>686</v>
      </c>
      <c r="C86" s="250" t="s">
        <v>687</v>
      </c>
      <c r="D86" s="242" t="s">
        <v>277</v>
      </c>
      <c r="E86" s="243">
        <v>2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5.0000000000000001E-4</v>
      </c>
      <c r="O86" s="224">
        <f>ROUND(E86*N86,2)</f>
        <v>0</v>
      </c>
      <c r="P86" s="224">
        <v>0</v>
      </c>
      <c r="Q86" s="224">
        <f>ROUND(E86*P86,2)</f>
        <v>0</v>
      </c>
      <c r="R86" s="224"/>
      <c r="S86" s="224" t="s">
        <v>221</v>
      </c>
      <c r="T86" s="224" t="s">
        <v>233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248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ht="22.5" outlineLevel="1" x14ac:dyDescent="0.2">
      <c r="A87" s="240">
        <v>57</v>
      </c>
      <c r="B87" s="241" t="s">
        <v>924</v>
      </c>
      <c r="C87" s="250" t="s">
        <v>925</v>
      </c>
      <c r="D87" s="242" t="s">
        <v>277</v>
      </c>
      <c r="E87" s="243">
        <v>1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2.9999999999999997E-4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221</v>
      </c>
      <c r="T87" s="224" t="s">
        <v>215</v>
      </c>
      <c r="U87" s="224">
        <v>0</v>
      </c>
      <c r="V87" s="224">
        <f>ROUND(E87*U87,2)</f>
        <v>0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248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40">
        <v>58</v>
      </c>
      <c r="B88" s="241" t="s">
        <v>386</v>
      </c>
      <c r="C88" s="250" t="s">
        <v>387</v>
      </c>
      <c r="D88" s="242" t="s">
        <v>255</v>
      </c>
      <c r="E88" s="243">
        <v>7.8039999999999998E-2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214</v>
      </c>
      <c r="T88" s="224" t="s">
        <v>233</v>
      </c>
      <c r="U88" s="224">
        <v>10.582000000000001</v>
      </c>
      <c r="V88" s="224">
        <f>ROUND(E88*U88,2)</f>
        <v>0.83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256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59</v>
      </c>
      <c r="B89" s="241" t="s">
        <v>388</v>
      </c>
      <c r="C89" s="250" t="s">
        <v>389</v>
      </c>
      <c r="D89" s="242" t="s">
        <v>255</v>
      </c>
      <c r="E89" s="243">
        <v>7.8039999999999998E-2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0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214</v>
      </c>
      <c r="T89" s="224" t="s">
        <v>233</v>
      </c>
      <c r="U89" s="224">
        <v>1.1830000000000001</v>
      </c>
      <c r="V89" s="224">
        <f>ROUND(E89*U89,2)</f>
        <v>0.09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256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x14ac:dyDescent="0.2">
      <c r="A90" s="227" t="s">
        <v>209</v>
      </c>
      <c r="B90" s="228" t="s">
        <v>143</v>
      </c>
      <c r="C90" s="247" t="s">
        <v>144</v>
      </c>
      <c r="D90" s="229"/>
      <c r="E90" s="230"/>
      <c r="F90" s="231"/>
      <c r="G90" s="232">
        <f>SUMIF(AG91:AG101,"&lt;&gt;NOR",G91:G101)</f>
        <v>0</v>
      </c>
      <c r="H90" s="226"/>
      <c r="I90" s="226">
        <f>SUM(I91:I101)</f>
        <v>0</v>
      </c>
      <c r="J90" s="226"/>
      <c r="K90" s="226">
        <f>SUM(K91:K101)</f>
        <v>0</v>
      </c>
      <c r="L90" s="226"/>
      <c r="M90" s="226">
        <f>SUM(M91:M101)</f>
        <v>0</v>
      </c>
      <c r="N90" s="226"/>
      <c r="O90" s="226">
        <f>SUM(O91:O101)</f>
        <v>0.14000000000000001</v>
      </c>
      <c r="P90" s="226"/>
      <c r="Q90" s="226">
        <f>SUM(Q91:Q101)</f>
        <v>0</v>
      </c>
      <c r="R90" s="226"/>
      <c r="S90" s="226"/>
      <c r="T90" s="226"/>
      <c r="U90" s="226"/>
      <c r="V90" s="226">
        <f>SUM(V91:V101)</f>
        <v>5.35</v>
      </c>
      <c r="W90" s="226"/>
      <c r="AG90" t="s">
        <v>210</v>
      </c>
    </row>
    <row r="91" spans="1:60" outlineLevel="1" x14ac:dyDescent="0.2">
      <c r="A91" s="240">
        <v>60</v>
      </c>
      <c r="B91" s="241" t="s">
        <v>926</v>
      </c>
      <c r="C91" s="250" t="s">
        <v>927</v>
      </c>
      <c r="D91" s="242" t="s">
        <v>314</v>
      </c>
      <c r="E91" s="243">
        <v>1</v>
      </c>
      <c r="F91" s="244"/>
      <c r="G91" s="245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6.3E-3</v>
      </c>
      <c r="O91" s="224">
        <f>ROUND(E91*N91,2)</f>
        <v>0.01</v>
      </c>
      <c r="P91" s="224">
        <v>0</v>
      </c>
      <c r="Q91" s="224">
        <f>ROUND(E91*P91,2)</f>
        <v>0</v>
      </c>
      <c r="R91" s="224"/>
      <c r="S91" s="224" t="s">
        <v>214</v>
      </c>
      <c r="T91" s="224" t="s">
        <v>233</v>
      </c>
      <c r="U91" s="224">
        <v>2.8220000000000001</v>
      </c>
      <c r="V91" s="224">
        <f>ROUND(E91*U91,2)</f>
        <v>2.82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234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40">
        <v>61</v>
      </c>
      <c r="B92" s="241" t="s">
        <v>928</v>
      </c>
      <c r="C92" s="250" t="s">
        <v>929</v>
      </c>
      <c r="D92" s="242" t="s">
        <v>314</v>
      </c>
      <c r="E92" s="243">
        <v>1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5.2999999999999998E-4</v>
      </c>
      <c r="O92" s="224">
        <f>ROUND(E92*N92,2)</f>
        <v>0</v>
      </c>
      <c r="P92" s="224">
        <v>0</v>
      </c>
      <c r="Q92" s="224">
        <f>ROUND(E92*P92,2)</f>
        <v>0</v>
      </c>
      <c r="R92" s="224"/>
      <c r="S92" s="224" t="s">
        <v>214</v>
      </c>
      <c r="T92" s="224" t="s">
        <v>233</v>
      </c>
      <c r="U92" s="224">
        <v>0.23899999999999999</v>
      </c>
      <c r="V92" s="224">
        <f>ROUND(E92*U92,2)</f>
        <v>0.24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234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0">
        <v>62</v>
      </c>
      <c r="B93" s="241" t="s">
        <v>930</v>
      </c>
      <c r="C93" s="250" t="s">
        <v>931</v>
      </c>
      <c r="D93" s="242" t="s">
        <v>314</v>
      </c>
      <c r="E93" s="243">
        <v>1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4.7600000000000003E-3</v>
      </c>
      <c r="O93" s="224">
        <f>ROUND(E93*N93,2)</f>
        <v>0</v>
      </c>
      <c r="P93" s="224">
        <v>0</v>
      </c>
      <c r="Q93" s="224">
        <f>ROUND(E93*P93,2)</f>
        <v>0</v>
      </c>
      <c r="R93" s="224"/>
      <c r="S93" s="224" t="s">
        <v>214</v>
      </c>
      <c r="T93" s="224" t="s">
        <v>233</v>
      </c>
      <c r="U93" s="224">
        <v>1.7050000000000001</v>
      </c>
      <c r="V93" s="224">
        <f>ROUND(E93*U93,2)</f>
        <v>1.71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234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ht="33.75" outlineLevel="1" x14ac:dyDescent="0.2">
      <c r="A94" s="240">
        <v>63</v>
      </c>
      <c r="B94" s="241" t="s">
        <v>710</v>
      </c>
      <c r="C94" s="250" t="s">
        <v>711</v>
      </c>
      <c r="D94" s="242" t="s">
        <v>232</v>
      </c>
      <c r="E94" s="243">
        <v>1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4.0999999999999999E-4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221</v>
      </c>
      <c r="T94" s="224" t="s">
        <v>215</v>
      </c>
      <c r="U94" s="224">
        <v>0</v>
      </c>
      <c r="V94" s="224">
        <f>ROUND(E94*U94,2)</f>
        <v>0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248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ht="22.5" outlineLevel="1" x14ac:dyDescent="0.2">
      <c r="A95" s="240">
        <v>64</v>
      </c>
      <c r="B95" s="241" t="s">
        <v>932</v>
      </c>
      <c r="C95" s="250" t="s">
        <v>933</v>
      </c>
      <c r="D95" s="242" t="s">
        <v>277</v>
      </c>
      <c r="E95" s="243">
        <v>1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1.6999999999999999E-3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221</v>
      </c>
      <c r="T95" s="224" t="s">
        <v>215</v>
      </c>
      <c r="U95" s="224">
        <v>0</v>
      </c>
      <c r="V95" s="224">
        <f>ROUND(E95*U95,2)</f>
        <v>0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248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22.5" outlineLevel="1" x14ac:dyDescent="0.2">
      <c r="A96" s="240">
        <v>65</v>
      </c>
      <c r="B96" s="241" t="s">
        <v>934</v>
      </c>
      <c r="C96" s="250" t="s">
        <v>935</v>
      </c>
      <c r="D96" s="242" t="s">
        <v>277</v>
      </c>
      <c r="E96" s="243">
        <v>1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1.14E-2</v>
      </c>
      <c r="O96" s="224">
        <f>ROUND(E96*N96,2)</f>
        <v>0.01</v>
      </c>
      <c r="P96" s="224">
        <v>0</v>
      </c>
      <c r="Q96" s="224">
        <f>ROUND(E96*P96,2)</f>
        <v>0</v>
      </c>
      <c r="R96" s="224"/>
      <c r="S96" s="224" t="s">
        <v>221</v>
      </c>
      <c r="T96" s="224" t="s">
        <v>215</v>
      </c>
      <c r="U96" s="224">
        <v>0</v>
      </c>
      <c r="V96" s="224">
        <f>ROUND(E96*U96,2)</f>
        <v>0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248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40">
        <v>66</v>
      </c>
      <c r="B97" s="241" t="s">
        <v>400</v>
      </c>
      <c r="C97" s="250" t="s">
        <v>401</v>
      </c>
      <c r="D97" s="242" t="s">
        <v>277</v>
      </c>
      <c r="E97" s="243">
        <v>2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0.02</v>
      </c>
      <c r="O97" s="224">
        <f>ROUND(E97*N97,2)</f>
        <v>0.04</v>
      </c>
      <c r="P97" s="224">
        <v>0</v>
      </c>
      <c r="Q97" s="224">
        <f>ROUND(E97*P97,2)</f>
        <v>0</v>
      </c>
      <c r="R97" s="224"/>
      <c r="S97" s="224" t="s">
        <v>221</v>
      </c>
      <c r="T97" s="224" t="s">
        <v>215</v>
      </c>
      <c r="U97" s="224">
        <v>0</v>
      </c>
      <c r="V97" s="224">
        <f>ROUND(E97*U97,2)</f>
        <v>0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248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ht="22.5" outlineLevel="1" x14ac:dyDescent="0.2">
      <c r="A98" s="240">
        <v>67</v>
      </c>
      <c r="B98" s="241" t="s">
        <v>716</v>
      </c>
      <c r="C98" s="250" t="s">
        <v>717</v>
      </c>
      <c r="D98" s="242" t="s">
        <v>232</v>
      </c>
      <c r="E98" s="243">
        <v>1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4.0999999999999999E-4</v>
      </c>
      <c r="O98" s="224">
        <f>ROUND(E98*N98,2)</f>
        <v>0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215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248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ht="22.5" outlineLevel="1" x14ac:dyDescent="0.2">
      <c r="A99" s="240">
        <v>68</v>
      </c>
      <c r="B99" s="241" t="s">
        <v>936</v>
      </c>
      <c r="C99" s="250" t="s">
        <v>937</v>
      </c>
      <c r="D99" s="242" t="s">
        <v>277</v>
      </c>
      <c r="E99" s="243">
        <v>1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7.6999999999999999E-2</v>
      </c>
      <c r="O99" s="224">
        <f>ROUND(E99*N99,2)</f>
        <v>0.08</v>
      </c>
      <c r="P99" s="224">
        <v>0</v>
      </c>
      <c r="Q99" s="224">
        <f>ROUND(E99*P99,2)</f>
        <v>0</v>
      </c>
      <c r="R99" s="224"/>
      <c r="S99" s="224" t="s">
        <v>221</v>
      </c>
      <c r="T99" s="224" t="s">
        <v>233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248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33">
        <v>69</v>
      </c>
      <c r="B100" s="234" t="s">
        <v>402</v>
      </c>
      <c r="C100" s="248" t="s">
        <v>403</v>
      </c>
      <c r="D100" s="235" t="s">
        <v>255</v>
      </c>
      <c r="E100" s="236">
        <v>0.14251</v>
      </c>
      <c r="F100" s="237"/>
      <c r="G100" s="238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214</v>
      </c>
      <c r="T100" s="224" t="s">
        <v>233</v>
      </c>
      <c r="U100" s="224">
        <v>4.0430000000000001</v>
      </c>
      <c r="V100" s="224">
        <f>ROUND(E100*U100,2)</f>
        <v>0.57999999999999996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256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1">
        <v>70</v>
      </c>
      <c r="B101" s="222" t="s">
        <v>938</v>
      </c>
      <c r="C101" s="265" t="s">
        <v>405</v>
      </c>
      <c r="D101" s="223" t="s">
        <v>0</v>
      </c>
      <c r="E101" s="264"/>
      <c r="F101" s="225"/>
      <c r="G101" s="224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214</v>
      </c>
      <c r="T101" s="224" t="s">
        <v>233</v>
      </c>
      <c r="U101" s="224">
        <v>0</v>
      </c>
      <c r="V101" s="224">
        <f>ROUND(E101*U101,2)</f>
        <v>0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256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x14ac:dyDescent="0.2">
      <c r="A102" s="227" t="s">
        <v>209</v>
      </c>
      <c r="B102" s="228" t="s">
        <v>145</v>
      </c>
      <c r="C102" s="247" t="s">
        <v>146</v>
      </c>
      <c r="D102" s="229"/>
      <c r="E102" s="230"/>
      <c r="F102" s="231"/>
      <c r="G102" s="232">
        <f>SUMIF(AG103:AG117,"&lt;&gt;NOR",G103:G117)</f>
        <v>0</v>
      </c>
      <c r="H102" s="226"/>
      <c r="I102" s="226">
        <f>SUM(I103:I117)</f>
        <v>0</v>
      </c>
      <c r="J102" s="226"/>
      <c r="K102" s="226">
        <f>SUM(K103:K117)</f>
        <v>0</v>
      </c>
      <c r="L102" s="226"/>
      <c r="M102" s="226">
        <f>SUM(M103:M117)</f>
        <v>0</v>
      </c>
      <c r="N102" s="226"/>
      <c r="O102" s="226">
        <f>SUM(O103:O117)</f>
        <v>0.98</v>
      </c>
      <c r="P102" s="226"/>
      <c r="Q102" s="226">
        <f>SUM(Q103:Q117)</f>
        <v>0.03</v>
      </c>
      <c r="R102" s="226"/>
      <c r="S102" s="226"/>
      <c r="T102" s="226"/>
      <c r="U102" s="226"/>
      <c r="V102" s="226">
        <f>SUM(V103:V117)</f>
        <v>54.309999999999995</v>
      </c>
      <c r="W102" s="226"/>
      <c r="AG102" t="s">
        <v>210</v>
      </c>
    </row>
    <row r="103" spans="1:60" outlineLevel="1" x14ac:dyDescent="0.2">
      <c r="A103" s="233">
        <v>71</v>
      </c>
      <c r="B103" s="234" t="s">
        <v>939</v>
      </c>
      <c r="C103" s="248" t="s">
        <v>940</v>
      </c>
      <c r="D103" s="235" t="s">
        <v>261</v>
      </c>
      <c r="E103" s="236">
        <v>6</v>
      </c>
      <c r="F103" s="237"/>
      <c r="G103" s="238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6.8799999999999998E-3</v>
      </c>
      <c r="O103" s="224">
        <f>ROUND(E103*N103,2)</f>
        <v>0.04</v>
      </c>
      <c r="P103" s="224">
        <v>0</v>
      </c>
      <c r="Q103" s="224">
        <f>ROUND(E103*P103,2)</f>
        <v>0</v>
      </c>
      <c r="R103" s="224"/>
      <c r="S103" s="224" t="s">
        <v>214</v>
      </c>
      <c r="T103" s="224" t="s">
        <v>233</v>
      </c>
      <c r="U103" s="224">
        <v>0.39200000000000002</v>
      </c>
      <c r="V103" s="224">
        <f>ROUND(E103*U103,2)</f>
        <v>2.35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234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1"/>
      <c r="B104" s="222"/>
      <c r="C104" s="249" t="s">
        <v>335</v>
      </c>
      <c r="D104" s="239"/>
      <c r="E104" s="239"/>
      <c r="F104" s="239"/>
      <c r="G104" s="239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218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33">
        <v>72</v>
      </c>
      <c r="B105" s="234" t="s">
        <v>408</v>
      </c>
      <c r="C105" s="248" t="s">
        <v>409</v>
      </c>
      <c r="D105" s="235" t="s">
        <v>261</v>
      </c>
      <c r="E105" s="236">
        <v>12</v>
      </c>
      <c r="F105" s="237"/>
      <c r="G105" s="238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7.4200000000000004E-3</v>
      </c>
      <c r="O105" s="224">
        <f>ROUND(E105*N105,2)</f>
        <v>0.09</v>
      </c>
      <c r="P105" s="224">
        <v>0</v>
      </c>
      <c r="Q105" s="224">
        <f>ROUND(E105*P105,2)</f>
        <v>0</v>
      </c>
      <c r="R105" s="224"/>
      <c r="S105" s="224" t="s">
        <v>214</v>
      </c>
      <c r="T105" s="224" t="s">
        <v>215</v>
      </c>
      <c r="U105" s="224">
        <v>0.42099999999999999</v>
      </c>
      <c r="V105" s="224">
        <f>ROUND(E105*U105,2)</f>
        <v>5.05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234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1"/>
      <c r="B106" s="222"/>
      <c r="C106" s="249" t="s">
        <v>335</v>
      </c>
      <c r="D106" s="239"/>
      <c r="E106" s="239"/>
      <c r="F106" s="239"/>
      <c r="G106" s="239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218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33">
        <v>73</v>
      </c>
      <c r="B107" s="234" t="s">
        <v>722</v>
      </c>
      <c r="C107" s="248" t="s">
        <v>723</v>
      </c>
      <c r="D107" s="235" t="s">
        <v>261</v>
      </c>
      <c r="E107" s="236">
        <v>90</v>
      </c>
      <c r="F107" s="237"/>
      <c r="G107" s="238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8.2400000000000008E-3</v>
      </c>
      <c r="O107" s="224">
        <f>ROUND(E107*N107,2)</f>
        <v>0.74</v>
      </c>
      <c r="P107" s="224">
        <v>0</v>
      </c>
      <c r="Q107" s="224">
        <f>ROUND(E107*P107,2)</f>
        <v>0</v>
      </c>
      <c r="R107" s="224"/>
      <c r="S107" s="224" t="s">
        <v>214</v>
      </c>
      <c r="T107" s="224" t="s">
        <v>215</v>
      </c>
      <c r="U107" s="224">
        <v>0.442</v>
      </c>
      <c r="V107" s="224">
        <f>ROUND(E107*U107,2)</f>
        <v>39.78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234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1"/>
      <c r="B108" s="222"/>
      <c r="C108" s="249" t="s">
        <v>335</v>
      </c>
      <c r="D108" s="239"/>
      <c r="E108" s="239"/>
      <c r="F108" s="239"/>
      <c r="G108" s="239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218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ht="22.5" outlineLevel="1" x14ac:dyDescent="0.2">
      <c r="A109" s="240">
        <v>74</v>
      </c>
      <c r="B109" s="241" t="s">
        <v>410</v>
      </c>
      <c r="C109" s="250" t="s">
        <v>411</v>
      </c>
      <c r="D109" s="242" t="s">
        <v>261</v>
      </c>
      <c r="E109" s="243">
        <v>6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5.0000000000000002E-5</v>
      </c>
      <c r="O109" s="224">
        <f>ROUND(E109*N109,2)</f>
        <v>0</v>
      </c>
      <c r="P109" s="224">
        <v>5.3200000000000001E-3</v>
      </c>
      <c r="Q109" s="224">
        <f>ROUND(E109*P109,2)</f>
        <v>0.03</v>
      </c>
      <c r="R109" s="224"/>
      <c r="S109" s="224" t="s">
        <v>214</v>
      </c>
      <c r="T109" s="224" t="s">
        <v>233</v>
      </c>
      <c r="U109" s="224">
        <v>0.10299999999999999</v>
      </c>
      <c r="V109" s="224">
        <f>ROUND(E109*U109,2)</f>
        <v>0.62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234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33">
        <v>75</v>
      </c>
      <c r="B110" s="234" t="s">
        <v>412</v>
      </c>
      <c r="C110" s="248" t="s">
        <v>413</v>
      </c>
      <c r="D110" s="235" t="s">
        <v>261</v>
      </c>
      <c r="E110" s="236">
        <v>108</v>
      </c>
      <c r="F110" s="237"/>
      <c r="G110" s="238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215</v>
      </c>
      <c r="U110" s="224">
        <v>1.7999999999999999E-2</v>
      </c>
      <c r="V110" s="224">
        <f>ROUND(E110*U110,2)</f>
        <v>1.94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234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21"/>
      <c r="B111" s="222"/>
      <c r="C111" s="249" t="s">
        <v>329</v>
      </c>
      <c r="D111" s="239"/>
      <c r="E111" s="239"/>
      <c r="F111" s="239"/>
      <c r="G111" s="239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218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40">
        <v>76</v>
      </c>
      <c r="B112" s="241" t="s">
        <v>414</v>
      </c>
      <c r="C112" s="250" t="s">
        <v>415</v>
      </c>
      <c r="D112" s="242" t="s">
        <v>314</v>
      </c>
      <c r="E112" s="243">
        <v>1</v>
      </c>
      <c r="F112" s="244"/>
      <c r="G112" s="245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3.8999999999999999E-4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221</v>
      </c>
      <c r="T112" s="224" t="s">
        <v>215</v>
      </c>
      <c r="U112" s="224">
        <v>0.24199999999999999</v>
      </c>
      <c r="V112" s="224">
        <f>ROUND(E112*U112,2)</f>
        <v>0.24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234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40">
        <v>77</v>
      </c>
      <c r="B113" s="241" t="s">
        <v>416</v>
      </c>
      <c r="C113" s="250" t="s">
        <v>417</v>
      </c>
      <c r="D113" s="242" t="s">
        <v>314</v>
      </c>
      <c r="E113" s="243">
        <v>1</v>
      </c>
      <c r="F113" s="244"/>
      <c r="G113" s="245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0.01</v>
      </c>
      <c r="O113" s="224">
        <f>ROUND(E113*N113,2)</f>
        <v>0.01</v>
      </c>
      <c r="P113" s="224">
        <v>0</v>
      </c>
      <c r="Q113" s="224">
        <f>ROUND(E113*P113,2)</f>
        <v>0</v>
      </c>
      <c r="R113" s="224"/>
      <c r="S113" s="224" t="s">
        <v>221</v>
      </c>
      <c r="T113" s="224" t="s">
        <v>215</v>
      </c>
      <c r="U113" s="224">
        <v>0</v>
      </c>
      <c r="V113" s="224">
        <f>ROUND(E113*U113,2)</f>
        <v>0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234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40">
        <v>78</v>
      </c>
      <c r="B114" s="241" t="s">
        <v>418</v>
      </c>
      <c r="C114" s="250" t="s">
        <v>419</v>
      </c>
      <c r="D114" s="242" t="s">
        <v>314</v>
      </c>
      <c r="E114" s="243">
        <v>1</v>
      </c>
      <c r="F114" s="244"/>
      <c r="G114" s="245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221</v>
      </c>
      <c r="T114" s="224" t="s">
        <v>215</v>
      </c>
      <c r="U114" s="224">
        <v>3.1E-2</v>
      </c>
      <c r="V114" s="224">
        <f>ROUND(E114*U114,2)</f>
        <v>0.03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234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ht="22.5" outlineLevel="1" x14ac:dyDescent="0.2">
      <c r="A115" s="240">
        <v>79</v>
      </c>
      <c r="B115" s="241" t="s">
        <v>420</v>
      </c>
      <c r="C115" s="250" t="s">
        <v>421</v>
      </c>
      <c r="D115" s="242" t="s">
        <v>314</v>
      </c>
      <c r="E115" s="243">
        <v>1</v>
      </c>
      <c r="F115" s="244"/>
      <c r="G115" s="245">
        <f>ROUND(E115*F115,2)</f>
        <v>0</v>
      </c>
      <c r="H115" s="225"/>
      <c r="I115" s="224">
        <f>ROUND(E115*H115,2)</f>
        <v>0</v>
      </c>
      <c r="J115" s="225"/>
      <c r="K115" s="224">
        <f>ROUND(E115*J115,2)</f>
        <v>0</v>
      </c>
      <c r="L115" s="224">
        <v>21</v>
      </c>
      <c r="M115" s="224">
        <f>G115*(1+L115/100)</f>
        <v>0</v>
      </c>
      <c r="N115" s="224">
        <v>0.1</v>
      </c>
      <c r="O115" s="224">
        <f>ROUND(E115*N115,2)</f>
        <v>0.1</v>
      </c>
      <c r="P115" s="224">
        <v>0</v>
      </c>
      <c r="Q115" s="224">
        <f>ROUND(E115*P115,2)</f>
        <v>0</v>
      </c>
      <c r="R115" s="224"/>
      <c r="S115" s="224" t="s">
        <v>221</v>
      </c>
      <c r="T115" s="224" t="s">
        <v>215</v>
      </c>
      <c r="U115" s="224">
        <v>0</v>
      </c>
      <c r="V115" s="224">
        <f>ROUND(E115*U115,2)</f>
        <v>0</v>
      </c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248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40">
        <v>80</v>
      </c>
      <c r="B116" s="241" t="s">
        <v>422</v>
      </c>
      <c r="C116" s="250" t="s">
        <v>423</v>
      </c>
      <c r="D116" s="242" t="s">
        <v>255</v>
      </c>
      <c r="E116" s="243">
        <v>0.98260999999999998</v>
      </c>
      <c r="F116" s="244"/>
      <c r="G116" s="245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214</v>
      </c>
      <c r="T116" s="224" t="s">
        <v>233</v>
      </c>
      <c r="U116" s="224">
        <v>3.5630000000000002</v>
      </c>
      <c r="V116" s="224">
        <f>ROUND(E116*U116,2)</f>
        <v>3.5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256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40">
        <v>81</v>
      </c>
      <c r="B117" s="241" t="s">
        <v>424</v>
      </c>
      <c r="C117" s="250" t="s">
        <v>425</v>
      </c>
      <c r="D117" s="242" t="s">
        <v>255</v>
      </c>
      <c r="E117" s="243">
        <v>0.98260999999999998</v>
      </c>
      <c r="F117" s="244"/>
      <c r="G117" s="245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0</v>
      </c>
      <c r="O117" s="224">
        <f>ROUND(E117*N117,2)</f>
        <v>0</v>
      </c>
      <c r="P117" s="224">
        <v>0</v>
      </c>
      <c r="Q117" s="224">
        <f>ROUND(E117*P117,2)</f>
        <v>0</v>
      </c>
      <c r="R117" s="224"/>
      <c r="S117" s="224" t="s">
        <v>214</v>
      </c>
      <c r="T117" s="224" t="s">
        <v>233</v>
      </c>
      <c r="U117" s="224">
        <v>0.81599999999999995</v>
      </c>
      <c r="V117" s="224">
        <f>ROUND(E117*U117,2)</f>
        <v>0.8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256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x14ac:dyDescent="0.2">
      <c r="A118" s="227" t="s">
        <v>209</v>
      </c>
      <c r="B118" s="228" t="s">
        <v>147</v>
      </c>
      <c r="C118" s="247" t="s">
        <v>148</v>
      </c>
      <c r="D118" s="229"/>
      <c r="E118" s="230"/>
      <c r="F118" s="231"/>
      <c r="G118" s="232">
        <f>SUMIF(AG119:AG131,"&lt;&gt;NOR",G119:G131)</f>
        <v>0</v>
      </c>
      <c r="H118" s="226"/>
      <c r="I118" s="226">
        <f>SUM(I119:I131)</f>
        <v>0</v>
      </c>
      <c r="J118" s="226"/>
      <c r="K118" s="226">
        <f>SUM(K119:K131)</f>
        <v>0</v>
      </c>
      <c r="L118" s="226"/>
      <c r="M118" s="226">
        <f>SUM(M119:M131)</f>
        <v>0</v>
      </c>
      <c r="N118" s="226"/>
      <c r="O118" s="226">
        <f>SUM(O119:O131)</f>
        <v>0</v>
      </c>
      <c r="P118" s="226"/>
      <c r="Q118" s="226">
        <f>SUM(Q119:Q131)</f>
        <v>0.03</v>
      </c>
      <c r="R118" s="226"/>
      <c r="S118" s="226"/>
      <c r="T118" s="226"/>
      <c r="U118" s="226"/>
      <c r="V118" s="226">
        <f>SUM(V119:V131)</f>
        <v>3.66</v>
      </c>
      <c r="W118" s="226"/>
      <c r="AG118" t="s">
        <v>210</v>
      </c>
    </row>
    <row r="119" spans="1:60" outlineLevel="1" x14ac:dyDescent="0.2">
      <c r="A119" s="240">
        <v>82</v>
      </c>
      <c r="B119" s="241" t="s">
        <v>734</v>
      </c>
      <c r="C119" s="250" t="s">
        <v>735</v>
      </c>
      <c r="D119" s="242" t="s">
        <v>232</v>
      </c>
      <c r="E119" s="243">
        <v>2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2.0000000000000002E-5</v>
      </c>
      <c r="O119" s="224">
        <f>ROUND(E119*N119,2)</f>
        <v>0</v>
      </c>
      <c r="P119" s="224">
        <v>1.4E-2</v>
      </c>
      <c r="Q119" s="224">
        <f>ROUND(E119*P119,2)</f>
        <v>0.03</v>
      </c>
      <c r="R119" s="224"/>
      <c r="S119" s="224" t="s">
        <v>214</v>
      </c>
      <c r="T119" s="224" t="s">
        <v>233</v>
      </c>
      <c r="U119" s="224">
        <v>0.52</v>
      </c>
      <c r="V119" s="224">
        <f>ROUND(E119*U119,2)</f>
        <v>1.04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234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40">
        <v>83</v>
      </c>
      <c r="B120" s="241" t="s">
        <v>426</v>
      </c>
      <c r="C120" s="250" t="s">
        <v>427</v>
      </c>
      <c r="D120" s="242" t="s">
        <v>232</v>
      </c>
      <c r="E120" s="243">
        <v>2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214</v>
      </c>
      <c r="T120" s="224" t="s">
        <v>233</v>
      </c>
      <c r="U120" s="224">
        <v>5.0999999999999997E-2</v>
      </c>
      <c r="V120" s="224">
        <f>ROUND(E120*U120,2)</f>
        <v>0.1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234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40">
        <v>84</v>
      </c>
      <c r="B121" s="241" t="s">
        <v>428</v>
      </c>
      <c r="C121" s="250" t="s">
        <v>429</v>
      </c>
      <c r="D121" s="242" t="s">
        <v>232</v>
      </c>
      <c r="E121" s="243">
        <v>6</v>
      </c>
      <c r="F121" s="244"/>
      <c r="G121" s="245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</v>
      </c>
      <c r="O121" s="224">
        <f>ROUND(E121*N121,2)</f>
        <v>0</v>
      </c>
      <c r="P121" s="224">
        <v>0</v>
      </c>
      <c r="Q121" s="224">
        <f>ROUND(E121*P121,2)</f>
        <v>0</v>
      </c>
      <c r="R121" s="224"/>
      <c r="S121" s="224" t="s">
        <v>214</v>
      </c>
      <c r="T121" s="224" t="s">
        <v>233</v>
      </c>
      <c r="U121" s="224">
        <v>5.0999999999999997E-2</v>
      </c>
      <c r="V121" s="224">
        <f>ROUND(E121*U121,2)</f>
        <v>0.31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234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40">
        <v>85</v>
      </c>
      <c r="B122" s="241" t="s">
        <v>432</v>
      </c>
      <c r="C122" s="250" t="s">
        <v>433</v>
      </c>
      <c r="D122" s="242" t="s">
        <v>232</v>
      </c>
      <c r="E122" s="243">
        <v>3</v>
      </c>
      <c r="F122" s="244"/>
      <c r="G122" s="245">
        <f>ROUND(E122*F122,2)</f>
        <v>0</v>
      </c>
      <c r="H122" s="225"/>
      <c r="I122" s="224">
        <f>ROUND(E122*H122,2)</f>
        <v>0</v>
      </c>
      <c r="J122" s="225"/>
      <c r="K122" s="224">
        <f>ROUND(E122*J122,2)</f>
        <v>0</v>
      </c>
      <c r="L122" s="224">
        <v>21</v>
      </c>
      <c r="M122" s="224">
        <f>G122*(1+L122/100)</f>
        <v>0</v>
      </c>
      <c r="N122" s="224">
        <v>0</v>
      </c>
      <c r="O122" s="224">
        <f>ROUND(E122*N122,2)</f>
        <v>0</v>
      </c>
      <c r="P122" s="224">
        <v>0</v>
      </c>
      <c r="Q122" s="224">
        <f>ROUND(E122*P122,2)</f>
        <v>0</v>
      </c>
      <c r="R122" s="224"/>
      <c r="S122" s="224" t="s">
        <v>214</v>
      </c>
      <c r="T122" s="224" t="s">
        <v>233</v>
      </c>
      <c r="U122" s="224">
        <v>0.22700000000000001</v>
      </c>
      <c r="V122" s="224">
        <f>ROUND(E122*U122,2)</f>
        <v>0.68</v>
      </c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234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40">
        <v>86</v>
      </c>
      <c r="B123" s="241" t="s">
        <v>738</v>
      </c>
      <c r="C123" s="250" t="s">
        <v>739</v>
      </c>
      <c r="D123" s="242" t="s">
        <v>232</v>
      </c>
      <c r="E123" s="243">
        <v>4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214</v>
      </c>
      <c r="T123" s="224" t="s">
        <v>233</v>
      </c>
      <c r="U123" s="224">
        <v>0.26800000000000002</v>
      </c>
      <c r="V123" s="224">
        <f>ROUND(E123*U123,2)</f>
        <v>1.07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ht="22.5" outlineLevel="1" x14ac:dyDescent="0.2">
      <c r="A124" s="240">
        <v>87</v>
      </c>
      <c r="B124" s="241" t="s">
        <v>436</v>
      </c>
      <c r="C124" s="250" t="s">
        <v>941</v>
      </c>
      <c r="D124" s="242" t="s">
        <v>232</v>
      </c>
      <c r="E124" s="243">
        <v>1</v>
      </c>
      <c r="F124" s="244"/>
      <c r="G124" s="245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2.5699999999999998E-3</v>
      </c>
      <c r="O124" s="224">
        <f>ROUND(E124*N124,2)</f>
        <v>0</v>
      </c>
      <c r="P124" s="224">
        <v>0</v>
      </c>
      <c r="Q124" s="224">
        <f>ROUND(E124*P124,2)</f>
        <v>0</v>
      </c>
      <c r="R124" s="224"/>
      <c r="S124" s="224" t="s">
        <v>221</v>
      </c>
      <c r="T124" s="224" t="s">
        <v>233</v>
      </c>
      <c r="U124" s="224">
        <v>0.433</v>
      </c>
      <c r="V124" s="224">
        <f>ROUND(E124*U124,2)</f>
        <v>0.43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234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ht="22.5" outlineLevel="1" x14ac:dyDescent="0.2">
      <c r="A125" s="240">
        <v>88</v>
      </c>
      <c r="B125" s="241" t="s">
        <v>438</v>
      </c>
      <c r="C125" s="250" t="s">
        <v>439</v>
      </c>
      <c r="D125" s="242" t="s">
        <v>232</v>
      </c>
      <c r="E125" s="243">
        <v>2</v>
      </c>
      <c r="F125" s="244"/>
      <c r="G125" s="245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6.9999999999999994E-5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221</v>
      </c>
      <c r="T125" s="224" t="s">
        <v>298</v>
      </c>
      <c r="U125" s="224">
        <v>0</v>
      </c>
      <c r="V125" s="224">
        <f>ROUND(E125*U125,2)</f>
        <v>0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248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40">
        <v>89</v>
      </c>
      <c r="B126" s="241" t="s">
        <v>440</v>
      </c>
      <c r="C126" s="250" t="s">
        <v>441</v>
      </c>
      <c r="D126" s="242" t="s">
        <v>232</v>
      </c>
      <c r="E126" s="243">
        <v>2</v>
      </c>
      <c r="F126" s="244"/>
      <c r="G126" s="245">
        <f>ROUND(E126*F126,2)</f>
        <v>0</v>
      </c>
      <c r="H126" s="225"/>
      <c r="I126" s="224">
        <f>ROUND(E126*H126,2)</f>
        <v>0</v>
      </c>
      <c r="J126" s="225"/>
      <c r="K126" s="224">
        <f>ROUND(E126*J126,2)</f>
        <v>0</v>
      </c>
      <c r="L126" s="224">
        <v>21</v>
      </c>
      <c r="M126" s="224">
        <f>G126*(1+L126/100)</f>
        <v>0</v>
      </c>
      <c r="N126" s="224">
        <v>4.8000000000000001E-4</v>
      </c>
      <c r="O126" s="224">
        <f>ROUND(E126*N126,2)</f>
        <v>0</v>
      </c>
      <c r="P126" s="224">
        <v>0</v>
      </c>
      <c r="Q126" s="224">
        <f>ROUND(E126*P126,2)</f>
        <v>0</v>
      </c>
      <c r="R126" s="224"/>
      <c r="S126" s="224" t="s">
        <v>221</v>
      </c>
      <c r="T126" s="224" t="s">
        <v>298</v>
      </c>
      <c r="U126" s="224">
        <v>0</v>
      </c>
      <c r="V126" s="224">
        <f>ROUND(E126*U126,2)</f>
        <v>0</v>
      </c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248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40">
        <v>90</v>
      </c>
      <c r="B127" s="241" t="s">
        <v>749</v>
      </c>
      <c r="C127" s="250" t="s">
        <v>750</v>
      </c>
      <c r="D127" s="242" t="s">
        <v>232</v>
      </c>
      <c r="E127" s="243">
        <v>3</v>
      </c>
      <c r="F127" s="244"/>
      <c r="G127" s="245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6.8000000000000005E-4</v>
      </c>
      <c r="O127" s="224">
        <f>ROUND(E127*N127,2)</f>
        <v>0</v>
      </c>
      <c r="P127" s="224">
        <v>0</v>
      </c>
      <c r="Q127" s="224">
        <f>ROUND(E127*P127,2)</f>
        <v>0</v>
      </c>
      <c r="R127" s="224"/>
      <c r="S127" s="224" t="s">
        <v>221</v>
      </c>
      <c r="T127" s="224" t="s">
        <v>298</v>
      </c>
      <c r="U127" s="224">
        <v>0</v>
      </c>
      <c r="V127" s="224">
        <f>ROUND(E127*U127,2)</f>
        <v>0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248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40">
        <v>91</v>
      </c>
      <c r="B128" s="241" t="s">
        <v>346</v>
      </c>
      <c r="C128" s="250" t="s">
        <v>347</v>
      </c>
      <c r="D128" s="242" t="s">
        <v>232</v>
      </c>
      <c r="E128" s="243">
        <v>6</v>
      </c>
      <c r="F128" s="244"/>
      <c r="G128" s="245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1.9000000000000001E-4</v>
      </c>
      <c r="O128" s="224">
        <f>ROUND(E128*N128,2)</f>
        <v>0</v>
      </c>
      <c r="P128" s="224">
        <v>0</v>
      </c>
      <c r="Q128" s="224">
        <f>ROUND(E128*P128,2)</f>
        <v>0</v>
      </c>
      <c r="R128" s="224"/>
      <c r="S128" s="224" t="s">
        <v>221</v>
      </c>
      <c r="T128" s="224" t="s">
        <v>298</v>
      </c>
      <c r="U128" s="224">
        <v>0</v>
      </c>
      <c r="V128" s="224">
        <f>ROUND(E128*U128,2)</f>
        <v>0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248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0">
        <v>92</v>
      </c>
      <c r="B129" s="241" t="s">
        <v>942</v>
      </c>
      <c r="C129" s="250" t="s">
        <v>943</v>
      </c>
      <c r="D129" s="242" t="s">
        <v>232</v>
      </c>
      <c r="E129" s="243">
        <v>1</v>
      </c>
      <c r="F129" s="244"/>
      <c r="G129" s="245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5.5999999999999995E-4</v>
      </c>
      <c r="O129" s="224">
        <f>ROUND(E129*N129,2)</f>
        <v>0</v>
      </c>
      <c r="P129" s="224">
        <v>0</v>
      </c>
      <c r="Q129" s="224">
        <f>ROUND(E129*P129,2)</f>
        <v>0</v>
      </c>
      <c r="R129" s="224"/>
      <c r="S129" s="224" t="s">
        <v>221</v>
      </c>
      <c r="T129" s="224" t="s">
        <v>298</v>
      </c>
      <c r="U129" s="224">
        <v>0</v>
      </c>
      <c r="V129" s="224">
        <f>ROUND(E129*U129,2)</f>
        <v>0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248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40">
        <v>93</v>
      </c>
      <c r="B130" s="241" t="s">
        <v>444</v>
      </c>
      <c r="C130" s="250" t="s">
        <v>445</v>
      </c>
      <c r="D130" s="242" t="s">
        <v>255</v>
      </c>
      <c r="E130" s="243">
        <v>7.45E-3</v>
      </c>
      <c r="F130" s="244"/>
      <c r="G130" s="245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0</v>
      </c>
      <c r="O130" s="224">
        <f>ROUND(E130*N130,2)</f>
        <v>0</v>
      </c>
      <c r="P130" s="224">
        <v>0</v>
      </c>
      <c r="Q130" s="224">
        <f>ROUND(E130*P130,2)</f>
        <v>0</v>
      </c>
      <c r="R130" s="224"/>
      <c r="S130" s="224" t="s">
        <v>214</v>
      </c>
      <c r="T130" s="224" t="s">
        <v>233</v>
      </c>
      <c r="U130" s="224">
        <v>2.5750000000000002</v>
      </c>
      <c r="V130" s="224">
        <f>ROUND(E130*U130,2)</f>
        <v>0.02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256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40">
        <v>94</v>
      </c>
      <c r="B131" s="241" t="s">
        <v>446</v>
      </c>
      <c r="C131" s="250" t="s">
        <v>447</v>
      </c>
      <c r="D131" s="242" t="s">
        <v>255</v>
      </c>
      <c r="E131" s="243">
        <v>7.45E-3</v>
      </c>
      <c r="F131" s="244"/>
      <c r="G131" s="245">
        <f>ROUND(E131*F131,2)</f>
        <v>0</v>
      </c>
      <c r="H131" s="225"/>
      <c r="I131" s="224">
        <f>ROUND(E131*H131,2)</f>
        <v>0</v>
      </c>
      <c r="J131" s="225"/>
      <c r="K131" s="224">
        <f>ROUND(E131*J131,2)</f>
        <v>0</v>
      </c>
      <c r="L131" s="224">
        <v>21</v>
      </c>
      <c r="M131" s="224">
        <f>G131*(1+L131/100)</f>
        <v>0</v>
      </c>
      <c r="N131" s="224">
        <v>0</v>
      </c>
      <c r="O131" s="224">
        <f>ROUND(E131*N131,2)</f>
        <v>0</v>
      </c>
      <c r="P131" s="224">
        <v>0</v>
      </c>
      <c r="Q131" s="224">
        <f>ROUND(E131*P131,2)</f>
        <v>0</v>
      </c>
      <c r="R131" s="224"/>
      <c r="S131" s="224" t="s">
        <v>214</v>
      </c>
      <c r="T131" s="224" t="s">
        <v>233</v>
      </c>
      <c r="U131" s="224">
        <v>1.355</v>
      </c>
      <c r="V131" s="224">
        <f>ROUND(E131*U131,2)</f>
        <v>0.01</v>
      </c>
      <c r="W131" s="22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256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x14ac:dyDescent="0.2">
      <c r="A132" s="227" t="s">
        <v>209</v>
      </c>
      <c r="B132" s="228" t="s">
        <v>149</v>
      </c>
      <c r="C132" s="247" t="s">
        <v>150</v>
      </c>
      <c r="D132" s="229"/>
      <c r="E132" s="230"/>
      <c r="F132" s="231"/>
      <c r="G132" s="232">
        <f>SUMIF(AG133:AG134,"&lt;&gt;NOR",G133:G134)</f>
        <v>0</v>
      </c>
      <c r="H132" s="226"/>
      <c r="I132" s="226">
        <f>SUM(I133:I134)</f>
        <v>0</v>
      </c>
      <c r="J132" s="226"/>
      <c r="K132" s="226">
        <f>SUM(K133:K134)</f>
        <v>0</v>
      </c>
      <c r="L132" s="226"/>
      <c r="M132" s="226">
        <f>SUM(M133:M134)</f>
        <v>0</v>
      </c>
      <c r="N132" s="226"/>
      <c r="O132" s="226">
        <f>SUM(O133:O134)</f>
        <v>0</v>
      </c>
      <c r="P132" s="226"/>
      <c r="Q132" s="226">
        <f>SUM(Q133:Q134)</f>
        <v>0.05</v>
      </c>
      <c r="R132" s="226"/>
      <c r="S132" s="226"/>
      <c r="T132" s="226"/>
      <c r="U132" s="226"/>
      <c r="V132" s="226">
        <f>SUM(V133:V134)</f>
        <v>0.32</v>
      </c>
      <c r="W132" s="226"/>
      <c r="AG132" t="s">
        <v>210</v>
      </c>
    </row>
    <row r="133" spans="1:60" ht="22.5" outlineLevel="1" x14ac:dyDescent="0.2">
      <c r="A133" s="240">
        <v>95</v>
      </c>
      <c r="B133" s="241" t="s">
        <v>944</v>
      </c>
      <c r="C133" s="250" t="s">
        <v>945</v>
      </c>
      <c r="D133" s="242" t="s">
        <v>241</v>
      </c>
      <c r="E133" s="243">
        <v>2.25</v>
      </c>
      <c r="F133" s="244"/>
      <c r="G133" s="245">
        <f>ROUND(E133*F133,2)</f>
        <v>0</v>
      </c>
      <c r="H133" s="225"/>
      <c r="I133" s="224">
        <f>ROUND(E133*H133,2)</f>
        <v>0</v>
      </c>
      <c r="J133" s="225"/>
      <c r="K133" s="224">
        <f>ROUND(E133*J133,2)</f>
        <v>0</v>
      </c>
      <c r="L133" s="224">
        <v>21</v>
      </c>
      <c r="M133" s="224">
        <f>G133*(1+L133/100)</f>
        <v>0</v>
      </c>
      <c r="N133" s="224">
        <v>0</v>
      </c>
      <c r="O133" s="224">
        <f>ROUND(E133*N133,2)</f>
        <v>0</v>
      </c>
      <c r="P133" s="224">
        <v>2.3800000000000002E-2</v>
      </c>
      <c r="Q133" s="224">
        <f>ROUND(E133*P133,2)</f>
        <v>0.05</v>
      </c>
      <c r="R133" s="224"/>
      <c r="S133" s="224" t="s">
        <v>214</v>
      </c>
      <c r="T133" s="224" t="s">
        <v>215</v>
      </c>
      <c r="U133" s="224">
        <v>8.2000000000000003E-2</v>
      </c>
      <c r="V133" s="224">
        <f>ROUND(E133*U133,2)</f>
        <v>0.18</v>
      </c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234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ht="22.5" outlineLevel="1" x14ac:dyDescent="0.2">
      <c r="A134" s="240">
        <v>96</v>
      </c>
      <c r="B134" s="241" t="s">
        <v>946</v>
      </c>
      <c r="C134" s="250" t="s">
        <v>947</v>
      </c>
      <c r="D134" s="242" t="s">
        <v>241</v>
      </c>
      <c r="E134" s="243">
        <v>2.25</v>
      </c>
      <c r="F134" s="244"/>
      <c r="G134" s="245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0</v>
      </c>
      <c r="O134" s="224">
        <f>ROUND(E134*N134,2)</f>
        <v>0</v>
      </c>
      <c r="P134" s="224">
        <v>0</v>
      </c>
      <c r="Q134" s="224">
        <f>ROUND(E134*P134,2)</f>
        <v>0</v>
      </c>
      <c r="R134" s="224"/>
      <c r="S134" s="224" t="s">
        <v>214</v>
      </c>
      <c r="T134" s="224" t="s">
        <v>233</v>
      </c>
      <c r="U134" s="224">
        <v>6.2E-2</v>
      </c>
      <c r="V134" s="224">
        <f>ROUND(E134*U134,2)</f>
        <v>0.14000000000000001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234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x14ac:dyDescent="0.2">
      <c r="A135" s="227" t="s">
        <v>209</v>
      </c>
      <c r="B135" s="228" t="s">
        <v>153</v>
      </c>
      <c r="C135" s="247" t="s">
        <v>154</v>
      </c>
      <c r="D135" s="229"/>
      <c r="E135" s="230"/>
      <c r="F135" s="231"/>
      <c r="G135" s="232">
        <f>SUMIF(AG136:AG137,"&lt;&gt;NOR",G136:G137)</f>
        <v>0</v>
      </c>
      <c r="H135" s="226"/>
      <c r="I135" s="226">
        <f>SUM(I136:I137)</f>
        <v>0</v>
      </c>
      <c r="J135" s="226"/>
      <c r="K135" s="226">
        <f>SUM(K136:K137)</f>
        <v>0</v>
      </c>
      <c r="L135" s="226"/>
      <c r="M135" s="226">
        <f>SUM(M136:M137)</f>
        <v>0</v>
      </c>
      <c r="N135" s="226"/>
      <c r="O135" s="226">
        <f>SUM(O136:O137)</f>
        <v>0</v>
      </c>
      <c r="P135" s="226"/>
      <c r="Q135" s="226">
        <f>SUM(Q136:Q137)</f>
        <v>0</v>
      </c>
      <c r="R135" s="226"/>
      <c r="S135" s="226"/>
      <c r="T135" s="226"/>
      <c r="U135" s="226"/>
      <c r="V135" s="226">
        <f>SUM(V136:V137)</f>
        <v>24.330000000000002</v>
      </c>
      <c r="W135" s="226"/>
      <c r="AG135" t="s">
        <v>210</v>
      </c>
    </row>
    <row r="136" spans="1:60" outlineLevel="1" x14ac:dyDescent="0.2">
      <c r="A136" s="240">
        <v>97</v>
      </c>
      <c r="B136" s="241" t="s">
        <v>448</v>
      </c>
      <c r="C136" s="250" t="s">
        <v>449</v>
      </c>
      <c r="D136" s="242" t="s">
        <v>450</v>
      </c>
      <c r="E136" s="243">
        <v>80</v>
      </c>
      <c r="F136" s="244"/>
      <c r="G136" s="245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6.0000000000000002E-5</v>
      </c>
      <c r="O136" s="224">
        <f>ROUND(E136*N136,2)</f>
        <v>0</v>
      </c>
      <c r="P136" s="224">
        <v>0</v>
      </c>
      <c r="Q136" s="224">
        <f>ROUND(E136*P136,2)</f>
        <v>0</v>
      </c>
      <c r="R136" s="224"/>
      <c r="S136" s="224" t="s">
        <v>214</v>
      </c>
      <c r="T136" s="224" t="s">
        <v>233</v>
      </c>
      <c r="U136" s="224">
        <v>0.30399999999999999</v>
      </c>
      <c r="V136" s="224">
        <f>ROUND(E136*U136,2)</f>
        <v>24.32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234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40">
        <v>98</v>
      </c>
      <c r="B137" s="241" t="s">
        <v>451</v>
      </c>
      <c r="C137" s="250" t="s">
        <v>452</v>
      </c>
      <c r="D137" s="242" t="s">
        <v>255</v>
      </c>
      <c r="E137" s="243">
        <v>4.7999999999999996E-3</v>
      </c>
      <c r="F137" s="244"/>
      <c r="G137" s="245">
        <f>ROUND(E137*F137,2)</f>
        <v>0</v>
      </c>
      <c r="H137" s="225"/>
      <c r="I137" s="224">
        <f>ROUND(E137*H137,2)</f>
        <v>0</v>
      </c>
      <c r="J137" s="225"/>
      <c r="K137" s="224">
        <f>ROUND(E137*J137,2)</f>
        <v>0</v>
      </c>
      <c r="L137" s="224">
        <v>21</v>
      </c>
      <c r="M137" s="224">
        <f>G137*(1+L137/100)</f>
        <v>0</v>
      </c>
      <c r="N137" s="224">
        <v>0</v>
      </c>
      <c r="O137" s="224">
        <f>ROUND(E137*N137,2)</f>
        <v>0</v>
      </c>
      <c r="P137" s="224">
        <v>0</v>
      </c>
      <c r="Q137" s="224">
        <f>ROUND(E137*P137,2)</f>
        <v>0</v>
      </c>
      <c r="R137" s="224"/>
      <c r="S137" s="224" t="s">
        <v>214</v>
      </c>
      <c r="T137" s="224" t="s">
        <v>233</v>
      </c>
      <c r="U137" s="224">
        <v>3.0059999999999998</v>
      </c>
      <c r="V137" s="224">
        <f>ROUND(E137*U137,2)</f>
        <v>0.01</v>
      </c>
      <c r="W137" s="22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256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x14ac:dyDescent="0.2">
      <c r="A138" s="227" t="s">
        <v>209</v>
      </c>
      <c r="B138" s="228" t="s">
        <v>155</v>
      </c>
      <c r="C138" s="247" t="s">
        <v>156</v>
      </c>
      <c r="D138" s="229"/>
      <c r="E138" s="230"/>
      <c r="F138" s="231"/>
      <c r="G138" s="232">
        <f>SUMIF(AG139:AG141,"&lt;&gt;NOR",G139:G141)</f>
        <v>0</v>
      </c>
      <c r="H138" s="226"/>
      <c r="I138" s="226">
        <f>SUM(I139:I141)</f>
        <v>0</v>
      </c>
      <c r="J138" s="226"/>
      <c r="K138" s="226">
        <f>SUM(K139:K141)</f>
        <v>0</v>
      </c>
      <c r="L138" s="226"/>
      <c r="M138" s="226">
        <f>SUM(M139:M141)</f>
        <v>0</v>
      </c>
      <c r="N138" s="226"/>
      <c r="O138" s="226">
        <f>SUM(O139:O141)</f>
        <v>0.01</v>
      </c>
      <c r="P138" s="226"/>
      <c r="Q138" s="226">
        <f>SUM(Q139:Q141)</f>
        <v>0</v>
      </c>
      <c r="R138" s="226"/>
      <c r="S138" s="226"/>
      <c r="T138" s="226"/>
      <c r="U138" s="226"/>
      <c r="V138" s="226">
        <f>SUM(V139:V141)</f>
        <v>14.78</v>
      </c>
      <c r="W138" s="226"/>
      <c r="AG138" t="s">
        <v>210</v>
      </c>
    </row>
    <row r="139" spans="1:60" outlineLevel="1" x14ac:dyDescent="0.2">
      <c r="A139" s="233">
        <v>99</v>
      </c>
      <c r="B139" s="234" t="s">
        <v>453</v>
      </c>
      <c r="C139" s="248" t="s">
        <v>454</v>
      </c>
      <c r="D139" s="235" t="s">
        <v>241</v>
      </c>
      <c r="E139" s="236">
        <v>5</v>
      </c>
      <c r="F139" s="237"/>
      <c r="G139" s="238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3.1E-4</v>
      </c>
      <c r="O139" s="224">
        <f>ROUND(E139*N139,2)</f>
        <v>0</v>
      </c>
      <c r="P139" s="224">
        <v>0</v>
      </c>
      <c r="Q139" s="224">
        <f>ROUND(E139*P139,2)</f>
        <v>0</v>
      </c>
      <c r="R139" s="224"/>
      <c r="S139" s="224" t="s">
        <v>214</v>
      </c>
      <c r="T139" s="224" t="s">
        <v>233</v>
      </c>
      <c r="U139" s="224">
        <v>0.40300000000000002</v>
      </c>
      <c r="V139" s="224">
        <f>ROUND(E139*U139,2)</f>
        <v>2.02</v>
      </c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234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21"/>
      <c r="B140" s="222"/>
      <c r="C140" s="249" t="s">
        <v>455</v>
      </c>
      <c r="D140" s="239"/>
      <c r="E140" s="239"/>
      <c r="F140" s="239"/>
      <c r="G140" s="239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218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40">
        <v>100</v>
      </c>
      <c r="B141" s="241" t="s">
        <v>456</v>
      </c>
      <c r="C141" s="250" t="s">
        <v>457</v>
      </c>
      <c r="D141" s="242" t="s">
        <v>261</v>
      </c>
      <c r="E141" s="243">
        <v>110</v>
      </c>
      <c r="F141" s="244"/>
      <c r="G141" s="245">
        <f>ROUND(E141*F141,2)</f>
        <v>0</v>
      </c>
      <c r="H141" s="225"/>
      <c r="I141" s="224">
        <f>ROUND(E141*H141,2)</f>
        <v>0</v>
      </c>
      <c r="J141" s="225"/>
      <c r="K141" s="224">
        <f>ROUND(E141*J141,2)</f>
        <v>0</v>
      </c>
      <c r="L141" s="224">
        <v>21</v>
      </c>
      <c r="M141" s="224">
        <f>G141*(1+L141/100)</f>
        <v>0</v>
      </c>
      <c r="N141" s="224">
        <v>9.0000000000000006E-5</v>
      </c>
      <c r="O141" s="224">
        <f>ROUND(E141*N141,2)</f>
        <v>0.01</v>
      </c>
      <c r="P141" s="224">
        <v>0</v>
      </c>
      <c r="Q141" s="224">
        <f>ROUND(E141*P141,2)</f>
        <v>0</v>
      </c>
      <c r="R141" s="224"/>
      <c r="S141" s="224" t="s">
        <v>214</v>
      </c>
      <c r="T141" s="224" t="s">
        <v>233</v>
      </c>
      <c r="U141" s="224">
        <v>0.11600000000000001</v>
      </c>
      <c r="V141" s="224">
        <f>ROUND(E141*U141,2)</f>
        <v>12.76</v>
      </c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234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x14ac:dyDescent="0.2">
      <c r="A142" s="227" t="s">
        <v>209</v>
      </c>
      <c r="B142" s="228" t="s">
        <v>157</v>
      </c>
      <c r="C142" s="247" t="s">
        <v>158</v>
      </c>
      <c r="D142" s="229"/>
      <c r="E142" s="230"/>
      <c r="F142" s="231"/>
      <c r="G142" s="232">
        <f>SUMIF(AG143:AG143,"&lt;&gt;NOR",G143:G143)</f>
        <v>0</v>
      </c>
      <c r="H142" s="226"/>
      <c r="I142" s="226">
        <f>SUM(I143:I143)</f>
        <v>0</v>
      </c>
      <c r="J142" s="226"/>
      <c r="K142" s="226">
        <f>SUM(K143:K143)</f>
        <v>0</v>
      </c>
      <c r="L142" s="226"/>
      <c r="M142" s="226">
        <f>SUM(M143:M143)</f>
        <v>0</v>
      </c>
      <c r="N142" s="226"/>
      <c r="O142" s="226">
        <f>SUM(O143:O143)</f>
        <v>0.01</v>
      </c>
      <c r="P142" s="226"/>
      <c r="Q142" s="226">
        <f>SUM(Q143:Q143)</f>
        <v>0</v>
      </c>
      <c r="R142" s="226"/>
      <c r="S142" s="226"/>
      <c r="T142" s="226"/>
      <c r="U142" s="226"/>
      <c r="V142" s="226">
        <f>SUM(V143:V143)</f>
        <v>2.5499999999999998</v>
      </c>
      <c r="W142" s="226"/>
      <c r="AG142" t="s">
        <v>210</v>
      </c>
    </row>
    <row r="143" spans="1:60" ht="22.5" outlineLevel="1" x14ac:dyDescent="0.2">
      <c r="A143" s="240">
        <v>101</v>
      </c>
      <c r="B143" s="241" t="s">
        <v>458</v>
      </c>
      <c r="C143" s="250" t="s">
        <v>459</v>
      </c>
      <c r="D143" s="242" t="s">
        <v>241</v>
      </c>
      <c r="E143" s="243">
        <v>25</v>
      </c>
      <c r="F143" s="244"/>
      <c r="G143" s="245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4.6000000000000001E-4</v>
      </c>
      <c r="O143" s="224">
        <f>ROUND(E143*N143,2)</f>
        <v>0.01</v>
      </c>
      <c r="P143" s="224">
        <v>0</v>
      </c>
      <c r="Q143" s="224">
        <f>ROUND(E143*P143,2)</f>
        <v>0</v>
      </c>
      <c r="R143" s="224"/>
      <c r="S143" s="224" t="s">
        <v>221</v>
      </c>
      <c r="T143" s="224" t="s">
        <v>215</v>
      </c>
      <c r="U143" s="224">
        <v>0.10191</v>
      </c>
      <c r="V143" s="224">
        <f>ROUND(E143*U143,2)</f>
        <v>2.5499999999999998</v>
      </c>
      <c r="W143" s="22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234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x14ac:dyDescent="0.2">
      <c r="A144" s="227" t="s">
        <v>209</v>
      </c>
      <c r="B144" s="228" t="s">
        <v>173</v>
      </c>
      <c r="C144" s="247" t="s">
        <v>174</v>
      </c>
      <c r="D144" s="229"/>
      <c r="E144" s="230"/>
      <c r="F144" s="231"/>
      <c r="G144" s="232">
        <f>SUMIF(AG145:AG149,"&lt;&gt;NOR",G145:G149)</f>
        <v>0</v>
      </c>
      <c r="H144" s="226"/>
      <c r="I144" s="226">
        <f>SUM(I145:I149)</f>
        <v>0</v>
      </c>
      <c r="J144" s="226"/>
      <c r="K144" s="226">
        <f>SUM(K145:K149)</f>
        <v>0</v>
      </c>
      <c r="L144" s="226"/>
      <c r="M144" s="226">
        <f>SUM(M145:M149)</f>
        <v>0</v>
      </c>
      <c r="N144" s="226"/>
      <c r="O144" s="226">
        <f>SUM(O145:O149)</f>
        <v>0</v>
      </c>
      <c r="P144" s="226"/>
      <c r="Q144" s="226">
        <f>SUM(Q145:Q149)</f>
        <v>0</v>
      </c>
      <c r="R144" s="226"/>
      <c r="S144" s="226"/>
      <c r="T144" s="226"/>
      <c r="U144" s="226"/>
      <c r="V144" s="226">
        <f>SUM(V145:V149)</f>
        <v>12</v>
      </c>
      <c r="W144" s="226"/>
      <c r="AG144" t="s">
        <v>210</v>
      </c>
    </row>
    <row r="145" spans="1:60" outlineLevel="1" x14ac:dyDescent="0.2">
      <c r="A145" s="233">
        <v>102</v>
      </c>
      <c r="B145" s="234" t="s">
        <v>460</v>
      </c>
      <c r="C145" s="248" t="s">
        <v>461</v>
      </c>
      <c r="D145" s="235" t="s">
        <v>213</v>
      </c>
      <c r="E145" s="236">
        <v>1</v>
      </c>
      <c r="F145" s="237"/>
      <c r="G145" s="238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0</v>
      </c>
      <c r="O145" s="224">
        <f>ROUND(E145*N145,2)</f>
        <v>0</v>
      </c>
      <c r="P145" s="224">
        <v>0</v>
      </c>
      <c r="Q145" s="224">
        <f>ROUND(E145*P145,2)</f>
        <v>0</v>
      </c>
      <c r="R145" s="224"/>
      <c r="S145" s="224" t="s">
        <v>221</v>
      </c>
      <c r="T145" s="224" t="s">
        <v>215</v>
      </c>
      <c r="U145" s="224">
        <v>0</v>
      </c>
      <c r="V145" s="224">
        <f>ROUND(E145*U145,2)</f>
        <v>0</v>
      </c>
      <c r="W145" s="22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234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21"/>
      <c r="B146" s="222"/>
      <c r="C146" s="249" t="s">
        <v>462</v>
      </c>
      <c r="D146" s="239"/>
      <c r="E146" s="239"/>
      <c r="F146" s="239"/>
      <c r="G146" s="239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218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33">
        <v>103</v>
      </c>
      <c r="B147" s="234" t="s">
        <v>463</v>
      </c>
      <c r="C147" s="248" t="s">
        <v>464</v>
      </c>
      <c r="D147" s="235" t="s">
        <v>213</v>
      </c>
      <c r="E147" s="236">
        <v>1</v>
      </c>
      <c r="F147" s="237"/>
      <c r="G147" s="238">
        <f>ROUND(E147*F147,2)</f>
        <v>0</v>
      </c>
      <c r="H147" s="225"/>
      <c r="I147" s="224">
        <f>ROUND(E147*H147,2)</f>
        <v>0</v>
      </c>
      <c r="J147" s="225"/>
      <c r="K147" s="224">
        <f>ROUND(E147*J147,2)</f>
        <v>0</v>
      </c>
      <c r="L147" s="224">
        <v>21</v>
      </c>
      <c r="M147" s="224">
        <f>G147*(1+L147/100)</f>
        <v>0</v>
      </c>
      <c r="N147" s="224">
        <v>0</v>
      </c>
      <c r="O147" s="224">
        <f>ROUND(E147*N147,2)</f>
        <v>0</v>
      </c>
      <c r="P147" s="224">
        <v>0</v>
      </c>
      <c r="Q147" s="224">
        <f>ROUND(E147*P147,2)</f>
        <v>0</v>
      </c>
      <c r="R147" s="224"/>
      <c r="S147" s="224" t="s">
        <v>221</v>
      </c>
      <c r="T147" s="224" t="s">
        <v>215</v>
      </c>
      <c r="U147" s="224">
        <v>0</v>
      </c>
      <c r="V147" s="224">
        <f>ROUND(E147*U147,2)</f>
        <v>0</v>
      </c>
      <c r="W147" s="22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234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21"/>
      <c r="B148" s="222"/>
      <c r="C148" s="249" t="s">
        <v>462</v>
      </c>
      <c r="D148" s="239"/>
      <c r="E148" s="239"/>
      <c r="F148" s="239"/>
      <c r="G148" s="239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218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40">
        <v>104</v>
      </c>
      <c r="B149" s="241" t="s">
        <v>262</v>
      </c>
      <c r="C149" s="250" t="s">
        <v>263</v>
      </c>
      <c r="D149" s="242" t="s">
        <v>264</v>
      </c>
      <c r="E149" s="243">
        <v>12</v>
      </c>
      <c r="F149" s="244"/>
      <c r="G149" s="245">
        <f>ROUND(E149*F149,2)</f>
        <v>0</v>
      </c>
      <c r="H149" s="225"/>
      <c r="I149" s="224">
        <f>ROUND(E149*H149,2)</f>
        <v>0</v>
      </c>
      <c r="J149" s="225"/>
      <c r="K149" s="224">
        <f>ROUND(E149*J149,2)</f>
        <v>0</v>
      </c>
      <c r="L149" s="224">
        <v>21</v>
      </c>
      <c r="M149" s="224">
        <f>G149*(1+L149/100)</f>
        <v>0</v>
      </c>
      <c r="N149" s="224">
        <v>0</v>
      </c>
      <c r="O149" s="224">
        <f>ROUND(E149*N149,2)</f>
        <v>0</v>
      </c>
      <c r="P149" s="224">
        <v>0</v>
      </c>
      <c r="Q149" s="224">
        <f>ROUND(E149*P149,2)</f>
        <v>0</v>
      </c>
      <c r="R149" s="224" t="s">
        <v>265</v>
      </c>
      <c r="S149" s="224" t="s">
        <v>214</v>
      </c>
      <c r="T149" s="224" t="s">
        <v>215</v>
      </c>
      <c r="U149" s="224">
        <v>1</v>
      </c>
      <c r="V149" s="224">
        <f>ROUND(E149*U149,2)</f>
        <v>12</v>
      </c>
      <c r="W149" s="22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266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x14ac:dyDescent="0.2">
      <c r="A150" s="227" t="s">
        <v>209</v>
      </c>
      <c r="B150" s="228" t="s">
        <v>177</v>
      </c>
      <c r="C150" s="247" t="s">
        <v>178</v>
      </c>
      <c r="D150" s="229"/>
      <c r="E150" s="230"/>
      <c r="F150" s="231"/>
      <c r="G150" s="232">
        <f>SUMIF(AG151:AG154,"&lt;&gt;NOR",G151:G154)</f>
        <v>0</v>
      </c>
      <c r="H150" s="226"/>
      <c r="I150" s="226">
        <f>SUM(I151:I154)</f>
        <v>0</v>
      </c>
      <c r="J150" s="226"/>
      <c r="K150" s="226">
        <f>SUM(K151:K154)</f>
        <v>0</v>
      </c>
      <c r="L150" s="226"/>
      <c r="M150" s="226">
        <f>SUM(M151:M154)</f>
        <v>0</v>
      </c>
      <c r="N150" s="226"/>
      <c r="O150" s="226">
        <f>SUM(O151:O154)</f>
        <v>0</v>
      </c>
      <c r="P150" s="226"/>
      <c r="Q150" s="226">
        <f>SUM(Q151:Q154)</f>
        <v>0</v>
      </c>
      <c r="R150" s="226"/>
      <c r="S150" s="226"/>
      <c r="T150" s="226"/>
      <c r="U150" s="226"/>
      <c r="V150" s="226">
        <f>SUM(V151:V154)</f>
        <v>11.08</v>
      </c>
      <c r="W150" s="226"/>
      <c r="AG150" t="s">
        <v>210</v>
      </c>
    </row>
    <row r="151" spans="1:60" outlineLevel="1" x14ac:dyDescent="0.2">
      <c r="A151" s="240">
        <v>105</v>
      </c>
      <c r="B151" s="241" t="s">
        <v>267</v>
      </c>
      <c r="C151" s="250" t="s">
        <v>268</v>
      </c>
      <c r="D151" s="242" t="s">
        <v>255</v>
      </c>
      <c r="E151" s="243">
        <v>18.811800000000002</v>
      </c>
      <c r="F151" s="244"/>
      <c r="G151" s="245">
        <f>ROUND(E151*F151,2)</f>
        <v>0</v>
      </c>
      <c r="H151" s="225"/>
      <c r="I151" s="224">
        <f>ROUND(E151*H151,2)</f>
        <v>0</v>
      </c>
      <c r="J151" s="225"/>
      <c r="K151" s="224">
        <f>ROUND(E151*J151,2)</f>
        <v>0</v>
      </c>
      <c r="L151" s="224">
        <v>21</v>
      </c>
      <c r="M151" s="224">
        <f>G151*(1+L151/100)</f>
        <v>0</v>
      </c>
      <c r="N151" s="224">
        <v>0</v>
      </c>
      <c r="O151" s="224">
        <f>ROUND(E151*N151,2)</f>
        <v>0</v>
      </c>
      <c r="P151" s="224">
        <v>0</v>
      </c>
      <c r="Q151" s="224">
        <f>ROUND(E151*P151,2)</f>
        <v>0</v>
      </c>
      <c r="R151" s="224"/>
      <c r="S151" s="224" t="s">
        <v>214</v>
      </c>
      <c r="T151" s="224" t="s">
        <v>215</v>
      </c>
      <c r="U151" s="224">
        <v>9.9000000000000005E-2</v>
      </c>
      <c r="V151" s="224">
        <f>ROUND(E151*U151,2)</f>
        <v>1.86</v>
      </c>
      <c r="W151" s="22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269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33">
        <v>106</v>
      </c>
      <c r="B152" s="234" t="s">
        <v>270</v>
      </c>
      <c r="C152" s="248" t="s">
        <v>271</v>
      </c>
      <c r="D152" s="235" t="s">
        <v>255</v>
      </c>
      <c r="E152" s="236">
        <v>18.811800000000002</v>
      </c>
      <c r="F152" s="237"/>
      <c r="G152" s="238">
        <f>ROUND(E152*F152,2)</f>
        <v>0</v>
      </c>
      <c r="H152" s="225"/>
      <c r="I152" s="224">
        <f>ROUND(E152*H152,2)</f>
        <v>0</v>
      </c>
      <c r="J152" s="225"/>
      <c r="K152" s="224">
        <f>ROUND(E152*J152,2)</f>
        <v>0</v>
      </c>
      <c r="L152" s="224">
        <v>21</v>
      </c>
      <c r="M152" s="224">
        <f>G152*(1+L152/100)</f>
        <v>0</v>
      </c>
      <c r="N152" s="224">
        <v>0</v>
      </c>
      <c r="O152" s="224">
        <f>ROUND(E152*N152,2)</f>
        <v>0</v>
      </c>
      <c r="P152" s="224">
        <v>0</v>
      </c>
      <c r="Q152" s="224">
        <f>ROUND(E152*P152,2)</f>
        <v>0</v>
      </c>
      <c r="R152" s="224"/>
      <c r="S152" s="224" t="s">
        <v>214</v>
      </c>
      <c r="T152" s="224" t="s">
        <v>233</v>
      </c>
      <c r="U152" s="224">
        <v>0.49</v>
      </c>
      <c r="V152" s="224">
        <f>ROUND(E152*U152,2)</f>
        <v>9.2200000000000006</v>
      </c>
      <c r="W152" s="22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269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1"/>
      <c r="B153" s="222"/>
      <c r="C153" s="249" t="s">
        <v>272</v>
      </c>
      <c r="D153" s="239"/>
      <c r="E153" s="239"/>
      <c r="F153" s="239"/>
      <c r="G153" s="239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218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40">
        <v>107</v>
      </c>
      <c r="B154" s="241" t="s">
        <v>273</v>
      </c>
      <c r="C154" s="250" t="s">
        <v>274</v>
      </c>
      <c r="D154" s="242" t="s">
        <v>255</v>
      </c>
      <c r="E154" s="243">
        <v>376.23599999999999</v>
      </c>
      <c r="F154" s="244"/>
      <c r="G154" s="245">
        <f>ROUND(E154*F154,2)</f>
        <v>0</v>
      </c>
      <c r="H154" s="225"/>
      <c r="I154" s="224">
        <f>ROUND(E154*H154,2)</f>
        <v>0</v>
      </c>
      <c r="J154" s="225"/>
      <c r="K154" s="224">
        <f>ROUND(E154*J154,2)</f>
        <v>0</v>
      </c>
      <c r="L154" s="224">
        <v>21</v>
      </c>
      <c r="M154" s="224">
        <f>G154*(1+L154/100)</f>
        <v>0</v>
      </c>
      <c r="N154" s="224">
        <v>0</v>
      </c>
      <c r="O154" s="224">
        <f>ROUND(E154*N154,2)</f>
        <v>0</v>
      </c>
      <c r="P154" s="224">
        <v>0</v>
      </c>
      <c r="Q154" s="224">
        <f>ROUND(E154*P154,2)</f>
        <v>0</v>
      </c>
      <c r="R154" s="224"/>
      <c r="S154" s="224" t="s">
        <v>214</v>
      </c>
      <c r="T154" s="224" t="s">
        <v>233</v>
      </c>
      <c r="U154" s="224">
        <v>0</v>
      </c>
      <c r="V154" s="224">
        <f>ROUND(E154*U154,2)</f>
        <v>0</v>
      </c>
      <c r="W154" s="22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269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x14ac:dyDescent="0.2">
      <c r="A155" s="227" t="s">
        <v>209</v>
      </c>
      <c r="B155" s="228" t="s">
        <v>183</v>
      </c>
      <c r="C155" s="247" t="s">
        <v>30</v>
      </c>
      <c r="D155" s="229"/>
      <c r="E155" s="230"/>
      <c r="F155" s="231"/>
      <c r="G155" s="232">
        <f>SUMIF(AG156:AG156,"&lt;&gt;NOR",G156:G156)</f>
        <v>0</v>
      </c>
      <c r="H155" s="226"/>
      <c r="I155" s="226">
        <f>SUM(I156:I156)</f>
        <v>0</v>
      </c>
      <c r="J155" s="226"/>
      <c r="K155" s="226">
        <f>SUM(K156:K156)</f>
        <v>0</v>
      </c>
      <c r="L155" s="226"/>
      <c r="M155" s="226">
        <f>SUM(M156:M156)</f>
        <v>0</v>
      </c>
      <c r="N155" s="226"/>
      <c r="O155" s="226">
        <f>SUM(O156:O156)</f>
        <v>0</v>
      </c>
      <c r="P155" s="226"/>
      <c r="Q155" s="226">
        <f>SUM(Q156:Q156)</f>
        <v>0</v>
      </c>
      <c r="R155" s="226"/>
      <c r="S155" s="226"/>
      <c r="T155" s="226"/>
      <c r="U155" s="226"/>
      <c r="V155" s="226">
        <f>SUM(V156:V156)</f>
        <v>0</v>
      </c>
      <c r="W155" s="226"/>
      <c r="AG155" t="s">
        <v>210</v>
      </c>
    </row>
    <row r="156" spans="1:60" outlineLevel="1" x14ac:dyDescent="0.2">
      <c r="A156" s="233">
        <v>108</v>
      </c>
      <c r="B156" s="234" t="s">
        <v>465</v>
      </c>
      <c r="C156" s="248" t="s">
        <v>466</v>
      </c>
      <c r="D156" s="235" t="s">
        <v>314</v>
      </c>
      <c r="E156" s="236">
        <v>1</v>
      </c>
      <c r="F156" s="237"/>
      <c r="G156" s="238">
        <f>ROUND(E156*F156,2)</f>
        <v>0</v>
      </c>
      <c r="H156" s="225"/>
      <c r="I156" s="224">
        <f>ROUND(E156*H156,2)</f>
        <v>0</v>
      </c>
      <c r="J156" s="225"/>
      <c r="K156" s="224">
        <f>ROUND(E156*J156,2)</f>
        <v>0</v>
      </c>
      <c r="L156" s="224">
        <v>21</v>
      </c>
      <c r="M156" s="224">
        <f>G156*(1+L156/100)</f>
        <v>0</v>
      </c>
      <c r="N156" s="224">
        <v>0</v>
      </c>
      <c r="O156" s="224">
        <f>ROUND(E156*N156,2)</f>
        <v>0</v>
      </c>
      <c r="P156" s="224">
        <v>0</v>
      </c>
      <c r="Q156" s="224">
        <f>ROUND(E156*P156,2)</f>
        <v>0</v>
      </c>
      <c r="R156" s="224"/>
      <c r="S156" s="224" t="s">
        <v>221</v>
      </c>
      <c r="T156" s="224" t="s">
        <v>215</v>
      </c>
      <c r="U156" s="224">
        <v>0</v>
      </c>
      <c r="V156" s="224">
        <f>ROUND(E156*U156,2)</f>
        <v>0</v>
      </c>
      <c r="W156" s="22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234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x14ac:dyDescent="0.2">
      <c r="A157" s="5"/>
      <c r="B157" s="6"/>
      <c r="C157" s="251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E157">
        <v>15</v>
      </c>
      <c r="AF157">
        <v>21</v>
      </c>
    </row>
    <row r="158" spans="1:60" x14ac:dyDescent="0.2">
      <c r="A158" s="207"/>
      <c r="B158" s="208" t="s">
        <v>31</v>
      </c>
      <c r="C158" s="252"/>
      <c r="D158" s="209"/>
      <c r="E158" s="210"/>
      <c r="F158" s="210"/>
      <c r="G158" s="246">
        <f>G8+G10+G16+G18+G21+G24+G32+G39+G71+G73+G90+G102+G118+G132+G135+G138+G142+G144+G150+G155</f>
        <v>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AE158">
        <f>SUMIF(L7:L156,AE157,G7:G156)</f>
        <v>0</v>
      </c>
      <c r="AF158">
        <f>SUMIF(L7:L156,AF157,G7:G156)</f>
        <v>0</v>
      </c>
      <c r="AG158" t="s">
        <v>226</v>
      </c>
    </row>
    <row r="159" spans="1:60" x14ac:dyDescent="0.2">
      <c r="A159" s="5"/>
      <c r="B159" s="6"/>
      <c r="C159" s="251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 x14ac:dyDescent="0.2">
      <c r="A160" s="5"/>
      <c r="B160" s="6"/>
      <c r="C160" s="251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 x14ac:dyDescent="0.2">
      <c r="A161" s="211" t="s">
        <v>227</v>
      </c>
      <c r="B161" s="211"/>
      <c r="C161" s="253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 x14ac:dyDescent="0.2">
      <c r="A162" s="212"/>
      <c r="B162" s="213"/>
      <c r="C162" s="254"/>
      <c r="D162" s="213"/>
      <c r="E162" s="213"/>
      <c r="F162" s="213"/>
      <c r="G162" s="21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AG162" t="s">
        <v>228</v>
      </c>
    </row>
    <row r="163" spans="1:33" x14ac:dyDescent="0.2">
      <c r="A163" s="215"/>
      <c r="B163" s="216"/>
      <c r="C163" s="255"/>
      <c r="D163" s="216"/>
      <c r="E163" s="216"/>
      <c r="F163" s="216"/>
      <c r="G163" s="21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33" x14ac:dyDescent="0.2">
      <c r="A164" s="215"/>
      <c r="B164" s="216"/>
      <c r="C164" s="255"/>
      <c r="D164" s="216"/>
      <c r="E164" s="216"/>
      <c r="F164" s="216"/>
      <c r="G164" s="21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33" x14ac:dyDescent="0.2">
      <c r="A165" s="215"/>
      <c r="B165" s="216"/>
      <c r="C165" s="255"/>
      <c r="D165" s="216"/>
      <c r="E165" s="216"/>
      <c r="F165" s="216"/>
      <c r="G165" s="21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33" x14ac:dyDescent="0.2">
      <c r="A166" s="218"/>
      <c r="B166" s="219"/>
      <c r="C166" s="256"/>
      <c r="D166" s="219"/>
      <c r="E166" s="219"/>
      <c r="F166" s="219"/>
      <c r="G166" s="22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33" x14ac:dyDescent="0.2">
      <c r="A167" s="5"/>
      <c r="B167" s="6"/>
      <c r="C167" s="251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33" x14ac:dyDescent="0.2">
      <c r="C168" s="257"/>
      <c r="D168" s="188"/>
      <c r="AG168" t="s">
        <v>229</v>
      </c>
    </row>
    <row r="169" spans="1:33" x14ac:dyDescent="0.2">
      <c r="D169" s="188"/>
    </row>
    <row r="170" spans="1:33" x14ac:dyDescent="0.2">
      <c r="D170" s="188"/>
    </row>
    <row r="171" spans="1:33" x14ac:dyDescent="0.2">
      <c r="D171" s="188"/>
    </row>
    <row r="172" spans="1:33" x14ac:dyDescent="0.2">
      <c r="D172" s="188"/>
    </row>
    <row r="173" spans="1:33" x14ac:dyDescent="0.2">
      <c r="D173" s="188"/>
    </row>
    <row r="174" spans="1:33" x14ac:dyDescent="0.2">
      <c r="D174" s="188"/>
    </row>
    <row r="175" spans="1:33" x14ac:dyDescent="0.2">
      <c r="D175" s="188"/>
    </row>
    <row r="176" spans="1:33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7">
    <mergeCell ref="C111:G111"/>
    <mergeCell ref="C140:G140"/>
    <mergeCell ref="C146:G146"/>
    <mergeCell ref="C148:G148"/>
    <mergeCell ref="C153:G153"/>
    <mergeCell ref="C57:G57"/>
    <mergeCell ref="C59:G59"/>
    <mergeCell ref="C61:G61"/>
    <mergeCell ref="C104:G104"/>
    <mergeCell ref="C106:G106"/>
    <mergeCell ref="C108:G108"/>
    <mergeCell ref="C46:G46"/>
    <mergeCell ref="C48:G48"/>
    <mergeCell ref="C51:G51"/>
    <mergeCell ref="C52:G52"/>
    <mergeCell ref="C54:G54"/>
    <mergeCell ref="C55:G55"/>
    <mergeCell ref="A1:G1"/>
    <mergeCell ref="C2:G2"/>
    <mergeCell ref="C3:G3"/>
    <mergeCell ref="C4:G4"/>
    <mergeCell ref="A161:C161"/>
    <mergeCell ref="A162:G166"/>
    <mergeCell ref="C12:G12"/>
    <mergeCell ref="C15:G15"/>
    <mergeCell ref="C20:G20"/>
    <mergeCell ref="C34:G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72</v>
      </c>
      <c r="C3" s="193" t="s">
        <v>73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SUMIF(AG9:AG44,"&lt;&gt;NOR",G9:G44)</f>
        <v>0</v>
      </c>
      <c r="H8" s="226"/>
      <c r="I8" s="226">
        <f>SUM(I9:I44)</f>
        <v>0</v>
      </c>
      <c r="J8" s="226"/>
      <c r="K8" s="226">
        <f>SUM(K9:K44)</f>
        <v>0</v>
      </c>
      <c r="L8" s="226"/>
      <c r="M8" s="226">
        <f>SUM(M9:M44)</f>
        <v>0</v>
      </c>
      <c r="N8" s="226"/>
      <c r="O8" s="226">
        <f>SUM(O9:O44)</f>
        <v>0.39999999999999997</v>
      </c>
      <c r="P8" s="226"/>
      <c r="Q8" s="226">
        <f>SUM(Q9:Q44)</f>
        <v>0</v>
      </c>
      <c r="R8" s="226"/>
      <c r="S8" s="226"/>
      <c r="T8" s="226"/>
      <c r="U8" s="226"/>
      <c r="V8" s="226">
        <f>SUM(V9:V44)</f>
        <v>24.17</v>
      </c>
      <c r="W8" s="226"/>
      <c r="AG8" t="s">
        <v>210</v>
      </c>
    </row>
    <row r="9" spans="1:60" outlineLevel="1" x14ac:dyDescent="0.2">
      <c r="A9" s="233">
        <v>1</v>
      </c>
      <c r="B9" s="234" t="s">
        <v>469</v>
      </c>
      <c r="C9" s="248" t="s">
        <v>470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1.455E-2</v>
      </c>
      <c r="O9" s="224">
        <f>ROUND(E9*N9,2)</f>
        <v>0.09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0.78400000000000003</v>
      </c>
      <c r="V9" s="224">
        <f>ROUND(E9*U9,2)</f>
        <v>4.7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471</v>
      </c>
      <c r="C12" s="248" t="s">
        <v>472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1.2489999999999999E-2</v>
      </c>
      <c r="O12" s="224">
        <f>ROUND(E12*N12,2)</f>
        <v>7.0000000000000007E-2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0.70399999999999996</v>
      </c>
      <c r="V12" s="224">
        <f>ROUND(E12*U12,2)</f>
        <v>4.22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948</v>
      </c>
      <c r="C15" s="248" t="s">
        <v>949</v>
      </c>
      <c r="D15" s="235" t="s">
        <v>261</v>
      </c>
      <c r="E15" s="236">
        <v>12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1.4800000000000001E-2</v>
      </c>
      <c r="O15" s="224">
        <f>ROUND(E15*N15,2)</f>
        <v>0.18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0.753</v>
      </c>
      <c r="V15" s="224">
        <f>ROUND(E15*U15,2)</f>
        <v>9.0399999999999991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4</v>
      </c>
      <c r="B18" s="241" t="s">
        <v>950</v>
      </c>
      <c r="C18" s="250" t="s">
        <v>951</v>
      </c>
      <c r="D18" s="242" t="s">
        <v>261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4.2900000000000004E-3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0.36199999999999999</v>
      </c>
      <c r="V18" s="224">
        <f>ROUND(E18*U18,2)</f>
        <v>0.36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5</v>
      </c>
      <c r="B19" s="241" t="s">
        <v>475</v>
      </c>
      <c r="C19" s="250" t="s">
        <v>476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1.8000000000000001E-4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0.83799999999999997</v>
      </c>
      <c r="V19" s="224">
        <f>ROUND(E19*U19,2)</f>
        <v>0.84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6</v>
      </c>
      <c r="B20" s="241" t="s">
        <v>477</v>
      </c>
      <c r="C20" s="250" t="s">
        <v>478</v>
      </c>
      <c r="D20" s="242" t="s">
        <v>261</v>
      </c>
      <c r="E20" s="243">
        <v>24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6.2E-2</v>
      </c>
      <c r="V20" s="224">
        <f>ROUND(E20*U20,2)</f>
        <v>1.49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7</v>
      </c>
      <c r="B21" s="241" t="s">
        <v>786</v>
      </c>
      <c r="C21" s="250" t="s">
        <v>787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3.0000000000000001E-5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0.20599999999999999</v>
      </c>
      <c r="V21" s="224">
        <f>ROUND(E21*U21,2)</f>
        <v>0.21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481</v>
      </c>
      <c r="C22" s="250" t="s">
        <v>482</v>
      </c>
      <c r="D22" s="242" t="s">
        <v>232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3.0000000000000001E-5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0.22700000000000001</v>
      </c>
      <c r="V22" s="224">
        <f>ROUND(E22*U22,2)</f>
        <v>0.23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9</v>
      </c>
      <c r="B23" s="241" t="s">
        <v>952</v>
      </c>
      <c r="C23" s="250" t="s">
        <v>953</v>
      </c>
      <c r="D23" s="242" t="s">
        <v>232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3.0000000000000001E-5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0.26900000000000002</v>
      </c>
      <c r="V23" s="224">
        <f>ROUND(E23*U23,2)</f>
        <v>0.27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10</v>
      </c>
      <c r="B24" s="241" t="s">
        <v>483</v>
      </c>
      <c r="C24" s="250" t="s">
        <v>484</v>
      </c>
      <c r="D24" s="242" t="s">
        <v>314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5.9999999999999995E-4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0.3</v>
      </c>
      <c r="V24" s="224">
        <f>ROUND(E24*U24,2)</f>
        <v>0.3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11</v>
      </c>
      <c r="B25" s="241" t="s">
        <v>485</v>
      </c>
      <c r="C25" s="250" t="s">
        <v>486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1.7000000000000001E-4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0.17299999999999999</v>
      </c>
      <c r="V25" s="224">
        <f>ROUND(E25*U25,2)</f>
        <v>0.17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40">
        <v>12</v>
      </c>
      <c r="B26" s="241" t="s">
        <v>364</v>
      </c>
      <c r="C26" s="250" t="s">
        <v>487</v>
      </c>
      <c r="D26" s="242" t="s">
        <v>261</v>
      </c>
      <c r="E26" s="243">
        <v>5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3.6999999999999999E-4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3.1E-2</v>
      </c>
      <c r="V26" s="224">
        <f>ROUND(E26*U26,2)</f>
        <v>0.16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13</v>
      </c>
      <c r="B27" s="241" t="s">
        <v>488</v>
      </c>
      <c r="C27" s="250" t="s">
        <v>489</v>
      </c>
      <c r="D27" s="242" t="s">
        <v>261</v>
      </c>
      <c r="E27" s="243">
        <v>24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214</v>
      </c>
      <c r="T27" s="224" t="s">
        <v>233</v>
      </c>
      <c r="U27" s="224">
        <v>1.9E-2</v>
      </c>
      <c r="V27" s="224">
        <f>ROUND(E27*U27,2)</f>
        <v>0.46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14</v>
      </c>
      <c r="B28" s="241" t="s">
        <v>436</v>
      </c>
      <c r="C28" s="250" t="s">
        <v>490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2.5699999999999998E-3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0.433</v>
      </c>
      <c r="V28" s="224">
        <f>ROUND(E28*U28,2)</f>
        <v>0.43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15</v>
      </c>
      <c r="B29" s="241" t="s">
        <v>491</v>
      </c>
      <c r="C29" s="250" t="s">
        <v>492</v>
      </c>
      <c r="D29" s="242" t="s">
        <v>232</v>
      </c>
      <c r="E29" s="243">
        <v>1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2.5699999999999998E-3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233</v>
      </c>
      <c r="U29" s="224">
        <v>0.433</v>
      </c>
      <c r="V29" s="224">
        <f>ROUND(E29*U29,2)</f>
        <v>0.43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16</v>
      </c>
      <c r="B30" s="241" t="s">
        <v>796</v>
      </c>
      <c r="C30" s="250" t="s">
        <v>797</v>
      </c>
      <c r="D30" s="242" t="s">
        <v>232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6.9999999999999994E-5</v>
      </c>
      <c r="O30" s="224">
        <f>ROUND(E30*N30,2)</f>
        <v>0</v>
      </c>
      <c r="P30" s="224">
        <v>0</v>
      </c>
      <c r="Q30" s="224">
        <f>ROUND(E30*P30,2)</f>
        <v>0</v>
      </c>
      <c r="R30" s="224" t="s">
        <v>495</v>
      </c>
      <c r="S30" s="224" t="s">
        <v>214</v>
      </c>
      <c r="T30" s="224" t="s">
        <v>298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17</v>
      </c>
      <c r="B31" s="241" t="s">
        <v>493</v>
      </c>
      <c r="C31" s="250" t="s">
        <v>494</v>
      </c>
      <c r="D31" s="242" t="s">
        <v>232</v>
      </c>
      <c r="E31" s="243">
        <v>3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1.2999999999999999E-4</v>
      </c>
      <c r="O31" s="224">
        <f>ROUND(E31*N31,2)</f>
        <v>0</v>
      </c>
      <c r="P31" s="224">
        <v>0</v>
      </c>
      <c r="Q31" s="224">
        <f>ROUND(E31*P31,2)</f>
        <v>0</v>
      </c>
      <c r="R31" s="224" t="s">
        <v>495</v>
      </c>
      <c r="S31" s="224" t="s">
        <v>214</v>
      </c>
      <c r="T31" s="224" t="s">
        <v>298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18</v>
      </c>
      <c r="B32" s="241" t="s">
        <v>954</v>
      </c>
      <c r="C32" s="250" t="s">
        <v>955</v>
      </c>
      <c r="D32" s="242" t="s">
        <v>232</v>
      </c>
      <c r="E32" s="243">
        <v>8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1.7000000000000001E-4</v>
      </c>
      <c r="O32" s="224">
        <f>ROUND(E32*N32,2)</f>
        <v>0</v>
      </c>
      <c r="P32" s="224">
        <v>0</v>
      </c>
      <c r="Q32" s="224">
        <f>ROUND(E32*P32,2)</f>
        <v>0</v>
      </c>
      <c r="R32" s="224" t="s">
        <v>495</v>
      </c>
      <c r="S32" s="224" t="s">
        <v>214</v>
      </c>
      <c r="T32" s="224" t="s">
        <v>298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19</v>
      </c>
      <c r="B33" s="241" t="s">
        <v>499</v>
      </c>
      <c r="C33" s="250" t="s">
        <v>500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9.0000000000000006E-5</v>
      </c>
      <c r="O33" s="224">
        <f>ROUND(E33*N33,2)</f>
        <v>0</v>
      </c>
      <c r="P33" s="224">
        <v>0</v>
      </c>
      <c r="Q33" s="224">
        <f>ROUND(E33*P33,2)</f>
        <v>0</v>
      </c>
      <c r="R33" s="224" t="s">
        <v>495</v>
      </c>
      <c r="S33" s="224" t="s">
        <v>214</v>
      </c>
      <c r="T33" s="224" t="s">
        <v>498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20</v>
      </c>
      <c r="B34" s="241" t="s">
        <v>956</v>
      </c>
      <c r="C34" s="250" t="s">
        <v>957</v>
      </c>
      <c r="D34" s="242" t="s">
        <v>232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1.2999999999999999E-4</v>
      </c>
      <c r="O34" s="224">
        <f>ROUND(E34*N34,2)</f>
        <v>0</v>
      </c>
      <c r="P34" s="224">
        <v>0</v>
      </c>
      <c r="Q34" s="224">
        <f>ROUND(E34*P34,2)</f>
        <v>0</v>
      </c>
      <c r="R34" s="224" t="s">
        <v>495</v>
      </c>
      <c r="S34" s="224" t="s">
        <v>214</v>
      </c>
      <c r="T34" s="224" t="s">
        <v>498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21</v>
      </c>
      <c r="B35" s="241" t="s">
        <v>958</v>
      </c>
      <c r="C35" s="250" t="s">
        <v>959</v>
      </c>
      <c r="D35" s="242" t="s">
        <v>232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1.3999999999999999E-4</v>
      </c>
      <c r="O35" s="224">
        <f>ROUND(E35*N35,2)</f>
        <v>0</v>
      </c>
      <c r="P35" s="224">
        <v>0</v>
      </c>
      <c r="Q35" s="224">
        <f>ROUND(E35*P35,2)</f>
        <v>0</v>
      </c>
      <c r="R35" s="224" t="s">
        <v>495</v>
      </c>
      <c r="S35" s="224" t="s">
        <v>214</v>
      </c>
      <c r="T35" s="224" t="s">
        <v>498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22</v>
      </c>
      <c r="B36" s="241" t="s">
        <v>806</v>
      </c>
      <c r="C36" s="250" t="s">
        <v>960</v>
      </c>
      <c r="D36" s="242" t="s">
        <v>232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3.8000000000000002E-4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298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23</v>
      </c>
      <c r="B37" s="241" t="s">
        <v>961</v>
      </c>
      <c r="C37" s="250" t="s">
        <v>962</v>
      </c>
      <c r="D37" s="242" t="s">
        <v>232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8.8999999999999995E-4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298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24</v>
      </c>
      <c r="B38" s="241" t="s">
        <v>505</v>
      </c>
      <c r="C38" s="250" t="s">
        <v>506</v>
      </c>
      <c r="D38" s="242" t="s">
        <v>277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8.9999999999999993E-3</v>
      </c>
      <c r="O38" s="224">
        <f>ROUND(E38*N38,2)</f>
        <v>0.01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40">
        <v>25</v>
      </c>
      <c r="B39" s="241" t="s">
        <v>507</v>
      </c>
      <c r="C39" s="250" t="s">
        <v>508</v>
      </c>
      <c r="D39" s="242" t="s">
        <v>277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1.9E-3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248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33.75" outlineLevel="1" x14ac:dyDescent="0.2">
      <c r="A40" s="240">
        <v>26</v>
      </c>
      <c r="B40" s="241" t="s">
        <v>509</v>
      </c>
      <c r="C40" s="250" t="s">
        <v>510</v>
      </c>
      <c r="D40" s="242" t="s">
        <v>277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1E-3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248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22.5" outlineLevel="1" x14ac:dyDescent="0.2">
      <c r="A41" s="240">
        <v>27</v>
      </c>
      <c r="B41" s="241" t="s">
        <v>511</v>
      </c>
      <c r="C41" s="250" t="s">
        <v>512</v>
      </c>
      <c r="D41" s="242" t="s">
        <v>277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5.0000000000000001E-4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248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40">
        <v>28</v>
      </c>
      <c r="B42" s="241" t="s">
        <v>420</v>
      </c>
      <c r="C42" s="250" t="s">
        <v>421</v>
      </c>
      <c r="D42" s="242" t="s">
        <v>314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0.05</v>
      </c>
      <c r="O42" s="224">
        <f>ROUND(E42*N42,2)</f>
        <v>0.05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29</v>
      </c>
      <c r="B43" s="241" t="s">
        <v>513</v>
      </c>
      <c r="C43" s="250" t="s">
        <v>514</v>
      </c>
      <c r="D43" s="242" t="s">
        <v>255</v>
      </c>
      <c r="E43" s="243">
        <v>0.41800999999999999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1.333</v>
      </c>
      <c r="V43" s="224">
        <f>ROUND(E43*U43,2)</f>
        <v>0.56000000000000005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30</v>
      </c>
      <c r="B44" s="241" t="s">
        <v>515</v>
      </c>
      <c r="C44" s="250" t="s">
        <v>516</v>
      </c>
      <c r="D44" s="242" t="s">
        <v>255</v>
      </c>
      <c r="E44" s="243">
        <v>0.41800999999999999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214</v>
      </c>
      <c r="T44" s="224" t="s">
        <v>233</v>
      </c>
      <c r="U44" s="224">
        <v>0.72799999999999998</v>
      </c>
      <c r="V44" s="224">
        <f>ROUND(E44*U44,2)</f>
        <v>0.3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256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x14ac:dyDescent="0.2">
      <c r="A45" s="227" t="s">
        <v>209</v>
      </c>
      <c r="B45" s="228" t="s">
        <v>153</v>
      </c>
      <c r="C45" s="247" t="s">
        <v>154</v>
      </c>
      <c r="D45" s="229"/>
      <c r="E45" s="230"/>
      <c r="F45" s="231"/>
      <c r="G45" s="232">
        <f>SUMIF(AG46:AG47,"&lt;&gt;NOR",G46:G47)</f>
        <v>0</v>
      </c>
      <c r="H45" s="226"/>
      <c r="I45" s="226">
        <f>SUM(I46:I47)</f>
        <v>0</v>
      </c>
      <c r="J45" s="226"/>
      <c r="K45" s="226">
        <f>SUM(K46:K47)</f>
        <v>0</v>
      </c>
      <c r="L45" s="226"/>
      <c r="M45" s="226">
        <f>SUM(M46:M47)</f>
        <v>0</v>
      </c>
      <c r="N45" s="226"/>
      <c r="O45" s="226">
        <f>SUM(O46:O47)</f>
        <v>0</v>
      </c>
      <c r="P45" s="226"/>
      <c r="Q45" s="226">
        <f>SUM(Q46:Q47)</f>
        <v>0</v>
      </c>
      <c r="R45" s="226"/>
      <c r="S45" s="226"/>
      <c r="T45" s="226"/>
      <c r="U45" s="226"/>
      <c r="V45" s="226">
        <f>SUM(V46:V47)</f>
        <v>6.08</v>
      </c>
      <c r="W45" s="226"/>
      <c r="AG45" t="s">
        <v>210</v>
      </c>
    </row>
    <row r="46" spans="1:60" outlineLevel="1" x14ac:dyDescent="0.2">
      <c r="A46" s="240">
        <v>31</v>
      </c>
      <c r="B46" s="241" t="s">
        <v>448</v>
      </c>
      <c r="C46" s="250" t="s">
        <v>449</v>
      </c>
      <c r="D46" s="242" t="s">
        <v>450</v>
      </c>
      <c r="E46" s="243">
        <v>20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6.0000000000000002E-5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233</v>
      </c>
      <c r="U46" s="224">
        <v>0.30399999999999999</v>
      </c>
      <c r="V46" s="224">
        <f>ROUND(E46*U46,2)</f>
        <v>6.08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32</v>
      </c>
      <c r="B47" s="241" t="s">
        <v>451</v>
      </c>
      <c r="C47" s="250" t="s">
        <v>452</v>
      </c>
      <c r="D47" s="242" t="s">
        <v>255</v>
      </c>
      <c r="E47" s="243">
        <v>1.1999999999999999E-3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233</v>
      </c>
      <c r="U47" s="224">
        <v>3.0059999999999998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256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155</v>
      </c>
      <c r="C48" s="247" t="s">
        <v>156</v>
      </c>
      <c r="D48" s="229"/>
      <c r="E48" s="230"/>
      <c r="F48" s="231"/>
      <c r="G48" s="232">
        <f>SUMIF(AG49:AG51,"&lt;&gt;NOR",G49:G51)</f>
        <v>0</v>
      </c>
      <c r="H48" s="226"/>
      <c r="I48" s="226">
        <f>SUM(I49:I51)</f>
        <v>0</v>
      </c>
      <c r="J48" s="226"/>
      <c r="K48" s="226">
        <f>SUM(K49:K51)</f>
        <v>0</v>
      </c>
      <c r="L48" s="226"/>
      <c r="M48" s="226">
        <f>SUM(M49:M51)</f>
        <v>0</v>
      </c>
      <c r="N48" s="226"/>
      <c r="O48" s="226">
        <f>SUM(O49:O51)</f>
        <v>0</v>
      </c>
      <c r="P48" s="226"/>
      <c r="Q48" s="226">
        <f>SUM(Q49:Q51)</f>
        <v>0</v>
      </c>
      <c r="R48" s="226"/>
      <c r="S48" s="226"/>
      <c r="T48" s="226"/>
      <c r="U48" s="226"/>
      <c r="V48" s="226">
        <f>SUM(V49:V51)</f>
        <v>1.64</v>
      </c>
      <c r="W48" s="226"/>
      <c r="AG48" t="s">
        <v>210</v>
      </c>
    </row>
    <row r="49" spans="1:60" outlineLevel="1" x14ac:dyDescent="0.2">
      <c r="A49" s="233">
        <v>33</v>
      </c>
      <c r="B49" s="234" t="s">
        <v>453</v>
      </c>
      <c r="C49" s="248" t="s">
        <v>454</v>
      </c>
      <c r="D49" s="235" t="s">
        <v>241</v>
      </c>
      <c r="E49" s="236">
        <v>1.2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3.1E-4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0.40300000000000002</v>
      </c>
      <c r="V49" s="224">
        <f>ROUND(E49*U49,2)</f>
        <v>0.48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49" t="s">
        <v>455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218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34</v>
      </c>
      <c r="B51" s="241" t="s">
        <v>456</v>
      </c>
      <c r="C51" s="250" t="s">
        <v>457</v>
      </c>
      <c r="D51" s="242" t="s">
        <v>261</v>
      </c>
      <c r="E51" s="243">
        <v>10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9.0000000000000006E-5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0.11600000000000001</v>
      </c>
      <c r="V51" s="224">
        <f>ROUND(E51*U51,2)</f>
        <v>1.1599999999999999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x14ac:dyDescent="0.2">
      <c r="A52" s="227" t="s">
        <v>209</v>
      </c>
      <c r="B52" s="228" t="s">
        <v>173</v>
      </c>
      <c r="C52" s="247" t="s">
        <v>174</v>
      </c>
      <c r="D52" s="229"/>
      <c r="E52" s="230"/>
      <c r="F52" s="231"/>
      <c r="G52" s="232">
        <f>SUMIF(AG53:AG54,"&lt;&gt;NOR",G53:G54)</f>
        <v>0</v>
      </c>
      <c r="H52" s="226"/>
      <c r="I52" s="226">
        <f>SUM(I53:I54)</f>
        <v>0</v>
      </c>
      <c r="J52" s="226"/>
      <c r="K52" s="226">
        <f>SUM(K53:K54)</f>
        <v>0</v>
      </c>
      <c r="L52" s="226"/>
      <c r="M52" s="226">
        <f>SUM(M53:M54)</f>
        <v>0</v>
      </c>
      <c r="N52" s="226"/>
      <c r="O52" s="226">
        <f>SUM(O53:O54)</f>
        <v>0</v>
      </c>
      <c r="P52" s="226"/>
      <c r="Q52" s="226">
        <f>SUM(Q53:Q54)</f>
        <v>0</v>
      </c>
      <c r="R52" s="226"/>
      <c r="S52" s="226"/>
      <c r="T52" s="226"/>
      <c r="U52" s="226"/>
      <c r="V52" s="226">
        <f>SUM(V53:V54)</f>
        <v>7</v>
      </c>
      <c r="W52" s="226"/>
      <c r="AG52" t="s">
        <v>210</v>
      </c>
    </row>
    <row r="53" spans="1:60" outlineLevel="1" x14ac:dyDescent="0.2">
      <c r="A53" s="240">
        <v>35</v>
      </c>
      <c r="B53" s="241" t="s">
        <v>517</v>
      </c>
      <c r="C53" s="250" t="s">
        <v>518</v>
      </c>
      <c r="D53" s="242" t="s">
        <v>264</v>
      </c>
      <c r="E53" s="243">
        <v>3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214</v>
      </c>
      <c r="T53" s="224" t="s">
        <v>215</v>
      </c>
      <c r="U53" s="224">
        <v>1</v>
      </c>
      <c r="V53" s="224">
        <f>ROUND(E53*U53,2)</f>
        <v>3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36</v>
      </c>
      <c r="B54" s="241" t="s">
        <v>519</v>
      </c>
      <c r="C54" s="250" t="s">
        <v>520</v>
      </c>
      <c r="D54" s="242" t="s">
        <v>264</v>
      </c>
      <c r="E54" s="243">
        <v>4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214</v>
      </c>
      <c r="T54" s="224" t="s">
        <v>215</v>
      </c>
      <c r="U54" s="224">
        <v>1</v>
      </c>
      <c r="V54" s="224">
        <f>ROUND(E54*U54,2)</f>
        <v>4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x14ac:dyDescent="0.2">
      <c r="A55" s="227" t="s">
        <v>209</v>
      </c>
      <c r="B55" s="228" t="s">
        <v>183</v>
      </c>
      <c r="C55" s="247" t="s">
        <v>30</v>
      </c>
      <c r="D55" s="229"/>
      <c r="E55" s="230"/>
      <c r="F55" s="231"/>
      <c r="G55" s="232">
        <f>SUMIF(AG56:AG56,"&lt;&gt;NOR",G56:G56)</f>
        <v>0</v>
      </c>
      <c r="H55" s="226"/>
      <c r="I55" s="226">
        <f>SUM(I56:I56)</f>
        <v>0</v>
      </c>
      <c r="J55" s="226"/>
      <c r="K55" s="226">
        <f>SUM(K56:K56)</f>
        <v>0</v>
      </c>
      <c r="L55" s="226"/>
      <c r="M55" s="226">
        <f>SUM(M56:M56)</f>
        <v>0</v>
      </c>
      <c r="N55" s="226"/>
      <c r="O55" s="226">
        <f>SUM(O56:O56)</f>
        <v>0</v>
      </c>
      <c r="P55" s="226"/>
      <c r="Q55" s="226">
        <f>SUM(Q56:Q56)</f>
        <v>0</v>
      </c>
      <c r="R55" s="226"/>
      <c r="S55" s="226"/>
      <c r="T55" s="226"/>
      <c r="U55" s="226"/>
      <c r="V55" s="226">
        <f>SUM(V56:V56)</f>
        <v>0</v>
      </c>
      <c r="W55" s="226"/>
      <c r="AG55" t="s">
        <v>210</v>
      </c>
    </row>
    <row r="56" spans="1:60" outlineLevel="1" x14ac:dyDescent="0.2">
      <c r="A56" s="233">
        <v>37</v>
      </c>
      <c r="B56" s="234" t="s">
        <v>465</v>
      </c>
      <c r="C56" s="248" t="s">
        <v>466</v>
      </c>
      <c r="D56" s="235" t="s">
        <v>314</v>
      </c>
      <c r="E56" s="236">
        <v>1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x14ac:dyDescent="0.2">
      <c r="A57" s="5"/>
      <c r="B57" s="6"/>
      <c r="C57" s="251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 x14ac:dyDescent="0.2">
      <c r="A58" s="207"/>
      <c r="B58" s="208" t="s">
        <v>31</v>
      </c>
      <c r="C58" s="252"/>
      <c r="D58" s="209"/>
      <c r="E58" s="210"/>
      <c r="F58" s="210"/>
      <c r="G58" s="246">
        <f>G8+G45+G48+G52+G55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0</v>
      </c>
      <c r="AG58" t="s">
        <v>226</v>
      </c>
    </row>
    <row r="59" spans="1:60" x14ac:dyDescent="0.2">
      <c r="A59" s="5"/>
      <c r="B59" s="6"/>
      <c r="C59" s="251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5"/>
      <c r="B60" s="6"/>
      <c r="C60" s="251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1" t="s">
        <v>227</v>
      </c>
      <c r="B61" s="211"/>
      <c r="C61" s="253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2"/>
      <c r="B62" s="213"/>
      <c r="C62" s="254"/>
      <c r="D62" s="213"/>
      <c r="E62" s="213"/>
      <c r="F62" s="213"/>
      <c r="G62" s="21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G62" t="s">
        <v>228</v>
      </c>
    </row>
    <row r="63" spans="1:60" x14ac:dyDescent="0.2">
      <c r="A63" s="215"/>
      <c r="B63" s="216"/>
      <c r="C63" s="255"/>
      <c r="D63" s="216"/>
      <c r="E63" s="216"/>
      <c r="F63" s="216"/>
      <c r="G63" s="21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15"/>
      <c r="B64" s="216"/>
      <c r="C64" s="255"/>
      <c r="D64" s="216"/>
      <c r="E64" s="216"/>
      <c r="F64" s="216"/>
      <c r="G64" s="21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215"/>
      <c r="B65" s="216"/>
      <c r="C65" s="255"/>
      <c r="D65" s="216"/>
      <c r="E65" s="216"/>
      <c r="F65" s="216"/>
      <c r="G65" s="21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8"/>
      <c r="B66" s="219"/>
      <c r="C66" s="256"/>
      <c r="D66" s="219"/>
      <c r="E66" s="219"/>
      <c r="F66" s="219"/>
      <c r="G66" s="22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251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C68" s="257"/>
      <c r="D68" s="188"/>
      <c r="AG68" t="s">
        <v>229</v>
      </c>
    </row>
    <row r="69" spans="1:33" x14ac:dyDescent="0.2">
      <c r="D69" s="188"/>
    </row>
    <row r="70" spans="1:33" x14ac:dyDescent="0.2">
      <c r="D70" s="188"/>
    </row>
    <row r="71" spans="1:33" x14ac:dyDescent="0.2">
      <c r="D71" s="188"/>
    </row>
    <row r="72" spans="1:33" x14ac:dyDescent="0.2">
      <c r="D72" s="188"/>
    </row>
    <row r="73" spans="1:33" x14ac:dyDescent="0.2">
      <c r="D73" s="188"/>
    </row>
    <row r="74" spans="1:33" x14ac:dyDescent="0.2">
      <c r="D74" s="188"/>
    </row>
    <row r="75" spans="1:33" x14ac:dyDescent="0.2">
      <c r="D75" s="188"/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16:G16"/>
    <mergeCell ref="C17:G17"/>
    <mergeCell ref="C50:G50"/>
    <mergeCell ref="A1:G1"/>
    <mergeCell ref="C2:G2"/>
    <mergeCell ref="C3:G3"/>
    <mergeCell ref="C4:G4"/>
    <mergeCell ref="A61:C61"/>
    <mergeCell ref="A62:G66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72</v>
      </c>
      <c r="C3" s="193" t="s">
        <v>73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SUMIF(AG9:AG11,"&lt;&gt;NOR",G9:G11)</f>
        <v>0</v>
      </c>
      <c r="H8" s="226"/>
      <c r="I8" s="226">
        <f>SUM(I9:I11)</f>
        <v>0</v>
      </c>
      <c r="J8" s="226"/>
      <c r="K8" s="226">
        <f>SUM(K9:K11)</f>
        <v>0</v>
      </c>
      <c r="L8" s="226"/>
      <c r="M8" s="226">
        <f>SUM(M9:M11)</f>
        <v>0</v>
      </c>
      <c r="N8" s="226"/>
      <c r="O8" s="226">
        <f>SUM(O9:O11)</f>
        <v>0</v>
      </c>
      <c r="P8" s="226"/>
      <c r="Q8" s="226">
        <f>SUM(Q9:Q11)</f>
        <v>0</v>
      </c>
      <c r="R8" s="226"/>
      <c r="S8" s="226"/>
      <c r="T8" s="226"/>
      <c r="U8" s="226"/>
      <c r="V8" s="226">
        <f>SUM(V9:V11)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x14ac:dyDescent="0.2">
      <c r="A12" s="227" t="s">
        <v>209</v>
      </c>
      <c r="B12" s="228" t="s">
        <v>169</v>
      </c>
      <c r="C12" s="247" t="s">
        <v>170</v>
      </c>
      <c r="D12" s="229"/>
      <c r="E12" s="230"/>
      <c r="F12" s="231"/>
      <c r="G12" s="232">
        <f>SUMIF(AG13:AG13,"&lt;&gt;NOR",G13:G13)</f>
        <v>0</v>
      </c>
      <c r="H12" s="226"/>
      <c r="I12" s="226">
        <f>SUM(I13:I13)</f>
        <v>0</v>
      </c>
      <c r="J12" s="226"/>
      <c r="K12" s="226">
        <f>SUM(K13:K13)</f>
        <v>0</v>
      </c>
      <c r="L12" s="226"/>
      <c r="M12" s="226">
        <f>SUM(M13:M13)</f>
        <v>0</v>
      </c>
      <c r="N12" s="226"/>
      <c r="O12" s="226">
        <f>SUM(O13:O13)</f>
        <v>0</v>
      </c>
      <c r="P12" s="226"/>
      <c r="Q12" s="226">
        <f>SUM(Q13:Q13)</f>
        <v>0</v>
      </c>
      <c r="R12" s="226"/>
      <c r="S12" s="226"/>
      <c r="T12" s="226"/>
      <c r="U12" s="226"/>
      <c r="V12" s="226">
        <f>SUM(V13:V13)</f>
        <v>0</v>
      </c>
      <c r="W12" s="226"/>
      <c r="AG12" t="s">
        <v>210</v>
      </c>
    </row>
    <row r="13" spans="1:60" ht="22.5" outlineLevel="1" x14ac:dyDescent="0.2">
      <c r="A13" s="240">
        <v>4</v>
      </c>
      <c r="B13" s="241" t="s">
        <v>525</v>
      </c>
      <c r="C13" s="250" t="s">
        <v>526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x14ac:dyDescent="0.2">
      <c r="A14" s="227" t="s">
        <v>209</v>
      </c>
      <c r="B14" s="228" t="s">
        <v>161</v>
      </c>
      <c r="C14" s="247" t="s">
        <v>162</v>
      </c>
      <c r="D14" s="229"/>
      <c r="E14" s="230"/>
      <c r="F14" s="231"/>
      <c r="G14" s="232">
        <f>SUMIF(AG15:AG18,"&lt;&gt;NOR",G15:G18)</f>
        <v>0</v>
      </c>
      <c r="H14" s="226"/>
      <c r="I14" s="226">
        <f>SUM(I15:I18)</f>
        <v>0</v>
      </c>
      <c r="J14" s="226"/>
      <c r="K14" s="226">
        <f>SUM(K15:K18)</f>
        <v>0</v>
      </c>
      <c r="L14" s="226"/>
      <c r="M14" s="226">
        <f>SUM(M15:M18)</f>
        <v>0</v>
      </c>
      <c r="N14" s="226"/>
      <c r="O14" s="226">
        <f>SUM(O15:O18)</f>
        <v>0</v>
      </c>
      <c r="P14" s="226"/>
      <c r="Q14" s="226">
        <f>SUM(Q15:Q18)</f>
        <v>0</v>
      </c>
      <c r="R14" s="226"/>
      <c r="S14" s="226"/>
      <c r="T14" s="226"/>
      <c r="U14" s="226"/>
      <c r="V14" s="226">
        <f>SUM(V15:V18)</f>
        <v>0</v>
      </c>
      <c r="W14" s="226"/>
      <c r="AG14" t="s">
        <v>210</v>
      </c>
    </row>
    <row r="15" spans="1:60" ht="22.5" outlineLevel="1" x14ac:dyDescent="0.2">
      <c r="A15" s="240">
        <v>5</v>
      </c>
      <c r="B15" s="241" t="s">
        <v>527</v>
      </c>
      <c r="C15" s="250" t="s">
        <v>528</v>
      </c>
      <c r="D15" s="242" t="s">
        <v>277</v>
      </c>
      <c r="E15" s="243">
        <v>1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215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6</v>
      </c>
      <c r="B16" s="241" t="s">
        <v>529</v>
      </c>
      <c r="C16" s="250" t="s">
        <v>530</v>
      </c>
      <c r="D16" s="242" t="s">
        <v>277</v>
      </c>
      <c r="E16" s="243">
        <v>1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215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531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40">
        <v>7</v>
      </c>
      <c r="B17" s="241" t="s">
        <v>532</v>
      </c>
      <c r="C17" s="250" t="s">
        <v>533</v>
      </c>
      <c r="D17" s="242" t="s">
        <v>277</v>
      </c>
      <c r="E17" s="243">
        <v>1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8</v>
      </c>
      <c r="B18" s="241" t="s">
        <v>534</v>
      </c>
      <c r="C18" s="250" t="s">
        <v>535</v>
      </c>
      <c r="D18" s="242" t="s">
        <v>277</v>
      </c>
      <c r="E18" s="243">
        <v>12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233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248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x14ac:dyDescent="0.2">
      <c r="A19" s="227" t="s">
        <v>209</v>
      </c>
      <c r="B19" s="228" t="s">
        <v>169</v>
      </c>
      <c r="C19" s="247" t="s">
        <v>170</v>
      </c>
      <c r="D19" s="229"/>
      <c r="E19" s="230"/>
      <c r="F19" s="231"/>
      <c r="G19" s="232">
        <f>SUMIF(AG20:AG21,"&lt;&gt;NOR",G20:G21)</f>
        <v>0</v>
      </c>
      <c r="H19" s="226"/>
      <c r="I19" s="226">
        <f>SUM(I20:I21)</f>
        <v>0</v>
      </c>
      <c r="J19" s="226"/>
      <c r="K19" s="226">
        <f>SUM(K20:K21)</f>
        <v>0</v>
      </c>
      <c r="L19" s="226"/>
      <c r="M19" s="226">
        <f>SUM(M20:M21)</f>
        <v>0</v>
      </c>
      <c r="N19" s="226"/>
      <c r="O19" s="226">
        <f>SUM(O20:O21)</f>
        <v>0</v>
      </c>
      <c r="P19" s="226"/>
      <c r="Q19" s="226">
        <f>SUM(Q20:Q21)</f>
        <v>0</v>
      </c>
      <c r="R19" s="226"/>
      <c r="S19" s="226"/>
      <c r="T19" s="226"/>
      <c r="U19" s="226"/>
      <c r="V19" s="226">
        <f>SUM(V20:V21)</f>
        <v>0</v>
      </c>
      <c r="W19" s="226"/>
      <c r="AG19" t="s">
        <v>210</v>
      </c>
    </row>
    <row r="20" spans="1:60" outlineLevel="1" x14ac:dyDescent="0.2">
      <c r="A20" s="240">
        <v>9</v>
      </c>
      <c r="B20" s="241" t="s">
        <v>534</v>
      </c>
      <c r="C20" s="250" t="s">
        <v>535</v>
      </c>
      <c r="D20" s="242" t="s">
        <v>277</v>
      </c>
      <c r="E20" s="243">
        <v>12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215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531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10</v>
      </c>
      <c r="B21" s="241" t="s">
        <v>536</v>
      </c>
      <c r="C21" s="250" t="s">
        <v>537</v>
      </c>
      <c r="D21" s="242" t="s">
        <v>277</v>
      </c>
      <c r="E21" s="243">
        <v>4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531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7" t="s">
        <v>209</v>
      </c>
      <c r="B22" s="228" t="s">
        <v>161</v>
      </c>
      <c r="C22" s="247" t="s">
        <v>162</v>
      </c>
      <c r="D22" s="229"/>
      <c r="E22" s="230"/>
      <c r="F22" s="231"/>
      <c r="G22" s="232">
        <f>SUMIF(AG23:AG25,"&lt;&gt;NOR",G23:G25)</f>
        <v>0</v>
      </c>
      <c r="H22" s="226"/>
      <c r="I22" s="226">
        <f>SUM(I23:I25)</f>
        <v>0</v>
      </c>
      <c r="J22" s="226"/>
      <c r="K22" s="226">
        <f>SUM(K23:K25)</f>
        <v>0</v>
      </c>
      <c r="L22" s="226"/>
      <c r="M22" s="226">
        <f>SUM(M23:M25)</f>
        <v>0</v>
      </c>
      <c r="N22" s="226"/>
      <c r="O22" s="226">
        <f>SUM(O23:O25)</f>
        <v>0</v>
      </c>
      <c r="P22" s="226"/>
      <c r="Q22" s="226">
        <f>SUM(Q23:Q25)</f>
        <v>0</v>
      </c>
      <c r="R22" s="226"/>
      <c r="S22" s="226"/>
      <c r="T22" s="226"/>
      <c r="U22" s="226"/>
      <c r="V22" s="226">
        <f>SUM(V23:V25)</f>
        <v>0</v>
      </c>
      <c r="W22" s="226"/>
      <c r="AG22" t="s">
        <v>210</v>
      </c>
    </row>
    <row r="23" spans="1:60" outlineLevel="1" x14ac:dyDescent="0.2">
      <c r="A23" s="240">
        <v>11</v>
      </c>
      <c r="B23" s="241" t="s">
        <v>536</v>
      </c>
      <c r="C23" s="250" t="s">
        <v>537</v>
      </c>
      <c r="D23" s="242" t="s">
        <v>277</v>
      </c>
      <c r="E23" s="243">
        <v>4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12</v>
      </c>
      <c r="B24" s="241" t="s">
        <v>538</v>
      </c>
      <c r="C24" s="250" t="s">
        <v>539</v>
      </c>
      <c r="D24" s="242" t="s">
        <v>277</v>
      </c>
      <c r="E24" s="243">
        <v>5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33.75" outlineLevel="1" x14ac:dyDescent="0.2">
      <c r="A25" s="240">
        <v>13</v>
      </c>
      <c r="B25" s="241" t="s">
        <v>540</v>
      </c>
      <c r="C25" s="250" t="s">
        <v>541</v>
      </c>
      <c r="D25" s="242" t="s">
        <v>314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215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x14ac:dyDescent="0.2">
      <c r="A26" s="227" t="s">
        <v>209</v>
      </c>
      <c r="B26" s="228" t="s">
        <v>163</v>
      </c>
      <c r="C26" s="247" t="s">
        <v>164</v>
      </c>
      <c r="D26" s="229"/>
      <c r="E26" s="230"/>
      <c r="F26" s="231"/>
      <c r="G26" s="232">
        <f>SUMIF(AG27:AG32,"&lt;&gt;NOR",G27:G32)</f>
        <v>0</v>
      </c>
      <c r="H26" s="226"/>
      <c r="I26" s="226">
        <f>SUM(I27:I32)</f>
        <v>0</v>
      </c>
      <c r="J26" s="226"/>
      <c r="K26" s="226">
        <f>SUM(K27:K32)</f>
        <v>0</v>
      </c>
      <c r="L26" s="226"/>
      <c r="M26" s="226">
        <f>SUM(M27:M32)</f>
        <v>0</v>
      </c>
      <c r="N26" s="226"/>
      <c r="O26" s="226">
        <f>SUM(O27:O32)</f>
        <v>0</v>
      </c>
      <c r="P26" s="226"/>
      <c r="Q26" s="226">
        <f>SUM(Q27:Q32)</f>
        <v>0</v>
      </c>
      <c r="R26" s="226"/>
      <c r="S26" s="226"/>
      <c r="T26" s="226"/>
      <c r="U26" s="226"/>
      <c r="V26" s="226">
        <f>SUM(V27:V32)</f>
        <v>0</v>
      </c>
      <c r="W26" s="226"/>
      <c r="AG26" t="s">
        <v>210</v>
      </c>
    </row>
    <row r="27" spans="1:60" ht="33.75" outlineLevel="1" x14ac:dyDescent="0.2">
      <c r="A27" s="240">
        <v>14</v>
      </c>
      <c r="B27" s="241" t="s">
        <v>542</v>
      </c>
      <c r="C27" s="250" t="s">
        <v>543</v>
      </c>
      <c r="D27" s="242" t="s">
        <v>277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33.75" outlineLevel="1" x14ac:dyDescent="0.2">
      <c r="A28" s="240">
        <v>15</v>
      </c>
      <c r="B28" s="241" t="s">
        <v>544</v>
      </c>
      <c r="C28" s="250" t="s">
        <v>545</v>
      </c>
      <c r="D28" s="242" t="s">
        <v>277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215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45" outlineLevel="1" x14ac:dyDescent="0.2">
      <c r="A29" s="240">
        <v>16</v>
      </c>
      <c r="B29" s="241" t="s">
        <v>546</v>
      </c>
      <c r="C29" s="250" t="s">
        <v>547</v>
      </c>
      <c r="D29" s="242" t="s">
        <v>277</v>
      </c>
      <c r="E29" s="243">
        <v>1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233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ht="22.5" outlineLevel="1" x14ac:dyDescent="0.2">
      <c r="A30" s="240">
        <v>17</v>
      </c>
      <c r="B30" s="241" t="s">
        <v>548</v>
      </c>
      <c r="C30" s="250" t="s">
        <v>549</v>
      </c>
      <c r="D30" s="242" t="s">
        <v>277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221</v>
      </c>
      <c r="T30" s="224" t="s">
        <v>233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18</v>
      </c>
      <c r="B31" s="241" t="s">
        <v>550</v>
      </c>
      <c r="C31" s="250" t="s">
        <v>551</v>
      </c>
      <c r="D31" s="242" t="s">
        <v>277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233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19</v>
      </c>
      <c r="B32" s="241" t="s">
        <v>552</v>
      </c>
      <c r="C32" s="250" t="s">
        <v>553</v>
      </c>
      <c r="D32" s="242" t="s">
        <v>277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233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x14ac:dyDescent="0.2">
      <c r="A33" s="227" t="s">
        <v>209</v>
      </c>
      <c r="B33" s="228" t="s">
        <v>165</v>
      </c>
      <c r="C33" s="247" t="s">
        <v>166</v>
      </c>
      <c r="D33" s="229"/>
      <c r="E33" s="230"/>
      <c r="F33" s="231"/>
      <c r="G33" s="232">
        <f>SUMIF(AG34:AG35,"&lt;&gt;NOR",G34:G35)</f>
        <v>0</v>
      </c>
      <c r="H33" s="226"/>
      <c r="I33" s="226">
        <f>SUM(I34:I35)</f>
        <v>0</v>
      </c>
      <c r="J33" s="226"/>
      <c r="K33" s="226">
        <f>SUM(K34:K35)</f>
        <v>0</v>
      </c>
      <c r="L33" s="226"/>
      <c r="M33" s="226">
        <f>SUM(M34:M35)</f>
        <v>0</v>
      </c>
      <c r="N33" s="226"/>
      <c r="O33" s="226">
        <f>SUM(O34:O35)</f>
        <v>0</v>
      </c>
      <c r="P33" s="226"/>
      <c r="Q33" s="226">
        <f>SUM(Q34:Q35)</f>
        <v>0</v>
      </c>
      <c r="R33" s="226"/>
      <c r="S33" s="226"/>
      <c r="T33" s="226"/>
      <c r="U33" s="226"/>
      <c r="V33" s="226">
        <f>SUM(V34:V35)</f>
        <v>0</v>
      </c>
      <c r="W33" s="226"/>
      <c r="AG33" t="s">
        <v>210</v>
      </c>
    </row>
    <row r="34" spans="1:60" ht="22.5" outlineLevel="1" x14ac:dyDescent="0.2">
      <c r="A34" s="240">
        <v>20</v>
      </c>
      <c r="B34" s="241" t="s">
        <v>554</v>
      </c>
      <c r="C34" s="250" t="s">
        <v>555</v>
      </c>
      <c r="D34" s="242" t="s">
        <v>277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233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21</v>
      </c>
      <c r="B35" s="241" t="s">
        <v>556</v>
      </c>
      <c r="C35" s="250" t="s">
        <v>557</v>
      </c>
      <c r="D35" s="242" t="s">
        <v>314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233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x14ac:dyDescent="0.2">
      <c r="A36" s="227" t="s">
        <v>209</v>
      </c>
      <c r="B36" s="228" t="s">
        <v>169</v>
      </c>
      <c r="C36" s="247" t="s">
        <v>170</v>
      </c>
      <c r="D36" s="229"/>
      <c r="E36" s="230"/>
      <c r="F36" s="231"/>
      <c r="G36" s="232">
        <f>SUMIF(AG37:AG38,"&lt;&gt;NOR",G37:G38)</f>
        <v>0</v>
      </c>
      <c r="H36" s="226"/>
      <c r="I36" s="226">
        <f>SUM(I37:I38)</f>
        <v>0</v>
      </c>
      <c r="J36" s="226"/>
      <c r="K36" s="226">
        <f>SUM(K37:K38)</f>
        <v>0</v>
      </c>
      <c r="L36" s="226"/>
      <c r="M36" s="226">
        <f>SUM(M37:M38)</f>
        <v>0</v>
      </c>
      <c r="N36" s="226"/>
      <c r="O36" s="226">
        <f>SUM(O37:O38)</f>
        <v>0</v>
      </c>
      <c r="P36" s="226"/>
      <c r="Q36" s="226">
        <f>SUM(Q37:Q38)</f>
        <v>0</v>
      </c>
      <c r="R36" s="226"/>
      <c r="S36" s="226"/>
      <c r="T36" s="226"/>
      <c r="U36" s="226"/>
      <c r="V36" s="226">
        <f>SUM(V37:V38)</f>
        <v>0</v>
      </c>
      <c r="W36" s="226"/>
      <c r="AG36" t="s">
        <v>210</v>
      </c>
    </row>
    <row r="37" spans="1:60" outlineLevel="1" x14ac:dyDescent="0.2">
      <c r="A37" s="240">
        <v>22</v>
      </c>
      <c r="B37" s="241" t="s">
        <v>556</v>
      </c>
      <c r="C37" s="250" t="s">
        <v>557</v>
      </c>
      <c r="D37" s="242" t="s">
        <v>314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531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23</v>
      </c>
      <c r="B38" s="241" t="s">
        <v>558</v>
      </c>
      <c r="C38" s="250" t="s">
        <v>559</v>
      </c>
      <c r="D38" s="242" t="s">
        <v>560</v>
      </c>
      <c r="E38" s="243">
        <v>2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x14ac:dyDescent="0.2">
      <c r="A39" s="227" t="s">
        <v>209</v>
      </c>
      <c r="B39" s="228" t="s">
        <v>165</v>
      </c>
      <c r="C39" s="247" t="s">
        <v>166</v>
      </c>
      <c r="D39" s="229"/>
      <c r="E39" s="230"/>
      <c r="F39" s="231"/>
      <c r="G39" s="232">
        <f>SUMIF(AG40:AG40,"&lt;&gt;NOR",G40:G40)</f>
        <v>0</v>
      </c>
      <c r="H39" s="226"/>
      <c r="I39" s="226">
        <f>SUM(I40:I40)</f>
        <v>0</v>
      </c>
      <c r="J39" s="226"/>
      <c r="K39" s="226">
        <f>SUM(K40:K40)</f>
        <v>0</v>
      </c>
      <c r="L39" s="226"/>
      <c r="M39" s="226">
        <f>SUM(M40:M40)</f>
        <v>0</v>
      </c>
      <c r="N39" s="226"/>
      <c r="O39" s="226">
        <f>SUM(O40:O40)</f>
        <v>0</v>
      </c>
      <c r="P39" s="226"/>
      <c r="Q39" s="226">
        <f>SUM(Q40:Q40)</f>
        <v>0</v>
      </c>
      <c r="R39" s="226"/>
      <c r="S39" s="226"/>
      <c r="T39" s="226"/>
      <c r="U39" s="226"/>
      <c r="V39" s="226">
        <f>SUM(V40:V40)</f>
        <v>0</v>
      </c>
      <c r="W39" s="226"/>
      <c r="AG39" t="s">
        <v>210</v>
      </c>
    </row>
    <row r="40" spans="1:60" outlineLevel="1" x14ac:dyDescent="0.2">
      <c r="A40" s="240">
        <v>24</v>
      </c>
      <c r="B40" s="241" t="s">
        <v>558</v>
      </c>
      <c r="C40" s="250" t="s">
        <v>559</v>
      </c>
      <c r="D40" s="242" t="s">
        <v>560</v>
      </c>
      <c r="E40" s="243">
        <v>2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x14ac:dyDescent="0.2">
      <c r="A41" s="227" t="s">
        <v>209</v>
      </c>
      <c r="B41" s="228" t="s">
        <v>167</v>
      </c>
      <c r="C41" s="247" t="s">
        <v>168</v>
      </c>
      <c r="D41" s="229"/>
      <c r="E41" s="230"/>
      <c r="F41" s="231"/>
      <c r="G41" s="232">
        <f>SUMIF(AG42:AG43,"&lt;&gt;NOR",G42:G43)</f>
        <v>0</v>
      </c>
      <c r="H41" s="226"/>
      <c r="I41" s="226">
        <f>SUM(I42:I43)</f>
        <v>0</v>
      </c>
      <c r="J41" s="226"/>
      <c r="K41" s="226">
        <f>SUM(K42:K43)</f>
        <v>0</v>
      </c>
      <c r="L41" s="226"/>
      <c r="M41" s="226">
        <f>SUM(M42:M43)</f>
        <v>0</v>
      </c>
      <c r="N41" s="226"/>
      <c r="O41" s="226">
        <f>SUM(O42:O43)</f>
        <v>0</v>
      </c>
      <c r="P41" s="226"/>
      <c r="Q41" s="226">
        <f>SUM(Q42:Q43)</f>
        <v>0</v>
      </c>
      <c r="R41" s="226"/>
      <c r="S41" s="226"/>
      <c r="T41" s="226"/>
      <c r="U41" s="226"/>
      <c r="V41" s="226">
        <f>SUM(V42:V43)</f>
        <v>0</v>
      </c>
      <c r="W41" s="226"/>
      <c r="AG41" t="s">
        <v>210</v>
      </c>
    </row>
    <row r="42" spans="1:60" ht="45" outlineLevel="1" x14ac:dyDescent="0.2">
      <c r="A42" s="233">
        <v>25</v>
      </c>
      <c r="B42" s="234" t="s">
        <v>561</v>
      </c>
      <c r="C42" s="248" t="s">
        <v>562</v>
      </c>
      <c r="D42" s="235" t="s">
        <v>563</v>
      </c>
      <c r="E42" s="236">
        <v>22</v>
      </c>
      <c r="F42" s="237"/>
      <c r="G42" s="238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45" outlineLevel="1" x14ac:dyDescent="0.2">
      <c r="A43" s="221"/>
      <c r="B43" s="222"/>
      <c r="C43" s="249" t="s">
        <v>564</v>
      </c>
      <c r="D43" s="239"/>
      <c r="E43" s="239"/>
      <c r="F43" s="239"/>
      <c r="G43" s="239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218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60" t="str">
        <f>C43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27" t="s">
        <v>209</v>
      </c>
      <c r="B44" s="228" t="s">
        <v>171</v>
      </c>
      <c r="C44" s="247" t="s">
        <v>172</v>
      </c>
      <c r="D44" s="229"/>
      <c r="E44" s="230"/>
      <c r="F44" s="231"/>
      <c r="G44" s="232">
        <f>SUMIF(AG45:AG47,"&lt;&gt;NOR",G45:G47)</f>
        <v>0</v>
      </c>
      <c r="H44" s="226"/>
      <c r="I44" s="226">
        <f>SUM(I45:I47)</f>
        <v>0</v>
      </c>
      <c r="J44" s="226"/>
      <c r="K44" s="226">
        <f>SUM(K45:K47)</f>
        <v>0</v>
      </c>
      <c r="L44" s="226"/>
      <c r="M44" s="226">
        <f>SUM(M45:M47)</f>
        <v>0</v>
      </c>
      <c r="N44" s="226"/>
      <c r="O44" s="226">
        <f>SUM(O45:O47)</f>
        <v>0</v>
      </c>
      <c r="P44" s="226"/>
      <c r="Q44" s="226">
        <f>SUM(Q45:Q47)</f>
        <v>0</v>
      </c>
      <c r="R44" s="226"/>
      <c r="S44" s="226"/>
      <c r="T44" s="226"/>
      <c r="U44" s="226"/>
      <c r="V44" s="226">
        <f>SUM(V45:V47)</f>
        <v>0</v>
      </c>
      <c r="W44" s="226"/>
      <c r="AG44" t="s">
        <v>210</v>
      </c>
    </row>
    <row r="45" spans="1:60" ht="45" outlineLevel="1" x14ac:dyDescent="0.2">
      <c r="A45" s="233">
        <v>26</v>
      </c>
      <c r="B45" s="234" t="s">
        <v>561</v>
      </c>
      <c r="C45" s="248" t="s">
        <v>562</v>
      </c>
      <c r="D45" s="235" t="s">
        <v>563</v>
      </c>
      <c r="E45" s="236">
        <v>120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45" outlineLevel="1" x14ac:dyDescent="0.2">
      <c r="A46" s="221"/>
      <c r="B46" s="222"/>
      <c r="C46" s="249" t="s">
        <v>564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60" t="str">
        <f>C46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40">
        <v>27</v>
      </c>
      <c r="B47" s="241" t="s">
        <v>171</v>
      </c>
      <c r="C47" s="250" t="s">
        <v>963</v>
      </c>
      <c r="D47" s="242" t="s">
        <v>563</v>
      </c>
      <c r="E47" s="243">
        <v>110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167</v>
      </c>
      <c r="C48" s="247" t="s">
        <v>168</v>
      </c>
      <c r="D48" s="229"/>
      <c r="E48" s="230"/>
      <c r="F48" s="231"/>
      <c r="G48" s="232">
        <f>SUMIF(AG49:AG58,"&lt;&gt;NOR",G49:G58)</f>
        <v>0</v>
      </c>
      <c r="H48" s="226"/>
      <c r="I48" s="226">
        <f>SUM(I49:I58)</f>
        <v>0</v>
      </c>
      <c r="J48" s="226"/>
      <c r="K48" s="226">
        <f>SUM(K49:K58)</f>
        <v>0</v>
      </c>
      <c r="L48" s="226"/>
      <c r="M48" s="226">
        <f>SUM(M49:M58)</f>
        <v>0</v>
      </c>
      <c r="N48" s="226"/>
      <c r="O48" s="226">
        <f>SUM(O49:O58)</f>
        <v>0</v>
      </c>
      <c r="P48" s="226"/>
      <c r="Q48" s="226">
        <f>SUM(Q49:Q58)</f>
        <v>0</v>
      </c>
      <c r="R48" s="226"/>
      <c r="S48" s="226"/>
      <c r="T48" s="226"/>
      <c r="U48" s="226"/>
      <c r="V48" s="226">
        <f>SUM(V49:V58)</f>
        <v>0</v>
      </c>
      <c r="W48" s="226"/>
      <c r="AG48" t="s">
        <v>210</v>
      </c>
    </row>
    <row r="49" spans="1:60" ht="45" outlineLevel="1" x14ac:dyDescent="0.2">
      <c r="A49" s="233">
        <v>28</v>
      </c>
      <c r="B49" s="234" t="s">
        <v>565</v>
      </c>
      <c r="C49" s="248" t="s">
        <v>566</v>
      </c>
      <c r="D49" s="235" t="s">
        <v>563</v>
      </c>
      <c r="E49" s="236">
        <v>10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45" outlineLevel="1" x14ac:dyDescent="0.2">
      <c r="A50" s="221"/>
      <c r="B50" s="222"/>
      <c r="C50" s="249" t="s">
        <v>567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218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60" t="str">
        <f>C50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3x2,5</v>
      </c>
      <c r="BB50" s="204"/>
      <c r="BC50" s="204"/>
      <c r="BD50" s="204"/>
      <c r="BE50" s="204"/>
      <c r="BF50" s="204"/>
      <c r="BG50" s="204"/>
      <c r="BH50" s="204"/>
    </row>
    <row r="51" spans="1:60" ht="45" outlineLevel="1" x14ac:dyDescent="0.2">
      <c r="A51" s="233">
        <v>29</v>
      </c>
      <c r="B51" s="234" t="s">
        <v>568</v>
      </c>
      <c r="C51" s="248" t="s">
        <v>569</v>
      </c>
      <c r="D51" s="235" t="s">
        <v>563</v>
      </c>
      <c r="E51" s="236">
        <v>5</v>
      </c>
      <c r="F51" s="237"/>
      <c r="G51" s="238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45" outlineLevel="1" x14ac:dyDescent="0.2">
      <c r="A52" s="221"/>
      <c r="B52" s="222"/>
      <c r="C52" s="249" t="s">
        <v>570</v>
      </c>
      <c r="D52" s="239"/>
      <c r="E52" s="239"/>
      <c r="F52" s="239"/>
      <c r="G52" s="239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218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60" t="str">
        <f>C52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52" s="204"/>
      <c r="BC52" s="204"/>
      <c r="BD52" s="204"/>
      <c r="BE52" s="204"/>
      <c r="BF52" s="204"/>
      <c r="BG52" s="204"/>
      <c r="BH52" s="204"/>
    </row>
    <row r="53" spans="1:60" ht="45" outlineLevel="1" x14ac:dyDescent="0.2">
      <c r="A53" s="233">
        <v>30</v>
      </c>
      <c r="B53" s="234" t="s">
        <v>571</v>
      </c>
      <c r="C53" s="248" t="s">
        <v>572</v>
      </c>
      <c r="D53" s="235" t="s">
        <v>563</v>
      </c>
      <c r="E53" s="236">
        <v>12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45" outlineLevel="1" x14ac:dyDescent="0.2">
      <c r="A54" s="221"/>
      <c r="B54" s="222"/>
      <c r="C54" s="249" t="s">
        <v>573</v>
      </c>
      <c r="D54" s="239"/>
      <c r="E54" s="239"/>
      <c r="F54" s="239"/>
      <c r="G54" s="239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218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60" t="str">
        <f>C54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54" s="204"/>
      <c r="BC54" s="204"/>
      <c r="BD54" s="204"/>
      <c r="BE54" s="204"/>
      <c r="BF54" s="204"/>
      <c r="BG54" s="204"/>
      <c r="BH54" s="204"/>
    </row>
    <row r="55" spans="1:60" ht="22.5" outlineLevel="1" x14ac:dyDescent="0.2">
      <c r="A55" s="240">
        <v>31</v>
      </c>
      <c r="B55" s="241" t="s">
        <v>574</v>
      </c>
      <c r="C55" s="250" t="s">
        <v>575</v>
      </c>
      <c r="D55" s="242" t="s">
        <v>563</v>
      </c>
      <c r="E55" s="243">
        <v>10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215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40">
        <v>32</v>
      </c>
      <c r="B56" s="241" t="s">
        <v>576</v>
      </c>
      <c r="C56" s="250" t="s">
        <v>577</v>
      </c>
      <c r="D56" s="242" t="s">
        <v>563</v>
      </c>
      <c r="E56" s="243">
        <v>20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ht="33.75" outlineLevel="1" x14ac:dyDescent="0.2">
      <c r="A57" s="240">
        <v>33</v>
      </c>
      <c r="B57" s="241" t="s">
        <v>578</v>
      </c>
      <c r="C57" s="250" t="s">
        <v>579</v>
      </c>
      <c r="D57" s="242" t="s">
        <v>563</v>
      </c>
      <c r="E57" s="243">
        <v>5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221</v>
      </c>
      <c r="T57" s="224" t="s">
        <v>215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0">
        <v>34</v>
      </c>
      <c r="B58" s="241" t="s">
        <v>580</v>
      </c>
      <c r="C58" s="250" t="s">
        <v>581</v>
      </c>
      <c r="D58" s="242" t="s">
        <v>314</v>
      </c>
      <c r="E58" s="243">
        <v>1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215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227" t="s">
        <v>209</v>
      </c>
      <c r="B59" s="228" t="s">
        <v>181</v>
      </c>
      <c r="C59" s="247" t="s">
        <v>182</v>
      </c>
      <c r="D59" s="229"/>
      <c r="E59" s="230"/>
      <c r="F59" s="231"/>
      <c r="G59" s="232">
        <f>SUMIF(AG60:AG74,"&lt;&gt;NOR",G60:G74)</f>
        <v>0</v>
      </c>
      <c r="H59" s="226"/>
      <c r="I59" s="226">
        <f>SUM(I60:I74)</f>
        <v>0</v>
      </c>
      <c r="J59" s="226"/>
      <c r="K59" s="226">
        <f>SUM(K60:K74)</f>
        <v>0</v>
      </c>
      <c r="L59" s="226"/>
      <c r="M59" s="226">
        <f>SUM(M60:M74)</f>
        <v>0</v>
      </c>
      <c r="N59" s="226"/>
      <c r="O59" s="226">
        <f>SUM(O60:O74)</f>
        <v>0</v>
      </c>
      <c r="P59" s="226"/>
      <c r="Q59" s="226">
        <f>SUM(Q60:Q74)</f>
        <v>0</v>
      </c>
      <c r="R59" s="226"/>
      <c r="S59" s="226"/>
      <c r="T59" s="226"/>
      <c r="U59" s="226"/>
      <c r="V59" s="226">
        <f>SUM(V60:V74)</f>
        <v>0</v>
      </c>
      <c r="W59" s="226"/>
      <c r="AG59" t="s">
        <v>210</v>
      </c>
    </row>
    <row r="60" spans="1:60" outlineLevel="1" x14ac:dyDescent="0.2">
      <c r="A60" s="240">
        <v>35</v>
      </c>
      <c r="B60" s="241" t="s">
        <v>582</v>
      </c>
      <c r="C60" s="250" t="s">
        <v>583</v>
      </c>
      <c r="D60" s="242" t="s">
        <v>314</v>
      </c>
      <c r="E60" s="243">
        <v>1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221</v>
      </c>
      <c r="T60" s="224" t="s">
        <v>215</v>
      </c>
      <c r="U60" s="224">
        <v>0</v>
      </c>
      <c r="V60" s="224">
        <f>ROUND(E60*U60,2)</f>
        <v>0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0">
        <v>36</v>
      </c>
      <c r="B61" s="241" t="s">
        <v>584</v>
      </c>
      <c r="C61" s="250" t="s">
        <v>585</v>
      </c>
      <c r="D61" s="242" t="s">
        <v>314</v>
      </c>
      <c r="E61" s="243">
        <v>1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221</v>
      </c>
      <c r="T61" s="224" t="s">
        <v>215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234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0">
        <v>37</v>
      </c>
      <c r="B62" s="241" t="s">
        <v>586</v>
      </c>
      <c r="C62" s="250" t="s">
        <v>587</v>
      </c>
      <c r="D62" s="242" t="s">
        <v>314</v>
      </c>
      <c r="E62" s="243">
        <v>1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215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ht="22.5" outlineLevel="1" x14ac:dyDescent="0.2">
      <c r="A63" s="240">
        <v>38</v>
      </c>
      <c r="B63" s="241" t="s">
        <v>588</v>
      </c>
      <c r="C63" s="250" t="s">
        <v>589</v>
      </c>
      <c r="D63" s="242" t="s">
        <v>277</v>
      </c>
      <c r="E63" s="243">
        <v>1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215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234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39</v>
      </c>
      <c r="B64" s="241" t="s">
        <v>590</v>
      </c>
      <c r="C64" s="250" t="s">
        <v>591</v>
      </c>
      <c r="D64" s="242" t="s">
        <v>277</v>
      </c>
      <c r="E64" s="243">
        <v>1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215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234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40">
        <v>40</v>
      </c>
      <c r="B65" s="241" t="s">
        <v>592</v>
      </c>
      <c r="C65" s="250" t="s">
        <v>593</v>
      </c>
      <c r="D65" s="242" t="s">
        <v>277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215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234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ht="22.5" outlineLevel="1" x14ac:dyDescent="0.2">
      <c r="A66" s="240">
        <v>41</v>
      </c>
      <c r="B66" s="241" t="s">
        <v>594</v>
      </c>
      <c r="C66" s="250" t="s">
        <v>595</v>
      </c>
      <c r="D66" s="242" t="s">
        <v>277</v>
      </c>
      <c r="E66" s="243">
        <v>1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215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234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ht="22.5" outlineLevel="1" x14ac:dyDescent="0.2">
      <c r="A67" s="240">
        <v>42</v>
      </c>
      <c r="B67" s="241" t="s">
        <v>596</v>
      </c>
      <c r="C67" s="250" t="s">
        <v>597</v>
      </c>
      <c r="D67" s="242" t="s">
        <v>277</v>
      </c>
      <c r="E67" s="243">
        <v>1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215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234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40">
        <v>43</v>
      </c>
      <c r="B68" s="241" t="s">
        <v>598</v>
      </c>
      <c r="C68" s="250" t="s">
        <v>599</v>
      </c>
      <c r="D68" s="242" t="s">
        <v>314</v>
      </c>
      <c r="E68" s="243">
        <v>1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215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234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40">
        <v>44</v>
      </c>
      <c r="B69" s="241" t="s">
        <v>600</v>
      </c>
      <c r="C69" s="250" t="s">
        <v>601</v>
      </c>
      <c r="D69" s="242" t="s">
        <v>314</v>
      </c>
      <c r="E69" s="243">
        <v>1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221</v>
      </c>
      <c r="T69" s="224" t="s">
        <v>215</v>
      </c>
      <c r="U69" s="224">
        <v>0</v>
      </c>
      <c r="V69" s="224">
        <f>ROUND(E69*U69,2)</f>
        <v>0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234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ht="22.5" outlineLevel="1" x14ac:dyDescent="0.2">
      <c r="A70" s="240">
        <v>45</v>
      </c>
      <c r="B70" s="241" t="s">
        <v>602</v>
      </c>
      <c r="C70" s="250" t="s">
        <v>603</v>
      </c>
      <c r="D70" s="242" t="s">
        <v>314</v>
      </c>
      <c r="E70" s="243">
        <v>1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221</v>
      </c>
      <c r="T70" s="224" t="s">
        <v>215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40">
        <v>46</v>
      </c>
      <c r="B71" s="241" t="s">
        <v>604</v>
      </c>
      <c r="C71" s="250" t="s">
        <v>605</v>
      </c>
      <c r="D71" s="242" t="s">
        <v>314</v>
      </c>
      <c r="E71" s="243">
        <v>1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0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221</v>
      </c>
      <c r="T71" s="224" t="s">
        <v>215</v>
      </c>
      <c r="U71" s="224">
        <v>0</v>
      </c>
      <c r="V71" s="224">
        <f>ROUND(E71*U71,2)</f>
        <v>0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234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47</v>
      </c>
      <c r="B72" s="241" t="s">
        <v>606</v>
      </c>
      <c r="C72" s="250" t="s">
        <v>607</v>
      </c>
      <c r="D72" s="242" t="s">
        <v>314</v>
      </c>
      <c r="E72" s="243">
        <v>1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0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221</v>
      </c>
      <c r="T72" s="224" t="s">
        <v>215</v>
      </c>
      <c r="U72" s="224">
        <v>0</v>
      </c>
      <c r="V72" s="224">
        <f>ROUND(E72*U72,2)</f>
        <v>0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40">
        <v>48</v>
      </c>
      <c r="B73" s="241" t="s">
        <v>608</v>
      </c>
      <c r="C73" s="250" t="s">
        <v>609</v>
      </c>
      <c r="D73" s="242" t="s">
        <v>314</v>
      </c>
      <c r="E73" s="243">
        <v>1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0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221</v>
      </c>
      <c r="T73" s="224" t="s">
        <v>215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234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33">
        <v>49</v>
      </c>
      <c r="B74" s="234" t="s">
        <v>610</v>
      </c>
      <c r="C74" s="248" t="s">
        <v>611</v>
      </c>
      <c r="D74" s="235" t="s">
        <v>314</v>
      </c>
      <c r="E74" s="236">
        <v>1</v>
      </c>
      <c r="F74" s="237"/>
      <c r="G74" s="238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221</v>
      </c>
      <c r="T74" s="224" t="s">
        <v>215</v>
      </c>
      <c r="U74" s="224">
        <v>0</v>
      </c>
      <c r="V74" s="224">
        <f>ROUND(E74*U74,2)</f>
        <v>0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234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x14ac:dyDescent="0.2">
      <c r="A75" s="5"/>
      <c r="B75" s="6"/>
      <c r="C75" s="251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E75">
        <v>15</v>
      </c>
      <c r="AF75">
        <v>21</v>
      </c>
    </row>
    <row r="76" spans="1:60" x14ac:dyDescent="0.2">
      <c r="A76" s="207"/>
      <c r="B76" s="208" t="s">
        <v>31</v>
      </c>
      <c r="C76" s="252"/>
      <c r="D76" s="209"/>
      <c r="E76" s="210"/>
      <c r="F76" s="210"/>
      <c r="G76" s="246">
        <f>G8+G12+G14+G19+G22+G26+G33+G36+G39+G41+G44+G48+G59</f>
        <v>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E76">
        <f>SUMIF(L7:L74,AE75,G7:G74)</f>
        <v>0</v>
      </c>
      <c r="AF76">
        <f>SUMIF(L7:L74,AF75,G7:G74)</f>
        <v>0</v>
      </c>
      <c r="AG76" t="s">
        <v>226</v>
      </c>
    </row>
    <row r="77" spans="1:60" x14ac:dyDescent="0.2">
      <c r="A77" s="5"/>
      <c r="B77" s="6"/>
      <c r="C77" s="251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">
      <c r="A78" s="5"/>
      <c r="B78" s="6"/>
      <c r="C78" s="251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A79" s="211" t="s">
        <v>227</v>
      </c>
      <c r="B79" s="211"/>
      <c r="C79" s="253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60" x14ac:dyDescent="0.2">
      <c r="A80" s="212"/>
      <c r="B80" s="213"/>
      <c r="C80" s="254"/>
      <c r="D80" s="213"/>
      <c r="E80" s="213"/>
      <c r="F80" s="213"/>
      <c r="G80" s="21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G80" t="s">
        <v>228</v>
      </c>
    </row>
    <row r="81" spans="1:33" x14ac:dyDescent="0.2">
      <c r="A81" s="215"/>
      <c r="B81" s="216"/>
      <c r="C81" s="255"/>
      <c r="D81" s="216"/>
      <c r="E81" s="216"/>
      <c r="F81" s="216"/>
      <c r="G81" s="21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A82" s="215"/>
      <c r="B82" s="216"/>
      <c r="C82" s="255"/>
      <c r="D82" s="216"/>
      <c r="E82" s="216"/>
      <c r="F82" s="216"/>
      <c r="G82" s="21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15"/>
      <c r="B83" s="216"/>
      <c r="C83" s="255"/>
      <c r="D83" s="216"/>
      <c r="E83" s="216"/>
      <c r="F83" s="216"/>
      <c r="G83" s="21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218"/>
      <c r="B84" s="219"/>
      <c r="C84" s="256"/>
      <c r="D84" s="219"/>
      <c r="E84" s="219"/>
      <c r="F84" s="219"/>
      <c r="G84" s="22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A85" s="5"/>
      <c r="B85" s="6"/>
      <c r="C85" s="251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">
      <c r="C86" s="257"/>
      <c r="D86" s="188"/>
      <c r="AG86" t="s">
        <v>229</v>
      </c>
    </row>
    <row r="87" spans="1:33" x14ac:dyDescent="0.2">
      <c r="D87" s="188"/>
    </row>
    <row r="88" spans="1:33" x14ac:dyDescent="0.2">
      <c r="D88" s="188"/>
    </row>
    <row r="89" spans="1:33" x14ac:dyDescent="0.2">
      <c r="D89" s="188"/>
    </row>
    <row r="90" spans="1:33" x14ac:dyDescent="0.2">
      <c r="D90" s="188"/>
    </row>
    <row r="91" spans="1:33" x14ac:dyDescent="0.2">
      <c r="D91" s="188"/>
    </row>
    <row r="92" spans="1:33" x14ac:dyDescent="0.2">
      <c r="D92" s="188"/>
    </row>
    <row r="93" spans="1:33" x14ac:dyDescent="0.2">
      <c r="D93" s="188"/>
    </row>
    <row r="94" spans="1:33" x14ac:dyDescent="0.2">
      <c r="D94" s="188"/>
    </row>
    <row r="95" spans="1:33" x14ac:dyDescent="0.2">
      <c r="D95" s="188"/>
    </row>
    <row r="96" spans="1:33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1">
    <mergeCell ref="C54:G54"/>
    <mergeCell ref="A1:G1"/>
    <mergeCell ref="C2:G2"/>
    <mergeCell ref="C3:G3"/>
    <mergeCell ref="C4:G4"/>
    <mergeCell ref="A79:C79"/>
    <mergeCell ref="A80:G84"/>
    <mergeCell ref="C43:G43"/>
    <mergeCell ref="C46:G46"/>
    <mergeCell ref="C50:G50"/>
    <mergeCell ref="C52:G5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76</v>
      </c>
      <c r="C3" s="193" t="s">
        <v>77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0.03</v>
      </c>
      <c r="P8" s="226"/>
      <c r="Q8" s="226">
        <f>SUM(Q9:Q19)</f>
        <v>0.04</v>
      </c>
      <c r="R8" s="226"/>
      <c r="S8" s="226"/>
      <c r="T8" s="226"/>
      <c r="U8" s="226"/>
      <c r="V8" s="226">
        <f>SUM(V9:V19)</f>
        <v>56.91</v>
      </c>
      <c r="W8" s="226"/>
      <c r="AG8" t="s">
        <v>210</v>
      </c>
    </row>
    <row r="9" spans="1:60" outlineLevel="1" x14ac:dyDescent="0.2">
      <c r="A9" s="240">
        <v>1</v>
      </c>
      <c r="B9" s="241" t="s">
        <v>230</v>
      </c>
      <c r="C9" s="250" t="s">
        <v>231</v>
      </c>
      <c r="D9" s="242" t="s">
        <v>232</v>
      </c>
      <c r="E9" s="243">
        <v>78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0.16500000000000001</v>
      </c>
      <c r="V9" s="224">
        <f>ROUND(E9*U9,2)</f>
        <v>12.87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235</v>
      </c>
      <c r="C10" s="250" t="s">
        <v>236</v>
      </c>
      <c r="D10" s="242" t="s">
        <v>232</v>
      </c>
      <c r="E10" s="243">
        <v>78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9.0000000000000006E-5</v>
      </c>
      <c r="O10" s="224">
        <f>ROUND(E10*N10,2)</f>
        <v>0.01</v>
      </c>
      <c r="P10" s="224">
        <v>4.4999999999999999E-4</v>
      </c>
      <c r="Q10" s="224">
        <f>ROUND(E10*P10,2)</f>
        <v>0.04</v>
      </c>
      <c r="R10" s="224"/>
      <c r="S10" s="224" t="s">
        <v>214</v>
      </c>
      <c r="T10" s="224" t="s">
        <v>233</v>
      </c>
      <c r="U10" s="224">
        <v>0.16600000000000001</v>
      </c>
      <c r="V10" s="224">
        <f>ROUND(E10*U10,2)</f>
        <v>12.95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234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237</v>
      </c>
      <c r="C11" s="250" t="s">
        <v>238</v>
      </c>
      <c r="D11" s="242" t="s">
        <v>232</v>
      </c>
      <c r="E11" s="243">
        <v>39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0.26800000000000002</v>
      </c>
      <c r="V11" s="224">
        <f>ROUND(E11*U11,2)</f>
        <v>10.45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618</v>
      </c>
      <c r="C12" s="250" t="s">
        <v>619</v>
      </c>
      <c r="D12" s="242" t="s">
        <v>241</v>
      </c>
      <c r="E12" s="243">
        <v>180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3.1E-2</v>
      </c>
      <c r="V12" s="224">
        <f>ROUND(E12*U12,2)</f>
        <v>5.58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242</v>
      </c>
      <c r="C13" s="250" t="s">
        <v>243</v>
      </c>
      <c r="D13" s="242" t="s">
        <v>241</v>
      </c>
      <c r="E13" s="243">
        <v>180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3.1E-2</v>
      </c>
      <c r="V13" s="224">
        <f>ROUND(E13*U13,2)</f>
        <v>5.58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244</v>
      </c>
      <c r="C14" s="250" t="s">
        <v>245</v>
      </c>
      <c r="D14" s="242" t="s">
        <v>241</v>
      </c>
      <c r="E14" s="243">
        <v>180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5.1999999999999998E-2</v>
      </c>
      <c r="V14" s="224">
        <f>ROUND(E14*U14,2)</f>
        <v>9.36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7</v>
      </c>
      <c r="B15" s="241" t="s">
        <v>246</v>
      </c>
      <c r="C15" s="250" t="s">
        <v>247</v>
      </c>
      <c r="D15" s="242" t="s">
        <v>232</v>
      </c>
      <c r="E15" s="243">
        <v>39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2.5999999999999998E-4</v>
      </c>
      <c r="O15" s="224">
        <f>ROUND(E15*N15,2)</f>
        <v>0.01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215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8</v>
      </c>
      <c r="B16" s="241" t="s">
        <v>249</v>
      </c>
      <c r="C16" s="250" t="s">
        <v>250</v>
      </c>
      <c r="D16" s="242" t="s">
        <v>232</v>
      </c>
      <c r="E16" s="243">
        <v>39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9.0000000000000006E-5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215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33.75" outlineLevel="1" x14ac:dyDescent="0.2">
      <c r="A17" s="240">
        <v>9</v>
      </c>
      <c r="B17" s="241" t="s">
        <v>251</v>
      </c>
      <c r="C17" s="250" t="s">
        <v>252</v>
      </c>
      <c r="D17" s="242" t="s">
        <v>232</v>
      </c>
      <c r="E17" s="243">
        <v>39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2.0000000000000001E-4</v>
      </c>
      <c r="O17" s="224">
        <f>ROUND(E17*N17,2)</f>
        <v>0.01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253</v>
      </c>
      <c r="C18" s="250" t="s">
        <v>254</v>
      </c>
      <c r="D18" s="242" t="s">
        <v>255</v>
      </c>
      <c r="E18" s="243">
        <v>2.8469999999999999E-2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3.0750000000000002</v>
      </c>
      <c r="V18" s="224">
        <f>ROUND(E18*U18,2)</f>
        <v>0.09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257</v>
      </c>
      <c r="C19" s="250" t="s">
        <v>258</v>
      </c>
      <c r="D19" s="242" t="s">
        <v>255</v>
      </c>
      <c r="E19" s="243">
        <v>2.8469999999999999E-2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215</v>
      </c>
      <c r="U19" s="224">
        <v>0.88100000000000001</v>
      </c>
      <c r="V19" s="224">
        <f>ROUND(E19*U19,2)</f>
        <v>0.03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256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155</v>
      </c>
      <c r="C20" s="247" t="s">
        <v>156</v>
      </c>
      <c r="D20" s="229"/>
      <c r="E20" s="230"/>
      <c r="F20" s="231"/>
      <c r="G20" s="232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6"/>
      <c r="O20" s="226">
        <f>SUM(O21:O21)</f>
        <v>0</v>
      </c>
      <c r="P20" s="226"/>
      <c r="Q20" s="226">
        <f>SUM(Q21:Q21)</f>
        <v>0</v>
      </c>
      <c r="R20" s="226"/>
      <c r="S20" s="226"/>
      <c r="T20" s="226"/>
      <c r="U20" s="226"/>
      <c r="V20" s="226">
        <f>SUM(V21:V21)</f>
        <v>1.34</v>
      </c>
      <c r="W20" s="226"/>
      <c r="AG20" t="s">
        <v>210</v>
      </c>
    </row>
    <row r="21" spans="1:60" ht="22.5" outlineLevel="1" x14ac:dyDescent="0.2">
      <c r="A21" s="240">
        <v>12</v>
      </c>
      <c r="B21" s="241" t="s">
        <v>259</v>
      </c>
      <c r="C21" s="250" t="s">
        <v>260</v>
      </c>
      <c r="D21" s="242" t="s">
        <v>261</v>
      </c>
      <c r="E21" s="243">
        <v>15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6.9999999999999994E-5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8.8999999999999996E-2</v>
      </c>
      <c r="V21" s="224">
        <f>ROUND(E21*U21,2)</f>
        <v>1.34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7" t="s">
        <v>209</v>
      </c>
      <c r="B22" s="228" t="s">
        <v>173</v>
      </c>
      <c r="C22" s="247" t="s">
        <v>174</v>
      </c>
      <c r="D22" s="229"/>
      <c r="E22" s="230"/>
      <c r="F22" s="231"/>
      <c r="G22" s="232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6"/>
      <c r="O22" s="226">
        <f>SUM(O23:O23)</f>
        <v>0</v>
      </c>
      <c r="P22" s="226"/>
      <c r="Q22" s="226">
        <f>SUM(Q23:Q23)</f>
        <v>0</v>
      </c>
      <c r="R22" s="226"/>
      <c r="S22" s="226"/>
      <c r="T22" s="226"/>
      <c r="U22" s="226"/>
      <c r="V22" s="226">
        <f>SUM(V23:V23)</f>
        <v>72</v>
      </c>
      <c r="W22" s="226"/>
      <c r="AG22" t="s">
        <v>210</v>
      </c>
    </row>
    <row r="23" spans="1:60" outlineLevel="1" x14ac:dyDescent="0.2">
      <c r="A23" s="240">
        <v>13</v>
      </c>
      <c r="B23" s="241" t="s">
        <v>262</v>
      </c>
      <c r="C23" s="250" t="s">
        <v>263</v>
      </c>
      <c r="D23" s="242" t="s">
        <v>264</v>
      </c>
      <c r="E23" s="243">
        <v>72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 t="s">
        <v>265</v>
      </c>
      <c r="S23" s="224" t="s">
        <v>214</v>
      </c>
      <c r="T23" s="224" t="s">
        <v>233</v>
      </c>
      <c r="U23" s="224">
        <v>1</v>
      </c>
      <c r="V23" s="224">
        <f>ROUND(E23*U23,2)</f>
        <v>72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177</v>
      </c>
      <c r="C24" s="247" t="s">
        <v>178</v>
      </c>
      <c r="D24" s="229"/>
      <c r="E24" s="230"/>
      <c r="F24" s="231"/>
      <c r="G24" s="232">
        <f>SUMIF(AG25:AG28,"&lt;&gt;NOR",G25:G28)</f>
        <v>0</v>
      </c>
      <c r="H24" s="226"/>
      <c r="I24" s="226">
        <f>SUM(I25:I28)</f>
        <v>0</v>
      </c>
      <c r="J24" s="226"/>
      <c r="K24" s="226">
        <f>SUM(K25:K28)</f>
        <v>0</v>
      </c>
      <c r="L24" s="226"/>
      <c r="M24" s="226">
        <f>SUM(M25:M28)</f>
        <v>0</v>
      </c>
      <c r="N24" s="226"/>
      <c r="O24" s="226">
        <f>SUM(O25:O28)</f>
        <v>0</v>
      </c>
      <c r="P24" s="226"/>
      <c r="Q24" s="226">
        <f>SUM(Q25:Q28)</f>
        <v>0</v>
      </c>
      <c r="R24" s="226"/>
      <c r="S24" s="226"/>
      <c r="T24" s="226"/>
      <c r="U24" s="226"/>
      <c r="V24" s="226">
        <f>SUM(V25:V28)</f>
        <v>0.02</v>
      </c>
      <c r="W24" s="226"/>
      <c r="AG24" t="s">
        <v>210</v>
      </c>
    </row>
    <row r="25" spans="1:60" outlineLevel="1" x14ac:dyDescent="0.2">
      <c r="A25" s="240">
        <v>14</v>
      </c>
      <c r="B25" s="241" t="s">
        <v>267</v>
      </c>
      <c r="C25" s="250" t="s">
        <v>268</v>
      </c>
      <c r="D25" s="242" t="s">
        <v>255</v>
      </c>
      <c r="E25" s="243">
        <v>3.5099999999999999E-2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9.9000000000000005E-2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269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3">
        <v>15</v>
      </c>
      <c r="B26" s="234" t="s">
        <v>270</v>
      </c>
      <c r="C26" s="248" t="s">
        <v>271</v>
      </c>
      <c r="D26" s="235" t="s">
        <v>255</v>
      </c>
      <c r="E26" s="236">
        <v>3.5099999999999999E-2</v>
      </c>
      <c r="F26" s="237"/>
      <c r="G26" s="238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0.49</v>
      </c>
      <c r="V26" s="224">
        <f>ROUND(E26*U26,2)</f>
        <v>0.02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269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49" t="s">
        <v>272</v>
      </c>
      <c r="D27" s="239"/>
      <c r="E27" s="239"/>
      <c r="F27" s="239"/>
      <c r="G27" s="23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218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3">
        <v>16</v>
      </c>
      <c r="B28" s="234" t="s">
        <v>273</v>
      </c>
      <c r="C28" s="248" t="s">
        <v>274</v>
      </c>
      <c r="D28" s="235" t="s">
        <v>255</v>
      </c>
      <c r="E28" s="236">
        <v>0.70199999999999996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269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5"/>
      <c r="B29" s="6"/>
      <c r="C29" s="251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207"/>
      <c r="B30" s="208" t="s">
        <v>31</v>
      </c>
      <c r="C30" s="252"/>
      <c r="D30" s="209"/>
      <c r="E30" s="210"/>
      <c r="F30" s="210"/>
      <c r="G30" s="246">
        <f>G8+G20+G22+G24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226</v>
      </c>
    </row>
    <row r="31" spans="1:60" x14ac:dyDescent="0.2">
      <c r="A31" s="5"/>
      <c r="B31" s="6"/>
      <c r="C31" s="251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251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11" t="s">
        <v>227</v>
      </c>
      <c r="B33" s="211"/>
      <c r="C33" s="253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12"/>
      <c r="B34" s="213"/>
      <c r="C34" s="254"/>
      <c r="D34" s="213"/>
      <c r="E34" s="213"/>
      <c r="F34" s="213"/>
      <c r="G34" s="21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228</v>
      </c>
    </row>
    <row r="35" spans="1:33" x14ac:dyDescent="0.2">
      <c r="A35" s="215"/>
      <c r="B35" s="216"/>
      <c r="C35" s="255"/>
      <c r="D35" s="216"/>
      <c r="E35" s="216"/>
      <c r="F35" s="216"/>
      <c r="G35" s="21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15"/>
      <c r="B36" s="216"/>
      <c r="C36" s="255"/>
      <c r="D36" s="216"/>
      <c r="E36" s="216"/>
      <c r="F36" s="216"/>
      <c r="G36" s="21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15"/>
      <c r="B37" s="216"/>
      <c r="C37" s="255"/>
      <c r="D37" s="216"/>
      <c r="E37" s="216"/>
      <c r="F37" s="216"/>
      <c r="G37" s="21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 x14ac:dyDescent="0.2">
      <c r="A38" s="218"/>
      <c r="B38" s="219"/>
      <c r="C38" s="256"/>
      <c r="D38" s="219"/>
      <c r="E38" s="219"/>
      <c r="F38" s="219"/>
      <c r="G38" s="2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5"/>
      <c r="B39" s="6"/>
      <c r="C39" s="251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C40" s="257"/>
      <c r="D40" s="188"/>
      <c r="AG40" t="s">
        <v>229</v>
      </c>
    </row>
    <row r="41" spans="1:33" x14ac:dyDescent="0.2">
      <c r="D41" s="188"/>
    </row>
    <row r="42" spans="1:33" x14ac:dyDescent="0.2">
      <c r="D42" s="188"/>
    </row>
    <row r="43" spans="1:33" x14ac:dyDescent="0.2">
      <c r="D43" s="188"/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7">
    <mergeCell ref="A1:G1"/>
    <mergeCell ref="C2:G2"/>
    <mergeCell ref="C3:G3"/>
    <mergeCell ref="C4:G4"/>
    <mergeCell ref="A33:C33"/>
    <mergeCell ref="A34:G38"/>
    <mergeCell ref="C27:G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76</v>
      </c>
      <c r="C3" s="193" t="s">
        <v>77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2.84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10.210000000000001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10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2.84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10.210000000000001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SUMIF(AG11:AG15,"&lt;&gt;NOR",G11:G15)</f>
        <v>0</v>
      </c>
      <c r="H10" s="226"/>
      <c r="I10" s="226">
        <f>SUM(I11:I15)</f>
        <v>0</v>
      </c>
      <c r="J10" s="226"/>
      <c r="K10" s="226">
        <f>SUM(K11:K15)</f>
        <v>0</v>
      </c>
      <c r="L10" s="226"/>
      <c r="M10" s="226">
        <f>SUM(M11:M15)</f>
        <v>0</v>
      </c>
      <c r="N10" s="226"/>
      <c r="O10" s="226">
        <f>SUM(O11:O15)</f>
        <v>0.55000000000000004</v>
      </c>
      <c r="P10" s="226"/>
      <c r="Q10" s="226">
        <f>SUM(Q11:Q15)</f>
        <v>0</v>
      </c>
      <c r="R10" s="226"/>
      <c r="S10" s="226"/>
      <c r="T10" s="226"/>
      <c r="U10" s="226"/>
      <c r="V10" s="226">
        <f>SUM(V11:V15)</f>
        <v>8.18</v>
      </c>
      <c r="W10" s="226"/>
      <c r="AG10" t="s">
        <v>210</v>
      </c>
    </row>
    <row r="11" spans="1:60" ht="22.5" outlineLevel="1" x14ac:dyDescent="0.2">
      <c r="A11" s="233">
        <v>2</v>
      </c>
      <c r="B11" s="234" t="s">
        <v>629</v>
      </c>
      <c r="C11" s="248" t="s">
        <v>630</v>
      </c>
      <c r="D11" s="235" t="s">
        <v>241</v>
      </c>
      <c r="E11" s="236">
        <v>8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1.8880000000000001E-2</v>
      </c>
      <c r="O11" s="224">
        <f>ROUND(E11*N11,2)</f>
        <v>0.15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0.38716</v>
      </c>
      <c r="V11" s="224">
        <f>ROUND(E11*U11,2)</f>
        <v>3.1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49" t="s">
        <v>282</v>
      </c>
      <c r="D12" s="239"/>
      <c r="E12" s="239"/>
      <c r="F12" s="239"/>
      <c r="G12" s="23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3</v>
      </c>
      <c r="B13" s="241" t="s">
        <v>278</v>
      </c>
      <c r="C13" s="250" t="s">
        <v>279</v>
      </c>
      <c r="D13" s="242" t="s">
        <v>241</v>
      </c>
      <c r="E13" s="243">
        <v>2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0.10712000000000001</v>
      </c>
      <c r="O13" s="224">
        <f>ROUND(E13*N13,2)</f>
        <v>0.21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215</v>
      </c>
      <c r="U13" s="224">
        <v>0.69998000000000005</v>
      </c>
      <c r="V13" s="224">
        <f>ROUND(E13*U13,2)</f>
        <v>1.4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4</v>
      </c>
      <c r="B14" s="234" t="s">
        <v>280</v>
      </c>
      <c r="C14" s="248" t="s">
        <v>281</v>
      </c>
      <c r="D14" s="235" t="s">
        <v>241</v>
      </c>
      <c r="E14" s="236">
        <v>11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1.694E-2</v>
      </c>
      <c r="O14" s="224">
        <f>ROUND(E14*N14,2)</f>
        <v>0.19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215</v>
      </c>
      <c r="U14" s="224">
        <v>0.33481</v>
      </c>
      <c r="V14" s="224">
        <f>ROUND(E14*U14,2)</f>
        <v>3.68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49" t="s">
        <v>282</v>
      </c>
      <c r="D15" s="239"/>
      <c r="E15" s="239"/>
      <c r="F15" s="239"/>
      <c r="G15" s="239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218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5.5" x14ac:dyDescent="0.2">
      <c r="A16" s="227" t="s">
        <v>209</v>
      </c>
      <c r="B16" s="228" t="s">
        <v>125</v>
      </c>
      <c r="C16" s="247" t="s">
        <v>126</v>
      </c>
      <c r="D16" s="229"/>
      <c r="E16" s="230"/>
      <c r="F16" s="231"/>
      <c r="G16" s="232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6"/>
      <c r="O16" s="226">
        <f>SUM(O17:O17)</f>
        <v>0</v>
      </c>
      <c r="P16" s="226"/>
      <c r="Q16" s="226">
        <f>SUM(Q17:Q17)</f>
        <v>0</v>
      </c>
      <c r="R16" s="226"/>
      <c r="S16" s="226"/>
      <c r="T16" s="226"/>
      <c r="U16" s="226"/>
      <c r="V16" s="226">
        <f>SUM(V17:V17)</f>
        <v>2.46</v>
      </c>
      <c r="W16" s="226"/>
      <c r="AG16" t="s">
        <v>210</v>
      </c>
    </row>
    <row r="17" spans="1:60" outlineLevel="1" x14ac:dyDescent="0.2">
      <c r="A17" s="240">
        <v>5</v>
      </c>
      <c r="B17" s="241" t="s">
        <v>283</v>
      </c>
      <c r="C17" s="250" t="s">
        <v>284</v>
      </c>
      <c r="D17" s="242" t="s">
        <v>241</v>
      </c>
      <c r="E17" s="243">
        <v>8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4.0000000000000003E-5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215</v>
      </c>
      <c r="U17" s="224">
        <v>0.308</v>
      </c>
      <c r="V17" s="224">
        <f>ROUND(E17*U17,2)</f>
        <v>2.46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x14ac:dyDescent="0.2">
      <c r="A18" s="227" t="s">
        <v>209</v>
      </c>
      <c r="B18" s="228" t="s">
        <v>127</v>
      </c>
      <c r="C18" s="247" t="s">
        <v>128</v>
      </c>
      <c r="D18" s="229"/>
      <c r="E18" s="230"/>
      <c r="F18" s="231"/>
      <c r="G18" s="232">
        <f>SUMIF(AG19:AG22,"&lt;&gt;NOR",G19:G22)</f>
        <v>0</v>
      </c>
      <c r="H18" s="226"/>
      <c r="I18" s="226">
        <f>SUM(I19:I22)</f>
        <v>0</v>
      </c>
      <c r="J18" s="226"/>
      <c r="K18" s="226">
        <f>SUM(K19:K22)</f>
        <v>0</v>
      </c>
      <c r="L18" s="226"/>
      <c r="M18" s="226">
        <f>SUM(M19:M22)</f>
        <v>0</v>
      </c>
      <c r="N18" s="226"/>
      <c r="O18" s="226">
        <f>SUM(O19:O22)</f>
        <v>0.02</v>
      </c>
      <c r="P18" s="226"/>
      <c r="Q18" s="226">
        <f>SUM(Q19:Q22)</f>
        <v>18.37</v>
      </c>
      <c r="R18" s="226"/>
      <c r="S18" s="226"/>
      <c r="T18" s="226"/>
      <c r="U18" s="226"/>
      <c r="V18" s="226">
        <f>SUM(V19:V22)</f>
        <v>53.75</v>
      </c>
      <c r="W18" s="226"/>
      <c r="AG18" t="s">
        <v>210</v>
      </c>
    </row>
    <row r="19" spans="1:60" ht="22.5" outlineLevel="1" x14ac:dyDescent="0.2">
      <c r="A19" s="233">
        <v>6</v>
      </c>
      <c r="B19" s="234" t="s">
        <v>287</v>
      </c>
      <c r="C19" s="248" t="s">
        <v>288</v>
      </c>
      <c r="D19" s="235" t="s">
        <v>277</v>
      </c>
      <c r="E19" s="236">
        <v>10</v>
      </c>
      <c r="F19" s="237"/>
      <c r="G19" s="238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1.82E-3</v>
      </c>
      <c r="O19" s="224">
        <f>ROUND(E19*N19,2)</f>
        <v>0.02</v>
      </c>
      <c r="P19" s="224">
        <v>1.8</v>
      </c>
      <c r="Q19" s="224">
        <f>ROUND(E19*P19,2)</f>
        <v>18</v>
      </c>
      <c r="R19" s="224"/>
      <c r="S19" s="224" t="s">
        <v>221</v>
      </c>
      <c r="T19" s="224" t="s">
        <v>215</v>
      </c>
      <c r="U19" s="224">
        <v>5.016</v>
      </c>
      <c r="V19" s="224">
        <f>ROUND(E19*U19,2)</f>
        <v>50.16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49" t="s">
        <v>289</v>
      </c>
      <c r="D20" s="239"/>
      <c r="E20" s="239"/>
      <c r="F20" s="239"/>
      <c r="G20" s="239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218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3">
        <v>7</v>
      </c>
      <c r="B21" s="234" t="s">
        <v>637</v>
      </c>
      <c r="C21" s="248" t="s">
        <v>638</v>
      </c>
      <c r="D21" s="235" t="s">
        <v>277</v>
      </c>
      <c r="E21" s="236">
        <v>1</v>
      </c>
      <c r="F21" s="237"/>
      <c r="G21" s="238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1.65E-3</v>
      </c>
      <c r="O21" s="224">
        <f>ROUND(E21*N21,2)</f>
        <v>0</v>
      </c>
      <c r="P21" s="224">
        <v>0.36499999999999999</v>
      </c>
      <c r="Q21" s="224">
        <f>ROUND(E21*P21,2)</f>
        <v>0.37</v>
      </c>
      <c r="R21" s="224"/>
      <c r="S21" s="224" t="s">
        <v>221</v>
      </c>
      <c r="T21" s="224" t="s">
        <v>215</v>
      </c>
      <c r="U21" s="224">
        <v>3.5859999999999999</v>
      </c>
      <c r="V21" s="224">
        <f>ROUND(E21*U21,2)</f>
        <v>3.59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49" t="s">
        <v>289</v>
      </c>
      <c r="D22" s="239"/>
      <c r="E22" s="239"/>
      <c r="F22" s="239"/>
      <c r="G22" s="239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218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x14ac:dyDescent="0.2">
      <c r="A23" s="227" t="s">
        <v>209</v>
      </c>
      <c r="B23" s="228" t="s">
        <v>129</v>
      </c>
      <c r="C23" s="247" t="s">
        <v>130</v>
      </c>
      <c r="D23" s="229"/>
      <c r="E23" s="230"/>
      <c r="F23" s="231"/>
      <c r="G23" s="232">
        <f>SUMIF(AG24:AG25,"&lt;&gt;NOR",G24:G25)</f>
        <v>0</v>
      </c>
      <c r="H23" s="226"/>
      <c r="I23" s="226">
        <f>SUM(I24:I25)</f>
        <v>0</v>
      </c>
      <c r="J23" s="226"/>
      <c r="K23" s="226">
        <f>SUM(K24:K25)</f>
        <v>0</v>
      </c>
      <c r="L23" s="226"/>
      <c r="M23" s="226">
        <f>SUM(M24:M25)</f>
        <v>0</v>
      </c>
      <c r="N23" s="226"/>
      <c r="O23" s="226">
        <f>SUM(O24:O25)</f>
        <v>0</v>
      </c>
      <c r="P23" s="226"/>
      <c r="Q23" s="226">
        <f>SUM(Q24:Q25)</f>
        <v>0</v>
      </c>
      <c r="R23" s="226"/>
      <c r="S23" s="226"/>
      <c r="T23" s="226"/>
      <c r="U23" s="226"/>
      <c r="V23" s="226">
        <f>SUM(V24:V25)</f>
        <v>2.9</v>
      </c>
      <c r="W23" s="226"/>
      <c r="AG23" t="s">
        <v>210</v>
      </c>
    </row>
    <row r="24" spans="1:60" outlineLevel="1" x14ac:dyDescent="0.2">
      <c r="A24" s="240">
        <v>8</v>
      </c>
      <c r="B24" s="241" t="s">
        <v>290</v>
      </c>
      <c r="C24" s="250" t="s">
        <v>291</v>
      </c>
      <c r="D24" s="242" t="s">
        <v>255</v>
      </c>
      <c r="E24" s="243">
        <v>3.4077899999999999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0.85199999999999998</v>
      </c>
      <c r="V24" s="224">
        <f>ROUND(E24*U24,2)</f>
        <v>2.9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256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9</v>
      </c>
      <c r="B25" s="241" t="s">
        <v>292</v>
      </c>
      <c r="C25" s="250" t="s">
        <v>293</v>
      </c>
      <c r="D25" s="242" t="s">
        <v>255</v>
      </c>
      <c r="E25" s="243">
        <v>3.4077899999999999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256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x14ac:dyDescent="0.2">
      <c r="A26" s="227" t="s">
        <v>209</v>
      </c>
      <c r="B26" s="228" t="s">
        <v>131</v>
      </c>
      <c r="C26" s="247" t="s">
        <v>132</v>
      </c>
      <c r="D26" s="229"/>
      <c r="E26" s="230"/>
      <c r="F26" s="231"/>
      <c r="G26" s="232">
        <f>SUMIF(AG27:AG33,"&lt;&gt;NOR",G27:G33)</f>
        <v>0</v>
      </c>
      <c r="H26" s="226"/>
      <c r="I26" s="226">
        <f>SUM(I27:I33)</f>
        <v>0</v>
      </c>
      <c r="J26" s="226"/>
      <c r="K26" s="226">
        <f>SUM(K27:K33)</f>
        <v>0</v>
      </c>
      <c r="L26" s="226"/>
      <c r="M26" s="226">
        <f>SUM(M27:M33)</f>
        <v>0</v>
      </c>
      <c r="N26" s="226"/>
      <c r="O26" s="226">
        <f>SUM(O27:O33)</f>
        <v>7.0000000000000007E-2</v>
      </c>
      <c r="P26" s="226"/>
      <c r="Q26" s="226">
        <f>SUM(Q27:Q33)</f>
        <v>0</v>
      </c>
      <c r="R26" s="226"/>
      <c r="S26" s="226"/>
      <c r="T26" s="226"/>
      <c r="U26" s="226"/>
      <c r="V26" s="226">
        <f>SUM(V27:V33)</f>
        <v>12.05</v>
      </c>
      <c r="W26" s="226"/>
      <c r="AG26" t="s">
        <v>210</v>
      </c>
    </row>
    <row r="27" spans="1:60" outlineLevel="1" x14ac:dyDescent="0.2">
      <c r="A27" s="240">
        <v>10</v>
      </c>
      <c r="B27" s="241" t="s">
        <v>294</v>
      </c>
      <c r="C27" s="250" t="s">
        <v>295</v>
      </c>
      <c r="D27" s="242" t="s">
        <v>261</v>
      </c>
      <c r="E27" s="243">
        <v>12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214</v>
      </c>
      <c r="T27" s="224" t="s">
        <v>215</v>
      </c>
      <c r="U27" s="224">
        <v>8.2000000000000003E-2</v>
      </c>
      <c r="V27" s="224">
        <f>ROUND(E27*U27,2)</f>
        <v>0.98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11</v>
      </c>
      <c r="B28" s="241" t="s">
        <v>641</v>
      </c>
      <c r="C28" s="250" t="s">
        <v>642</v>
      </c>
      <c r="D28" s="242" t="s">
        <v>261</v>
      </c>
      <c r="E28" s="243">
        <v>96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215</v>
      </c>
      <c r="U28" s="224">
        <v>0.114</v>
      </c>
      <c r="V28" s="224">
        <f>ROUND(E28*U28,2)</f>
        <v>10.94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12</v>
      </c>
      <c r="B29" s="241" t="s">
        <v>296</v>
      </c>
      <c r="C29" s="250" t="s">
        <v>297</v>
      </c>
      <c r="D29" s="242" t="s">
        <v>232</v>
      </c>
      <c r="E29" s="243">
        <v>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298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ht="22.5" outlineLevel="1" x14ac:dyDescent="0.2">
      <c r="A30" s="240">
        <v>13</v>
      </c>
      <c r="B30" s="241" t="s">
        <v>301</v>
      </c>
      <c r="C30" s="250" t="s">
        <v>302</v>
      </c>
      <c r="D30" s="242" t="s">
        <v>261</v>
      </c>
      <c r="E30" s="243">
        <v>12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3.2000000000000003E-4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221</v>
      </c>
      <c r="T30" s="224" t="s">
        <v>298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40">
        <v>14</v>
      </c>
      <c r="B31" s="241" t="s">
        <v>649</v>
      </c>
      <c r="C31" s="250" t="s">
        <v>650</v>
      </c>
      <c r="D31" s="242" t="s">
        <v>261</v>
      </c>
      <c r="E31" s="243">
        <v>96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7.2000000000000005E-4</v>
      </c>
      <c r="O31" s="224">
        <f>ROUND(E31*N31,2)</f>
        <v>7.0000000000000007E-2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298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15</v>
      </c>
      <c r="B32" s="241" t="s">
        <v>303</v>
      </c>
      <c r="C32" s="250" t="s">
        <v>304</v>
      </c>
      <c r="D32" s="242" t="s">
        <v>255</v>
      </c>
      <c r="E32" s="243">
        <v>7.2959999999999997E-2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233</v>
      </c>
      <c r="U32" s="224">
        <v>1.74</v>
      </c>
      <c r="V32" s="224">
        <f>ROUND(E32*U32,2)</f>
        <v>0.13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256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16</v>
      </c>
      <c r="B33" s="241" t="s">
        <v>305</v>
      </c>
      <c r="C33" s="250" t="s">
        <v>306</v>
      </c>
      <c r="D33" s="242" t="s">
        <v>255</v>
      </c>
      <c r="E33" s="243">
        <v>7.2959999999999997E-2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256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x14ac:dyDescent="0.2">
      <c r="A34" s="227" t="s">
        <v>209</v>
      </c>
      <c r="B34" s="228" t="s">
        <v>133</v>
      </c>
      <c r="C34" s="247" t="s">
        <v>134</v>
      </c>
      <c r="D34" s="229"/>
      <c r="E34" s="230"/>
      <c r="F34" s="231"/>
      <c r="G34" s="232">
        <f>SUMIF(AG35:AG40,"&lt;&gt;NOR",G35:G40)</f>
        <v>0</v>
      </c>
      <c r="H34" s="226"/>
      <c r="I34" s="226">
        <f>SUM(I35:I40)</f>
        <v>0</v>
      </c>
      <c r="J34" s="226"/>
      <c r="K34" s="226">
        <f>SUM(K35:K40)</f>
        <v>0</v>
      </c>
      <c r="L34" s="226"/>
      <c r="M34" s="226">
        <f>SUM(M35:M40)</f>
        <v>0</v>
      </c>
      <c r="N34" s="226"/>
      <c r="O34" s="226">
        <f>SUM(O35:O40)</f>
        <v>0.01</v>
      </c>
      <c r="P34" s="226"/>
      <c r="Q34" s="226">
        <f>SUM(Q35:Q40)</f>
        <v>0</v>
      </c>
      <c r="R34" s="226"/>
      <c r="S34" s="226"/>
      <c r="T34" s="226"/>
      <c r="U34" s="226"/>
      <c r="V34" s="226">
        <f>SUM(V35:V40)</f>
        <v>2.1199999999999997</v>
      </c>
      <c r="W34" s="226"/>
      <c r="AG34" t="s">
        <v>210</v>
      </c>
    </row>
    <row r="35" spans="1:60" outlineLevel="1" x14ac:dyDescent="0.2">
      <c r="A35" s="233">
        <v>17</v>
      </c>
      <c r="B35" s="234" t="s">
        <v>307</v>
      </c>
      <c r="C35" s="248" t="s">
        <v>308</v>
      </c>
      <c r="D35" s="235" t="s">
        <v>261</v>
      </c>
      <c r="E35" s="236">
        <v>6</v>
      </c>
      <c r="F35" s="237"/>
      <c r="G35" s="238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3.4000000000000002E-4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0.32</v>
      </c>
      <c r="V35" s="224">
        <f>ROUND(E35*U35,2)</f>
        <v>1.92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49" t="s">
        <v>309</v>
      </c>
      <c r="D36" s="239"/>
      <c r="E36" s="239"/>
      <c r="F36" s="239"/>
      <c r="G36" s="23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218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33.75" outlineLevel="1" x14ac:dyDescent="0.2">
      <c r="A37" s="240">
        <v>18</v>
      </c>
      <c r="B37" s="241" t="s">
        <v>310</v>
      </c>
      <c r="C37" s="250" t="s">
        <v>311</v>
      </c>
      <c r="D37" s="242" t="s">
        <v>232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9.0000000000000006E-5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214</v>
      </c>
      <c r="T37" s="224" t="s">
        <v>233</v>
      </c>
      <c r="U37" s="224">
        <v>0.18</v>
      </c>
      <c r="V37" s="224">
        <f>ROUND(E37*U37,2)</f>
        <v>0.18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19</v>
      </c>
      <c r="B38" s="241" t="s">
        <v>312</v>
      </c>
      <c r="C38" s="250" t="s">
        <v>313</v>
      </c>
      <c r="D38" s="242" t="s">
        <v>314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5.0000000000000001E-3</v>
      </c>
      <c r="O38" s="224">
        <f>ROUND(E38*N38,2)</f>
        <v>0.01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20</v>
      </c>
      <c r="B39" s="241" t="s">
        <v>315</v>
      </c>
      <c r="C39" s="250" t="s">
        <v>316</v>
      </c>
      <c r="D39" s="242" t="s">
        <v>255</v>
      </c>
      <c r="E39" s="243">
        <v>7.1300000000000001E-3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1.47</v>
      </c>
      <c r="V39" s="224">
        <f>ROUND(E39*U39,2)</f>
        <v>0.01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21</v>
      </c>
      <c r="B40" s="241" t="s">
        <v>317</v>
      </c>
      <c r="C40" s="250" t="s">
        <v>318</v>
      </c>
      <c r="D40" s="242" t="s">
        <v>255</v>
      </c>
      <c r="E40" s="243">
        <v>7.1300000000000001E-3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0.81100000000000005</v>
      </c>
      <c r="V40" s="224">
        <f>ROUND(E40*U40,2)</f>
        <v>0.01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x14ac:dyDescent="0.2">
      <c r="A41" s="227" t="s">
        <v>209</v>
      </c>
      <c r="B41" s="228" t="s">
        <v>135</v>
      </c>
      <c r="C41" s="247" t="s">
        <v>136</v>
      </c>
      <c r="D41" s="229"/>
      <c r="E41" s="230"/>
      <c r="F41" s="231"/>
      <c r="G41" s="232">
        <f>SUMIF(AG42:AG72,"&lt;&gt;NOR",G42:G72)</f>
        <v>0</v>
      </c>
      <c r="H41" s="226"/>
      <c r="I41" s="226">
        <f>SUM(I42:I72)</f>
        <v>0</v>
      </c>
      <c r="J41" s="226"/>
      <c r="K41" s="226">
        <f>SUM(K42:K72)</f>
        <v>0</v>
      </c>
      <c r="L41" s="226"/>
      <c r="M41" s="226">
        <f>SUM(M42:M72)</f>
        <v>0</v>
      </c>
      <c r="N41" s="226"/>
      <c r="O41" s="226">
        <f>SUM(O42:O72)</f>
        <v>0.08</v>
      </c>
      <c r="P41" s="226"/>
      <c r="Q41" s="226">
        <f>SUM(Q42:Q72)</f>
        <v>0</v>
      </c>
      <c r="R41" s="226"/>
      <c r="S41" s="226"/>
      <c r="T41" s="226"/>
      <c r="U41" s="226"/>
      <c r="V41" s="226">
        <f>SUM(V42:V72)</f>
        <v>16.95</v>
      </c>
      <c r="W41" s="226"/>
      <c r="AG41" t="s">
        <v>210</v>
      </c>
    </row>
    <row r="42" spans="1:60" outlineLevel="1" x14ac:dyDescent="0.2">
      <c r="A42" s="240">
        <v>22</v>
      </c>
      <c r="B42" s="241" t="s">
        <v>319</v>
      </c>
      <c r="C42" s="250" t="s">
        <v>320</v>
      </c>
      <c r="D42" s="242" t="s">
        <v>261</v>
      </c>
      <c r="E42" s="243">
        <v>6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2.7999999999999998E-4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5.1999999999999998E-2</v>
      </c>
      <c r="V42" s="224">
        <f>ROUND(E42*U42,2)</f>
        <v>0.31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23</v>
      </c>
      <c r="B43" s="241" t="s">
        <v>321</v>
      </c>
      <c r="C43" s="250" t="s">
        <v>322</v>
      </c>
      <c r="D43" s="242" t="s">
        <v>232</v>
      </c>
      <c r="E43" s="243">
        <v>6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5.2999999999999998E-4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6.2E-2</v>
      </c>
      <c r="V43" s="224">
        <f>ROUND(E43*U43,2)</f>
        <v>0.37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24</v>
      </c>
      <c r="B44" s="241" t="s">
        <v>323</v>
      </c>
      <c r="C44" s="250" t="s">
        <v>324</v>
      </c>
      <c r="D44" s="242" t="s">
        <v>232</v>
      </c>
      <c r="E44" s="243">
        <v>2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4.0000000000000003E-5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214</v>
      </c>
      <c r="T44" s="224" t="s">
        <v>233</v>
      </c>
      <c r="U44" s="224">
        <v>0.14499999999999999</v>
      </c>
      <c r="V44" s="224">
        <f>ROUND(E44*U44,2)</f>
        <v>0.28999999999999998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25</v>
      </c>
      <c r="B45" s="241" t="s">
        <v>325</v>
      </c>
      <c r="C45" s="250" t="s">
        <v>326</v>
      </c>
      <c r="D45" s="242" t="s">
        <v>232</v>
      </c>
      <c r="E45" s="243">
        <v>3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0.16500000000000001</v>
      </c>
      <c r="V45" s="224">
        <f>ROUND(E45*U45,2)</f>
        <v>0.5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26</v>
      </c>
      <c r="B46" s="241" t="s">
        <v>899</v>
      </c>
      <c r="C46" s="250" t="s">
        <v>900</v>
      </c>
      <c r="D46" s="242" t="s">
        <v>232</v>
      </c>
      <c r="E46" s="243">
        <v>4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233</v>
      </c>
      <c r="U46" s="224">
        <v>0.20699999999999999</v>
      </c>
      <c r="V46" s="224">
        <f>ROUND(E46*U46,2)</f>
        <v>0.83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33">
        <v>27</v>
      </c>
      <c r="B47" s="234" t="s">
        <v>327</v>
      </c>
      <c r="C47" s="248" t="s">
        <v>328</v>
      </c>
      <c r="D47" s="235" t="s">
        <v>261</v>
      </c>
      <c r="E47" s="236">
        <v>16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215</v>
      </c>
      <c r="U47" s="224">
        <v>2.9000000000000001E-2</v>
      </c>
      <c r="V47" s="224">
        <f>ROUND(E47*U47,2)</f>
        <v>0.46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49" t="s">
        <v>329</v>
      </c>
      <c r="D48" s="239"/>
      <c r="E48" s="239"/>
      <c r="F48" s="239"/>
      <c r="G48" s="23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218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33">
        <v>28</v>
      </c>
      <c r="B49" s="234" t="s">
        <v>330</v>
      </c>
      <c r="C49" s="248" t="s">
        <v>331</v>
      </c>
      <c r="D49" s="235" t="s">
        <v>261</v>
      </c>
      <c r="E49" s="236">
        <v>16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1.0000000000000001E-5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215</v>
      </c>
      <c r="U49" s="224">
        <v>6.2E-2</v>
      </c>
      <c r="V49" s="224">
        <f>ROUND(E49*U49,2)</f>
        <v>0.99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49" t="s">
        <v>332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218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29</v>
      </c>
      <c r="B51" s="241" t="s">
        <v>901</v>
      </c>
      <c r="C51" s="250" t="s">
        <v>902</v>
      </c>
      <c r="D51" s="242" t="s">
        <v>232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2.5699999999999998E-3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0.433</v>
      </c>
      <c r="V51" s="224">
        <f>ROUND(E51*U51,2)</f>
        <v>0.43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33">
        <v>30</v>
      </c>
      <c r="B52" s="234" t="s">
        <v>333</v>
      </c>
      <c r="C52" s="248" t="s">
        <v>334</v>
      </c>
      <c r="D52" s="235" t="s">
        <v>261</v>
      </c>
      <c r="E52" s="236">
        <v>4</v>
      </c>
      <c r="F52" s="237"/>
      <c r="G52" s="238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3.9899999999999996E-3</v>
      </c>
      <c r="O52" s="224">
        <f>ROUND(E52*N52,2)</f>
        <v>0.02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233</v>
      </c>
      <c r="U52" s="224">
        <v>0.54290000000000005</v>
      </c>
      <c r="V52" s="224">
        <f>ROUND(E52*U52,2)</f>
        <v>2.17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49" t="s">
        <v>335</v>
      </c>
      <c r="D53" s="239"/>
      <c r="E53" s="239"/>
      <c r="F53" s="239"/>
      <c r="G53" s="239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218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59" t="s">
        <v>336</v>
      </c>
      <c r="D54" s="258"/>
      <c r="E54" s="258"/>
      <c r="F54" s="258"/>
      <c r="G54" s="258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218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33">
        <v>31</v>
      </c>
      <c r="B55" s="234" t="s">
        <v>903</v>
      </c>
      <c r="C55" s="248" t="s">
        <v>904</v>
      </c>
      <c r="D55" s="235" t="s">
        <v>261</v>
      </c>
      <c r="E55" s="236">
        <v>12</v>
      </c>
      <c r="F55" s="237"/>
      <c r="G55" s="238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5.1799999999999997E-3</v>
      </c>
      <c r="O55" s="224">
        <f>ROUND(E55*N55,2)</f>
        <v>0.06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233</v>
      </c>
      <c r="U55" s="224">
        <v>0.63429999999999997</v>
      </c>
      <c r="V55" s="224">
        <f>ROUND(E55*U55,2)</f>
        <v>7.61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1"/>
      <c r="B56" s="222"/>
      <c r="C56" s="249" t="s">
        <v>335</v>
      </c>
      <c r="D56" s="239"/>
      <c r="E56" s="239"/>
      <c r="F56" s="239"/>
      <c r="G56" s="239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218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59" t="s">
        <v>336</v>
      </c>
      <c r="D57" s="258"/>
      <c r="E57" s="258"/>
      <c r="F57" s="258"/>
      <c r="G57" s="258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218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ht="22.5" outlineLevel="1" x14ac:dyDescent="0.2">
      <c r="A58" s="233">
        <v>32</v>
      </c>
      <c r="B58" s="234" t="s">
        <v>337</v>
      </c>
      <c r="C58" s="248" t="s">
        <v>338</v>
      </c>
      <c r="D58" s="235" t="s">
        <v>261</v>
      </c>
      <c r="E58" s="236">
        <v>4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3.0000000000000001E-5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233</v>
      </c>
      <c r="U58" s="224">
        <v>0.129</v>
      </c>
      <c r="V58" s="224">
        <f>ROUND(E58*U58,2)</f>
        <v>0.52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49" t="s">
        <v>339</v>
      </c>
      <c r="D59" s="239"/>
      <c r="E59" s="239"/>
      <c r="F59" s="239"/>
      <c r="G59" s="239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218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ht="22.5" outlineLevel="1" x14ac:dyDescent="0.2">
      <c r="A60" s="233">
        <v>33</v>
      </c>
      <c r="B60" s="234" t="s">
        <v>905</v>
      </c>
      <c r="C60" s="248" t="s">
        <v>906</v>
      </c>
      <c r="D60" s="235" t="s">
        <v>261</v>
      </c>
      <c r="E60" s="236">
        <v>6</v>
      </c>
      <c r="F60" s="237"/>
      <c r="G60" s="238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6.0000000000000002E-5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221</v>
      </c>
      <c r="T60" s="224" t="s">
        <v>233</v>
      </c>
      <c r="U60" s="224">
        <v>0.129</v>
      </c>
      <c r="V60" s="224">
        <f>ROUND(E60*U60,2)</f>
        <v>0.77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49" t="s">
        <v>339</v>
      </c>
      <c r="D61" s="239"/>
      <c r="E61" s="239"/>
      <c r="F61" s="239"/>
      <c r="G61" s="239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218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ht="22.5" outlineLevel="1" x14ac:dyDescent="0.2">
      <c r="A62" s="233">
        <v>34</v>
      </c>
      <c r="B62" s="234" t="s">
        <v>907</v>
      </c>
      <c r="C62" s="248" t="s">
        <v>908</v>
      </c>
      <c r="D62" s="235" t="s">
        <v>261</v>
      </c>
      <c r="E62" s="236">
        <v>6</v>
      </c>
      <c r="F62" s="237"/>
      <c r="G62" s="238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6.9999999999999994E-5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233</v>
      </c>
      <c r="U62" s="224">
        <v>0.129</v>
      </c>
      <c r="V62" s="224">
        <f>ROUND(E62*U62,2)</f>
        <v>0.77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49" t="s">
        <v>339</v>
      </c>
      <c r="D63" s="239"/>
      <c r="E63" s="239"/>
      <c r="F63" s="239"/>
      <c r="G63" s="239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218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35</v>
      </c>
      <c r="B64" s="241" t="s">
        <v>342</v>
      </c>
      <c r="C64" s="250" t="s">
        <v>343</v>
      </c>
      <c r="D64" s="242" t="s">
        <v>232</v>
      </c>
      <c r="E64" s="243">
        <v>2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2.14E-3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233</v>
      </c>
      <c r="U64" s="224">
        <v>0.372</v>
      </c>
      <c r="V64" s="224">
        <f>ROUND(E64*U64,2)</f>
        <v>0.74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234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40">
        <v>36</v>
      </c>
      <c r="B65" s="241" t="s">
        <v>909</v>
      </c>
      <c r="C65" s="250" t="s">
        <v>910</v>
      </c>
      <c r="D65" s="242" t="s">
        <v>232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5.5999999999999995E-4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298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0">
        <v>37</v>
      </c>
      <c r="B66" s="241" t="s">
        <v>344</v>
      </c>
      <c r="C66" s="250" t="s">
        <v>345</v>
      </c>
      <c r="D66" s="242" t="s">
        <v>232</v>
      </c>
      <c r="E66" s="243">
        <v>2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1.8E-3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298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248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0">
        <v>38</v>
      </c>
      <c r="B67" s="241" t="s">
        <v>911</v>
      </c>
      <c r="C67" s="250" t="s">
        <v>912</v>
      </c>
      <c r="D67" s="242" t="s">
        <v>232</v>
      </c>
      <c r="E67" s="243">
        <v>2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3.1E-4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298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248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40">
        <v>39</v>
      </c>
      <c r="B68" s="241" t="s">
        <v>346</v>
      </c>
      <c r="C68" s="250" t="s">
        <v>347</v>
      </c>
      <c r="D68" s="242" t="s">
        <v>232</v>
      </c>
      <c r="E68" s="243">
        <v>2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1.9000000000000001E-4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298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248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40">
        <v>40</v>
      </c>
      <c r="B69" s="241" t="s">
        <v>348</v>
      </c>
      <c r="C69" s="250" t="s">
        <v>349</v>
      </c>
      <c r="D69" s="242" t="s">
        <v>232</v>
      </c>
      <c r="E69" s="243">
        <v>1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1.4999999999999999E-4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221</v>
      </c>
      <c r="T69" s="224" t="s">
        <v>298</v>
      </c>
      <c r="U69" s="224">
        <v>0</v>
      </c>
      <c r="V69" s="224">
        <f>ROUND(E69*U69,2)</f>
        <v>0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248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0">
        <v>41</v>
      </c>
      <c r="B70" s="241" t="s">
        <v>913</v>
      </c>
      <c r="C70" s="250" t="s">
        <v>914</v>
      </c>
      <c r="D70" s="242" t="s">
        <v>232</v>
      </c>
      <c r="E70" s="243">
        <v>1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2.3000000000000001E-4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221</v>
      </c>
      <c r="T70" s="224" t="s">
        <v>298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248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40">
        <v>42</v>
      </c>
      <c r="B71" s="241" t="s">
        <v>350</v>
      </c>
      <c r="C71" s="250" t="s">
        <v>351</v>
      </c>
      <c r="D71" s="242" t="s">
        <v>255</v>
      </c>
      <c r="E71" s="243">
        <v>9.1649999999999995E-2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0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214</v>
      </c>
      <c r="T71" s="224" t="s">
        <v>233</v>
      </c>
      <c r="U71" s="224">
        <v>1.327</v>
      </c>
      <c r="V71" s="224">
        <f>ROUND(E71*U71,2)</f>
        <v>0.12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256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43</v>
      </c>
      <c r="B72" s="241" t="s">
        <v>352</v>
      </c>
      <c r="C72" s="250" t="s">
        <v>353</v>
      </c>
      <c r="D72" s="242" t="s">
        <v>255</v>
      </c>
      <c r="E72" s="243">
        <v>9.1649999999999995E-2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0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214</v>
      </c>
      <c r="T72" s="224" t="s">
        <v>233</v>
      </c>
      <c r="U72" s="224">
        <v>0.72499999999999998</v>
      </c>
      <c r="V72" s="224">
        <f>ROUND(E72*U72,2)</f>
        <v>7.0000000000000007E-2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256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x14ac:dyDescent="0.2">
      <c r="A73" s="227" t="s">
        <v>209</v>
      </c>
      <c r="B73" s="228" t="s">
        <v>139</v>
      </c>
      <c r="C73" s="247" t="s">
        <v>140</v>
      </c>
      <c r="D73" s="229"/>
      <c r="E73" s="230"/>
      <c r="F73" s="231"/>
      <c r="G73" s="232">
        <f>SUMIF(AG74:AG76,"&lt;&gt;NOR",G74:G76)</f>
        <v>0</v>
      </c>
      <c r="H73" s="226"/>
      <c r="I73" s="226">
        <f>SUM(I74:I76)</f>
        <v>0</v>
      </c>
      <c r="J73" s="226"/>
      <c r="K73" s="226">
        <f>SUM(K74:K76)</f>
        <v>0</v>
      </c>
      <c r="L73" s="226"/>
      <c r="M73" s="226">
        <f>SUM(M74:M76)</f>
        <v>0</v>
      </c>
      <c r="N73" s="226"/>
      <c r="O73" s="226">
        <f>SUM(O74:O76)</f>
        <v>0</v>
      </c>
      <c r="P73" s="226"/>
      <c r="Q73" s="226">
        <f>SUM(Q74:Q76)</f>
        <v>0.69</v>
      </c>
      <c r="R73" s="226"/>
      <c r="S73" s="226"/>
      <c r="T73" s="226"/>
      <c r="U73" s="226"/>
      <c r="V73" s="226">
        <f>SUM(V74:V76)</f>
        <v>8.5</v>
      </c>
      <c r="W73" s="226"/>
      <c r="AG73" t="s">
        <v>210</v>
      </c>
    </row>
    <row r="74" spans="1:60" outlineLevel="1" x14ac:dyDescent="0.2">
      <c r="A74" s="240">
        <v>44</v>
      </c>
      <c r="B74" s="241" t="s">
        <v>354</v>
      </c>
      <c r="C74" s="250" t="s">
        <v>355</v>
      </c>
      <c r="D74" s="242" t="s">
        <v>314</v>
      </c>
      <c r="E74" s="243">
        <v>1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1.7000000000000001E-4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214</v>
      </c>
      <c r="T74" s="224" t="s">
        <v>215</v>
      </c>
      <c r="U74" s="224">
        <v>2.9</v>
      </c>
      <c r="V74" s="224">
        <f>ROUND(E74*U74,2)</f>
        <v>2.9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234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0">
        <v>45</v>
      </c>
      <c r="B75" s="241" t="s">
        <v>356</v>
      </c>
      <c r="C75" s="250" t="s">
        <v>357</v>
      </c>
      <c r="D75" s="242" t="s">
        <v>314</v>
      </c>
      <c r="E75" s="243">
        <v>1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</v>
      </c>
      <c r="O75" s="224">
        <f>ROUND(E75*N75,2)</f>
        <v>0</v>
      </c>
      <c r="P75" s="224">
        <v>0.69347000000000003</v>
      </c>
      <c r="Q75" s="224">
        <f>ROUND(E75*P75,2)</f>
        <v>0.69</v>
      </c>
      <c r="R75" s="224"/>
      <c r="S75" s="224" t="s">
        <v>214</v>
      </c>
      <c r="T75" s="224" t="s">
        <v>233</v>
      </c>
      <c r="U75" s="224">
        <v>2.6989999999999998</v>
      </c>
      <c r="V75" s="224">
        <f>ROUND(E75*U75,2)</f>
        <v>2.7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234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0">
        <v>46</v>
      </c>
      <c r="B76" s="241" t="s">
        <v>358</v>
      </c>
      <c r="C76" s="250" t="s">
        <v>359</v>
      </c>
      <c r="D76" s="242" t="s">
        <v>314</v>
      </c>
      <c r="E76" s="243">
        <v>1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1.7000000000000001E-4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221</v>
      </c>
      <c r="T76" s="224" t="s">
        <v>215</v>
      </c>
      <c r="U76" s="224">
        <v>2.9</v>
      </c>
      <c r="V76" s="224">
        <f>ROUND(E76*U76,2)</f>
        <v>2.9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234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x14ac:dyDescent="0.2">
      <c r="A77" s="227" t="s">
        <v>209</v>
      </c>
      <c r="B77" s="228" t="s">
        <v>141</v>
      </c>
      <c r="C77" s="247" t="s">
        <v>142</v>
      </c>
      <c r="D77" s="229"/>
      <c r="E77" s="230"/>
      <c r="F77" s="231"/>
      <c r="G77" s="232">
        <f>SUMIF(AG78:AG91,"&lt;&gt;NOR",G78:G91)</f>
        <v>0</v>
      </c>
      <c r="H77" s="226"/>
      <c r="I77" s="226">
        <f>SUM(I78:I91)</f>
        <v>0</v>
      </c>
      <c r="J77" s="226"/>
      <c r="K77" s="226">
        <f>SUM(K78:K91)</f>
        <v>0</v>
      </c>
      <c r="L77" s="226"/>
      <c r="M77" s="226">
        <f>SUM(M78:M91)</f>
        <v>0</v>
      </c>
      <c r="N77" s="226"/>
      <c r="O77" s="226">
        <f>SUM(O78:O91)</f>
        <v>7.0000000000000007E-2</v>
      </c>
      <c r="P77" s="226"/>
      <c r="Q77" s="226">
        <f>SUM(Q78:Q91)</f>
        <v>0</v>
      </c>
      <c r="R77" s="226"/>
      <c r="S77" s="226"/>
      <c r="T77" s="226"/>
      <c r="U77" s="226"/>
      <c r="V77" s="226">
        <f>SUM(V78:V91)</f>
        <v>9.33</v>
      </c>
      <c r="W77" s="226"/>
      <c r="AG77" t="s">
        <v>210</v>
      </c>
    </row>
    <row r="78" spans="1:60" outlineLevel="1" x14ac:dyDescent="0.2">
      <c r="A78" s="240">
        <v>47</v>
      </c>
      <c r="B78" s="241" t="s">
        <v>665</v>
      </c>
      <c r="C78" s="250" t="s">
        <v>666</v>
      </c>
      <c r="D78" s="242" t="s">
        <v>314</v>
      </c>
      <c r="E78" s="243">
        <v>1</v>
      </c>
      <c r="F78" s="244"/>
      <c r="G78" s="245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7.3999999999999999E-4</v>
      </c>
      <c r="O78" s="224">
        <f>ROUND(E78*N78,2)</f>
        <v>0</v>
      </c>
      <c r="P78" s="224">
        <v>0</v>
      </c>
      <c r="Q78" s="224">
        <f>ROUND(E78*P78,2)</f>
        <v>0</v>
      </c>
      <c r="R78" s="224"/>
      <c r="S78" s="224" t="s">
        <v>214</v>
      </c>
      <c r="T78" s="224" t="s">
        <v>233</v>
      </c>
      <c r="U78" s="224">
        <v>8.2569999999999997</v>
      </c>
      <c r="V78" s="224">
        <f>ROUND(E78*U78,2)</f>
        <v>8.26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234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40">
        <v>48</v>
      </c>
      <c r="B79" s="241" t="s">
        <v>364</v>
      </c>
      <c r="C79" s="250" t="s">
        <v>365</v>
      </c>
      <c r="D79" s="242" t="s">
        <v>261</v>
      </c>
      <c r="E79" s="243">
        <v>5</v>
      </c>
      <c r="F79" s="244"/>
      <c r="G79" s="245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3.6999999999999999E-4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214</v>
      </c>
      <c r="T79" s="224" t="s">
        <v>215</v>
      </c>
      <c r="U79" s="224">
        <v>3.1E-2</v>
      </c>
      <c r="V79" s="224">
        <f>ROUND(E79*U79,2)</f>
        <v>0.16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234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40">
        <v>49</v>
      </c>
      <c r="B80" s="241" t="s">
        <v>366</v>
      </c>
      <c r="C80" s="250" t="s">
        <v>367</v>
      </c>
      <c r="D80" s="242" t="s">
        <v>314</v>
      </c>
      <c r="E80" s="243">
        <v>1</v>
      </c>
      <c r="F80" s="244"/>
      <c r="G80" s="245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0.01</v>
      </c>
      <c r="O80" s="224">
        <f>ROUND(E80*N80,2)</f>
        <v>0.01</v>
      </c>
      <c r="P80" s="224">
        <v>0</v>
      </c>
      <c r="Q80" s="224">
        <f>ROUND(E80*P80,2)</f>
        <v>0</v>
      </c>
      <c r="R80" s="224"/>
      <c r="S80" s="224" t="s">
        <v>221</v>
      </c>
      <c r="T80" s="224" t="s">
        <v>215</v>
      </c>
      <c r="U80" s="224">
        <v>0</v>
      </c>
      <c r="V80" s="224">
        <f>ROUND(E80*U80,2)</f>
        <v>0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234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ht="22.5" outlineLevel="1" x14ac:dyDescent="0.2">
      <c r="A81" s="240">
        <v>50</v>
      </c>
      <c r="B81" s="241" t="s">
        <v>368</v>
      </c>
      <c r="C81" s="250" t="s">
        <v>369</v>
      </c>
      <c r="D81" s="242" t="s">
        <v>314</v>
      </c>
      <c r="E81" s="243">
        <v>1</v>
      </c>
      <c r="F81" s="244"/>
      <c r="G81" s="245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221</v>
      </c>
      <c r="T81" s="224" t="s">
        <v>215</v>
      </c>
      <c r="U81" s="224">
        <v>0</v>
      </c>
      <c r="V81" s="224">
        <f>ROUND(E81*U81,2)</f>
        <v>0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234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ht="22.5" outlineLevel="1" x14ac:dyDescent="0.2">
      <c r="A82" s="240">
        <v>51</v>
      </c>
      <c r="B82" s="241" t="s">
        <v>372</v>
      </c>
      <c r="C82" s="250" t="s">
        <v>373</v>
      </c>
      <c r="D82" s="242" t="s">
        <v>277</v>
      </c>
      <c r="E82" s="243">
        <v>1</v>
      </c>
      <c r="F82" s="244"/>
      <c r="G82" s="245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2.0000000000000001E-4</v>
      </c>
      <c r="O82" s="224">
        <f>ROUND(E82*N82,2)</f>
        <v>0</v>
      </c>
      <c r="P82" s="224">
        <v>0</v>
      </c>
      <c r="Q82" s="224">
        <f>ROUND(E82*P82,2)</f>
        <v>0</v>
      </c>
      <c r="R82" s="224"/>
      <c r="S82" s="224" t="s">
        <v>221</v>
      </c>
      <c r="T82" s="224" t="s">
        <v>215</v>
      </c>
      <c r="U82" s="224">
        <v>0</v>
      </c>
      <c r="V82" s="224">
        <f>ROUND(E82*U82,2)</f>
        <v>0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248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40">
        <v>52</v>
      </c>
      <c r="B83" s="241" t="s">
        <v>374</v>
      </c>
      <c r="C83" s="250" t="s">
        <v>375</v>
      </c>
      <c r="D83" s="242" t="s">
        <v>277</v>
      </c>
      <c r="E83" s="243">
        <v>1</v>
      </c>
      <c r="F83" s="244"/>
      <c r="G83" s="245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1E-4</v>
      </c>
      <c r="O83" s="224">
        <f>ROUND(E83*N83,2)</f>
        <v>0</v>
      </c>
      <c r="P83" s="224">
        <v>0</v>
      </c>
      <c r="Q83" s="224">
        <f>ROUND(E83*P83,2)</f>
        <v>0</v>
      </c>
      <c r="R83" s="224"/>
      <c r="S83" s="224" t="s">
        <v>221</v>
      </c>
      <c r="T83" s="224" t="s">
        <v>233</v>
      </c>
      <c r="U83" s="224">
        <v>0</v>
      </c>
      <c r="V83" s="224">
        <f>ROUND(E83*U83,2)</f>
        <v>0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248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ht="22.5" outlineLevel="1" x14ac:dyDescent="0.2">
      <c r="A84" s="240">
        <v>53</v>
      </c>
      <c r="B84" s="241" t="s">
        <v>376</v>
      </c>
      <c r="C84" s="250" t="s">
        <v>377</v>
      </c>
      <c r="D84" s="242" t="s">
        <v>277</v>
      </c>
      <c r="E84" s="243">
        <v>1</v>
      </c>
      <c r="F84" s="244"/>
      <c r="G84" s="245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5.0000000000000001E-4</v>
      </c>
      <c r="O84" s="224">
        <f>ROUND(E84*N84,2)</f>
        <v>0</v>
      </c>
      <c r="P84" s="224">
        <v>0</v>
      </c>
      <c r="Q84" s="224">
        <f>ROUND(E84*P84,2)</f>
        <v>0</v>
      </c>
      <c r="R84" s="224"/>
      <c r="S84" s="224" t="s">
        <v>221</v>
      </c>
      <c r="T84" s="224" t="s">
        <v>215</v>
      </c>
      <c r="U84" s="224">
        <v>0</v>
      </c>
      <c r="V84" s="224">
        <f>ROUND(E84*U84,2)</f>
        <v>0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248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54</v>
      </c>
      <c r="B85" s="241" t="s">
        <v>678</v>
      </c>
      <c r="C85" s="250" t="s">
        <v>679</v>
      </c>
      <c r="D85" s="242" t="s">
        <v>277</v>
      </c>
      <c r="E85" s="243">
        <v>1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7.0000000000000001E-3</v>
      </c>
      <c r="O85" s="224">
        <f>ROUND(E85*N85,2)</f>
        <v>0.01</v>
      </c>
      <c r="P85" s="224">
        <v>0</v>
      </c>
      <c r="Q85" s="224">
        <f>ROUND(E85*P85,2)</f>
        <v>0</v>
      </c>
      <c r="R85" s="224"/>
      <c r="S85" s="224" t="s">
        <v>221</v>
      </c>
      <c r="T85" s="224" t="s">
        <v>215</v>
      </c>
      <c r="U85" s="224">
        <v>0</v>
      </c>
      <c r="V85" s="224">
        <f>ROUND(E85*U85,2)</f>
        <v>0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248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ht="45" outlineLevel="1" x14ac:dyDescent="0.2">
      <c r="A86" s="240">
        <v>55</v>
      </c>
      <c r="B86" s="241" t="s">
        <v>680</v>
      </c>
      <c r="C86" s="250" t="s">
        <v>921</v>
      </c>
      <c r="D86" s="242" t="s">
        <v>277</v>
      </c>
      <c r="E86" s="243">
        <v>1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5.1999999999999998E-2</v>
      </c>
      <c r="O86" s="224">
        <f>ROUND(E86*N86,2)</f>
        <v>0.05</v>
      </c>
      <c r="P86" s="224">
        <v>0</v>
      </c>
      <c r="Q86" s="224">
        <f>ROUND(E86*P86,2)</f>
        <v>0</v>
      </c>
      <c r="R86" s="224"/>
      <c r="S86" s="224" t="s">
        <v>221</v>
      </c>
      <c r="T86" s="224" t="s">
        <v>215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248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40">
        <v>56</v>
      </c>
      <c r="B87" s="241" t="s">
        <v>682</v>
      </c>
      <c r="C87" s="250" t="s">
        <v>683</v>
      </c>
      <c r="D87" s="242" t="s">
        <v>277</v>
      </c>
      <c r="E87" s="243">
        <v>1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2.9999999999999997E-4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221</v>
      </c>
      <c r="T87" s="224" t="s">
        <v>215</v>
      </c>
      <c r="U87" s="224">
        <v>0</v>
      </c>
      <c r="V87" s="224">
        <f>ROUND(E87*U87,2)</f>
        <v>0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248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40">
        <v>57</v>
      </c>
      <c r="B88" s="241" t="s">
        <v>684</v>
      </c>
      <c r="C88" s="250" t="s">
        <v>685</v>
      </c>
      <c r="D88" s="242" t="s">
        <v>277</v>
      </c>
      <c r="E88" s="243">
        <v>2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2E-3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221</v>
      </c>
      <c r="T88" s="224" t="s">
        <v>215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248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ht="22.5" outlineLevel="1" x14ac:dyDescent="0.2">
      <c r="A89" s="240">
        <v>58</v>
      </c>
      <c r="B89" s="241" t="s">
        <v>688</v>
      </c>
      <c r="C89" s="250" t="s">
        <v>689</v>
      </c>
      <c r="D89" s="242" t="s">
        <v>277</v>
      </c>
      <c r="E89" s="243">
        <v>1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8.0000000000000004E-4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221</v>
      </c>
      <c r="T89" s="224" t="s">
        <v>215</v>
      </c>
      <c r="U89" s="224">
        <v>0</v>
      </c>
      <c r="V89" s="224">
        <f>ROUND(E89*U89,2)</f>
        <v>0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248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40">
        <v>59</v>
      </c>
      <c r="B90" s="241" t="s">
        <v>386</v>
      </c>
      <c r="C90" s="250" t="s">
        <v>387</v>
      </c>
      <c r="D90" s="242" t="s">
        <v>255</v>
      </c>
      <c r="E90" s="243">
        <v>7.7490000000000003E-2</v>
      </c>
      <c r="F90" s="244"/>
      <c r="G90" s="245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4"/>
      <c r="S90" s="224" t="s">
        <v>214</v>
      </c>
      <c r="T90" s="224" t="s">
        <v>233</v>
      </c>
      <c r="U90" s="224">
        <v>10.582000000000001</v>
      </c>
      <c r="V90" s="224">
        <f>ROUND(E90*U90,2)</f>
        <v>0.82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256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40">
        <v>60</v>
      </c>
      <c r="B91" s="241" t="s">
        <v>388</v>
      </c>
      <c r="C91" s="250" t="s">
        <v>389</v>
      </c>
      <c r="D91" s="242" t="s">
        <v>255</v>
      </c>
      <c r="E91" s="243">
        <v>7.7490000000000003E-2</v>
      </c>
      <c r="F91" s="244"/>
      <c r="G91" s="245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0</v>
      </c>
      <c r="O91" s="224">
        <f>ROUND(E91*N91,2)</f>
        <v>0</v>
      </c>
      <c r="P91" s="224">
        <v>0</v>
      </c>
      <c r="Q91" s="224">
        <f>ROUND(E91*P91,2)</f>
        <v>0</v>
      </c>
      <c r="R91" s="224"/>
      <c r="S91" s="224" t="s">
        <v>214</v>
      </c>
      <c r="T91" s="224" t="s">
        <v>233</v>
      </c>
      <c r="U91" s="224">
        <v>1.1830000000000001</v>
      </c>
      <c r="V91" s="224">
        <f>ROUND(E91*U91,2)</f>
        <v>0.09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256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x14ac:dyDescent="0.2">
      <c r="A92" s="227" t="s">
        <v>209</v>
      </c>
      <c r="B92" s="228" t="s">
        <v>143</v>
      </c>
      <c r="C92" s="247" t="s">
        <v>144</v>
      </c>
      <c r="D92" s="229"/>
      <c r="E92" s="230"/>
      <c r="F92" s="231"/>
      <c r="G92" s="232">
        <f>SUMIF(AG93:AG103,"&lt;&gt;NOR",G93:G103)</f>
        <v>0</v>
      </c>
      <c r="H92" s="226"/>
      <c r="I92" s="226">
        <f>SUM(I93:I103)</f>
        <v>0</v>
      </c>
      <c r="J92" s="226"/>
      <c r="K92" s="226">
        <f>SUM(K93:K103)</f>
        <v>0</v>
      </c>
      <c r="L92" s="226"/>
      <c r="M92" s="226">
        <f>SUM(M93:M103)</f>
        <v>0</v>
      </c>
      <c r="N92" s="226"/>
      <c r="O92" s="226">
        <f>SUM(O93:O103)</f>
        <v>0.14000000000000001</v>
      </c>
      <c r="P92" s="226"/>
      <c r="Q92" s="226">
        <f>SUM(Q93:Q103)</f>
        <v>0</v>
      </c>
      <c r="R92" s="226"/>
      <c r="S92" s="226"/>
      <c r="T92" s="226"/>
      <c r="U92" s="226"/>
      <c r="V92" s="226">
        <f>SUM(V93:V103)</f>
        <v>5.43</v>
      </c>
      <c r="W92" s="226"/>
      <c r="AG92" t="s">
        <v>210</v>
      </c>
    </row>
    <row r="93" spans="1:60" outlineLevel="1" x14ac:dyDescent="0.2">
      <c r="A93" s="240">
        <v>61</v>
      </c>
      <c r="B93" s="241" t="s">
        <v>926</v>
      </c>
      <c r="C93" s="250" t="s">
        <v>927</v>
      </c>
      <c r="D93" s="242" t="s">
        <v>314</v>
      </c>
      <c r="E93" s="243">
        <v>1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6.3E-3</v>
      </c>
      <c r="O93" s="224">
        <f>ROUND(E93*N93,2)</f>
        <v>0.01</v>
      </c>
      <c r="P93" s="224">
        <v>0</v>
      </c>
      <c r="Q93" s="224">
        <f>ROUND(E93*P93,2)</f>
        <v>0</v>
      </c>
      <c r="R93" s="224"/>
      <c r="S93" s="224" t="s">
        <v>214</v>
      </c>
      <c r="T93" s="224" t="s">
        <v>233</v>
      </c>
      <c r="U93" s="224">
        <v>2.8220000000000001</v>
      </c>
      <c r="V93" s="224">
        <f>ROUND(E93*U93,2)</f>
        <v>2.82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234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40">
        <v>62</v>
      </c>
      <c r="B94" s="241" t="s">
        <v>928</v>
      </c>
      <c r="C94" s="250" t="s">
        <v>929</v>
      </c>
      <c r="D94" s="242" t="s">
        <v>314</v>
      </c>
      <c r="E94" s="243">
        <v>1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5.2999999999999998E-4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214</v>
      </c>
      <c r="T94" s="224" t="s">
        <v>233</v>
      </c>
      <c r="U94" s="224">
        <v>0.23899999999999999</v>
      </c>
      <c r="V94" s="224">
        <f>ROUND(E94*U94,2)</f>
        <v>0.24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234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40">
        <v>63</v>
      </c>
      <c r="B95" s="241" t="s">
        <v>964</v>
      </c>
      <c r="C95" s="250" t="s">
        <v>965</v>
      </c>
      <c r="D95" s="242" t="s">
        <v>314</v>
      </c>
      <c r="E95" s="243">
        <v>1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4.7600000000000003E-3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214</v>
      </c>
      <c r="T95" s="224" t="s">
        <v>233</v>
      </c>
      <c r="U95" s="224">
        <v>1.7150000000000001</v>
      </c>
      <c r="V95" s="224">
        <f>ROUND(E95*U95,2)</f>
        <v>1.72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234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33.75" outlineLevel="1" x14ac:dyDescent="0.2">
      <c r="A96" s="240">
        <v>64</v>
      </c>
      <c r="B96" s="241" t="s">
        <v>710</v>
      </c>
      <c r="C96" s="250" t="s">
        <v>711</v>
      </c>
      <c r="D96" s="242" t="s">
        <v>232</v>
      </c>
      <c r="E96" s="243">
        <v>1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4.0999999999999999E-4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221</v>
      </c>
      <c r="T96" s="224" t="s">
        <v>215</v>
      </c>
      <c r="U96" s="224">
        <v>0</v>
      </c>
      <c r="V96" s="224">
        <f>ROUND(E96*U96,2)</f>
        <v>0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248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ht="22.5" outlineLevel="1" x14ac:dyDescent="0.2">
      <c r="A97" s="240">
        <v>65</v>
      </c>
      <c r="B97" s="241" t="s">
        <v>932</v>
      </c>
      <c r="C97" s="250" t="s">
        <v>933</v>
      </c>
      <c r="D97" s="242" t="s">
        <v>277</v>
      </c>
      <c r="E97" s="243">
        <v>1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1.6999999999999999E-3</v>
      </c>
      <c r="O97" s="224">
        <f>ROUND(E97*N97,2)</f>
        <v>0</v>
      </c>
      <c r="P97" s="224">
        <v>0</v>
      </c>
      <c r="Q97" s="224">
        <f>ROUND(E97*P97,2)</f>
        <v>0</v>
      </c>
      <c r="R97" s="224"/>
      <c r="S97" s="224" t="s">
        <v>221</v>
      </c>
      <c r="T97" s="224" t="s">
        <v>215</v>
      </c>
      <c r="U97" s="224">
        <v>0</v>
      </c>
      <c r="V97" s="224">
        <f>ROUND(E97*U97,2)</f>
        <v>0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248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ht="22.5" outlineLevel="1" x14ac:dyDescent="0.2">
      <c r="A98" s="240">
        <v>66</v>
      </c>
      <c r="B98" s="241" t="s">
        <v>966</v>
      </c>
      <c r="C98" s="250" t="s">
        <v>967</v>
      </c>
      <c r="D98" s="242" t="s">
        <v>277</v>
      </c>
      <c r="E98" s="243">
        <v>1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1.3100000000000001E-2</v>
      </c>
      <c r="O98" s="224">
        <f>ROUND(E98*N98,2)</f>
        <v>0.01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215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248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40">
        <v>67</v>
      </c>
      <c r="B99" s="241" t="s">
        <v>400</v>
      </c>
      <c r="C99" s="250" t="s">
        <v>401</v>
      </c>
      <c r="D99" s="242" t="s">
        <v>277</v>
      </c>
      <c r="E99" s="243">
        <v>2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0.02</v>
      </c>
      <c r="O99" s="224">
        <f>ROUND(E99*N99,2)</f>
        <v>0.04</v>
      </c>
      <c r="P99" s="224">
        <v>0</v>
      </c>
      <c r="Q99" s="224">
        <f>ROUND(E99*P99,2)</f>
        <v>0</v>
      </c>
      <c r="R99" s="224"/>
      <c r="S99" s="224" t="s">
        <v>221</v>
      </c>
      <c r="T99" s="224" t="s">
        <v>215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248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ht="22.5" outlineLevel="1" x14ac:dyDescent="0.2">
      <c r="A100" s="240">
        <v>68</v>
      </c>
      <c r="B100" s="241" t="s">
        <v>716</v>
      </c>
      <c r="C100" s="250" t="s">
        <v>717</v>
      </c>
      <c r="D100" s="242" t="s">
        <v>232</v>
      </c>
      <c r="E100" s="243">
        <v>1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4.0999999999999999E-4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221</v>
      </c>
      <c r="T100" s="224" t="s">
        <v>215</v>
      </c>
      <c r="U100" s="224">
        <v>0</v>
      </c>
      <c r="V100" s="224">
        <f>ROUND(E100*U100,2)</f>
        <v>0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248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ht="22.5" outlineLevel="1" x14ac:dyDescent="0.2">
      <c r="A101" s="240">
        <v>69</v>
      </c>
      <c r="B101" s="241" t="s">
        <v>936</v>
      </c>
      <c r="C101" s="250" t="s">
        <v>937</v>
      </c>
      <c r="D101" s="242" t="s">
        <v>277</v>
      </c>
      <c r="E101" s="243">
        <v>1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7.6999999999999999E-2</v>
      </c>
      <c r="O101" s="224">
        <f>ROUND(E101*N101,2)</f>
        <v>0.08</v>
      </c>
      <c r="P101" s="224">
        <v>0</v>
      </c>
      <c r="Q101" s="224">
        <f>ROUND(E101*P101,2)</f>
        <v>0</v>
      </c>
      <c r="R101" s="224"/>
      <c r="S101" s="224" t="s">
        <v>221</v>
      </c>
      <c r="T101" s="224" t="s">
        <v>233</v>
      </c>
      <c r="U101" s="224">
        <v>0</v>
      </c>
      <c r="V101" s="224">
        <f>ROUND(E101*U101,2)</f>
        <v>0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248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40">
        <v>70</v>
      </c>
      <c r="B102" s="241" t="s">
        <v>402</v>
      </c>
      <c r="C102" s="250" t="s">
        <v>403</v>
      </c>
      <c r="D102" s="242" t="s">
        <v>255</v>
      </c>
      <c r="E102" s="243">
        <v>0.14421</v>
      </c>
      <c r="F102" s="244"/>
      <c r="G102" s="245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214</v>
      </c>
      <c r="T102" s="224" t="s">
        <v>233</v>
      </c>
      <c r="U102" s="224">
        <v>4.0430000000000001</v>
      </c>
      <c r="V102" s="224">
        <f>ROUND(E102*U102,2)</f>
        <v>0.57999999999999996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256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40">
        <v>71</v>
      </c>
      <c r="B103" s="241" t="s">
        <v>404</v>
      </c>
      <c r="C103" s="250" t="s">
        <v>405</v>
      </c>
      <c r="D103" s="242" t="s">
        <v>255</v>
      </c>
      <c r="E103" s="243">
        <v>0.14421</v>
      </c>
      <c r="F103" s="244"/>
      <c r="G103" s="245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0</v>
      </c>
      <c r="O103" s="224">
        <f>ROUND(E103*N103,2)</f>
        <v>0</v>
      </c>
      <c r="P103" s="224">
        <v>0</v>
      </c>
      <c r="Q103" s="224">
        <f>ROUND(E103*P103,2)</f>
        <v>0</v>
      </c>
      <c r="R103" s="224"/>
      <c r="S103" s="224" t="s">
        <v>214</v>
      </c>
      <c r="T103" s="224" t="s">
        <v>233</v>
      </c>
      <c r="U103" s="224">
        <v>0.48899999999999999</v>
      </c>
      <c r="V103" s="224">
        <f>ROUND(E103*U103,2)</f>
        <v>7.0000000000000007E-2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256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x14ac:dyDescent="0.2">
      <c r="A104" s="227" t="s">
        <v>209</v>
      </c>
      <c r="B104" s="228" t="s">
        <v>145</v>
      </c>
      <c r="C104" s="247" t="s">
        <v>146</v>
      </c>
      <c r="D104" s="229"/>
      <c r="E104" s="230"/>
      <c r="F104" s="231"/>
      <c r="G104" s="232">
        <f>SUMIF(AG105:AG117,"&lt;&gt;NOR",G105:G117)</f>
        <v>0</v>
      </c>
      <c r="H104" s="226"/>
      <c r="I104" s="226">
        <f>SUM(I105:I117)</f>
        <v>0</v>
      </c>
      <c r="J104" s="226"/>
      <c r="K104" s="226">
        <f>SUM(K105:K117)</f>
        <v>0</v>
      </c>
      <c r="L104" s="226"/>
      <c r="M104" s="226">
        <f>SUM(M105:M117)</f>
        <v>0</v>
      </c>
      <c r="N104" s="226"/>
      <c r="O104" s="226">
        <f>SUM(O105:O117)</f>
        <v>0.99</v>
      </c>
      <c r="P104" s="226"/>
      <c r="Q104" s="226">
        <f>SUM(Q105:Q117)</f>
        <v>0.03</v>
      </c>
      <c r="R104" s="226"/>
      <c r="S104" s="226"/>
      <c r="T104" s="226"/>
      <c r="U104" s="226"/>
      <c r="V104" s="226">
        <f>SUM(V105:V117)</f>
        <v>54.65</v>
      </c>
      <c r="W104" s="226"/>
      <c r="AG104" t="s">
        <v>210</v>
      </c>
    </row>
    <row r="105" spans="1:60" outlineLevel="1" x14ac:dyDescent="0.2">
      <c r="A105" s="233">
        <v>72</v>
      </c>
      <c r="B105" s="234" t="s">
        <v>408</v>
      </c>
      <c r="C105" s="248" t="s">
        <v>409</v>
      </c>
      <c r="D105" s="235" t="s">
        <v>261</v>
      </c>
      <c r="E105" s="236">
        <v>12</v>
      </c>
      <c r="F105" s="237"/>
      <c r="G105" s="238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7.4200000000000004E-3</v>
      </c>
      <c r="O105" s="224">
        <f>ROUND(E105*N105,2)</f>
        <v>0.09</v>
      </c>
      <c r="P105" s="224">
        <v>0</v>
      </c>
      <c r="Q105" s="224">
        <f>ROUND(E105*P105,2)</f>
        <v>0</v>
      </c>
      <c r="R105" s="224"/>
      <c r="S105" s="224" t="s">
        <v>214</v>
      </c>
      <c r="T105" s="224" t="s">
        <v>215</v>
      </c>
      <c r="U105" s="224">
        <v>0.42099999999999999</v>
      </c>
      <c r="V105" s="224">
        <f>ROUND(E105*U105,2)</f>
        <v>5.05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234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1"/>
      <c r="B106" s="222"/>
      <c r="C106" s="249" t="s">
        <v>335</v>
      </c>
      <c r="D106" s="239"/>
      <c r="E106" s="239"/>
      <c r="F106" s="239"/>
      <c r="G106" s="239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218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33">
        <v>73</v>
      </c>
      <c r="B107" s="234" t="s">
        <v>722</v>
      </c>
      <c r="C107" s="248" t="s">
        <v>723</v>
      </c>
      <c r="D107" s="235" t="s">
        <v>261</v>
      </c>
      <c r="E107" s="236">
        <v>96</v>
      </c>
      <c r="F107" s="237"/>
      <c r="G107" s="238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8.2400000000000008E-3</v>
      </c>
      <c r="O107" s="224">
        <f>ROUND(E107*N107,2)</f>
        <v>0.79</v>
      </c>
      <c r="P107" s="224">
        <v>0</v>
      </c>
      <c r="Q107" s="224">
        <f>ROUND(E107*P107,2)</f>
        <v>0</v>
      </c>
      <c r="R107" s="224"/>
      <c r="S107" s="224" t="s">
        <v>214</v>
      </c>
      <c r="T107" s="224" t="s">
        <v>215</v>
      </c>
      <c r="U107" s="224">
        <v>0.442</v>
      </c>
      <c r="V107" s="224">
        <f>ROUND(E107*U107,2)</f>
        <v>42.43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234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1"/>
      <c r="B108" s="222"/>
      <c r="C108" s="249" t="s">
        <v>335</v>
      </c>
      <c r="D108" s="239"/>
      <c r="E108" s="239"/>
      <c r="F108" s="239"/>
      <c r="G108" s="239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218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ht="22.5" outlineLevel="1" x14ac:dyDescent="0.2">
      <c r="A109" s="240">
        <v>74</v>
      </c>
      <c r="B109" s="241" t="s">
        <v>410</v>
      </c>
      <c r="C109" s="250" t="s">
        <v>411</v>
      </c>
      <c r="D109" s="242" t="s">
        <v>261</v>
      </c>
      <c r="E109" s="243">
        <v>6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5.0000000000000002E-5</v>
      </c>
      <c r="O109" s="224">
        <f>ROUND(E109*N109,2)</f>
        <v>0</v>
      </c>
      <c r="P109" s="224">
        <v>5.3200000000000001E-3</v>
      </c>
      <c r="Q109" s="224">
        <f>ROUND(E109*P109,2)</f>
        <v>0.03</v>
      </c>
      <c r="R109" s="224"/>
      <c r="S109" s="224" t="s">
        <v>214</v>
      </c>
      <c r="T109" s="224" t="s">
        <v>233</v>
      </c>
      <c r="U109" s="224">
        <v>0.10299999999999999</v>
      </c>
      <c r="V109" s="224">
        <f>ROUND(E109*U109,2)</f>
        <v>0.62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234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33">
        <v>75</v>
      </c>
      <c r="B110" s="234" t="s">
        <v>412</v>
      </c>
      <c r="C110" s="248" t="s">
        <v>413</v>
      </c>
      <c r="D110" s="235" t="s">
        <v>261</v>
      </c>
      <c r="E110" s="236">
        <v>108</v>
      </c>
      <c r="F110" s="237"/>
      <c r="G110" s="238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215</v>
      </c>
      <c r="U110" s="224">
        <v>1.7999999999999999E-2</v>
      </c>
      <c r="V110" s="224">
        <f>ROUND(E110*U110,2)</f>
        <v>1.94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234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21"/>
      <c r="B111" s="222"/>
      <c r="C111" s="249" t="s">
        <v>329</v>
      </c>
      <c r="D111" s="239"/>
      <c r="E111" s="239"/>
      <c r="F111" s="239"/>
      <c r="G111" s="239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218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40">
        <v>76</v>
      </c>
      <c r="B112" s="241" t="s">
        <v>414</v>
      </c>
      <c r="C112" s="250" t="s">
        <v>415</v>
      </c>
      <c r="D112" s="242" t="s">
        <v>314</v>
      </c>
      <c r="E112" s="243">
        <v>1</v>
      </c>
      <c r="F112" s="244"/>
      <c r="G112" s="245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3.8999999999999999E-4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221</v>
      </c>
      <c r="T112" s="224" t="s">
        <v>215</v>
      </c>
      <c r="U112" s="224">
        <v>0.24199999999999999</v>
      </c>
      <c r="V112" s="224">
        <f>ROUND(E112*U112,2)</f>
        <v>0.24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234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40">
        <v>77</v>
      </c>
      <c r="B113" s="241" t="s">
        <v>416</v>
      </c>
      <c r="C113" s="250" t="s">
        <v>417</v>
      </c>
      <c r="D113" s="242" t="s">
        <v>314</v>
      </c>
      <c r="E113" s="243">
        <v>1</v>
      </c>
      <c r="F113" s="244"/>
      <c r="G113" s="245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0.01</v>
      </c>
      <c r="O113" s="224">
        <f>ROUND(E113*N113,2)</f>
        <v>0.01</v>
      </c>
      <c r="P113" s="224">
        <v>0</v>
      </c>
      <c r="Q113" s="224">
        <f>ROUND(E113*P113,2)</f>
        <v>0</v>
      </c>
      <c r="R113" s="224"/>
      <c r="S113" s="224" t="s">
        <v>221</v>
      </c>
      <c r="T113" s="224" t="s">
        <v>215</v>
      </c>
      <c r="U113" s="224">
        <v>0</v>
      </c>
      <c r="V113" s="224">
        <f>ROUND(E113*U113,2)</f>
        <v>0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234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40">
        <v>78</v>
      </c>
      <c r="B114" s="241" t="s">
        <v>418</v>
      </c>
      <c r="C114" s="250" t="s">
        <v>419</v>
      </c>
      <c r="D114" s="242" t="s">
        <v>314</v>
      </c>
      <c r="E114" s="243">
        <v>1</v>
      </c>
      <c r="F114" s="244"/>
      <c r="G114" s="245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221</v>
      </c>
      <c r="T114" s="224" t="s">
        <v>215</v>
      </c>
      <c r="U114" s="224">
        <v>3.1E-2</v>
      </c>
      <c r="V114" s="224">
        <f>ROUND(E114*U114,2)</f>
        <v>0.03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234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ht="22.5" outlineLevel="1" x14ac:dyDescent="0.2">
      <c r="A115" s="240">
        <v>79</v>
      </c>
      <c r="B115" s="241" t="s">
        <v>420</v>
      </c>
      <c r="C115" s="250" t="s">
        <v>421</v>
      </c>
      <c r="D115" s="242" t="s">
        <v>314</v>
      </c>
      <c r="E115" s="243">
        <v>1</v>
      </c>
      <c r="F115" s="244"/>
      <c r="G115" s="245">
        <f>ROUND(E115*F115,2)</f>
        <v>0</v>
      </c>
      <c r="H115" s="225"/>
      <c r="I115" s="224">
        <f>ROUND(E115*H115,2)</f>
        <v>0</v>
      </c>
      <c r="J115" s="225"/>
      <c r="K115" s="224">
        <f>ROUND(E115*J115,2)</f>
        <v>0</v>
      </c>
      <c r="L115" s="224">
        <v>21</v>
      </c>
      <c r="M115" s="224">
        <f>G115*(1+L115/100)</f>
        <v>0</v>
      </c>
      <c r="N115" s="224">
        <v>0.1</v>
      </c>
      <c r="O115" s="224">
        <f>ROUND(E115*N115,2)</f>
        <v>0.1</v>
      </c>
      <c r="P115" s="224">
        <v>0</v>
      </c>
      <c r="Q115" s="224">
        <f>ROUND(E115*P115,2)</f>
        <v>0</v>
      </c>
      <c r="R115" s="224"/>
      <c r="S115" s="224" t="s">
        <v>221</v>
      </c>
      <c r="T115" s="224" t="s">
        <v>215</v>
      </c>
      <c r="U115" s="224">
        <v>0</v>
      </c>
      <c r="V115" s="224">
        <f>ROUND(E115*U115,2)</f>
        <v>0</v>
      </c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248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40">
        <v>80</v>
      </c>
      <c r="B116" s="241" t="s">
        <v>422</v>
      </c>
      <c r="C116" s="250" t="s">
        <v>423</v>
      </c>
      <c r="D116" s="242" t="s">
        <v>255</v>
      </c>
      <c r="E116" s="243">
        <v>0.99077000000000004</v>
      </c>
      <c r="F116" s="244"/>
      <c r="G116" s="245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214</v>
      </c>
      <c r="T116" s="224" t="s">
        <v>233</v>
      </c>
      <c r="U116" s="224">
        <v>3.5630000000000002</v>
      </c>
      <c r="V116" s="224">
        <f>ROUND(E116*U116,2)</f>
        <v>3.53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256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40">
        <v>81</v>
      </c>
      <c r="B117" s="241" t="s">
        <v>424</v>
      </c>
      <c r="C117" s="250" t="s">
        <v>425</v>
      </c>
      <c r="D117" s="242" t="s">
        <v>255</v>
      </c>
      <c r="E117" s="243">
        <v>0.99077000000000004</v>
      </c>
      <c r="F117" s="244"/>
      <c r="G117" s="245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0</v>
      </c>
      <c r="O117" s="224">
        <f>ROUND(E117*N117,2)</f>
        <v>0</v>
      </c>
      <c r="P117" s="224">
        <v>0</v>
      </c>
      <c r="Q117" s="224">
        <f>ROUND(E117*P117,2)</f>
        <v>0</v>
      </c>
      <c r="R117" s="224"/>
      <c r="S117" s="224" t="s">
        <v>214</v>
      </c>
      <c r="T117" s="224" t="s">
        <v>233</v>
      </c>
      <c r="U117" s="224">
        <v>0.81599999999999995</v>
      </c>
      <c r="V117" s="224">
        <f>ROUND(E117*U117,2)</f>
        <v>0.81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256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x14ac:dyDescent="0.2">
      <c r="A118" s="227" t="s">
        <v>209</v>
      </c>
      <c r="B118" s="228" t="s">
        <v>147</v>
      </c>
      <c r="C118" s="247" t="s">
        <v>148</v>
      </c>
      <c r="D118" s="229"/>
      <c r="E118" s="230"/>
      <c r="F118" s="231"/>
      <c r="G118" s="232">
        <f>SUMIF(AG119:AG131,"&lt;&gt;NOR",G119:G131)</f>
        <v>0</v>
      </c>
      <c r="H118" s="226"/>
      <c r="I118" s="226">
        <f>SUM(I119:I131)</f>
        <v>0</v>
      </c>
      <c r="J118" s="226"/>
      <c r="K118" s="226">
        <f>SUM(K119:K131)</f>
        <v>0</v>
      </c>
      <c r="L118" s="226"/>
      <c r="M118" s="226">
        <f>SUM(M119:M131)</f>
        <v>0</v>
      </c>
      <c r="N118" s="226"/>
      <c r="O118" s="226">
        <f>SUM(O119:O131)</f>
        <v>0</v>
      </c>
      <c r="P118" s="226"/>
      <c r="Q118" s="226">
        <f>SUM(Q119:Q131)</f>
        <v>0.03</v>
      </c>
      <c r="R118" s="226"/>
      <c r="S118" s="226"/>
      <c r="T118" s="226"/>
      <c r="U118" s="226"/>
      <c r="V118" s="226">
        <f>SUM(V119:V131)</f>
        <v>3.66</v>
      </c>
      <c r="W118" s="226"/>
      <c r="AG118" t="s">
        <v>210</v>
      </c>
    </row>
    <row r="119" spans="1:60" outlineLevel="1" x14ac:dyDescent="0.2">
      <c r="A119" s="240">
        <v>82</v>
      </c>
      <c r="B119" s="241" t="s">
        <v>734</v>
      </c>
      <c r="C119" s="250" t="s">
        <v>735</v>
      </c>
      <c r="D119" s="242" t="s">
        <v>232</v>
      </c>
      <c r="E119" s="243">
        <v>2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2.0000000000000002E-5</v>
      </c>
      <c r="O119" s="224">
        <f>ROUND(E119*N119,2)</f>
        <v>0</v>
      </c>
      <c r="P119" s="224">
        <v>1.4E-2</v>
      </c>
      <c r="Q119" s="224">
        <f>ROUND(E119*P119,2)</f>
        <v>0.03</v>
      </c>
      <c r="R119" s="224"/>
      <c r="S119" s="224" t="s">
        <v>214</v>
      </c>
      <c r="T119" s="224" t="s">
        <v>233</v>
      </c>
      <c r="U119" s="224">
        <v>0.52</v>
      </c>
      <c r="V119" s="224">
        <f>ROUND(E119*U119,2)</f>
        <v>1.04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234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40">
        <v>83</v>
      </c>
      <c r="B120" s="241" t="s">
        <v>426</v>
      </c>
      <c r="C120" s="250" t="s">
        <v>427</v>
      </c>
      <c r="D120" s="242" t="s">
        <v>232</v>
      </c>
      <c r="E120" s="243">
        <v>2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214</v>
      </c>
      <c r="T120" s="224" t="s">
        <v>233</v>
      </c>
      <c r="U120" s="224">
        <v>5.0999999999999997E-2</v>
      </c>
      <c r="V120" s="224">
        <f>ROUND(E120*U120,2)</f>
        <v>0.1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234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40">
        <v>84</v>
      </c>
      <c r="B121" s="241" t="s">
        <v>428</v>
      </c>
      <c r="C121" s="250" t="s">
        <v>429</v>
      </c>
      <c r="D121" s="242" t="s">
        <v>232</v>
      </c>
      <c r="E121" s="243">
        <v>6</v>
      </c>
      <c r="F121" s="244"/>
      <c r="G121" s="245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</v>
      </c>
      <c r="O121" s="224">
        <f>ROUND(E121*N121,2)</f>
        <v>0</v>
      </c>
      <c r="P121" s="224">
        <v>0</v>
      </c>
      <c r="Q121" s="224">
        <f>ROUND(E121*P121,2)</f>
        <v>0</v>
      </c>
      <c r="R121" s="224"/>
      <c r="S121" s="224" t="s">
        <v>214</v>
      </c>
      <c r="T121" s="224" t="s">
        <v>233</v>
      </c>
      <c r="U121" s="224">
        <v>5.0999999999999997E-2</v>
      </c>
      <c r="V121" s="224">
        <f>ROUND(E121*U121,2)</f>
        <v>0.31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234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40">
        <v>85</v>
      </c>
      <c r="B122" s="241" t="s">
        <v>432</v>
      </c>
      <c r="C122" s="250" t="s">
        <v>433</v>
      </c>
      <c r="D122" s="242" t="s">
        <v>232</v>
      </c>
      <c r="E122" s="243">
        <v>3</v>
      </c>
      <c r="F122" s="244"/>
      <c r="G122" s="245">
        <f>ROUND(E122*F122,2)</f>
        <v>0</v>
      </c>
      <c r="H122" s="225"/>
      <c r="I122" s="224">
        <f>ROUND(E122*H122,2)</f>
        <v>0</v>
      </c>
      <c r="J122" s="225"/>
      <c r="K122" s="224">
        <f>ROUND(E122*J122,2)</f>
        <v>0</v>
      </c>
      <c r="L122" s="224">
        <v>21</v>
      </c>
      <c r="M122" s="224">
        <f>G122*(1+L122/100)</f>
        <v>0</v>
      </c>
      <c r="N122" s="224">
        <v>0</v>
      </c>
      <c r="O122" s="224">
        <f>ROUND(E122*N122,2)</f>
        <v>0</v>
      </c>
      <c r="P122" s="224">
        <v>0</v>
      </c>
      <c r="Q122" s="224">
        <f>ROUND(E122*P122,2)</f>
        <v>0</v>
      </c>
      <c r="R122" s="224"/>
      <c r="S122" s="224" t="s">
        <v>214</v>
      </c>
      <c r="T122" s="224" t="s">
        <v>233</v>
      </c>
      <c r="U122" s="224">
        <v>0.22700000000000001</v>
      </c>
      <c r="V122" s="224">
        <f>ROUND(E122*U122,2)</f>
        <v>0.68</v>
      </c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234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40">
        <v>86</v>
      </c>
      <c r="B123" s="241" t="s">
        <v>738</v>
      </c>
      <c r="C123" s="250" t="s">
        <v>739</v>
      </c>
      <c r="D123" s="242" t="s">
        <v>232</v>
      </c>
      <c r="E123" s="243">
        <v>4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214</v>
      </c>
      <c r="T123" s="224" t="s">
        <v>233</v>
      </c>
      <c r="U123" s="224">
        <v>0.26800000000000002</v>
      </c>
      <c r="V123" s="224">
        <f>ROUND(E123*U123,2)</f>
        <v>1.07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ht="22.5" outlineLevel="1" x14ac:dyDescent="0.2">
      <c r="A124" s="240">
        <v>87</v>
      </c>
      <c r="B124" s="241" t="s">
        <v>436</v>
      </c>
      <c r="C124" s="250" t="s">
        <v>748</v>
      </c>
      <c r="D124" s="242" t="s">
        <v>232</v>
      </c>
      <c r="E124" s="243">
        <v>1</v>
      </c>
      <c r="F124" s="244"/>
      <c r="G124" s="245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2.5699999999999998E-3</v>
      </c>
      <c r="O124" s="224">
        <f>ROUND(E124*N124,2)</f>
        <v>0</v>
      </c>
      <c r="P124" s="224">
        <v>0</v>
      </c>
      <c r="Q124" s="224">
        <f>ROUND(E124*P124,2)</f>
        <v>0</v>
      </c>
      <c r="R124" s="224"/>
      <c r="S124" s="224" t="s">
        <v>221</v>
      </c>
      <c r="T124" s="224" t="s">
        <v>233</v>
      </c>
      <c r="U124" s="224">
        <v>0.433</v>
      </c>
      <c r="V124" s="224">
        <f>ROUND(E124*U124,2)</f>
        <v>0.43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234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ht="22.5" outlineLevel="1" x14ac:dyDescent="0.2">
      <c r="A125" s="240">
        <v>88</v>
      </c>
      <c r="B125" s="241" t="s">
        <v>438</v>
      </c>
      <c r="C125" s="250" t="s">
        <v>439</v>
      </c>
      <c r="D125" s="242" t="s">
        <v>232</v>
      </c>
      <c r="E125" s="243">
        <v>2</v>
      </c>
      <c r="F125" s="244"/>
      <c r="G125" s="245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6.9999999999999994E-5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221</v>
      </c>
      <c r="T125" s="224" t="s">
        <v>298</v>
      </c>
      <c r="U125" s="224">
        <v>0</v>
      </c>
      <c r="V125" s="224">
        <f>ROUND(E125*U125,2)</f>
        <v>0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248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40">
        <v>89</v>
      </c>
      <c r="B126" s="241" t="s">
        <v>440</v>
      </c>
      <c r="C126" s="250" t="s">
        <v>441</v>
      </c>
      <c r="D126" s="242" t="s">
        <v>232</v>
      </c>
      <c r="E126" s="243">
        <v>2</v>
      </c>
      <c r="F126" s="244"/>
      <c r="G126" s="245">
        <f>ROUND(E126*F126,2)</f>
        <v>0</v>
      </c>
      <c r="H126" s="225"/>
      <c r="I126" s="224">
        <f>ROUND(E126*H126,2)</f>
        <v>0</v>
      </c>
      <c r="J126" s="225"/>
      <c r="K126" s="224">
        <f>ROUND(E126*J126,2)</f>
        <v>0</v>
      </c>
      <c r="L126" s="224">
        <v>21</v>
      </c>
      <c r="M126" s="224">
        <f>G126*(1+L126/100)</f>
        <v>0</v>
      </c>
      <c r="N126" s="224">
        <v>4.8000000000000001E-4</v>
      </c>
      <c r="O126" s="224">
        <f>ROUND(E126*N126,2)</f>
        <v>0</v>
      </c>
      <c r="P126" s="224">
        <v>0</v>
      </c>
      <c r="Q126" s="224">
        <f>ROUND(E126*P126,2)</f>
        <v>0</v>
      </c>
      <c r="R126" s="224"/>
      <c r="S126" s="224" t="s">
        <v>221</v>
      </c>
      <c r="T126" s="224" t="s">
        <v>298</v>
      </c>
      <c r="U126" s="224">
        <v>0</v>
      </c>
      <c r="V126" s="224">
        <f>ROUND(E126*U126,2)</f>
        <v>0</v>
      </c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248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40">
        <v>90</v>
      </c>
      <c r="B127" s="241" t="s">
        <v>749</v>
      </c>
      <c r="C127" s="250" t="s">
        <v>750</v>
      </c>
      <c r="D127" s="242" t="s">
        <v>232</v>
      </c>
      <c r="E127" s="243">
        <v>3</v>
      </c>
      <c r="F127" s="244"/>
      <c r="G127" s="245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6.8000000000000005E-4</v>
      </c>
      <c r="O127" s="224">
        <f>ROUND(E127*N127,2)</f>
        <v>0</v>
      </c>
      <c r="P127" s="224">
        <v>0</v>
      </c>
      <c r="Q127" s="224">
        <f>ROUND(E127*P127,2)</f>
        <v>0</v>
      </c>
      <c r="R127" s="224"/>
      <c r="S127" s="224" t="s">
        <v>221</v>
      </c>
      <c r="T127" s="224" t="s">
        <v>298</v>
      </c>
      <c r="U127" s="224">
        <v>0</v>
      </c>
      <c r="V127" s="224">
        <f>ROUND(E127*U127,2)</f>
        <v>0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248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40">
        <v>91</v>
      </c>
      <c r="B128" s="241" t="s">
        <v>346</v>
      </c>
      <c r="C128" s="250" t="s">
        <v>347</v>
      </c>
      <c r="D128" s="242" t="s">
        <v>232</v>
      </c>
      <c r="E128" s="243">
        <v>6</v>
      </c>
      <c r="F128" s="244"/>
      <c r="G128" s="245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1.9000000000000001E-4</v>
      </c>
      <c r="O128" s="224">
        <f>ROUND(E128*N128,2)</f>
        <v>0</v>
      </c>
      <c r="P128" s="224">
        <v>0</v>
      </c>
      <c r="Q128" s="224">
        <f>ROUND(E128*P128,2)</f>
        <v>0</v>
      </c>
      <c r="R128" s="224"/>
      <c r="S128" s="224" t="s">
        <v>221</v>
      </c>
      <c r="T128" s="224" t="s">
        <v>298</v>
      </c>
      <c r="U128" s="224">
        <v>0</v>
      </c>
      <c r="V128" s="224">
        <f>ROUND(E128*U128,2)</f>
        <v>0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248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0">
        <v>92</v>
      </c>
      <c r="B129" s="241" t="s">
        <v>942</v>
      </c>
      <c r="C129" s="250" t="s">
        <v>943</v>
      </c>
      <c r="D129" s="242" t="s">
        <v>232</v>
      </c>
      <c r="E129" s="243">
        <v>1</v>
      </c>
      <c r="F129" s="244"/>
      <c r="G129" s="245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5.5999999999999995E-4</v>
      </c>
      <c r="O129" s="224">
        <f>ROUND(E129*N129,2)</f>
        <v>0</v>
      </c>
      <c r="P129" s="224">
        <v>0</v>
      </c>
      <c r="Q129" s="224">
        <f>ROUND(E129*P129,2)</f>
        <v>0</v>
      </c>
      <c r="R129" s="224"/>
      <c r="S129" s="224" t="s">
        <v>221</v>
      </c>
      <c r="T129" s="224" t="s">
        <v>298</v>
      </c>
      <c r="U129" s="224">
        <v>0</v>
      </c>
      <c r="V129" s="224">
        <f>ROUND(E129*U129,2)</f>
        <v>0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248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40">
        <v>93</v>
      </c>
      <c r="B130" s="241" t="s">
        <v>444</v>
      </c>
      <c r="C130" s="250" t="s">
        <v>445</v>
      </c>
      <c r="D130" s="242" t="s">
        <v>255</v>
      </c>
      <c r="E130" s="243">
        <v>7.45E-3</v>
      </c>
      <c r="F130" s="244"/>
      <c r="G130" s="245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0</v>
      </c>
      <c r="O130" s="224">
        <f>ROUND(E130*N130,2)</f>
        <v>0</v>
      </c>
      <c r="P130" s="224">
        <v>0</v>
      </c>
      <c r="Q130" s="224">
        <f>ROUND(E130*P130,2)</f>
        <v>0</v>
      </c>
      <c r="R130" s="224"/>
      <c r="S130" s="224" t="s">
        <v>214</v>
      </c>
      <c r="T130" s="224" t="s">
        <v>233</v>
      </c>
      <c r="U130" s="224">
        <v>2.5750000000000002</v>
      </c>
      <c r="V130" s="224">
        <f>ROUND(E130*U130,2)</f>
        <v>0.02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256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40">
        <v>94</v>
      </c>
      <c r="B131" s="241" t="s">
        <v>446</v>
      </c>
      <c r="C131" s="250" t="s">
        <v>447</v>
      </c>
      <c r="D131" s="242" t="s">
        <v>255</v>
      </c>
      <c r="E131" s="243">
        <v>7.45E-3</v>
      </c>
      <c r="F131" s="244"/>
      <c r="G131" s="245">
        <f>ROUND(E131*F131,2)</f>
        <v>0</v>
      </c>
      <c r="H131" s="225"/>
      <c r="I131" s="224">
        <f>ROUND(E131*H131,2)</f>
        <v>0</v>
      </c>
      <c r="J131" s="225"/>
      <c r="K131" s="224">
        <f>ROUND(E131*J131,2)</f>
        <v>0</v>
      </c>
      <c r="L131" s="224">
        <v>21</v>
      </c>
      <c r="M131" s="224">
        <f>G131*(1+L131/100)</f>
        <v>0</v>
      </c>
      <c r="N131" s="224">
        <v>0</v>
      </c>
      <c r="O131" s="224">
        <f>ROUND(E131*N131,2)</f>
        <v>0</v>
      </c>
      <c r="P131" s="224">
        <v>0</v>
      </c>
      <c r="Q131" s="224">
        <f>ROUND(E131*P131,2)</f>
        <v>0</v>
      </c>
      <c r="R131" s="224"/>
      <c r="S131" s="224" t="s">
        <v>214</v>
      </c>
      <c r="T131" s="224" t="s">
        <v>233</v>
      </c>
      <c r="U131" s="224">
        <v>1.355</v>
      </c>
      <c r="V131" s="224">
        <f>ROUND(E131*U131,2)</f>
        <v>0.01</v>
      </c>
      <c r="W131" s="22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256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x14ac:dyDescent="0.2">
      <c r="A132" s="227" t="s">
        <v>209</v>
      </c>
      <c r="B132" s="228" t="s">
        <v>151</v>
      </c>
      <c r="C132" s="247" t="s">
        <v>152</v>
      </c>
      <c r="D132" s="229"/>
      <c r="E132" s="230"/>
      <c r="F132" s="231"/>
      <c r="G132" s="232">
        <f>SUMIF(AG133:AG134,"&lt;&gt;NOR",G133:G134)</f>
        <v>0</v>
      </c>
      <c r="H132" s="226"/>
      <c r="I132" s="226">
        <f>SUM(I133:I134)</f>
        <v>0</v>
      </c>
      <c r="J132" s="226"/>
      <c r="K132" s="226">
        <f>SUM(K133:K134)</f>
        <v>0</v>
      </c>
      <c r="L132" s="226"/>
      <c r="M132" s="226">
        <f>SUM(M133:M134)</f>
        <v>0</v>
      </c>
      <c r="N132" s="226"/>
      <c r="O132" s="226">
        <f>SUM(O133:O134)</f>
        <v>0.01</v>
      </c>
      <c r="P132" s="226"/>
      <c r="Q132" s="226">
        <f>SUM(Q133:Q134)</f>
        <v>0</v>
      </c>
      <c r="R132" s="226"/>
      <c r="S132" s="226"/>
      <c r="T132" s="226"/>
      <c r="U132" s="226"/>
      <c r="V132" s="226">
        <f>SUM(V133:V134)</f>
        <v>0.32</v>
      </c>
      <c r="W132" s="226"/>
      <c r="AG132" t="s">
        <v>210</v>
      </c>
    </row>
    <row r="133" spans="1:60" outlineLevel="1" x14ac:dyDescent="0.2">
      <c r="A133" s="240">
        <v>95</v>
      </c>
      <c r="B133" s="241" t="s">
        <v>761</v>
      </c>
      <c r="C133" s="250" t="s">
        <v>762</v>
      </c>
      <c r="D133" s="242" t="s">
        <v>277</v>
      </c>
      <c r="E133" s="243">
        <v>1</v>
      </c>
      <c r="F133" s="244"/>
      <c r="G133" s="245">
        <f>ROUND(E133*F133,2)</f>
        <v>0</v>
      </c>
      <c r="H133" s="225"/>
      <c r="I133" s="224">
        <f>ROUND(E133*H133,2)</f>
        <v>0</v>
      </c>
      <c r="J133" s="225"/>
      <c r="K133" s="224">
        <f>ROUND(E133*J133,2)</f>
        <v>0</v>
      </c>
      <c r="L133" s="224">
        <v>21</v>
      </c>
      <c r="M133" s="224">
        <f>G133*(1+L133/100)</f>
        <v>0</v>
      </c>
      <c r="N133" s="224">
        <v>0.01</v>
      </c>
      <c r="O133" s="224">
        <f>ROUND(E133*N133,2)</f>
        <v>0.01</v>
      </c>
      <c r="P133" s="224">
        <v>0</v>
      </c>
      <c r="Q133" s="224">
        <f>ROUND(E133*P133,2)</f>
        <v>0</v>
      </c>
      <c r="R133" s="224"/>
      <c r="S133" s="224" t="s">
        <v>221</v>
      </c>
      <c r="T133" s="224" t="s">
        <v>215</v>
      </c>
      <c r="U133" s="224">
        <v>0.27139999999999997</v>
      </c>
      <c r="V133" s="224">
        <f>ROUND(E133*U133,2)</f>
        <v>0.27</v>
      </c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234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40">
        <v>96</v>
      </c>
      <c r="B134" s="241" t="s">
        <v>763</v>
      </c>
      <c r="C134" s="250" t="s">
        <v>764</v>
      </c>
      <c r="D134" s="242" t="s">
        <v>255</v>
      </c>
      <c r="E134" s="243">
        <v>0.01</v>
      </c>
      <c r="F134" s="244"/>
      <c r="G134" s="245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0</v>
      </c>
      <c r="O134" s="224">
        <f>ROUND(E134*N134,2)</f>
        <v>0</v>
      </c>
      <c r="P134" s="224">
        <v>0</v>
      </c>
      <c r="Q134" s="224">
        <f>ROUND(E134*P134,2)</f>
        <v>0</v>
      </c>
      <c r="R134" s="224"/>
      <c r="S134" s="224" t="s">
        <v>214</v>
      </c>
      <c r="T134" s="224" t="s">
        <v>215</v>
      </c>
      <c r="U134" s="224">
        <v>4.82</v>
      </c>
      <c r="V134" s="224">
        <f>ROUND(E134*U134,2)</f>
        <v>0.05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256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x14ac:dyDescent="0.2">
      <c r="A135" s="227" t="s">
        <v>209</v>
      </c>
      <c r="B135" s="228" t="s">
        <v>153</v>
      </c>
      <c r="C135" s="247" t="s">
        <v>154</v>
      </c>
      <c r="D135" s="229"/>
      <c r="E135" s="230"/>
      <c r="F135" s="231"/>
      <c r="G135" s="232">
        <f>SUMIF(AG136:AG137,"&lt;&gt;NOR",G136:G137)</f>
        <v>0</v>
      </c>
      <c r="H135" s="226"/>
      <c r="I135" s="226">
        <f>SUM(I136:I137)</f>
        <v>0</v>
      </c>
      <c r="J135" s="226"/>
      <c r="K135" s="226">
        <f>SUM(K136:K137)</f>
        <v>0</v>
      </c>
      <c r="L135" s="226"/>
      <c r="M135" s="226">
        <f>SUM(M136:M137)</f>
        <v>0</v>
      </c>
      <c r="N135" s="226"/>
      <c r="O135" s="226">
        <f>SUM(O136:O137)</f>
        <v>0</v>
      </c>
      <c r="P135" s="226"/>
      <c r="Q135" s="226">
        <f>SUM(Q136:Q137)</f>
        <v>0</v>
      </c>
      <c r="R135" s="226"/>
      <c r="S135" s="226"/>
      <c r="T135" s="226"/>
      <c r="U135" s="226"/>
      <c r="V135" s="226">
        <f>SUM(V136:V137)</f>
        <v>24.330000000000002</v>
      </c>
      <c r="W135" s="226"/>
      <c r="AG135" t="s">
        <v>210</v>
      </c>
    </row>
    <row r="136" spans="1:60" outlineLevel="1" x14ac:dyDescent="0.2">
      <c r="A136" s="240">
        <v>97</v>
      </c>
      <c r="B136" s="241" t="s">
        <v>448</v>
      </c>
      <c r="C136" s="250" t="s">
        <v>449</v>
      </c>
      <c r="D136" s="242" t="s">
        <v>450</v>
      </c>
      <c r="E136" s="243">
        <v>80</v>
      </c>
      <c r="F136" s="244"/>
      <c r="G136" s="245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6.0000000000000002E-5</v>
      </c>
      <c r="O136" s="224">
        <f>ROUND(E136*N136,2)</f>
        <v>0</v>
      </c>
      <c r="P136" s="224">
        <v>0</v>
      </c>
      <c r="Q136" s="224">
        <f>ROUND(E136*P136,2)</f>
        <v>0</v>
      </c>
      <c r="R136" s="224"/>
      <c r="S136" s="224" t="s">
        <v>214</v>
      </c>
      <c r="T136" s="224" t="s">
        <v>233</v>
      </c>
      <c r="U136" s="224">
        <v>0.30399999999999999</v>
      </c>
      <c r="V136" s="224">
        <f>ROUND(E136*U136,2)</f>
        <v>24.32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234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40">
        <v>98</v>
      </c>
      <c r="B137" s="241" t="s">
        <v>451</v>
      </c>
      <c r="C137" s="250" t="s">
        <v>452</v>
      </c>
      <c r="D137" s="242" t="s">
        <v>255</v>
      </c>
      <c r="E137" s="243">
        <v>4.7999999999999996E-3</v>
      </c>
      <c r="F137" s="244"/>
      <c r="G137" s="245">
        <f>ROUND(E137*F137,2)</f>
        <v>0</v>
      </c>
      <c r="H137" s="225"/>
      <c r="I137" s="224">
        <f>ROUND(E137*H137,2)</f>
        <v>0</v>
      </c>
      <c r="J137" s="225"/>
      <c r="K137" s="224">
        <f>ROUND(E137*J137,2)</f>
        <v>0</v>
      </c>
      <c r="L137" s="224">
        <v>21</v>
      </c>
      <c r="M137" s="224">
        <f>G137*(1+L137/100)</f>
        <v>0</v>
      </c>
      <c r="N137" s="224">
        <v>0</v>
      </c>
      <c r="O137" s="224">
        <f>ROUND(E137*N137,2)</f>
        <v>0</v>
      </c>
      <c r="P137" s="224">
        <v>0</v>
      </c>
      <c r="Q137" s="224">
        <f>ROUND(E137*P137,2)</f>
        <v>0</v>
      </c>
      <c r="R137" s="224"/>
      <c r="S137" s="224" t="s">
        <v>214</v>
      </c>
      <c r="T137" s="224" t="s">
        <v>233</v>
      </c>
      <c r="U137" s="224">
        <v>3.0059999999999998</v>
      </c>
      <c r="V137" s="224">
        <f>ROUND(E137*U137,2)</f>
        <v>0.01</v>
      </c>
      <c r="W137" s="22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256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x14ac:dyDescent="0.2">
      <c r="A138" s="227" t="s">
        <v>209</v>
      </c>
      <c r="B138" s="228" t="s">
        <v>155</v>
      </c>
      <c r="C138" s="247" t="s">
        <v>156</v>
      </c>
      <c r="D138" s="229"/>
      <c r="E138" s="230"/>
      <c r="F138" s="231"/>
      <c r="G138" s="232">
        <f>SUMIF(AG139:AG141,"&lt;&gt;NOR",G139:G141)</f>
        <v>0</v>
      </c>
      <c r="H138" s="226"/>
      <c r="I138" s="226">
        <f>SUM(I139:I141)</f>
        <v>0</v>
      </c>
      <c r="J138" s="226"/>
      <c r="K138" s="226">
        <f>SUM(K139:K141)</f>
        <v>0</v>
      </c>
      <c r="L138" s="226"/>
      <c r="M138" s="226">
        <f>SUM(M139:M141)</f>
        <v>0</v>
      </c>
      <c r="N138" s="226"/>
      <c r="O138" s="226">
        <f>SUM(O139:O141)</f>
        <v>0.01</v>
      </c>
      <c r="P138" s="226"/>
      <c r="Q138" s="226">
        <f>SUM(Q139:Q141)</f>
        <v>0</v>
      </c>
      <c r="R138" s="226"/>
      <c r="S138" s="226"/>
      <c r="T138" s="226"/>
      <c r="U138" s="226"/>
      <c r="V138" s="226">
        <f>SUM(V139:V141)</f>
        <v>14.549999999999999</v>
      </c>
      <c r="W138" s="226"/>
      <c r="AG138" t="s">
        <v>210</v>
      </c>
    </row>
    <row r="139" spans="1:60" outlineLevel="1" x14ac:dyDescent="0.2">
      <c r="A139" s="233">
        <v>99</v>
      </c>
      <c r="B139" s="234" t="s">
        <v>453</v>
      </c>
      <c r="C139" s="248" t="s">
        <v>454</v>
      </c>
      <c r="D139" s="235" t="s">
        <v>241</v>
      </c>
      <c r="E139" s="236">
        <v>5</v>
      </c>
      <c r="F139" s="237"/>
      <c r="G139" s="238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3.1E-4</v>
      </c>
      <c r="O139" s="224">
        <f>ROUND(E139*N139,2)</f>
        <v>0</v>
      </c>
      <c r="P139" s="224">
        <v>0</v>
      </c>
      <c r="Q139" s="224">
        <f>ROUND(E139*P139,2)</f>
        <v>0</v>
      </c>
      <c r="R139" s="224"/>
      <c r="S139" s="224" t="s">
        <v>214</v>
      </c>
      <c r="T139" s="224" t="s">
        <v>233</v>
      </c>
      <c r="U139" s="224">
        <v>0.40300000000000002</v>
      </c>
      <c r="V139" s="224">
        <f>ROUND(E139*U139,2)</f>
        <v>2.02</v>
      </c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234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21"/>
      <c r="B140" s="222"/>
      <c r="C140" s="249" t="s">
        <v>455</v>
      </c>
      <c r="D140" s="239"/>
      <c r="E140" s="239"/>
      <c r="F140" s="239"/>
      <c r="G140" s="239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218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40">
        <v>100</v>
      </c>
      <c r="B141" s="241" t="s">
        <v>456</v>
      </c>
      <c r="C141" s="250" t="s">
        <v>457</v>
      </c>
      <c r="D141" s="242" t="s">
        <v>261</v>
      </c>
      <c r="E141" s="243">
        <v>108</v>
      </c>
      <c r="F141" s="244"/>
      <c r="G141" s="245">
        <f>ROUND(E141*F141,2)</f>
        <v>0</v>
      </c>
      <c r="H141" s="225"/>
      <c r="I141" s="224">
        <f>ROUND(E141*H141,2)</f>
        <v>0</v>
      </c>
      <c r="J141" s="225"/>
      <c r="K141" s="224">
        <f>ROUND(E141*J141,2)</f>
        <v>0</v>
      </c>
      <c r="L141" s="224">
        <v>21</v>
      </c>
      <c r="M141" s="224">
        <f>G141*(1+L141/100)</f>
        <v>0</v>
      </c>
      <c r="N141" s="224">
        <v>9.0000000000000006E-5</v>
      </c>
      <c r="O141" s="224">
        <f>ROUND(E141*N141,2)</f>
        <v>0.01</v>
      </c>
      <c r="P141" s="224">
        <v>0</v>
      </c>
      <c r="Q141" s="224">
        <f>ROUND(E141*P141,2)</f>
        <v>0</v>
      </c>
      <c r="R141" s="224"/>
      <c r="S141" s="224" t="s">
        <v>214</v>
      </c>
      <c r="T141" s="224" t="s">
        <v>233</v>
      </c>
      <c r="U141" s="224">
        <v>0.11600000000000001</v>
      </c>
      <c r="V141" s="224">
        <f>ROUND(E141*U141,2)</f>
        <v>12.53</v>
      </c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234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x14ac:dyDescent="0.2">
      <c r="A142" s="227" t="s">
        <v>209</v>
      </c>
      <c r="B142" s="228" t="s">
        <v>157</v>
      </c>
      <c r="C142" s="247" t="s">
        <v>158</v>
      </c>
      <c r="D142" s="229"/>
      <c r="E142" s="230"/>
      <c r="F142" s="231"/>
      <c r="G142" s="232">
        <f>SUMIF(AG143:AG143,"&lt;&gt;NOR",G143:G143)</f>
        <v>0</v>
      </c>
      <c r="H142" s="226"/>
      <c r="I142" s="226">
        <f>SUM(I143:I143)</f>
        <v>0</v>
      </c>
      <c r="J142" s="226"/>
      <c r="K142" s="226">
        <f>SUM(K143:K143)</f>
        <v>0</v>
      </c>
      <c r="L142" s="226"/>
      <c r="M142" s="226">
        <f>SUM(M143:M143)</f>
        <v>0</v>
      </c>
      <c r="N142" s="226"/>
      <c r="O142" s="226">
        <f>SUM(O143:O143)</f>
        <v>0.01</v>
      </c>
      <c r="P142" s="226"/>
      <c r="Q142" s="226">
        <f>SUM(Q143:Q143)</f>
        <v>0</v>
      </c>
      <c r="R142" s="226"/>
      <c r="S142" s="226"/>
      <c r="T142" s="226"/>
      <c r="U142" s="226"/>
      <c r="V142" s="226">
        <f>SUM(V143:V143)</f>
        <v>3.06</v>
      </c>
      <c r="W142" s="226"/>
      <c r="AG142" t="s">
        <v>210</v>
      </c>
    </row>
    <row r="143" spans="1:60" ht="22.5" outlineLevel="1" x14ac:dyDescent="0.2">
      <c r="A143" s="240">
        <v>101</v>
      </c>
      <c r="B143" s="241" t="s">
        <v>458</v>
      </c>
      <c r="C143" s="250" t="s">
        <v>459</v>
      </c>
      <c r="D143" s="242" t="s">
        <v>241</v>
      </c>
      <c r="E143" s="243">
        <v>30</v>
      </c>
      <c r="F143" s="244"/>
      <c r="G143" s="245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4.6000000000000001E-4</v>
      </c>
      <c r="O143" s="224">
        <f>ROUND(E143*N143,2)</f>
        <v>0.01</v>
      </c>
      <c r="P143" s="224">
        <v>0</v>
      </c>
      <c r="Q143" s="224">
        <f>ROUND(E143*P143,2)</f>
        <v>0</v>
      </c>
      <c r="R143" s="224"/>
      <c r="S143" s="224" t="s">
        <v>221</v>
      </c>
      <c r="T143" s="224" t="s">
        <v>215</v>
      </c>
      <c r="U143" s="224">
        <v>0.10191</v>
      </c>
      <c r="V143" s="224">
        <f>ROUND(E143*U143,2)</f>
        <v>3.06</v>
      </c>
      <c r="W143" s="22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234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x14ac:dyDescent="0.2">
      <c r="A144" s="227" t="s">
        <v>209</v>
      </c>
      <c r="B144" s="228" t="s">
        <v>173</v>
      </c>
      <c r="C144" s="247" t="s">
        <v>174</v>
      </c>
      <c r="D144" s="229"/>
      <c r="E144" s="230"/>
      <c r="F144" s="231"/>
      <c r="G144" s="232">
        <f>SUMIF(AG145:AG149,"&lt;&gt;NOR",G145:G149)</f>
        <v>0</v>
      </c>
      <c r="H144" s="226"/>
      <c r="I144" s="226">
        <f>SUM(I145:I149)</f>
        <v>0</v>
      </c>
      <c r="J144" s="226"/>
      <c r="K144" s="226">
        <f>SUM(K145:K149)</f>
        <v>0</v>
      </c>
      <c r="L144" s="226"/>
      <c r="M144" s="226">
        <f>SUM(M145:M149)</f>
        <v>0</v>
      </c>
      <c r="N144" s="226"/>
      <c r="O144" s="226">
        <f>SUM(O145:O149)</f>
        <v>0</v>
      </c>
      <c r="P144" s="226"/>
      <c r="Q144" s="226">
        <f>SUM(Q145:Q149)</f>
        <v>0</v>
      </c>
      <c r="R144" s="226"/>
      <c r="S144" s="226"/>
      <c r="T144" s="226"/>
      <c r="U144" s="226"/>
      <c r="V144" s="226">
        <f>SUM(V145:V149)</f>
        <v>12</v>
      </c>
      <c r="W144" s="226"/>
      <c r="AG144" t="s">
        <v>210</v>
      </c>
    </row>
    <row r="145" spans="1:60" outlineLevel="1" x14ac:dyDescent="0.2">
      <c r="A145" s="233">
        <v>102</v>
      </c>
      <c r="B145" s="234" t="s">
        <v>460</v>
      </c>
      <c r="C145" s="248" t="s">
        <v>461</v>
      </c>
      <c r="D145" s="235" t="s">
        <v>213</v>
      </c>
      <c r="E145" s="236">
        <v>1</v>
      </c>
      <c r="F145" s="237"/>
      <c r="G145" s="238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0</v>
      </c>
      <c r="O145" s="224">
        <f>ROUND(E145*N145,2)</f>
        <v>0</v>
      </c>
      <c r="P145" s="224">
        <v>0</v>
      </c>
      <c r="Q145" s="224">
        <f>ROUND(E145*P145,2)</f>
        <v>0</v>
      </c>
      <c r="R145" s="224"/>
      <c r="S145" s="224" t="s">
        <v>221</v>
      </c>
      <c r="T145" s="224" t="s">
        <v>215</v>
      </c>
      <c r="U145" s="224">
        <v>0</v>
      </c>
      <c r="V145" s="224">
        <f>ROUND(E145*U145,2)</f>
        <v>0</v>
      </c>
      <c r="W145" s="22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234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21"/>
      <c r="B146" s="222"/>
      <c r="C146" s="249" t="s">
        <v>462</v>
      </c>
      <c r="D146" s="239"/>
      <c r="E146" s="239"/>
      <c r="F146" s="239"/>
      <c r="G146" s="239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218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33">
        <v>103</v>
      </c>
      <c r="B147" s="234" t="s">
        <v>463</v>
      </c>
      <c r="C147" s="248" t="s">
        <v>464</v>
      </c>
      <c r="D147" s="235" t="s">
        <v>213</v>
      </c>
      <c r="E147" s="236">
        <v>1</v>
      </c>
      <c r="F147" s="237"/>
      <c r="G147" s="238">
        <f>ROUND(E147*F147,2)</f>
        <v>0</v>
      </c>
      <c r="H147" s="225"/>
      <c r="I147" s="224">
        <f>ROUND(E147*H147,2)</f>
        <v>0</v>
      </c>
      <c r="J147" s="225"/>
      <c r="K147" s="224">
        <f>ROUND(E147*J147,2)</f>
        <v>0</v>
      </c>
      <c r="L147" s="224">
        <v>21</v>
      </c>
      <c r="M147" s="224">
        <f>G147*(1+L147/100)</f>
        <v>0</v>
      </c>
      <c r="N147" s="224">
        <v>0</v>
      </c>
      <c r="O147" s="224">
        <f>ROUND(E147*N147,2)</f>
        <v>0</v>
      </c>
      <c r="P147" s="224">
        <v>0</v>
      </c>
      <c r="Q147" s="224">
        <f>ROUND(E147*P147,2)</f>
        <v>0</v>
      </c>
      <c r="R147" s="224"/>
      <c r="S147" s="224" t="s">
        <v>221</v>
      </c>
      <c r="T147" s="224" t="s">
        <v>215</v>
      </c>
      <c r="U147" s="224">
        <v>0</v>
      </c>
      <c r="V147" s="224">
        <f>ROUND(E147*U147,2)</f>
        <v>0</v>
      </c>
      <c r="W147" s="22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234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21"/>
      <c r="B148" s="222"/>
      <c r="C148" s="249" t="s">
        <v>462</v>
      </c>
      <c r="D148" s="239"/>
      <c r="E148" s="239"/>
      <c r="F148" s="239"/>
      <c r="G148" s="239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218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40">
        <v>104</v>
      </c>
      <c r="B149" s="241" t="s">
        <v>262</v>
      </c>
      <c r="C149" s="250" t="s">
        <v>263</v>
      </c>
      <c r="D149" s="242" t="s">
        <v>264</v>
      </c>
      <c r="E149" s="243">
        <v>12</v>
      </c>
      <c r="F149" s="244"/>
      <c r="G149" s="245">
        <f>ROUND(E149*F149,2)</f>
        <v>0</v>
      </c>
      <c r="H149" s="225"/>
      <c r="I149" s="224">
        <f>ROUND(E149*H149,2)</f>
        <v>0</v>
      </c>
      <c r="J149" s="225"/>
      <c r="K149" s="224">
        <f>ROUND(E149*J149,2)</f>
        <v>0</v>
      </c>
      <c r="L149" s="224">
        <v>21</v>
      </c>
      <c r="M149" s="224">
        <f>G149*(1+L149/100)</f>
        <v>0</v>
      </c>
      <c r="N149" s="224">
        <v>0</v>
      </c>
      <c r="O149" s="224">
        <f>ROUND(E149*N149,2)</f>
        <v>0</v>
      </c>
      <c r="P149" s="224">
        <v>0</v>
      </c>
      <c r="Q149" s="224">
        <f>ROUND(E149*P149,2)</f>
        <v>0</v>
      </c>
      <c r="R149" s="224" t="s">
        <v>265</v>
      </c>
      <c r="S149" s="224" t="s">
        <v>214</v>
      </c>
      <c r="T149" s="224" t="s">
        <v>215</v>
      </c>
      <c r="U149" s="224">
        <v>1</v>
      </c>
      <c r="V149" s="224">
        <f>ROUND(E149*U149,2)</f>
        <v>12</v>
      </c>
      <c r="W149" s="22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266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x14ac:dyDescent="0.2">
      <c r="A150" s="227" t="s">
        <v>209</v>
      </c>
      <c r="B150" s="228" t="s">
        <v>177</v>
      </c>
      <c r="C150" s="247" t="s">
        <v>178</v>
      </c>
      <c r="D150" s="229"/>
      <c r="E150" s="230"/>
      <c r="F150" s="231"/>
      <c r="G150" s="232">
        <f>SUMIF(AG151:AG154,"&lt;&gt;NOR",G151:G154)</f>
        <v>0</v>
      </c>
      <c r="H150" s="226"/>
      <c r="I150" s="226">
        <f>SUM(I151:I154)</f>
        <v>0</v>
      </c>
      <c r="J150" s="226"/>
      <c r="K150" s="226">
        <f>SUM(K151:K154)</f>
        <v>0</v>
      </c>
      <c r="L150" s="226"/>
      <c r="M150" s="226">
        <f>SUM(M151:M154)</f>
        <v>0</v>
      </c>
      <c r="N150" s="226"/>
      <c r="O150" s="226">
        <f>SUM(O151:O154)</f>
        <v>0</v>
      </c>
      <c r="P150" s="226"/>
      <c r="Q150" s="226">
        <f>SUM(Q151:Q154)</f>
        <v>0</v>
      </c>
      <c r="R150" s="226"/>
      <c r="S150" s="226"/>
      <c r="T150" s="226"/>
      <c r="U150" s="226"/>
      <c r="V150" s="226">
        <f>SUM(V151:V154)</f>
        <v>11.26</v>
      </c>
      <c r="W150" s="226"/>
      <c r="AG150" t="s">
        <v>210</v>
      </c>
    </row>
    <row r="151" spans="1:60" outlineLevel="1" x14ac:dyDescent="0.2">
      <c r="A151" s="240">
        <v>105</v>
      </c>
      <c r="B151" s="241" t="s">
        <v>267</v>
      </c>
      <c r="C151" s="250" t="s">
        <v>268</v>
      </c>
      <c r="D151" s="242" t="s">
        <v>255</v>
      </c>
      <c r="E151" s="243">
        <v>19.123249999999999</v>
      </c>
      <c r="F151" s="244"/>
      <c r="G151" s="245">
        <f>ROUND(E151*F151,2)</f>
        <v>0</v>
      </c>
      <c r="H151" s="225"/>
      <c r="I151" s="224">
        <f>ROUND(E151*H151,2)</f>
        <v>0</v>
      </c>
      <c r="J151" s="225"/>
      <c r="K151" s="224">
        <f>ROUND(E151*J151,2)</f>
        <v>0</v>
      </c>
      <c r="L151" s="224">
        <v>21</v>
      </c>
      <c r="M151" s="224">
        <f>G151*(1+L151/100)</f>
        <v>0</v>
      </c>
      <c r="N151" s="224">
        <v>0</v>
      </c>
      <c r="O151" s="224">
        <f>ROUND(E151*N151,2)</f>
        <v>0</v>
      </c>
      <c r="P151" s="224">
        <v>0</v>
      </c>
      <c r="Q151" s="224">
        <f>ROUND(E151*P151,2)</f>
        <v>0</v>
      </c>
      <c r="R151" s="224"/>
      <c r="S151" s="224" t="s">
        <v>214</v>
      </c>
      <c r="T151" s="224" t="s">
        <v>215</v>
      </c>
      <c r="U151" s="224">
        <v>9.9000000000000005E-2</v>
      </c>
      <c r="V151" s="224">
        <f>ROUND(E151*U151,2)</f>
        <v>1.89</v>
      </c>
      <c r="W151" s="22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269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33">
        <v>106</v>
      </c>
      <c r="B152" s="234" t="s">
        <v>270</v>
      </c>
      <c r="C152" s="248" t="s">
        <v>271</v>
      </c>
      <c r="D152" s="235" t="s">
        <v>255</v>
      </c>
      <c r="E152" s="236">
        <v>19.123249999999999</v>
      </c>
      <c r="F152" s="237"/>
      <c r="G152" s="238">
        <f>ROUND(E152*F152,2)</f>
        <v>0</v>
      </c>
      <c r="H152" s="225"/>
      <c r="I152" s="224">
        <f>ROUND(E152*H152,2)</f>
        <v>0</v>
      </c>
      <c r="J152" s="225"/>
      <c r="K152" s="224">
        <f>ROUND(E152*J152,2)</f>
        <v>0</v>
      </c>
      <c r="L152" s="224">
        <v>21</v>
      </c>
      <c r="M152" s="224">
        <f>G152*(1+L152/100)</f>
        <v>0</v>
      </c>
      <c r="N152" s="224">
        <v>0</v>
      </c>
      <c r="O152" s="224">
        <f>ROUND(E152*N152,2)</f>
        <v>0</v>
      </c>
      <c r="P152" s="224">
        <v>0</v>
      </c>
      <c r="Q152" s="224">
        <f>ROUND(E152*P152,2)</f>
        <v>0</v>
      </c>
      <c r="R152" s="224"/>
      <c r="S152" s="224" t="s">
        <v>214</v>
      </c>
      <c r="T152" s="224" t="s">
        <v>233</v>
      </c>
      <c r="U152" s="224">
        <v>0.49</v>
      </c>
      <c r="V152" s="224">
        <f>ROUND(E152*U152,2)</f>
        <v>9.3699999999999992</v>
      </c>
      <c r="W152" s="22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269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1"/>
      <c r="B153" s="222"/>
      <c r="C153" s="249" t="s">
        <v>272</v>
      </c>
      <c r="D153" s="239"/>
      <c r="E153" s="239"/>
      <c r="F153" s="239"/>
      <c r="G153" s="239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218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40">
        <v>107</v>
      </c>
      <c r="B154" s="241" t="s">
        <v>273</v>
      </c>
      <c r="C154" s="250" t="s">
        <v>274</v>
      </c>
      <c r="D154" s="242" t="s">
        <v>255</v>
      </c>
      <c r="E154" s="243">
        <v>382.46499999999997</v>
      </c>
      <c r="F154" s="244"/>
      <c r="G154" s="245">
        <f>ROUND(E154*F154,2)</f>
        <v>0</v>
      </c>
      <c r="H154" s="225"/>
      <c r="I154" s="224">
        <f>ROUND(E154*H154,2)</f>
        <v>0</v>
      </c>
      <c r="J154" s="225"/>
      <c r="K154" s="224">
        <f>ROUND(E154*J154,2)</f>
        <v>0</v>
      </c>
      <c r="L154" s="224">
        <v>21</v>
      </c>
      <c r="M154" s="224">
        <f>G154*(1+L154/100)</f>
        <v>0</v>
      </c>
      <c r="N154" s="224">
        <v>0</v>
      </c>
      <c r="O154" s="224">
        <f>ROUND(E154*N154,2)</f>
        <v>0</v>
      </c>
      <c r="P154" s="224">
        <v>0</v>
      </c>
      <c r="Q154" s="224">
        <f>ROUND(E154*P154,2)</f>
        <v>0</v>
      </c>
      <c r="R154" s="224"/>
      <c r="S154" s="224" t="s">
        <v>214</v>
      </c>
      <c r="T154" s="224" t="s">
        <v>233</v>
      </c>
      <c r="U154" s="224">
        <v>0</v>
      </c>
      <c r="V154" s="224">
        <f>ROUND(E154*U154,2)</f>
        <v>0</v>
      </c>
      <c r="W154" s="22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269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x14ac:dyDescent="0.2">
      <c r="A155" s="227" t="s">
        <v>209</v>
      </c>
      <c r="B155" s="228" t="s">
        <v>183</v>
      </c>
      <c r="C155" s="247" t="s">
        <v>30</v>
      </c>
      <c r="D155" s="229"/>
      <c r="E155" s="230"/>
      <c r="F155" s="231"/>
      <c r="G155" s="232">
        <f>SUMIF(AG156:AG156,"&lt;&gt;NOR",G156:G156)</f>
        <v>0</v>
      </c>
      <c r="H155" s="226"/>
      <c r="I155" s="226">
        <f>SUM(I156:I156)</f>
        <v>0</v>
      </c>
      <c r="J155" s="226"/>
      <c r="K155" s="226">
        <f>SUM(K156:K156)</f>
        <v>0</v>
      </c>
      <c r="L155" s="226"/>
      <c r="M155" s="226">
        <f>SUM(M156:M156)</f>
        <v>0</v>
      </c>
      <c r="N155" s="226"/>
      <c r="O155" s="226">
        <f>SUM(O156:O156)</f>
        <v>0</v>
      </c>
      <c r="P155" s="226"/>
      <c r="Q155" s="226">
        <f>SUM(Q156:Q156)</f>
        <v>0</v>
      </c>
      <c r="R155" s="226"/>
      <c r="S155" s="226"/>
      <c r="T155" s="226"/>
      <c r="U155" s="226"/>
      <c r="V155" s="226">
        <f>SUM(V156:V156)</f>
        <v>0</v>
      </c>
      <c r="W155" s="226"/>
      <c r="AG155" t="s">
        <v>210</v>
      </c>
    </row>
    <row r="156" spans="1:60" outlineLevel="1" x14ac:dyDescent="0.2">
      <c r="A156" s="233">
        <v>108</v>
      </c>
      <c r="B156" s="234" t="s">
        <v>465</v>
      </c>
      <c r="C156" s="248" t="s">
        <v>466</v>
      </c>
      <c r="D156" s="235" t="s">
        <v>314</v>
      </c>
      <c r="E156" s="236">
        <v>1</v>
      </c>
      <c r="F156" s="237"/>
      <c r="G156" s="238">
        <f>ROUND(E156*F156,2)</f>
        <v>0</v>
      </c>
      <c r="H156" s="225"/>
      <c r="I156" s="224">
        <f>ROUND(E156*H156,2)</f>
        <v>0</v>
      </c>
      <c r="J156" s="225"/>
      <c r="K156" s="224">
        <f>ROUND(E156*J156,2)</f>
        <v>0</v>
      </c>
      <c r="L156" s="224">
        <v>21</v>
      </c>
      <c r="M156" s="224">
        <f>G156*(1+L156/100)</f>
        <v>0</v>
      </c>
      <c r="N156" s="224">
        <v>0</v>
      </c>
      <c r="O156" s="224">
        <f>ROUND(E156*N156,2)</f>
        <v>0</v>
      </c>
      <c r="P156" s="224">
        <v>0</v>
      </c>
      <c r="Q156" s="224">
        <f>ROUND(E156*P156,2)</f>
        <v>0</v>
      </c>
      <c r="R156" s="224"/>
      <c r="S156" s="224" t="s">
        <v>221</v>
      </c>
      <c r="T156" s="224" t="s">
        <v>215</v>
      </c>
      <c r="U156" s="224">
        <v>0</v>
      </c>
      <c r="V156" s="224">
        <f>ROUND(E156*U156,2)</f>
        <v>0</v>
      </c>
      <c r="W156" s="22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234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x14ac:dyDescent="0.2">
      <c r="A157" s="5"/>
      <c r="B157" s="6"/>
      <c r="C157" s="251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E157">
        <v>15</v>
      </c>
      <c r="AF157">
        <v>21</v>
      </c>
    </row>
    <row r="158" spans="1:60" x14ac:dyDescent="0.2">
      <c r="A158" s="207"/>
      <c r="B158" s="208" t="s">
        <v>31</v>
      </c>
      <c r="C158" s="252"/>
      <c r="D158" s="209"/>
      <c r="E158" s="210"/>
      <c r="F158" s="210"/>
      <c r="G158" s="246">
        <f>G8+G10+G16+G18+G23+G26+G34+G41+G73+G77+G92+G104+G118+G132+G135+G138+G142+G144+G150+G155</f>
        <v>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AE158">
        <f>SUMIF(L7:L156,AE157,G7:G156)</f>
        <v>0</v>
      </c>
      <c r="AF158">
        <f>SUMIF(L7:L156,AF157,G7:G156)</f>
        <v>0</v>
      </c>
      <c r="AG158" t="s">
        <v>226</v>
      </c>
    </row>
    <row r="159" spans="1:60" x14ac:dyDescent="0.2">
      <c r="A159" s="5"/>
      <c r="B159" s="6"/>
      <c r="C159" s="251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 x14ac:dyDescent="0.2">
      <c r="A160" s="5"/>
      <c r="B160" s="6"/>
      <c r="C160" s="251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 x14ac:dyDescent="0.2">
      <c r="A161" s="211" t="s">
        <v>227</v>
      </c>
      <c r="B161" s="211"/>
      <c r="C161" s="253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 x14ac:dyDescent="0.2">
      <c r="A162" s="212"/>
      <c r="B162" s="213"/>
      <c r="C162" s="254"/>
      <c r="D162" s="213"/>
      <c r="E162" s="213"/>
      <c r="F162" s="213"/>
      <c r="G162" s="21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AG162" t="s">
        <v>228</v>
      </c>
    </row>
    <row r="163" spans="1:33" x14ac:dyDescent="0.2">
      <c r="A163" s="215"/>
      <c r="B163" s="216"/>
      <c r="C163" s="255"/>
      <c r="D163" s="216"/>
      <c r="E163" s="216"/>
      <c r="F163" s="216"/>
      <c r="G163" s="21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33" x14ac:dyDescent="0.2">
      <c r="A164" s="215"/>
      <c r="B164" s="216"/>
      <c r="C164" s="255"/>
      <c r="D164" s="216"/>
      <c r="E164" s="216"/>
      <c r="F164" s="216"/>
      <c r="G164" s="21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33" x14ac:dyDescent="0.2">
      <c r="A165" s="215"/>
      <c r="B165" s="216"/>
      <c r="C165" s="255"/>
      <c r="D165" s="216"/>
      <c r="E165" s="216"/>
      <c r="F165" s="216"/>
      <c r="G165" s="21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33" x14ac:dyDescent="0.2">
      <c r="A166" s="218"/>
      <c r="B166" s="219"/>
      <c r="C166" s="256"/>
      <c r="D166" s="219"/>
      <c r="E166" s="219"/>
      <c r="F166" s="219"/>
      <c r="G166" s="22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33" x14ac:dyDescent="0.2">
      <c r="A167" s="5"/>
      <c r="B167" s="6"/>
      <c r="C167" s="251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33" x14ac:dyDescent="0.2">
      <c r="C168" s="257"/>
      <c r="D168" s="188"/>
      <c r="AG168" t="s">
        <v>229</v>
      </c>
    </row>
    <row r="169" spans="1:33" x14ac:dyDescent="0.2">
      <c r="D169" s="188"/>
    </row>
    <row r="170" spans="1:33" x14ac:dyDescent="0.2">
      <c r="D170" s="188"/>
    </row>
    <row r="171" spans="1:33" x14ac:dyDescent="0.2">
      <c r="D171" s="188"/>
    </row>
    <row r="172" spans="1:33" x14ac:dyDescent="0.2">
      <c r="D172" s="188"/>
    </row>
    <row r="173" spans="1:33" x14ac:dyDescent="0.2">
      <c r="D173" s="188"/>
    </row>
    <row r="174" spans="1:33" x14ac:dyDescent="0.2">
      <c r="D174" s="188"/>
    </row>
    <row r="175" spans="1:33" x14ac:dyDescent="0.2">
      <c r="D175" s="188"/>
    </row>
    <row r="176" spans="1:33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7">
    <mergeCell ref="C111:G111"/>
    <mergeCell ref="C140:G140"/>
    <mergeCell ref="C146:G146"/>
    <mergeCell ref="C148:G148"/>
    <mergeCell ref="C153:G153"/>
    <mergeCell ref="C57:G57"/>
    <mergeCell ref="C59:G59"/>
    <mergeCell ref="C61:G61"/>
    <mergeCell ref="C63:G63"/>
    <mergeCell ref="C106:G106"/>
    <mergeCell ref="C108:G108"/>
    <mergeCell ref="C36:G36"/>
    <mergeCell ref="C48:G48"/>
    <mergeCell ref="C50:G50"/>
    <mergeCell ref="C53:G53"/>
    <mergeCell ref="C54:G54"/>
    <mergeCell ref="C56:G56"/>
    <mergeCell ref="A1:G1"/>
    <mergeCell ref="C2:G2"/>
    <mergeCell ref="C3:G3"/>
    <mergeCell ref="C4:G4"/>
    <mergeCell ref="A161:C161"/>
    <mergeCell ref="A162:G166"/>
    <mergeCell ref="C12:G12"/>
    <mergeCell ref="C15:G15"/>
    <mergeCell ref="C20:G20"/>
    <mergeCell ref="C22:G2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76</v>
      </c>
      <c r="C3" s="193" t="s">
        <v>77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SUMIF(AG9:AG51,"&lt;&gt;NOR",G9:G51)</f>
        <v>0</v>
      </c>
      <c r="H8" s="226"/>
      <c r="I8" s="226">
        <f>SUM(I9:I51)</f>
        <v>0</v>
      </c>
      <c r="J8" s="226"/>
      <c r="K8" s="226">
        <f>SUM(K9:K51)</f>
        <v>0</v>
      </c>
      <c r="L8" s="226"/>
      <c r="M8" s="226">
        <f>SUM(M9:M51)</f>
        <v>0</v>
      </c>
      <c r="N8" s="226"/>
      <c r="O8" s="226">
        <f>SUM(O9:O51)</f>
        <v>0.59000000000000008</v>
      </c>
      <c r="P8" s="226"/>
      <c r="Q8" s="226">
        <f>SUM(Q9:Q51)</f>
        <v>0</v>
      </c>
      <c r="R8" s="226"/>
      <c r="S8" s="226"/>
      <c r="T8" s="226"/>
      <c r="U8" s="226"/>
      <c r="V8" s="226">
        <f>SUM(V9:V51)</f>
        <v>35.389999999999993</v>
      </c>
      <c r="W8" s="226"/>
      <c r="AG8" t="s">
        <v>210</v>
      </c>
    </row>
    <row r="9" spans="1:60" outlineLevel="1" x14ac:dyDescent="0.2">
      <c r="A9" s="233">
        <v>1</v>
      </c>
      <c r="B9" s="234" t="s">
        <v>467</v>
      </c>
      <c r="C9" s="248" t="s">
        <v>468</v>
      </c>
      <c r="D9" s="235" t="s">
        <v>261</v>
      </c>
      <c r="E9" s="236">
        <v>1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5.0899999999999999E-3</v>
      </c>
      <c r="O9" s="224">
        <f>ROUND(E9*N9,2)</f>
        <v>0.01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215</v>
      </c>
      <c r="U9" s="224">
        <v>0.53100000000000003</v>
      </c>
      <c r="V9" s="224">
        <f>ROUND(E9*U9,2)</f>
        <v>0.53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469</v>
      </c>
      <c r="C12" s="248" t="s">
        <v>470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1.455E-2</v>
      </c>
      <c r="O12" s="224">
        <f>ROUND(E12*N12,2)</f>
        <v>0.09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0.78400000000000003</v>
      </c>
      <c r="V12" s="224">
        <f>ROUND(E12*U12,2)</f>
        <v>4.7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471</v>
      </c>
      <c r="C15" s="248" t="s">
        <v>472</v>
      </c>
      <c r="D15" s="235" t="s">
        <v>261</v>
      </c>
      <c r="E15" s="236">
        <v>6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1.2489999999999999E-2</v>
      </c>
      <c r="O15" s="224">
        <f>ROUND(E15*N15,2)</f>
        <v>7.0000000000000007E-2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0.70399999999999996</v>
      </c>
      <c r="V15" s="224">
        <f>ROUND(E15*U15,2)</f>
        <v>4.22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33">
        <v>4</v>
      </c>
      <c r="B18" s="234" t="s">
        <v>948</v>
      </c>
      <c r="C18" s="248" t="s">
        <v>949</v>
      </c>
      <c r="D18" s="235" t="s">
        <v>261</v>
      </c>
      <c r="E18" s="236">
        <v>24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1.4800000000000001E-2</v>
      </c>
      <c r="O18" s="224">
        <f>ROUND(E18*N18,2)</f>
        <v>0.36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0.753</v>
      </c>
      <c r="V18" s="224">
        <f>ROUND(E18*U18,2)</f>
        <v>18.07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49" t="s">
        <v>335</v>
      </c>
      <c r="D19" s="239"/>
      <c r="E19" s="239"/>
      <c r="F19" s="239"/>
      <c r="G19" s="239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218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59" t="s">
        <v>336</v>
      </c>
      <c r="D20" s="258"/>
      <c r="E20" s="258"/>
      <c r="F20" s="258"/>
      <c r="G20" s="258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218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5</v>
      </c>
      <c r="B21" s="241" t="s">
        <v>950</v>
      </c>
      <c r="C21" s="250" t="s">
        <v>951</v>
      </c>
      <c r="D21" s="242" t="s">
        <v>261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4.2900000000000004E-3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0.36199999999999999</v>
      </c>
      <c r="V21" s="224">
        <f>ROUND(E21*U21,2)</f>
        <v>0.36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6</v>
      </c>
      <c r="B22" s="241" t="s">
        <v>475</v>
      </c>
      <c r="C22" s="250" t="s">
        <v>476</v>
      </c>
      <c r="D22" s="242" t="s">
        <v>314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1.8000000000000001E-4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0.83799999999999997</v>
      </c>
      <c r="V22" s="224">
        <f>ROUND(E22*U22,2)</f>
        <v>0.84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7</v>
      </c>
      <c r="B23" s="241" t="s">
        <v>477</v>
      </c>
      <c r="C23" s="250" t="s">
        <v>478</v>
      </c>
      <c r="D23" s="242" t="s">
        <v>261</v>
      </c>
      <c r="E23" s="243">
        <v>36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6.2E-2</v>
      </c>
      <c r="V23" s="224">
        <f>ROUND(E23*U23,2)</f>
        <v>2.23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8</v>
      </c>
      <c r="B24" s="241" t="s">
        <v>784</v>
      </c>
      <c r="C24" s="250" t="s">
        <v>785</v>
      </c>
      <c r="D24" s="242" t="s">
        <v>314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4.0000000000000003E-5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215</v>
      </c>
      <c r="U24" s="224">
        <v>0.14499999999999999</v>
      </c>
      <c r="V24" s="224">
        <f>ROUND(E24*U24,2)</f>
        <v>0.15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9</v>
      </c>
      <c r="B25" s="241" t="s">
        <v>479</v>
      </c>
      <c r="C25" s="250" t="s">
        <v>480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3.0000000000000001E-5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0.16600000000000001</v>
      </c>
      <c r="V25" s="224">
        <f>ROUND(E25*U25,2)</f>
        <v>0.17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10</v>
      </c>
      <c r="B26" s="241" t="s">
        <v>786</v>
      </c>
      <c r="C26" s="250" t="s">
        <v>787</v>
      </c>
      <c r="D26" s="242" t="s">
        <v>232</v>
      </c>
      <c r="E26" s="243">
        <v>1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3.0000000000000001E-5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0.20599999999999999</v>
      </c>
      <c r="V26" s="224">
        <f>ROUND(E26*U26,2)</f>
        <v>0.21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11</v>
      </c>
      <c r="B27" s="241" t="s">
        <v>481</v>
      </c>
      <c r="C27" s="250" t="s">
        <v>482</v>
      </c>
      <c r="D27" s="242" t="s">
        <v>232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3.0000000000000001E-5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214</v>
      </c>
      <c r="T27" s="224" t="s">
        <v>233</v>
      </c>
      <c r="U27" s="224">
        <v>0.22700000000000001</v>
      </c>
      <c r="V27" s="224">
        <f>ROUND(E27*U27,2)</f>
        <v>0.23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12</v>
      </c>
      <c r="B28" s="241" t="s">
        <v>952</v>
      </c>
      <c r="C28" s="250" t="s">
        <v>953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3.0000000000000001E-5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0.26900000000000002</v>
      </c>
      <c r="V28" s="224">
        <f>ROUND(E28*U28,2)</f>
        <v>0.27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13</v>
      </c>
      <c r="B29" s="241" t="s">
        <v>483</v>
      </c>
      <c r="C29" s="250" t="s">
        <v>484</v>
      </c>
      <c r="D29" s="242" t="s">
        <v>314</v>
      </c>
      <c r="E29" s="243">
        <v>1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5.9999999999999995E-4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0.3</v>
      </c>
      <c r="V29" s="224">
        <f>ROUND(E29*U29,2)</f>
        <v>0.3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14</v>
      </c>
      <c r="B30" s="241" t="s">
        <v>485</v>
      </c>
      <c r="C30" s="250" t="s">
        <v>486</v>
      </c>
      <c r="D30" s="242" t="s">
        <v>232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1.7000000000000001E-4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214</v>
      </c>
      <c r="T30" s="224" t="s">
        <v>233</v>
      </c>
      <c r="U30" s="224">
        <v>0.17299999999999999</v>
      </c>
      <c r="V30" s="224">
        <f>ROUND(E30*U30,2)</f>
        <v>0.17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234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40">
        <v>15</v>
      </c>
      <c r="B31" s="241" t="s">
        <v>364</v>
      </c>
      <c r="C31" s="250" t="s">
        <v>487</v>
      </c>
      <c r="D31" s="242" t="s">
        <v>261</v>
      </c>
      <c r="E31" s="243">
        <v>5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3.6999999999999999E-4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3.1E-2</v>
      </c>
      <c r="V31" s="224">
        <f>ROUND(E31*U31,2)</f>
        <v>0.16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16</v>
      </c>
      <c r="B32" s="241" t="s">
        <v>488</v>
      </c>
      <c r="C32" s="250" t="s">
        <v>489</v>
      </c>
      <c r="D32" s="242" t="s">
        <v>261</v>
      </c>
      <c r="E32" s="243">
        <v>36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233</v>
      </c>
      <c r="U32" s="224">
        <v>1.9E-2</v>
      </c>
      <c r="V32" s="224">
        <f>ROUND(E32*U32,2)</f>
        <v>0.68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17</v>
      </c>
      <c r="B33" s="241" t="s">
        <v>436</v>
      </c>
      <c r="C33" s="250" t="s">
        <v>490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2.5699999999999998E-3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233</v>
      </c>
      <c r="U33" s="224">
        <v>0.433</v>
      </c>
      <c r="V33" s="224">
        <f>ROUND(E33*U33,2)</f>
        <v>0.43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18</v>
      </c>
      <c r="B34" s="241" t="s">
        <v>491</v>
      </c>
      <c r="C34" s="250" t="s">
        <v>492</v>
      </c>
      <c r="D34" s="242" t="s">
        <v>232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2.5699999999999998E-3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233</v>
      </c>
      <c r="U34" s="224">
        <v>0.433</v>
      </c>
      <c r="V34" s="224">
        <f>ROUND(E34*U34,2)</f>
        <v>0.43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19</v>
      </c>
      <c r="B35" s="241" t="s">
        <v>796</v>
      </c>
      <c r="C35" s="250" t="s">
        <v>797</v>
      </c>
      <c r="D35" s="242" t="s">
        <v>232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6.9999999999999994E-5</v>
      </c>
      <c r="O35" s="224">
        <f>ROUND(E35*N35,2)</f>
        <v>0</v>
      </c>
      <c r="P35" s="224">
        <v>0</v>
      </c>
      <c r="Q35" s="224">
        <f>ROUND(E35*P35,2)</f>
        <v>0</v>
      </c>
      <c r="R35" s="224" t="s">
        <v>495</v>
      </c>
      <c r="S35" s="224" t="s">
        <v>214</v>
      </c>
      <c r="T35" s="224" t="s">
        <v>298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20</v>
      </c>
      <c r="B36" s="241" t="s">
        <v>493</v>
      </c>
      <c r="C36" s="250" t="s">
        <v>494</v>
      </c>
      <c r="D36" s="242" t="s">
        <v>232</v>
      </c>
      <c r="E36" s="243">
        <v>3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1.2999999999999999E-4</v>
      </c>
      <c r="O36" s="224">
        <f>ROUND(E36*N36,2)</f>
        <v>0</v>
      </c>
      <c r="P36" s="224">
        <v>0</v>
      </c>
      <c r="Q36" s="224">
        <f>ROUND(E36*P36,2)</f>
        <v>0</v>
      </c>
      <c r="R36" s="224" t="s">
        <v>495</v>
      </c>
      <c r="S36" s="224" t="s">
        <v>214</v>
      </c>
      <c r="T36" s="224" t="s">
        <v>298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21</v>
      </c>
      <c r="B37" s="241" t="s">
        <v>954</v>
      </c>
      <c r="C37" s="250" t="s">
        <v>955</v>
      </c>
      <c r="D37" s="242" t="s">
        <v>232</v>
      </c>
      <c r="E37" s="243">
        <v>9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1.7000000000000001E-4</v>
      </c>
      <c r="O37" s="224">
        <f>ROUND(E37*N37,2)</f>
        <v>0</v>
      </c>
      <c r="P37" s="224">
        <v>0</v>
      </c>
      <c r="Q37" s="224">
        <f>ROUND(E37*P37,2)</f>
        <v>0</v>
      </c>
      <c r="R37" s="224" t="s">
        <v>495</v>
      </c>
      <c r="S37" s="224" t="s">
        <v>214</v>
      </c>
      <c r="T37" s="224" t="s">
        <v>298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22</v>
      </c>
      <c r="B38" s="241" t="s">
        <v>499</v>
      </c>
      <c r="C38" s="250" t="s">
        <v>500</v>
      </c>
      <c r="D38" s="242" t="s">
        <v>232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9.0000000000000006E-5</v>
      </c>
      <c r="O38" s="224">
        <f>ROUND(E38*N38,2)</f>
        <v>0</v>
      </c>
      <c r="P38" s="224">
        <v>0</v>
      </c>
      <c r="Q38" s="224">
        <f>ROUND(E38*P38,2)</f>
        <v>0</v>
      </c>
      <c r="R38" s="224" t="s">
        <v>495</v>
      </c>
      <c r="S38" s="224" t="s">
        <v>214</v>
      </c>
      <c r="T38" s="224" t="s">
        <v>498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23</v>
      </c>
      <c r="B39" s="241" t="s">
        <v>956</v>
      </c>
      <c r="C39" s="250" t="s">
        <v>957</v>
      </c>
      <c r="D39" s="242" t="s">
        <v>232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1.2999999999999999E-4</v>
      </c>
      <c r="O39" s="224">
        <f>ROUND(E39*N39,2)</f>
        <v>0</v>
      </c>
      <c r="P39" s="224">
        <v>0</v>
      </c>
      <c r="Q39" s="224">
        <f>ROUND(E39*P39,2)</f>
        <v>0</v>
      </c>
      <c r="R39" s="224" t="s">
        <v>495</v>
      </c>
      <c r="S39" s="224" t="s">
        <v>214</v>
      </c>
      <c r="T39" s="224" t="s">
        <v>498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248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24</v>
      </c>
      <c r="B40" s="241" t="s">
        <v>958</v>
      </c>
      <c r="C40" s="250" t="s">
        <v>959</v>
      </c>
      <c r="D40" s="242" t="s">
        <v>232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1.3999999999999999E-4</v>
      </c>
      <c r="O40" s="224">
        <f>ROUND(E40*N40,2)</f>
        <v>0</v>
      </c>
      <c r="P40" s="224">
        <v>0</v>
      </c>
      <c r="Q40" s="224">
        <f>ROUND(E40*P40,2)</f>
        <v>0</v>
      </c>
      <c r="R40" s="224" t="s">
        <v>495</v>
      </c>
      <c r="S40" s="224" t="s">
        <v>214</v>
      </c>
      <c r="T40" s="224" t="s">
        <v>498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248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25</v>
      </c>
      <c r="B41" s="241" t="s">
        <v>501</v>
      </c>
      <c r="C41" s="250" t="s">
        <v>502</v>
      </c>
      <c r="D41" s="242" t="s">
        <v>232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2.4000000000000001E-4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298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248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26</v>
      </c>
      <c r="B42" s="241" t="s">
        <v>806</v>
      </c>
      <c r="C42" s="250" t="s">
        <v>960</v>
      </c>
      <c r="D42" s="242" t="s">
        <v>232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3.8000000000000002E-4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298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27</v>
      </c>
      <c r="B43" s="241" t="s">
        <v>961</v>
      </c>
      <c r="C43" s="250" t="s">
        <v>962</v>
      </c>
      <c r="D43" s="242" t="s">
        <v>232</v>
      </c>
      <c r="E43" s="243">
        <v>1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8.8999999999999995E-4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298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248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28</v>
      </c>
      <c r="B44" s="241" t="s">
        <v>810</v>
      </c>
      <c r="C44" s="250" t="s">
        <v>811</v>
      </c>
      <c r="D44" s="242" t="s">
        <v>232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2.0000000000000001E-4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298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248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40">
        <v>29</v>
      </c>
      <c r="B45" s="241" t="s">
        <v>505</v>
      </c>
      <c r="C45" s="250" t="s">
        <v>506</v>
      </c>
      <c r="D45" s="242" t="s">
        <v>277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8.9999999999999993E-3</v>
      </c>
      <c r="O45" s="224">
        <f>ROUND(E45*N45,2)</f>
        <v>0.01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248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40">
        <v>30</v>
      </c>
      <c r="B46" s="241" t="s">
        <v>507</v>
      </c>
      <c r="C46" s="250" t="s">
        <v>508</v>
      </c>
      <c r="D46" s="242" t="s">
        <v>277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1.9E-3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248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33.75" outlineLevel="1" x14ac:dyDescent="0.2">
      <c r="A47" s="240">
        <v>31</v>
      </c>
      <c r="B47" s="241" t="s">
        <v>509</v>
      </c>
      <c r="C47" s="250" t="s">
        <v>510</v>
      </c>
      <c r="D47" s="242" t="s">
        <v>277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1E-3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248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ht="22.5" outlineLevel="1" x14ac:dyDescent="0.2">
      <c r="A48" s="240">
        <v>32</v>
      </c>
      <c r="B48" s="241" t="s">
        <v>511</v>
      </c>
      <c r="C48" s="250" t="s">
        <v>512</v>
      </c>
      <c r="D48" s="242" t="s">
        <v>277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5.0000000000000001E-4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248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33</v>
      </c>
      <c r="B49" s="241" t="s">
        <v>420</v>
      </c>
      <c r="C49" s="250" t="s">
        <v>421</v>
      </c>
      <c r="D49" s="242" t="s">
        <v>314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0.05</v>
      </c>
      <c r="O49" s="224">
        <f>ROUND(E49*N49,2)</f>
        <v>0.05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248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34</v>
      </c>
      <c r="B50" s="241" t="s">
        <v>513</v>
      </c>
      <c r="C50" s="250" t="s">
        <v>514</v>
      </c>
      <c r="D50" s="242" t="s">
        <v>255</v>
      </c>
      <c r="E50" s="243">
        <v>0.60138000000000003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233</v>
      </c>
      <c r="U50" s="224">
        <v>1.333</v>
      </c>
      <c r="V50" s="224">
        <f>ROUND(E50*U50,2)</f>
        <v>0.8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256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35</v>
      </c>
      <c r="B51" s="241" t="s">
        <v>515</v>
      </c>
      <c r="C51" s="250" t="s">
        <v>516</v>
      </c>
      <c r="D51" s="242" t="s">
        <v>255</v>
      </c>
      <c r="E51" s="243">
        <v>0.60138000000000003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0.72799999999999998</v>
      </c>
      <c r="V51" s="224">
        <f>ROUND(E51*U51,2)</f>
        <v>0.44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256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x14ac:dyDescent="0.2">
      <c r="A52" s="227" t="s">
        <v>209</v>
      </c>
      <c r="B52" s="228" t="s">
        <v>153</v>
      </c>
      <c r="C52" s="247" t="s">
        <v>154</v>
      </c>
      <c r="D52" s="229"/>
      <c r="E52" s="230"/>
      <c r="F52" s="231"/>
      <c r="G52" s="232">
        <f>SUMIF(AG53:AG54,"&lt;&gt;NOR",G53:G54)</f>
        <v>0</v>
      </c>
      <c r="H52" s="226"/>
      <c r="I52" s="226">
        <f>SUM(I53:I54)</f>
        <v>0</v>
      </c>
      <c r="J52" s="226"/>
      <c r="K52" s="226">
        <f>SUM(K53:K54)</f>
        <v>0</v>
      </c>
      <c r="L52" s="226"/>
      <c r="M52" s="226">
        <f>SUM(M53:M54)</f>
        <v>0</v>
      </c>
      <c r="N52" s="226"/>
      <c r="O52" s="226">
        <f>SUM(O53:O54)</f>
        <v>0</v>
      </c>
      <c r="P52" s="226"/>
      <c r="Q52" s="226">
        <f>SUM(Q53:Q54)</f>
        <v>0</v>
      </c>
      <c r="R52" s="226"/>
      <c r="S52" s="226"/>
      <c r="T52" s="226"/>
      <c r="U52" s="226"/>
      <c r="V52" s="226">
        <f>SUM(V53:V54)</f>
        <v>12.17</v>
      </c>
      <c r="W52" s="226"/>
      <c r="AG52" t="s">
        <v>210</v>
      </c>
    </row>
    <row r="53" spans="1:60" outlineLevel="1" x14ac:dyDescent="0.2">
      <c r="A53" s="240">
        <v>36</v>
      </c>
      <c r="B53" s="241" t="s">
        <v>448</v>
      </c>
      <c r="C53" s="250" t="s">
        <v>449</v>
      </c>
      <c r="D53" s="242" t="s">
        <v>450</v>
      </c>
      <c r="E53" s="243">
        <v>40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6.0000000000000002E-5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214</v>
      </c>
      <c r="T53" s="224" t="s">
        <v>233</v>
      </c>
      <c r="U53" s="224">
        <v>0.30399999999999999</v>
      </c>
      <c r="V53" s="224">
        <f>ROUND(E53*U53,2)</f>
        <v>12.16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37</v>
      </c>
      <c r="B54" s="241" t="s">
        <v>451</v>
      </c>
      <c r="C54" s="250" t="s">
        <v>452</v>
      </c>
      <c r="D54" s="242" t="s">
        <v>255</v>
      </c>
      <c r="E54" s="243">
        <v>2.3999999999999998E-3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214</v>
      </c>
      <c r="T54" s="224" t="s">
        <v>233</v>
      </c>
      <c r="U54" s="224">
        <v>3.0059999999999998</v>
      </c>
      <c r="V54" s="224">
        <f>ROUND(E54*U54,2)</f>
        <v>0.01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256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x14ac:dyDescent="0.2">
      <c r="A55" s="227" t="s">
        <v>209</v>
      </c>
      <c r="B55" s="228" t="s">
        <v>155</v>
      </c>
      <c r="C55" s="247" t="s">
        <v>156</v>
      </c>
      <c r="D55" s="229"/>
      <c r="E55" s="230"/>
      <c r="F55" s="231"/>
      <c r="G55" s="232">
        <f>SUMIF(AG56:AG58,"&lt;&gt;NOR",G56:G58)</f>
        <v>0</v>
      </c>
      <c r="H55" s="226"/>
      <c r="I55" s="226">
        <f>SUM(I56:I58)</f>
        <v>0</v>
      </c>
      <c r="J55" s="226"/>
      <c r="K55" s="226">
        <f>SUM(K56:K58)</f>
        <v>0</v>
      </c>
      <c r="L55" s="226"/>
      <c r="M55" s="226">
        <f>SUM(M56:M58)</f>
        <v>0</v>
      </c>
      <c r="N55" s="226"/>
      <c r="O55" s="226">
        <f>SUM(O56:O58)</f>
        <v>0</v>
      </c>
      <c r="P55" s="226"/>
      <c r="Q55" s="226">
        <f>SUM(Q56:Q58)</f>
        <v>0</v>
      </c>
      <c r="R55" s="226"/>
      <c r="S55" s="226"/>
      <c r="T55" s="226"/>
      <c r="U55" s="226"/>
      <c r="V55" s="226">
        <f>SUM(V56:V58)</f>
        <v>4.99</v>
      </c>
      <c r="W55" s="226"/>
      <c r="AG55" t="s">
        <v>210</v>
      </c>
    </row>
    <row r="56" spans="1:60" outlineLevel="1" x14ac:dyDescent="0.2">
      <c r="A56" s="233">
        <v>38</v>
      </c>
      <c r="B56" s="234" t="s">
        <v>453</v>
      </c>
      <c r="C56" s="248" t="s">
        <v>454</v>
      </c>
      <c r="D56" s="235" t="s">
        <v>241</v>
      </c>
      <c r="E56" s="236">
        <v>2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3.1E-4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214</v>
      </c>
      <c r="T56" s="224" t="s">
        <v>233</v>
      </c>
      <c r="U56" s="224">
        <v>0.40300000000000002</v>
      </c>
      <c r="V56" s="224">
        <f>ROUND(E56*U56,2)</f>
        <v>0.81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49" t="s">
        <v>455</v>
      </c>
      <c r="D57" s="239"/>
      <c r="E57" s="239"/>
      <c r="F57" s="239"/>
      <c r="G57" s="239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218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0">
        <v>39</v>
      </c>
      <c r="B58" s="241" t="s">
        <v>456</v>
      </c>
      <c r="C58" s="250" t="s">
        <v>457</v>
      </c>
      <c r="D58" s="242" t="s">
        <v>261</v>
      </c>
      <c r="E58" s="243">
        <v>36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9.0000000000000006E-5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214</v>
      </c>
      <c r="T58" s="224" t="s">
        <v>233</v>
      </c>
      <c r="U58" s="224">
        <v>0.11600000000000001</v>
      </c>
      <c r="V58" s="224">
        <f>ROUND(E58*U58,2)</f>
        <v>4.18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227" t="s">
        <v>209</v>
      </c>
      <c r="B59" s="228" t="s">
        <v>173</v>
      </c>
      <c r="C59" s="247" t="s">
        <v>174</v>
      </c>
      <c r="D59" s="229"/>
      <c r="E59" s="230"/>
      <c r="F59" s="231"/>
      <c r="G59" s="232">
        <f>SUMIF(AG60:AG61,"&lt;&gt;NOR",G60:G61)</f>
        <v>0</v>
      </c>
      <c r="H59" s="226"/>
      <c r="I59" s="226">
        <f>SUM(I60:I61)</f>
        <v>0</v>
      </c>
      <c r="J59" s="226"/>
      <c r="K59" s="226">
        <f>SUM(K60:K61)</f>
        <v>0</v>
      </c>
      <c r="L59" s="226"/>
      <c r="M59" s="226">
        <f>SUM(M60:M61)</f>
        <v>0</v>
      </c>
      <c r="N59" s="226"/>
      <c r="O59" s="226">
        <f>SUM(O60:O61)</f>
        <v>0</v>
      </c>
      <c r="P59" s="226"/>
      <c r="Q59" s="226">
        <f>SUM(Q60:Q61)</f>
        <v>0</v>
      </c>
      <c r="R59" s="226"/>
      <c r="S59" s="226"/>
      <c r="T59" s="226"/>
      <c r="U59" s="226"/>
      <c r="V59" s="226">
        <f>SUM(V60:V61)</f>
        <v>7</v>
      </c>
      <c r="W59" s="226"/>
      <c r="AG59" t="s">
        <v>210</v>
      </c>
    </row>
    <row r="60" spans="1:60" outlineLevel="1" x14ac:dyDescent="0.2">
      <c r="A60" s="240">
        <v>40</v>
      </c>
      <c r="B60" s="241" t="s">
        <v>517</v>
      </c>
      <c r="C60" s="250" t="s">
        <v>518</v>
      </c>
      <c r="D60" s="242" t="s">
        <v>264</v>
      </c>
      <c r="E60" s="243">
        <v>3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214</v>
      </c>
      <c r="T60" s="224" t="s">
        <v>215</v>
      </c>
      <c r="U60" s="224">
        <v>1</v>
      </c>
      <c r="V60" s="224">
        <f>ROUND(E60*U60,2)</f>
        <v>3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0">
        <v>41</v>
      </c>
      <c r="B61" s="241" t="s">
        <v>519</v>
      </c>
      <c r="C61" s="250" t="s">
        <v>520</v>
      </c>
      <c r="D61" s="242" t="s">
        <v>264</v>
      </c>
      <c r="E61" s="243">
        <v>4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214</v>
      </c>
      <c r="T61" s="224" t="s">
        <v>215</v>
      </c>
      <c r="U61" s="224">
        <v>1</v>
      </c>
      <c r="V61" s="224">
        <f>ROUND(E61*U61,2)</f>
        <v>4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234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x14ac:dyDescent="0.2">
      <c r="A62" s="227" t="s">
        <v>209</v>
      </c>
      <c r="B62" s="228" t="s">
        <v>183</v>
      </c>
      <c r="C62" s="247" t="s">
        <v>30</v>
      </c>
      <c r="D62" s="229"/>
      <c r="E62" s="230"/>
      <c r="F62" s="231"/>
      <c r="G62" s="232">
        <f>SUMIF(AG63:AG63,"&lt;&gt;NOR",G63:G63)</f>
        <v>0</v>
      </c>
      <c r="H62" s="226"/>
      <c r="I62" s="226">
        <f>SUM(I63:I63)</f>
        <v>0</v>
      </c>
      <c r="J62" s="226"/>
      <c r="K62" s="226">
        <f>SUM(K63:K63)</f>
        <v>0</v>
      </c>
      <c r="L62" s="226"/>
      <c r="M62" s="226">
        <f>SUM(M63:M63)</f>
        <v>0</v>
      </c>
      <c r="N62" s="226"/>
      <c r="O62" s="226">
        <f>SUM(O63:O63)</f>
        <v>0</v>
      </c>
      <c r="P62" s="226"/>
      <c r="Q62" s="226">
        <f>SUM(Q63:Q63)</f>
        <v>0</v>
      </c>
      <c r="R62" s="226"/>
      <c r="S62" s="226"/>
      <c r="T62" s="226"/>
      <c r="U62" s="226"/>
      <c r="V62" s="226">
        <f>SUM(V63:V63)</f>
        <v>0</v>
      </c>
      <c r="W62" s="226"/>
      <c r="AG62" t="s">
        <v>210</v>
      </c>
    </row>
    <row r="63" spans="1:60" outlineLevel="1" x14ac:dyDescent="0.2">
      <c r="A63" s="233">
        <v>42</v>
      </c>
      <c r="B63" s="234" t="s">
        <v>465</v>
      </c>
      <c r="C63" s="248" t="s">
        <v>466</v>
      </c>
      <c r="D63" s="235" t="s">
        <v>314</v>
      </c>
      <c r="E63" s="236">
        <v>1</v>
      </c>
      <c r="F63" s="237"/>
      <c r="G63" s="238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215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234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x14ac:dyDescent="0.2">
      <c r="A64" s="5"/>
      <c r="B64" s="6"/>
      <c r="C64" s="251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v>15</v>
      </c>
      <c r="AF64">
        <v>21</v>
      </c>
    </row>
    <row r="65" spans="1:33" x14ac:dyDescent="0.2">
      <c r="A65" s="207"/>
      <c r="B65" s="208" t="s">
        <v>31</v>
      </c>
      <c r="C65" s="252"/>
      <c r="D65" s="209"/>
      <c r="E65" s="210"/>
      <c r="F65" s="210"/>
      <c r="G65" s="246">
        <f>G8+G52+G55+G59+G62</f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E65">
        <f>SUMIF(L7:L63,AE64,G7:G63)</f>
        <v>0</v>
      </c>
      <c r="AF65">
        <f>SUMIF(L7:L63,AF64,G7:G63)</f>
        <v>0</v>
      </c>
      <c r="AG65" t="s">
        <v>226</v>
      </c>
    </row>
    <row r="66" spans="1:33" x14ac:dyDescent="0.2">
      <c r="A66" s="5"/>
      <c r="B66" s="6"/>
      <c r="C66" s="251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251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11" t="s">
        <v>227</v>
      </c>
      <c r="B68" s="211"/>
      <c r="C68" s="253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212"/>
      <c r="B69" s="213"/>
      <c r="C69" s="254"/>
      <c r="D69" s="213"/>
      <c r="E69" s="213"/>
      <c r="F69" s="213"/>
      <c r="G69" s="21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G69" t="s">
        <v>228</v>
      </c>
    </row>
    <row r="70" spans="1:33" x14ac:dyDescent="0.2">
      <c r="A70" s="215"/>
      <c r="B70" s="216"/>
      <c r="C70" s="255"/>
      <c r="D70" s="216"/>
      <c r="E70" s="216"/>
      <c r="F70" s="216"/>
      <c r="G70" s="21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">
      <c r="A71" s="215"/>
      <c r="B71" s="216"/>
      <c r="C71" s="255"/>
      <c r="D71" s="216"/>
      <c r="E71" s="216"/>
      <c r="F71" s="216"/>
      <c r="G71" s="21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33" x14ac:dyDescent="0.2">
      <c r="A72" s="215"/>
      <c r="B72" s="216"/>
      <c r="C72" s="255"/>
      <c r="D72" s="216"/>
      <c r="E72" s="216"/>
      <c r="F72" s="216"/>
      <c r="G72" s="21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33" x14ac:dyDescent="0.2">
      <c r="A73" s="218"/>
      <c r="B73" s="219"/>
      <c r="C73" s="256"/>
      <c r="D73" s="219"/>
      <c r="E73" s="219"/>
      <c r="F73" s="219"/>
      <c r="G73" s="22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33" x14ac:dyDescent="0.2">
      <c r="A74" s="5"/>
      <c r="B74" s="6"/>
      <c r="C74" s="251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 x14ac:dyDescent="0.2">
      <c r="C75" s="257"/>
      <c r="D75" s="188"/>
      <c r="AG75" t="s">
        <v>229</v>
      </c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5">
    <mergeCell ref="C16:G16"/>
    <mergeCell ref="C17:G17"/>
    <mergeCell ref="C19:G19"/>
    <mergeCell ref="C20:G20"/>
    <mergeCell ref="C57:G57"/>
    <mergeCell ref="A1:G1"/>
    <mergeCell ref="C2:G2"/>
    <mergeCell ref="C3:G3"/>
    <mergeCell ref="C4:G4"/>
    <mergeCell ref="A68:C68"/>
    <mergeCell ref="A69:G73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76</v>
      </c>
      <c r="C3" s="193" t="s">
        <v>77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</v>
      </c>
      <c r="P8" s="226"/>
      <c r="Q8" s="226">
        <f>SUM(Q9:Q19)</f>
        <v>0</v>
      </c>
      <c r="R8" s="226"/>
      <c r="S8" s="226"/>
      <c r="T8" s="226"/>
      <c r="U8" s="226"/>
      <c r="V8" s="226">
        <f>SUM(V9:V19)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532</v>
      </c>
      <c r="C14" s="250" t="s">
        <v>533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534</v>
      </c>
      <c r="C15" s="250" t="s">
        <v>535</v>
      </c>
      <c r="D15" s="242" t="s">
        <v>277</v>
      </c>
      <c r="E15" s="243">
        <v>14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233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536</v>
      </c>
      <c r="C16" s="250" t="s">
        <v>537</v>
      </c>
      <c r="D16" s="242" t="s">
        <v>277</v>
      </c>
      <c r="E16" s="243">
        <v>4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538</v>
      </c>
      <c r="C17" s="250" t="s">
        <v>539</v>
      </c>
      <c r="D17" s="242" t="s">
        <v>277</v>
      </c>
      <c r="E17" s="243">
        <v>4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968</v>
      </c>
      <c r="C18" s="250" t="s">
        <v>969</v>
      </c>
      <c r="D18" s="242" t="s">
        <v>277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531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33.75" outlineLevel="1" x14ac:dyDescent="0.2">
      <c r="A19" s="240">
        <v>11</v>
      </c>
      <c r="B19" s="241" t="s">
        <v>540</v>
      </c>
      <c r="C19" s="250" t="s">
        <v>541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221</v>
      </c>
      <c r="T19" s="224" t="s">
        <v>215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163</v>
      </c>
      <c r="C20" s="247" t="s">
        <v>164</v>
      </c>
      <c r="D20" s="229"/>
      <c r="E20" s="230"/>
      <c r="F20" s="231"/>
      <c r="G20" s="232">
        <f>SUMIF(AG21:AG26,"&lt;&gt;NOR",G21:G26)</f>
        <v>0</v>
      </c>
      <c r="H20" s="226"/>
      <c r="I20" s="226">
        <f>SUM(I21:I26)</f>
        <v>0</v>
      </c>
      <c r="J20" s="226"/>
      <c r="K20" s="226">
        <f>SUM(K21:K26)</f>
        <v>0</v>
      </c>
      <c r="L20" s="226"/>
      <c r="M20" s="226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6"/>
      <c r="S20" s="226"/>
      <c r="T20" s="226"/>
      <c r="U20" s="226"/>
      <c r="V20" s="226">
        <f>SUM(V21:V26)</f>
        <v>0</v>
      </c>
      <c r="W20" s="226"/>
      <c r="AG20" t="s">
        <v>210</v>
      </c>
    </row>
    <row r="21" spans="1:60" ht="33.75" outlineLevel="1" x14ac:dyDescent="0.2">
      <c r="A21" s="240">
        <v>12</v>
      </c>
      <c r="B21" s="241" t="s">
        <v>542</v>
      </c>
      <c r="C21" s="250" t="s">
        <v>543</v>
      </c>
      <c r="D21" s="242" t="s">
        <v>277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233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33.75" outlineLevel="1" x14ac:dyDescent="0.2">
      <c r="A22" s="240">
        <v>13</v>
      </c>
      <c r="B22" s="241" t="s">
        <v>544</v>
      </c>
      <c r="C22" s="250" t="s">
        <v>545</v>
      </c>
      <c r="D22" s="242" t="s">
        <v>277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45" outlineLevel="1" x14ac:dyDescent="0.2">
      <c r="A23" s="240">
        <v>14</v>
      </c>
      <c r="B23" s="241" t="s">
        <v>546</v>
      </c>
      <c r="C23" s="250" t="s">
        <v>547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40">
        <v>15</v>
      </c>
      <c r="B24" s="241" t="s">
        <v>548</v>
      </c>
      <c r="C24" s="250" t="s">
        <v>549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550</v>
      </c>
      <c r="C25" s="250" t="s">
        <v>551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17</v>
      </c>
      <c r="B26" s="241" t="s">
        <v>552</v>
      </c>
      <c r="C26" s="250" t="s">
        <v>553</v>
      </c>
      <c r="D26" s="242" t="s">
        <v>277</v>
      </c>
      <c r="E26" s="243">
        <v>1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233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167</v>
      </c>
      <c r="C27" s="247" t="s">
        <v>168</v>
      </c>
      <c r="D27" s="229"/>
      <c r="E27" s="230"/>
      <c r="F27" s="231"/>
      <c r="G27" s="232">
        <f>SUMIF(AG28:AG37,"&lt;&gt;NOR",G28:G37)</f>
        <v>0</v>
      </c>
      <c r="H27" s="226"/>
      <c r="I27" s="226">
        <f>SUM(I28:I37)</f>
        <v>0</v>
      </c>
      <c r="J27" s="226"/>
      <c r="K27" s="226">
        <f>SUM(K28:K37)</f>
        <v>0</v>
      </c>
      <c r="L27" s="226"/>
      <c r="M27" s="226">
        <f>SUM(M28:M37)</f>
        <v>0</v>
      </c>
      <c r="N27" s="226"/>
      <c r="O27" s="226">
        <f>SUM(O28:O37)</f>
        <v>0</v>
      </c>
      <c r="P27" s="226"/>
      <c r="Q27" s="226">
        <f>SUM(Q28:Q37)</f>
        <v>0</v>
      </c>
      <c r="R27" s="226"/>
      <c r="S27" s="226"/>
      <c r="T27" s="226"/>
      <c r="U27" s="226"/>
      <c r="V27" s="226">
        <f>SUM(V28:V37)</f>
        <v>0</v>
      </c>
      <c r="W27" s="226"/>
      <c r="AG27" t="s">
        <v>210</v>
      </c>
    </row>
    <row r="28" spans="1:60" ht="45" outlineLevel="1" x14ac:dyDescent="0.2">
      <c r="A28" s="233">
        <v>18</v>
      </c>
      <c r="B28" s="234" t="s">
        <v>561</v>
      </c>
      <c r="C28" s="248" t="s">
        <v>562</v>
      </c>
      <c r="D28" s="235" t="s">
        <v>563</v>
      </c>
      <c r="E28" s="236">
        <v>27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215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45" outlineLevel="1" x14ac:dyDescent="0.2">
      <c r="A29" s="221"/>
      <c r="B29" s="222"/>
      <c r="C29" s="249" t="s">
        <v>564</v>
      </c>
      <c r="D29" s="239"/>
      <c r="E29" s="239"/>
      <c r="F29" s="239"/>
      <c r="G29" s="239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218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60" t="str">
        <f>C29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29" s="204"/>
      <c r="BC29" s="204"/>
      <c r="BD29" s="204"/>
      <c r="BE29" s="204"/>
      <c r="BF29" s="204"/>
      <c r="BG29" s="204"/>
      <c r="BH29" s="204"/>
    </row>
    <row r="30" spans="1:60" ht="45" outlineLevel="1" x14ac:dyDescent="0.2">
      <c r="A30" s="233">
        <v>19</v>
      </c>
      <c r="B30" s="234" t="s">
        <v>568</v>
      </c>
      <c r="C30" s="248" t="s">
        <v>569</v>
      </c>
      <c r="D30" s="235" t="s">
        <v>563</v>
      </c>
      <c r="E30" s="236">
        <v>5</v>
      </c>
      <c r="F30" s="237"/>
      <c r="G30" s="238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221</v>
      </c>
      <c r="T30" s="224" t="s">
        <v>215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234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45" outlineLevel="1" x14ac:dyDescent="0.2">
      <c r="A31" s="221"/>
      <c r="B31" s="222"/>
      <c r="C31" s="249" t="s">
        <v>570</v>
      </c>
      <c r="D31" s="239"/>
      <c r="E31" s="239"/>
      <c r="F31" s="239"/>
      <c r="G31" s="239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218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60" t="str">
        <f>C31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31" s="204"/>
      <c r="BC31" s="204"/>
      <c r="BD31" s="204"/>
      <c r="BE31" s="204"/>
      <c r="BF31" s="204"/>
      <c r="BG31" s="204"/>
      <c r="BH31" s="204"/>
    </row>
    <row r="32" spans="1:60" ht="45" outlineLevel="1" x14ac:dyDescent="0.2">
      <c r="A32" s="233">
        <v>20</v>
      </c>
      <c r="B32" s="234" t="s">
        <v>571</v>
      </c>
      <c r="C32" s="248" t="s">
        <v>572</v>
      </c>
      <c r="D32" s="235" t="s">
        <v>563</v>
      </c>
      <c r="E32" s="236">
        <v>21</v>
      </c>
      <c r="F32" s="237"/>
      <c r="G32" s="238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45" outlineLevel="1" x14ac:dyDescent="0.2">
      <c r="A33" s="221"/>
      <c r="B33" s="222"/>
      <c r="C33" s="249" t="s">
        <v>573</v>
      </c>
      <c r="D33" s="239"/>
      <c r="E33" s="239"/>
      <c r="F33" s="239"/>
      <c r="G33" s="239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218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60" t="str">
        <f>C33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21</v>
      </c>
      <c r="B34" s="241" t="s">
        <v>574</v>
      </c>
      <c r="C34" s="250" t="s">
        <v>575</v>
      </c>
      <c r="D34" s="242" t="s">
        <v>563</v>
      </c>
      <c r="E34" s="243">
        <v>10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22</v>
      </c>
      <c r="B35" s="241" t="s">
        <v>576</v>
      </c>
      <c r="C35" s="250" t="s">
        <v>577</v>
      </c>
      <c r="D35" s="242" t="s">
        <v>563</v>
      </c>
      <c r="E35" s="243">
        <v>40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33.75" outlineLevel="1" x14ac:dyDescent="0.2">
      <c r="A36" s="240">
        <v>23</v>
      </c>
      <c r="B36" s="241" t="s">
        <v>578</v>
      </c>
      <c r="C36" s="250" t="s">
        <v>579</v>
      </c>
      <c r="D36" s="242" t="s">
        <v>563</v>
      </c>
      <c r="E36" s="243">
        <v>5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24</v>
      </c>
      <c r="B37" s="241" t="s">
        <v>580</v>
      </c>
      <c r="C37" s="250" t="s">
        <v>581</v>
      </c>
      <c r="D37" s="242" t="s">
        <v>314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227" t="s">
        <v>209</v>
      </c>
      <c r="B38" s="228" t="s">
        <v>181</v>
      </c>
      <c r="C38" s="247" t="s">
        <v>182</v>
      </c>
      <c r="D38" s="229"/>
      <c r="E38" s="230"/>
      <c r="F38" s="231"/>
      <c r="G38" s="232">
        <f>SUMIF(AG39:AG53,"&lt;&gt;NOR",G39:G53)</f>
        <v>0</v>
      </c>
      <c r="H38" s="226"/>
      <c r="I38" s="226">
        <f>SUM(I39:I53)</f>
        <v>0</v>
      </c>
      <c r="J38" s="226"/>
      <c r="K38" s="226">
        <f>SUM(K39:K53)</f>
        <v>0</v>
      </c>
      <c r="L38" s="226"/>
      <c r="M38" s="226">
        <f>SUM(M39:M53)</f>
        <v>0</v>
      </c>
      <c r="N38" s="226"/>
      <c r="O38" s="226">
        <f>SUM(O39:O53)</f>
        <v>0</v>
      </c>
      <c r="P38" s="226"/>
      <c r="Q38" s="226">
        <f>SUM(Q39:Q53)</f>
        <v>0</v>
      </c>
      <c r="R38" s="226"/>
      <c r="S38" s="226"/>
      <c r="T38" s="226"/>
      <c r="U38" s="226"/>
      <c r="V38" s="226">
        <f>SUM(V39:V53)</f>
        <v>0</v>
      </c>
      <c r="W38" s="226"/>
      <c r="AG38" t="s">
        <v>210</v>
      </c>
    </row>
    <row r="39" spans="1:60" outlineLevel="1" x14ac:dyDescent="0.2">
      <c r="A39" s="240">
        <v>25</v>
      </c>
      <c r="B39" s="241" t="s">
        <v>582</v>
      </c>
      <c r="C39" s="250" t="s">
        <v>583</v>
      </c>
      <c r="D39" s="242" t="s">
        <v>314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584</v>
      </c>
      <c r="C40" s="250" t="s">
        <v>585</v>
      </c>
      <c r="D40" s="242" t="s">
        <v>314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27</v>
      </c>
      <c r="B41" s="241" t="s">
        <v>586</v>
      </c>
      <c r="C41" s="250" t="s">
        <v>587</v>
      </c>
      <c r="D41" s="242" t="s">
        <v>314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40">
        <v>28</v>
      </c>
      <c r="B42" s="241" t="s">
        <v>588</v>
      </c>
      <c r="C42" s="250" t="s">
        <v>589</v>
      </c>
      <c r="D42" s="242" t="s">
        <v>277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29</v>
      </c>
      <c r="B43" s="241" t="s">
        <v>590</v>
      </c>
      <c r="C43" s="250" t="s">
        <v>591</v>
      </c>
      <c r="D43" s="242" t="s">
        <v>277</v>
      </c>
      <c r="E43" s="243">
        <v>1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215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ht="22.5" outlineLevel="1" x14ac:dyDescent="0.2">
      <c r="A44" s="240">
        <v>30</v>
      </c>
      <c r="B44" s="241" t="s">
        <v>592</v>
      </c>
      <c r="C44" s="250" t="s">
        <v>593</v>
      </c>
      <c r="D44" s="242" t="s">
        <v>277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40">
        <v>31</v>
      </c>
      <c r="B45" s="241" t="s">
        <v>594</v>
      </c>
      <c r="C45" s="250" t="s">
        <v>595</v>
      </c>
      <c r="D45" s="242" t="s">
        <v>277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40">
        <v>32</v>
      </c>
      <c r="B46" s="241" t="s">
        <v>596</v>
      </c>
      <c r="C46" s="250" t="s">
        <v>597</v>
      </c>
      <c r="D46" s="242" t="s">
        <v>277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33</v>
      </c>
      <c r="B47" s="241" t="s">
        <v>598</v>
      </c>
      <c r="C47" s="250" t="s">
        <v>599</v>
      </c>
      <c r="D47" s="242" t="s">
        <v>314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34</v>
      </c>
      <c r="B48" s="241" t="s">
        <v>600</v>
      </c>
      <c r="C48" s="250" t="s">
        <v>601</v>
      </c>
      <c r="D48" s="242" t="s">
        <v>314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35</v>
      </c>
      <c r="B49" s="241" t="s">
        <v>602</v>
      </c>
      <c r="C49" s="250" t="s">
        <v>603</v>
      </c>
      <c r="D49" s="242" t="s">
        <v>314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36</v>
      </c>
      <c r="B50" s="241" t="s">
        <v>604</v>
      </c>
      <c r="C50" s="250" t="s">
        <v>605</v>
      </c>
      <c r="D50" s="242" t="s">
        <v>314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37</v>
      </c>
      <c r="B51" s="241" t="s">
        <v>606</v>
      </c>
      <c r="C51" s="250" t="s">
        <v>607</v>
      </c>
      <c r="D51" s="242" t="s">
        <v>314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38</v>
      </c>
      <c r="B52" s="241" t="s">
        <v>608</v>
      </c>
      <c r="C52" s="250" t="s">
        <v>609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33">
        <v>39</v>
      </c>
      <c r="B53" s="234" t="s">
        <v>610</v>
      </c>
      <c r="C53" s="248" t="s">
        <v>611</v>
      </c>
      <c r="D53" s="235" t="s">
        <v>314</v>
      </c>
      <c r="E53" s="236">
        <v>1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x14ac:dyDescent="0.2">
      <c r="A54" s="5"/>
      <c r="B54" s="6"/>
      <c r="C54" s="251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v>15</v>
      </c>
      <c r="AF54">
        <v>21</v>
      </c>
    </row>
    <row r="55" spans="1:60" x14ac:dyDescent="0.2">
      <c r="A55" s="207"/>
      <c r="B55" s="208" t="s">
        <v>31</v>
      </c>
      <c r="C55" s="252"/>
      <c r="D55" s="209"/>
      <c r="E55" s="210"/>
      <c r="F55" s="210"/>
      <c r="G55" s="246">
        <f>G8+G20+G27+G38</f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E55">
        <f>SUMIF(L7:L53,AE54,G7:G53)</f>
        <v>0</v>
      </c>
      <c r="AF55">
        <f>SUMIF(L7:L53,AF54,G7:G53)</f>
        <v>0</v>
      </c>
      <c r="AG55" t="s">
        <v>226</v>
      </c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5"/>
      <c r="B57" s="6"/>
      <c r="C57" s="251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1" t="s">
        <v>227</v>
      </c>
      <c r="B58" s="211"/>
      <c r="C58" s="253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12"/>
      <c r="B59" s="213"/>
      <c r="C59" s="254"/>
      <c r="D59" s="213"/>
      <c r="E59" s="213"/>
      <c r="F59" s="213"/>
      <c r="G59" s="21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G59" t="s">
        <v>228</v>
      </c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5"/>
      <c r="B62" s="216"/>
      <c r="C62" s="255"/>
      <c r="D62" s="216"/>
      <c r="E62" s="216"/>
      <c r="F62" s="216"/>
      <c r="G62" s="21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8"/>
      <c r="B63" s="219"/>
      <c r="C63" s="256"/>
      <c r="D63" s="219"/>
      <c r="E63" s="219"/>
      <c r="F63" s="219"/>
      <c r="G63" s="22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5"/>
      <c r="B64" s="6"/>
      <c r="C64" s="251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3:33" x14ac:dyDescent="0.2">
      <c r="C65" s="257"/>
      <c r="D65" s="188"/>
      <c r="AG65" t="s">
        <v>229</v>
      </c>
    </row>
    <row r="66" spans="3:33" x14ac:dyDescent="0.2">
      <c r="D66" s="188"/>
    </row>
    <row r="67" spans="3:33" x14ac:dyDescent="0.2">
      <c r="D67" s="188"/>
    </row>
    <row r="68" spans="3:33" x14ac:dyDescent="0.2">
      <c r="D68" s="188"/>
    </row>
    <row r="69" spans="3:33" x14ac:dyDescent="0.2">
      <c r="D69" s="188"/>
    </row>
    <row r="70" spans="3:33" x14ac:dyDescent="0.2">
      <c r="D70" s="188"/>
    </row>
    <row r="71" spans="3:33" x14ac:dyDescent="0.2">
      <c r="D71" s="188"/>
    </row>
    <row r="72" spans="3:33" x14ac:dyDescent="0.2">
      <c r="D72" s="188"/>
    </row>
    <row r="73" spans="3:33" x14ac:dyDescent="0.2">
      <c r="D73" s="188"/>
    </row>
    <row r="74" spans="3:33" x14ac:dyDescent="0.2">
      <c r="D74" s="188"/>
    </row>
    <row r="75" spans="3:33" x14ac:dyDescent="0.2">
      <c r="D75" s="188"/>
    </row>
    <row r="76" spans="3:33" x14ac:dyDescent="0.2">
      <c r="D76" s="188"/>
    </row>
    <row r="77" spans="3:33" x14ac:dyDescent="0.2">
      <c r="D77" s="188"/>
    </row>
    <row r="78" spans="3:33" x14ac:dyDescent="0.2">
      <c r="D78" s="188"/>
    </row>
    <row r="79" spans="3:33" x14ac:dyDescent="0.2">
      <c r="D79" s="188"/>
    </row>
    <row r="80" spans="3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9">
    <mergeCell ref="A1:G1"/>
    <mergeCell ref="C2:G2"/>
    <mergeCell ref="C3:G3"/>
    <mergeCell ref="C4:G4"/>
    <mergeCell ref="A58:C58"/>
    <mergeCell ref="A59:G63"/>
    <mergeCell ref="C29:G29"/>
    <mergeCell ref="C31:G31"/>
    <mergeCell ref="C33:G3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78</v>
      </c>
      <c r="C3" s="193" t="s">
        <v>79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0.28000000000000003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1.02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0.28000000000000003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1.02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SUMIF(AG11:AG15,"&lt;&gt;NOR",G11:G15)</f>
        <v>0</v>
      </c>
      <c r="H10" s="226"/>
      <c r="I10" s="226">
        <f>SUM(I11:I15)</f>
        <v>0</v>
      </c>
      <c r="J10" s="226"/>
      <c r="K10" s="226">
        <f>SUM(K11:K15)</f>
        <v>0</v>
      </c>
      <c r="L10" s="226"/>
      <c r="M10" s="226">
        <f>SUM(M11:M15)</f>
        <v>0</v>
      </c>
      <c r="N10" s="226"/>
      <c r="O10" s="226">
        <f>SUM(O11:O15)</f>
        <v>0.67999999999999994</v>
      </c>
      <c r="P10" s="226"/>
      <c r="Q10" s="226">
        <f>SUM(Q11:Q15)</f>
        <v>0</v>
      </c>
      <c r="R10" s="226"/>
      <c r="S10" s="226"/>
      <c r="T10" s="226"/>
      <c r="U10" s="226"/>
      <c r="V10" s="226">
        <f>SUM(V11:V15)</f>
        <v>10.65</v>
      </c>
      <c r="W10" s="226"/>
      <c r="AG10" t="s">
        <v>210</v>
      </c>
    </row>
    <row r="11" spans="1:60" ht="22.5" outlineLevel="1" x14ac:dyDescent="0.2">
      <c r="A11" s="233">
        <v>2</v>
      </c>
      <c r="B11" s="234" t="s">
        <v>629</v>
      </c>
      <c r="C11" s="248" t="s">
        <v>630</v>
      </c>
      <c r="D11" s="235" t="s">
        <v>241</v>
      </c>
      <c r="E11" s="236">
        <v>4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1.8880000000000001E-2</v>
      </c>
      <c r="O11" s="224">
        <f>ROUND(E11*N11,2)</f>
        <v>0.08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0.38716</v>
      </c>
      <c r="V11" s="224">
        <f>ROUND(E11*U11,2)</f>
        <v>1.55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49" t="s">
        <v>282</v>
      </c>
      <c r="D12" s="239"/>
      <c r="E12" s="239"/>
      <c r="F12" s="239"/>
      <c r="G12" s="23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3</v>
      </c>
      <c r="B13" s="241" t="s">
        <v>278</v>
      </c>
      <c r="C13" s="250" t="s">
        <v>279</v>
      </c>
      <c r="D13" s="242" t="s">
        <v>241</v>
      </c>
      <c r="E13" s="243">
        <v>2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0.10712000000000001</v>
      </c>
      <c r="O13" s="224">
        <f>ROUND(E13*N13,2)</f>
        <v>0.21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215</v>
      </c>
      <c r="U13" s="224">
        <v>0.69998000000000005</v>
      </c>
      <c r="V13" s="224">
        <f>ROUND(E13*U13,2)</f>
        <v>1.4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4</v>
      </c>
      <c r="B14" s="234" t="s">
        <v>280</v>
      </c>
      <c r="C14" s="248" t="s">
        <v>281</v>
      </c>
      <c r="D14" s="235" t="s">
        <v>241</v>
      </c>
      <c r="E14" s="236">
        <v>23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1.694E-2</v>
      </c>
      <c r="O14" s="224">
        <f>ROUND(E14*N14,2)</f>
        <v>0.39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215</v>
      </c>
      <c r="U14" s="224">
        <v>0.33481</v>
      </c>
      <c r="V14" s="224">
        <f>ROUND(E14*U14,2)</f>
        <v>7.7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49" t="s">
        <v>282</v>
      </c>
      <c r="D15" s="239"/>
      <c r="E15" s="239"/>
      <c r="F15" s="239"/>
      <c r="G15" s="239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218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5.5" x14ac:dyDescent="0.2">
      <c r="A16" s="227" t="s">
        <v>209</v>
      </c>
      <c r="B16" s="228" t="s">
        <v>125</v>
      </c>
      <c r="C16" s="247" t="s">
        <v>126</v>
      </c>
      <c r="D16" s="229"/>
      <c r="E16" s="230"/>
      <c r="F16" s="231"/>
      <c r="G16" s="232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6"/>
      <c r="O16" s="226">
        <f>SUM(O17:O17)</f>
        <v>0</v>
      </c>
      <c r="P16" s="226"/>
      <c r="Q16" s="226">
        <f>SUM(Q17:Q17)</f>
        <v>0</v>
      </c>
      <c r="R16" s="226"/>
      <c r="S16" s="226"/>
      <c r="T16" s="226"/>
      <c r="U16" s="226"/>
      <c r="V16" s="226">
        <f>SUM(V17:V17)</f>
        <v>1.23</v>
      </c>
      <c r="W16" s="226"/>
      <c r="AG16" t="s">
        <v>210</v>
      </c>
    </row>
    <row r="17" spans="1:60" outlineLevel="1" x14ac:dyDescent="0.2">
      <c r="A17" s="240">
        <v>5</v>
      </c>
      <c r="B17" s="241" t="s">
        <v>283</v>
      </c>
      <c r="C17" s="250" t="s">
        <v>284</v>
      </c>
      <c r="D17" s="242" t="s">
        <v>241</v>
      </c>
      <c r="E17" s="243">
        <v>4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4.0000000000000003E-5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215</v>
      </c>
      <c r="U17" s="224">
        <v>0.308</v>
      </c>
      <c r="V17" s="224">
        <f>ROUND(E17*U17,2)</f>
        <v>1.23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x14ac:dyDescent="0.2">
      <c r="A18" s="227" t="s">
        <v>209</v>
      </c>
      <c r="B18" s="228" t="s">
        <v>127</v>
      </c>
      <c r="C18" s="247" t="s">
        <v>128</v>
      </c>
      <c r="D18" s="229"/>
      <c r="E18" s="230"/>
      <c r="F18" s="231"/>
      <c r="G18" s="232">
        <f>SUMIF(AG19:AG20,"&lt;&gt;NOR",G19:G20)</f>
        <v>0</v>
      </c>
      <c r="H18" s="226"/>
      <c r="I18" s="226">
        <f>SUM(I19:I20)</f>
        <v>0</v>
      </c>
      <c r="J18" s="226"/>
      <c r="K18" s="226">
        <f>SUM(K19:K20)</f>
        <v>0</v>
      </c>
      <c r="L18" s="226"/>
      <c r="M18" s="226">
        <f>SUM(M19:M20)</f>
        <v>0</v>
      </c>
      <c r="N18" s="226"/>
      <c r="O18" s="226">
        <f>SUM(O19:O20)</f>
        <v>0</v>
      </c>
      <c r="P18" s="226"/>
      <c r="Q18" s="226">
        <f>SUM(Q19:Q20)</f>
        <v>1.8</v>
      </c>
      <c r="R18" s="226"/>
      <c r="S18" s="226"/>
      <c r="T18" s="226"/>
      <c r="U18" s="226"/>
      <c r="V18" s="226">
        <f>SUM(V19:V20)</f>
        <v>5.0199999999999996</v>
      </c>
      <c r="W18" s="226"/>
      <c r="AG18" t="s">
        <v>210</v>
      </c>
    </row>
    <row r="19" spans="1:60" ht="22.5" outlineLevel="1" x14ac:dyDescent="0.2">
      <c r="A19" s="233">
        <v>6</v>
      </c>
      <c r="B19" s="234" t="s">
        <v>287</v>
      </c>
      <c r="C19" s="248" t="s">
        <v>288</v>
      </c>
      <c r="D19" s="235" t="s">
        <v>277</v>
      </c>
      <c r="E19" s="236">
        <v>1</v>
      </c>
      <c r="F19" s="237"/>
      <c r="G19" s="238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1.82E-3</v>
      </c>
      <c r="O19" s="224">
        <f>ROUND(E19*N19,2)</f>
        <v>0</v>
      </c>
      <c r="P19" s="224">
        <v>1.8</v>
      </c>
      <c r="Q19" s="224">
        <f>ROUND(E19*P19,2)</f>
        <v>1.8</v>
      </c>
      <c r="R19" s="224"/>
      <c r="S19" s="224" t="s">
        <v>221</v>
      </c>
      <c r="T19" s="224" t="s">
        <v>215</v>
      </c>
      <c r="U19" s="224">
        <v>5.016</v>
      </c>
      <c r="V19" s="224">
        <f>ROUND(E19*U19,2)</f>
        <v>5.0199999999999996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49" t="s">
        <v>289</v>
      </c>
      <c r="D20" s="239"/>
      <c r="E20" s="239"/>
      <c r="F20" s="239"/>
      <c r="G20" s="239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218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x14ac:dyDescent="0.2">
      <c r="A21" s="227" t="s">
        <v>209</v>
      </c>
      <c r="B21" s="228" t="s">
        <v>129</v>
      </c>
      <c r="C21" s="247" t="s">
        <v>130</v>
      </c>
      <c r="D21" s="229"/>
      <c r="E21" s="230"/>
      <c r="F21" s="231"/>
      <c r="G21" s="232">
        <f>SUMIF(AG22:AG23,"&lt;&gt;NOR",G22:G23)</f>
        <v>0</v>
      </c>
      <c r="H21" s="226"/>
      <c r="I21" s="226">
        <f>SUM(I22:I23)</f>
        <v>0</v>
      </c>
      <c r="J21" s="226"/>
      <c r="K21" s="226">
        <f>SUM(K22:K23)</f>
        <v>0</v>
      </c>
      <c r="L21" s="226"/>
      <c r="M21" s="226">
        <f>SUM(M22:M23)</f>
        <v>0</v>
      </c>
      <c r="N21" s="226"/>
      <c r="O21" s="226">
        <f>SUM(O22:O23)</f>
        <v>0</v>
      </c>
      <c r="P21" s="226"/>
      <c r="Q21" s="226">
        <f>SUM(Q22:Q23)</f>
        <v>0</v>
      </c>
      <c r="R21" s="226"/>
      <c r="S21" s="226"/>
      <c r="T21" s="226"/>
      <c r="U21" s="226"/>
      <c r="V21" s="226">
        <f>SUM(V22:V23)</f>
        <v>0.82</v>
      </c>
      <c r="W21" s="226"/>
      <c r="AG21" t="s">
        <v>210</v>
      </c>
    </row>
    <row r="22" spans="1:60" outlineLevel="1" x14ac:dyDescent="0.2">
      <c r="A22" s="240">
        <v>7</v>
      </c>
      <c r="B22" s="241" t="s">
        <v>290</v>
      </c>
      <c r="C22" s="250" t="s">
        <v>291</v>
      </c>
      <c r="D22" s="242" t="s">
        <v>255</v>
      </c>
      <c r="E22" s="243">
        <v>0.96496000000000004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0.85199999999999998</v>
      </c>
      <c r="V22" s="224">
        <f>ROUND(E22*U22,2)</f>
        <v>0.82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8</v>
      </c>
      <c r="B23" s="241" t="s">
        <v>292</v>
      </c>
      <c r="C23" s="250" t="s">
        <v>293</v>
      </c>
      <c r="D23" s="242" t="s">
        <v>255</v>
      </c>
      <c r="E23" s="243">
        <v>0.96496000000000004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215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256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131</v>
      </c>
      <c r="C24" s="247" t="s">
        <v>132</v>
      </c>
      <c r="D24" s="229"/>
      <c r="E24" s="230"/>
      <c r="F24" s="231"/>
      <c r="G24" s="232">
        <f>SUMIF(AG25:AG29,"&lt;&gt;NOR",G25:G29)</f>
        <v>0</v>
      </c>
      <c r="H24" s="226"/>
      <c r="I24" s="226">
        <f>SUM(I25:I29)</f>
        <v>0</v>
      </c>
      <c r="J24" s="226"/>
      <c r="K24" s="226">
        <f>SUM(K25:K29)</f>
        <v>0</v>
      </c>
      <c r="L24" s="226"/>
      <c r="M24" s="226">
        <f>SUM(M25:M29)</f>
        <v>0</v>
      </c>
      <c r="N24" s="226"/>
      <c r="O24" s="226">
        <f>SUM(O25:O29)</f>
        <v>0.01</v>
      </c>
      <c r="P24" s="226"/>
      <c r="Q24" s="226">
        <f>SUM(Q25:Q29)</f>
        <v>0</v>
      </c>
      <c r="R24" s="226"/>
      <c r="S24" s="226"/>
      <c r="T24" s="226"/>
      <c r="U24" s="226"/>
      <c r="V24" s="226">
        <f>SUM(V25:V29)</f>
        <v>3.4299999999999997</v>
      </c>
      <c r="W24" s="226"/>
      <c r="AG24" t="s">
        <v>210</v>
      </c>
    </row>
    <row r="25" spans="1:60" outlineLevel="1" x14ac:dyDescent="0.2">
      <c r="A25" s="240">
        <v>9</v>
      </c>
      <c r="B25" s="241" t="s">
        <v>641</v>
      </c>
      <c r="C25" s="250" t="s">
        <v>642</v>
      </c>
      <c r="D25" s="242" t="s">
        <v>261</v>
      </c>
      <c r="E25" s="243">
        <v>30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0.114</v>
      </c>
      <c r="V25" s="224">
        <f>ROUND(E25*U25,2)</f>
        <v>3.42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10</v>
      </c>
      <c r="B26" s="241" t="s">
        <v>296</v>
      </c>
      <c r="C26" s="250" t="s">
        <v>297</v>
      </c>
      <c r="D26" s="242" t="s">
        <v>232</v>
      </c>
      <c r="E26" s="243">
        <v>1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298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40">
        <v>11</v>
      </c>
      <c r="B27" s="241" t="s">
        <v>970</v>
      </c>
      <c r="C27" s="250" t="s">
        <v>971</v>
      </c>
      <c r="D27" s="242" t="s">
        <v>261</v>
      </c>
      <c r="E27" s="243">
        <v>18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3.6999999999999999E-4</v>
      </c>
      <c r="O27" s="224">
        <f>ROUND(E27*N27,2)</f>
        <v>0.01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298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12</v>
      </c>
      <c r="B28" s="241" t="s">
        <v>303</v>
      </c>
      <c r="C28" s="250" t="s">
        <v>304</v>
      </c>
      <c r="D28" s="242" t="s">
        <v>255</v>
      </c>
      <c r="E28" s="243">
        <v>6.6600000000000001E-3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1.74</v>
      </c>
      <c r="V28" s="224">
        <f>ROUND(E28*U28,2)</f>
        <v>0.01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13</v>
      </c>
      <c r="B29" s="241" t="s">
        <v>305</v>
      </c>
      <c r="C29" s="250" t="s">
        <v>306</v>
      </c>
      <c r="D29" s="242" t="s">
        <v>255</v>
      </c>
      <c r="E29" s="243">
        <v>6.6600000000000001E-3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133</v>
      </c>
      <c r="C30" s="247" t="s">
        <v>134</v>
      </c>
      <c r="D30" s="229"/>
      <c r="E30" s="230"/>
      <c r="F30" s="231"/>
      <c r="G30" s="232">
        <f>SUMIF(AG31:AG36,"&lt;&gt;NOR",G31:G36)</f>
        <v>0</v>
      </c>
      <c r="H30" s="226"/>
      <c r="I30" s="226">
        <f>SUM(I31:I36)</f>
        <v>0</v>
      </c>
      <c r="J30" s="226"/>
      <c r="K30" s="226">
        <f>SUM(K31:K36)</f>
        <v>0</v>
      </c>
      <c r="L30" s="226"/>
      <c r="M30" s="226">
        <f>SUM(M31:M36)</f>
        <v>0</v>
      </c>
      <c r="N30" s="226"/>
      <c r="O30" s="226">
        <f>SUM(O31:O36)</f>
        <v>0.01</v>
      </c>
      <c r="P30" s="226"/>
      <c r="Q30" s="226">
        <f>SUM(Q31:Q36)</f>
        <v>0</v>
      </c>
      <c r="R30" s="226"/>
      <c r="S30" s="226"/>
      <c r="T30" s="226"/>
      <c r="U30" s="226"/>
      <c r="V30" s="226">
        <f>SUM(V31:V36)</f>
        <v>1.48</v>
      </c>
      <c r="W30" s="226"/>
      <c r="AG30" t="s">
        <v>210</v>
      </c>
    </row>
    <row r="31" spans="1:60" outlineLevel="1" x14ac:dyDescent="0.2">
      <c r="A31" s="233">
        <v>14</v>
      </c>
      <c r="B31" s="234" t="s">
        <v>307</v>
      </c>
      <c r="C31" s="248" t="s">
        <v>308</v>
      </c>
      <c r="D31" s="235" t="s">
        <v>261</v>
      </c>
      <c r="E31" s="236">
        <v>4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3.4000000000000002E-4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0.32</v>
      </c>
      <c r="V31" s="224">
        <f>ROUND(E31*U31,2)</f>
        <v>1.28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49" t="s">
        <v>309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33.75" outlineLevel="1" x14ac:dyDescent="0.2">
      <c r="A33" s="240">
        <v>15</v>
      </c>
      <c r="B33" s="241" t="s">
        <v>310</v>
      </c>
      <c r="C33" s="250" t="s">
        <v>311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9.0000000000000006E-5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0.18</v>
      </c>
      <c r="V33" s="224">
        <f>ROUND(E33*U33,2)</f>
        <v>0.18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16</v>
      </c>
      <c r="B34" s="241" t="s">
        <v>312</v>
      </c>
      <c r="C34" s="250" t="s">
        <v>313</v>
      </c>
      <c r="D34" s="242" t="s">
        <v>314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5.0000000000000001E-3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17</v>
      </c>
      <c r="B35" s="241" t="s">
        <v>315</v>
      </c>
      <c r="C35" s="250" t="s">
        <v>316</v>
      </c>
      <c r="D35" s="242" t="s">
        <v>255</v>
      </c>
      <c r="E35" s="243">
        <v>6.45E-3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1.47</v>
      </c>
      <c r="V35" s="224">
        <f>ROUND(E35*U35,2)</f>
        <v>0.01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256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18</v>
      </c>
      <c r="B36" s="241" t="s">
        <v>317</v>
      </c>
      <c r="C36" s="250" t="s">
        <v>318</v>
      </c>
      <c r="D36" s="242" t="s">
        <v>255</v>
      </c>
      <c r="E36" s="243">
        <v>6.45E-3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233</v>
      </c>
      <c r="U36" s="224">
        <v>0.81100000000000005</v>
      </c>
      <c r="V36" s="224">
        <f>ROUND(E36*U36,2)</f>
        <v>0.01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256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7" t="s">
        <v>209</v>
      </c>
      <c r="B37" s="228" t="s">
        <v>135</v>
      </c>
      <c r="C37" s="247" t="s">
        <v>136</v>
      </c>
      <c r="D37" s="229"/>
      <c r="E37" s="230"/>
      <c r="F37" s="231"/>
      <c r="G37" s="232">
        <f>SUMIF(AG38:AG69,"&lt;&gt;NOR",G38:G69)</f>
        <v>0</v>
      </c>
      <c r="H37" s="226"/>
      <c r="I37" s="226">
        <f>SUM(I38:I69)</f>
        <v>0</v>
      </c>
      <c r="J37" s="226"/>
      <c r="K37" s="226">
        <f>SUM(K38:K69)</f>
        <v>0</v>
      </c>
      <c r="L37" s="226"/>
      <c r="M37" s="226">
        <f>SUM(M38:M69)</f>
        <v>0</v>
      </c>
      <c r="N37" s="226"/>
      <c r="O37" s="226">
        <f>SUM(O38:O69)</f>
        <v>9.9999999999999992E-2</v>
      </c>
      <c r="P37" s="226"/>
      <c r="Q37" s="226">
        <f>SUM(Q38:Q69)</f>
        <v>0</v>
      </c>
      <c r="R37" s="226"/>
      <c r="S37" s="226"/>
      <c r="T37" s="226"/>
      <c r="U37" s="226"/>
      <c r="V37" s="226">
        <f>SUM(V38:V69)</f>
        <v>20.609999999999996</v>
      </c>
      <c r="W37" s="226"/>
      <c r="AG37" t="s">
        <v>210</v>
      </c>
    </row>
    <row r="38" spans="1:60" outlineLevel="1" x14ac:dyDescent="0.2">
      <c r="A38" s="240">
        <v>19</v>
      </c>
      <c r="B38" s="241" t="s">
        <v>323</v>
      </c>
      <c r="C38" s="250" t="s">
        <v>324</v>
      </c>
      <c r="D38" s="242" t="s">
        <v>232</v>
      </c>
      <c r="E38" s="243">
        <v>2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4.0000000000000003E-5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0.14499999999999999</v>
      </c>
      <c r="V38" s="224">
        <f>ROUND(E38*U38,2)</f>
        <v>0.28999999999999998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20</v>
      </c>
      <c r="B39" s="241" t="s">
        <v>325</v>
      </c>
      <c r="C39" s="250" t="s">
        <v>326</v>
      </c>
      <c r="D39" s="242" t="s">
        <v>232</v>
      </c>
      <c r="E39" s="243">
        <v>7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0.16500000000000001</v>
      </c>
      <c r="V39" s="224">
        <f>ROUND(E39*U39,2)</f>
        <v>1.1599999999999999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21</v>
      </c>
      <c r="B40" s="241" t="s">
        <v>972</v>
      </c>
      <c r="C40" s="250" t="s">
        <v>973</v>
      </c>
      <c r="D40" s="242" t="s">
        <v>232</v>
      </c>
      <c r="E40" s="243">
        <v>3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0.22700000000000001</v>
      </c>
      <c r="V40" s="224">
        <f>ROUND(E40*U40,2)</f>
        <v>0.68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33">
        <v>22</v>
      </c>
      <c r="B41" s="234" t="s">
        <v>327</v>
      </c>
      <c r="C41" s="248" t="s">
        <v>974</v>
      </c>
      <c r="D41" s="235" t="s">
        <v>261</v>
      </c>
      <c r="E41" s="236">
        <v>20</v>
      </c>
      <c r="F41" s="237"/>
      <c r="G41" s="238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214</v>
      </c>
      <c r="T41" s="224" t="s">
        <v>215</v>
      </c>
      <c r="U41" s="224">
        <v>2.9000000000000001E-2</v>
      </c>
      <c r="V41" s="224">
        <f>ROUND(E41*U41,2)</f>
        <v>0.57999999999999996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49" t="s">
        <v>329</v>
      </c>
      <c r="D42" s="239"/>
      <c r="E42" s="239"/>
      <c r="F42" s="239"/>
      <c r="G42" s="239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218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33">
        <v>23</v>
      </c>
      <c r="B43" s="234" t="s">
        <v>330</v>
      </c>
      <c r="C43" s="248" t="s">
        <v>331</v>
      </c>
      <c r="D43" s="235" t="s">
        <v>261</v>
      </c>
      <c r="E43" s="236">
        <v>20</v>
      </c>
      <c r="F43" s="237"/>
      <c r="G43" s="238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1.0000000000000001E-5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215</v>
      </c>
      <c r="U43" s="224">
        <v>6.2E-2</v>
      </c>
      <c r="V43" s="224">
        <f>ROUND(E43*U43,2)</f>
        <v>1.24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49" t="s">
        <v>332</v>
      </c>
      <c r="D44" s="239"/>
      <c r="E44" s="239"/>
      <c r="F44" s="239"/>
      <c r="G44" s="239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218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24</v>
      </c>
      <c r="B45" s="241" t="s">
        <v>901</v>
      </c>
      <c r="C45" s="250" t="s">
        <v>902</v>
      </c>
      <c r="D45" s="242" t="s">
        <v>232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2.5699999999999998E-3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0.433</v>
      </c>
      <c r="V45" s="224">
        <f>ROUND(E45*U45,2)</f>
        <v>0.43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33">
        <v>25</v>
      </c>
      <c r="B46" s="234" t="s">
        <v>333</v>
      </c>
      <c r="C46" s="248" t="s">
        <v>334</v>
      </c>
      <c r="D46" s="235" t="s">
        <v>261</v>
      </c>
      <c r="E46" s="236">
        <v>8</v>
      </c>
      <c r="F46" s="237"/>
      <c r="G46" s="238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3.9899999999999996E-3</v>
      </c>
      <c r="O46" s="224">
        <f>ROUND(E46*N46,2)</f>
        <v>0.03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233</v>
      </c>
      <c r="U46" s="224">
        <v>0.54290000000000005</v>
      </c>
      <c r="V46" s="224">
        <f>ROUND(E46*U46,2)</f>
        <v>4.34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49" t="s">
        <v>335</v>
      </c>
      <c r="D47" s="239"/>
      <c r="E47" s="239"/>
      <c r="F47" s="239"/>
      <c r="G47" s="239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218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9" t="s">
        <v>336</v>
      </c>
      <c r="D48" s="258"/>
      <c r="E48" s="258"/>
      <c r="F48" s="258"/>
      <c r="G48" s="258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218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33">
        <v>26</v>
      </c>
      <c r="B49" s="234" t="s">
        <v>975</v>
      </c>
      <c r="C49" s="248" t="s">
        <v>976</v>
      </c>
      <c r="D49" s="235" t="s">
        <v>261</v>
      </c>
      <c r="E49" s="236">
        <v>12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5.3499999999999997E-3</v>
      </c>
      <c r="O49" s="224">
        <f>ROUND(E49*N49,2)</f>
        <v>0.06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0.68279999999999996</v>
      </c>
      <c r="V49" s="224">
        <f>ROUND(E49*U49,2)</f>
        <v>8.19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49" t="s">
        <v>335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218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59" t="s">
        <v>336</v>
      </c>
      <c r="D51" s="258"/>
      <c r="E51" s="258"/>
      <c r="F51" s="258"/>
      <c r="G51" s="258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218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22.5" outlineLevel="1" x14ac:dyDescent="0.2">
      <c r="A52" s="233">
        <v>27</v>
      </c>
      <c r="B52" s="234" t="s">
        <v>977</v>
      </c>
      <c r="C52" s="248" t="s">
        <v>978</v>
      </c>
      <c r="D52" s="235" t="s">
        <v>261</v>
      </c>
      <c r="E52" s="236">
        <v>6</v>
      </c>
      <c r="F52" s="237"/>
      <c r="G52" s="238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5.0000000000000002E-5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0.14199999999999999</v>
      </c>
      <c r="V52" s="224">
        <f>ROUND(E52*U52,2)</f>
        <v>0.85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49" t="s">
        <v>339</v>
      </c>
      <c r="D53" s="239"/>
      <c r="E53" s="239"/>
      <c r="F53" s="239"/>
      <c r="G53" s="239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218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22.5" outlineLevel="1" x14ac:dyDescent="0.2">
      <c r="A54" s="233">
        <v>28</v>
      </c>
      <c r="B54" s="234" t="s">
        <v>337</v>
      </c>
      <c r="C54" s="248" t="s">
        <v>338</v>
      </c>
      <c r="D54" s="235" t="s">
        <v>261</v>
      </c>
      <c r="E54" s="236">
        <v>2</v>
      </c>
      <c r="F54" s="237"/>
      <c r="G54" s="238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3.0000000000000001E-5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233</v>
      </c>
      <c r="U54" s="224">
        <v>0.129</v>
      </c>
      <c r="V54" s="224">
        <f>ROUND(E54*U54,2)</f>
        <v>0.26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49" t="s">
        <v>339</v>
      </c>
      <c r="D55" s="239"/>
      <c r="E55" s="239"/>
      <c r="F55" s="239"/>
      <c r="G55" s="239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218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33">
        <v>29</v>
      </c>
      <c r="B56" s="234" t="s">
        <v>340</v>
      </c>
      <c r="C56" s="248" t="s">
        <v>341</v>
      </c>
      <c r="D56" s="235" t="s">
        <v>261</v>
      </c>
      <c r="E56" s="236">
        <v>6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5.0000000000000002E-5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233</v>
      </c>
      <c r="U56" s="224">
        <v>0.129</v>
      </c>
      <c r="V56" s="224">
        <f>ROUND(E56*U56,2)</f>
        <v>0.77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49" t="s">
        <v>339</v>
      </c>
      <c r="D57" s="239"/>
      <c r="E57" s="239"/>
      <c r="F57" s="239"/>
      <c r="G57" s="239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218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ht="22.5" outlineLevel="1" x14ac:dyDescent="0.2">
      <c r="A58" s="233">
        <v>30</v>
      </c>
      <c r="B58" s="234" t="s">
        <v>979</v>
      </c>
      <c r="C58" s="248" t="s">
        <v>980</v>
      </c>
      <c r="D58" s="235" t="s">
        <v>261</v>
      </c>
      <c r="E58" s="236">
        <v>6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8.0000000000000007E-5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233</v>
      </c>
      <c r="U58" s="224">
        <v>0.14199999999999999</v>
      </c>
      <c r="V58" s="224">
        <f>ROUND(E58*U58,2)</f>
        <v>0.85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49" t="s">
        <v>339</v>
      </c>
      <c r="D59" s="239"/>
      <c r="E59" s="239"/>
      <c r="F59" s="239"/>
      <c r="G59" s="239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218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40">
        <v>31</v>
      </c>
      <c r="B60" s="241" t="s">
        <v>342</v>
      </c>
      <c r="C60" s="250" t="s">
        <v>343</v>
      </c>
      <c r="D60" s="242" t="s">
        <v>232</v>
      </c>
      <c r="E60" s="243">
        <v>2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2.14E-3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221</v>
      </c>
      <c r="T60" s="224" t="s">
        <v>233</v>
      </c>
      <c r="U60" s="224">
        <v>0.372</v>
      </c>
      <c r="V60" s="224">
        <f>ROUND(E60*U60,2)</f>
        <v>0.74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ht="22.5" outlineLevel="1" x14ac:dyDescent="0.2">
      <c r="A61" s="240">
        <v>32</v>
      </c>
      <c r="B61" s="241" t="s">
        <v>909</v>
      </c>
      <c r="C61" s="250" t="s">
        <v>910</v>
      </c>
      <c r="D61" s="242" t="s">
        <v>232</v>
      </c>
      <c r="E61" s="243">
        <v>1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5.5999999999999995E-4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221</v>
      </c>
      <c r="T61" s="224" t="s">
        <v>298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248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0">
        <v>33</v>
      </c>
      <c r="B62" s="241" t="s">
        <v>344</v>
      </c>
      <c r="C62" s="250" t="s">
        <v>345</v>
      </c>
      <c r="D62" s="242" t="s">
        <v>232</v>
      </c>
      <c r="E62" s="243">
        <v>4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1.8E-3</v>
      </c>
      <c r="O62" s="224">
        <f>ROUND(E62*N62,2)</f>
        <v>0.01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298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248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40">
        <v>34</v>
      </c>
      <c r="B63" s="241" t="s">
        <v>981</v>
      </c>
      <c r="C63" s="250" t="s">
        <v>982</v>
      </c>
      <c r="D63" s="242" t="s">
        <v>232</v>
      </c>
      <c r="E63" s="243">
        <v>2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4.8000000000000001E-4</v>
      </c>
      <c r="O63" s="224">
        <f>ROUND(E63*N63,2)</f>
        <v>0</v>
      </c>
      <c r="P63" s="224">
        <v>0</v>
      </c>
      <c r="Q63" s="224">
        <f>ROUND(E63*P63,2)</f>
        <v>0</v>
      </c>
      <c r="R63" s="224" t="s">
        <v>495</v>
      </c>
      <c r="S63" s="224" t="s">
        <v>214</v>
      </c>
      <c r="T63" s="224" t="s">
        <v>298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248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35</v>
      </c>
      <c r="B64" s="241" t="s">
        <v>346</v>
      </c>
      <c r="C64" s="250" t="s">
        <v>347</v>
      </c>
      <c r="D64" s="242" t="s">
        <v>232</v>
      </c>
      <c r="E64" s="243">
        <v>2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1.9000000000000001E-4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298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248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40">
        <v>36</v>
      </c>
      <c r="B65" s="241" t="s">
        <v>348</v>
      </c>
      <c r="C65" s="250" t="s">
        <v>349</v>
      </c>
      <c r="D65" s="242" t="s">
        <v>232</v>
      </c>
      <c r="E65" s="243">
        <v>2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1.4999999999999999E-4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298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0">
        <v>37</v>
      </c>
      <c r="B66" s="241" t="s">
        <v>983</v>
      </c>
      <c r="C66" s="250" t="s">
        <v>984</v>
      </c>
      <c r="D66" s="242" t="s">
        <v>232</v>
      </c>
      <c r="E66" s="243">
        <v>1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3.4000000000000002E-4</v>
      </c>
      <c r="O66" s="224">
        <f>ROUND(E66*N66,2)</f>
        <v>0</v>
      </c>
      <c r="P66" s="224">
        <v>0</v>
      </c>
      <c r="Q66" s="224">
        <f>ROUND(E66*P66,2)</f>
        <v>0</v>
      </c>
      <c r="R66" s="224" t="s">
        <v>495</v>
      </c>
      <c r="S66" s="224" t="s">
        <v>214</v>
      </c>
      <c r="T66" s="224" t="s">
        <v>298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248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0">
        <v>38</v>
      </c>
      <c r="B67" s="241" t="s">
        <v>985</v>
      </c>
      <c r="C67" s="250" t="s">
        <v>986</v>
      </c>
      <c r="D67" s="242" t="s">
        <v>232</v>
      </c>
      <c r="E67" s="243">
        <v>1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1.6000000000000001E-4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298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248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40">
        <v>39</v>
      </c>
      <c r="B68" s="241" t="s">
        <v>350</v>
      </c>
      <c r="C68" s="250" t="s">
        <v>351</v>
      </c>
      <c r="D68" s="242" t="s">
        <v>255</v>
      </c>
      <c r="E68" s="243">
        <v>0.11429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214</v>
      </c>
      <c r="T68" s="224" t="s">
        <v>233</v>
      </c>
      <c r="U68" s="224">
        <v>1.327</v>
      </c>
      <c r="V68" s="224">
        <f>ROUND(E68*U68,2)</f>
        <v>0.15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256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40">
        <v>40</v>
      </c>
      <c r="B69" s="241" t="s">
        <v>352</v>
      </c>
      <c r="C69" s="250" t="s">
        <v>353</v>
      </c>
      <c r="D69" s="242" t="s">
        <v>255</v>
      </c>
      <c r="E69" s="243">
        <v>0.11429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214</v>
      </c>
      <c r="T69" s="224" t="s">
        <v>233</v>
      </c>
      <c r="U69" s="224">
        <v>0.72499999999999998</v>
      </c>
      <c r="V69" s="224">
        <f>ROUND(E69*U69,2)</f>
        <v>0.08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256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x14ac:dyDescent="0.2">
      <c r="A70" s="227" t="s">
        <v>209</v>
      </c>
      <c r="B70" s="228" t="s">
        <v>141</v>
      </c>
      <c r="C70" s="247" t="s">
        <v>142</v>
      </c>
      <c r="D70" s="229"/>
      <c r="E70" s="230"/>
      <c r="F70" s="231"/>
      <c r="G70" s="232">
        <f>SUMIF(AG71:AG86,"&lt;&gt;NOR",G71:G86)</f>
        <v>0</v>
      </c>
      <c r="H70" s="226"/>
      <c r="I70" s="226">
        <f>SUM(I71:I86)</f>
        <v>0</v>
      </c>
      <c r="J70" s="226"/>
      <c r="K70" s="226">
        <f>SUM(K71:K86)</f>
        <v>0</v>
      </c>
      <c r="L70" s="226"/>
      <c r="M70" s="226">
        <f>SUM(M71:M86)</f>
        <v>0</v>
      </c>
      <c r="N70" s="226"/>
      <c r="O70" s="226">
        <f>SUM(O71:O86)</f>
        <v>7.0000000000000007E-2</v>
      </c>
      <c r="P70" s="226"/>
      <c r="Q70" s="226">
        <f>SUM(Q71:Q86)</f>
        <v>0</v>
      </c>
      <c r="R70" s="226"/>
      <c r="S70" s="226"/>
      <c r="T70" s="226"/>
      <c r="U70" s="226"/>
      <c r="V70" s="226">
        <f>SUM(V71:V86)</f>
        <v>9.1999999999999993</v>
      </c>
      <c r="W70" s="226"/>
      <c r="AG70" t="s">
        <v>210</v>
      </c>
    </row>
    <row r="71" spans="1:60" outlineLevel="1" x14ac:dyDescent="0.2">
      <c r="A71" s="240">
        <v>41</v>
      </c>
      <c r="B71" s="241" t="s">
        <v>665</v>
      </c>
      <c r="C71" s="250" t="s">
        <v>666</v>
      </c>
      <c r="D71" s="242" t="s">
        <v>314</v>
      </c>
      <c r="E71" s="243">
        <v>1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7.3999999999999999E-4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214</v>
      </c>
      <c r="T71" s="224" t="s">
        <v>233</v>
      </c>
      <c r="U71" s="224">
        <v>8.2569999999999997</v>
      </c>
      <c r="V71" s="224">
        <f>ROUND(E71*U71,2)</f>
        <v>8.26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234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42</v>
      </c>
      <c r="B72" s="241" t="s">
        <v>364</v>
      </c>
      <c r="C72" s="250" t="s">
        <v>365</v>
      </c>
      <c r="D72" s="242" t="s">
        <v>261</v>
      </c>
      <c r="E72" s="243">
        <v>5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3.6999999999999999E-4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214</v>
      </c>
      <c r="T72" s="224" t="s">
        <v>215</v>
      </c>
      <c r="U72" s="224">
        <v>3.1E-2</v>
      </c>
      <c r="V72" s="224">
        <f>ROUND(E72*U72,2)</f>
        <v>0.16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40">
        <v>43</v>
      </c>
      <c r="B73" s="241" t="s">
        <v>366</v>
      </c>
      <c r="C73" s="250" t="s">
        <v>367</v>
      </c>
      <c r="D73" s="242" t="s">
        <v>314</v>
      </c>
      <c r="E73" s="243">
        <v>1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0.01</v>
      </c>
      <c r="O73" s="224">
        <f>ROUND(E73*N73,2)</f>
        <v>0.01</v>
      </c>
      <c r="P73" s="224">
        <v>0</v>
      </c>
      <c r="Q73" s="224">
        <f>ROUND(E73*P73,2)</f>
        <v>0</v>
      </c>
      <c r="R73" s="224"/>
      <c r="S73" s="224" t="s">
        <v>221</v>
      </c>
      <c r="T73" s="224" t="s">
        <v>215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234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ht="22.5" outlineLevel="1" x14ac:dyDescent="0.2">
      <c r="A74" s="240">
        <v>44</v>
      </c>
      <c r="B74" s="241" t="s">
        <v>368</v>
      </c>
      <c r="C74" s="250" t="s">
        <v>369</v>
      </c>
      <c r="D74" s="242" t="s">
        <v>314</v>
      </c>
      <c r="E74" s="243">
        <v>1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221</v>
      </c>
      <c r="T74" s="224" t="s">
        <v>215</v>
      </c>
      <c r="U74" s="224">
        <v>0</v>
      </c>
      <c r="V74" s="224">
        <f>ROUND(E74*U74,2)</f>
        <v>0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234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ht="22.5" outlineLevel="1" x14ac:dyDescent="0.2">
      <c r="A75" s="240">
        <v>45</v>
      </c>
      <c r="B75" s="241" t="s">
        <v>372</v>
      </c>
      <c r="C75" s="250" t="s">
        <v>373</v>
      </c>
      <c r="D75" s="242" t="s">
        <v>277</v>
      </c>
      <c r="E75" s="243">
        <v>1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2.0000000000000001E-4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221</v>
      </c>
      <c r="T75" s="224" t="s">
        <v>215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248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0">
        <v>46</v>
      </c>
      <c r="B76" s="241" t="s">
        <v>374</v>
      </c>
      <c r="C76" s="250" t="s">
        <v>375</v>
      </c>
      <c r="D76" s="242" t="s">
        <v>277</v>
      </c>
      <c r="E76" s="243">
        <v>1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1E-4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221</v>
      </c>
      <c r="T76" s="224" t="s">
        <v>233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248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ht="22.5" outlineLevel="1" x14ac:dyDescent="0.2">
      <c r="A77" s="240">
        <v>47</v>
      </c>
      <c r="B77" s="241" t="s">
        <v>917</v>
      </c>
      <c r="C77" s="250" t="s">
        <v>918</v>
      </c>
      <c r="D77" s="242" t="s">
        <v>277</v>
      </c>
      <c r="E77" s="243">
        <v>1</v>
      </c>
      <c r="F77" s="244"/>
      <c r="G77" s="245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8.0000000000000002E-3</v>
      </c>
      <c r="O77" s="224">
        <f>ROUND(E77*N77,2)</f>
        <v>0.01</v>
      </c>
      <c r="P77" s="224">
        <v>0</v>
      </c>
      <c r="Q77" s="224">
        <f>ROUND(E77*P77,2)</f>
        <v>0</v>
      </c>
      <c r="R77" s="224"/>
      <c r="S77" s="224" t="s">
        <v>221</v>
      </c>
      <c r="T77" s="224" t="s">
        <v>215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248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ht="22.5" outlineLevel="1" x14ac:dyDescent="0.2">
      <c r="A78" s="240">
        <v>48</v>
      </c>
      <c r="B78" s="241" t="s">
        <v>919</v>
      </c>
      <c r="C78" s="250" t="s">
        <v>920</v>
      </c>
      <c r="D78" s="242" t="s">
        <v>677</v>
      </c>
      <c r="E78" s="243">
        <v>7</v>
      </c>
      <c r="F78" s="244"/>
      <c r="G78" s="245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1E-3</v>
      </c>
      <c r="O78" s="224">
        <f>ROUND(E78*N78,2)</f>
        <v>0.01</v>
      </c>
      <c r="P78" s="224">
        <v>0</v>
      </c>
      <c r="Q78" s="224">
        <f>ROUND(E78*P78,2)</f>
        <v>0</v>
      </c>
      <c r="R78" s="224"/>
      <c r="S78" s="224" t="s">
        <v>221</v>
      </c>
      <c r="T78" s="224" t="s">
        <v>215</v>
      </c>
      <c r="U78" s="224">
        <v>0</v>
      </c>
      <c r="V78" s="224">
        <f>ROUND(E78*U78,2)</f>
        <v>0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248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ht="22.5" outlineLevel="1" x14ac:dyDescent="0.2">
      <c r="A79" s="240">
        <v>49</v>
      </c>
      <c r="B79" s="241" t="s">
        <v>376</v>
      </c>
      <c r="C79" s="250" t="s">
        <v>377</v>
      </c>
      <c r="D79" s="242" t="s">
        <v>277</v>
      </c>
      <c r="E79" s="243">
        <v>1</v>
      </c>
      <c r="F79" s="244"/>
      <c r="G79" s="245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5.0000000000000001E-4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221</v>
      </c>
      <c r="T79" s="224" t="s">
        <v>215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248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ht="45" outlineLevel="1" x14ac:dyDescent="0.2">
      <c r="A80" s="240">
        <v>50</v>
      </c>
      <c r="B80" s="241" t="s">
        <v>987</v>
      </c>
      <c r="C80" s="250" t="s">
        <v>988</v>
      </c>
      <c r="D80" s="242" t="s">
        <v>277</v>
      </c>
      <c r="E80" s="243">
        <v>1</v>
      </c>
      <c r="F80" s="244"/>
      <c r="G80" s="245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3.5000000000000003E-2</v>
      </c>
      <c r="O80" s="224">
        <f>ROUND(E80*N80,2)</f>
        <v>0.04</v>
      </c>
      <c r="P80" s="224">
        <v>0</v>
      </c>
      <c r="Q80" s="224">
        <f>ROUND(E80*P80,2)</f>
        <v>0</v>
      </c>
      <c r="R80" s="224"/>
      <c r="S80" s="224" t="s">
        <v>221</v>
      </c>
      <c r="T80" s="224" t="s">
        <v>215</v>
      </c>
      <c r="U80" s="224">
        <v>0</v>
      </c>
      <c r="V80" s="224">
        <f>ROUND(E80*U80,2)</f>
        <v>0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248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ht="22.5" outlineLevel="1" x14ac:dyDescent="0.2">
      <c r="A81" s="240">
        <v>51</v>
      </c>
      <c r="B81" s="241" t="s">
        <v>380</v>
      </c>
      <c r="C81" s="250" t="s">
        <v>381</v>
      </c>
      <c r="D81" s="242" t="s">
        <v>277</v>
      </c>
      <c r="E81" s="243">
        <v>1</v>
      </c>
      <c r="F81" s="244"/>
      <c r="G81" s="245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1E-3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221</v>
      </c>
      <c r="T81" s="224" t="s">
        <v>215</v>
      </c>
      <c r="U81" s="224">
        <v>0</v>
      </c>
      <c r="V81" s="224">
        <f>ROUND(E81*U81,2)</f>
        <v>0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248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40">
        <v>52</v>
      </c>
      <c r="B82" s="241" t="s">
        <v>382</v>
      </c>
      <c r="C82" s="250" t="s">
        <v>383</v>
      </c>
      <c r="D82" s="242" t="s">
        <v>277</v>
      </c>
      <c r="E82" s="243">
        <v>1</v>
      </c>
      <c r="F82" s="244"/>
      <c r="G82" s="245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2.0000000000000001E-4</v>
      </c>
      <c r="O82" s="224">
        <f>ROUND(E82*N82,2)</f>
        <v>0</v>
      </c>
      <c r="P82" s="224">
        <v>0</v>
      </c>
      <c r="Q82" s="224">
        <f>ROUND(E82*P82,2)</f>
        <v>0</v>
      </c>
      <c r="R82" s="224"/>
      <c r="S82" s="224" t="s">
        <v>221</v>
      </c>
      <c r="T82" s="224" t="s">
        <v>215</v>
      </c>
      <c r="U82" s="224">
        <v>0</v>
      </c>
      <c r="V82" s="224">
        <f>ROUND(E82*U82,2)</f>
        <v>0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248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40">
        <v>53</v>
      </c>
      <c r="B83" s="241" t="s">
        <v>989</v>
      </c>
      <c r="C83" s="250" t="s">
        <v>990</v>
      </c>
      <c r="D83" s="242" t="s">
        <v>277</v>
      </c>
      <c r="E83" s="243">
        <v>1</v>
      </c>
      <c r="F83" s="244"/>
      <c r="G83" s="245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1E-3</v>
      </c>
      <c r="O83" s="224">
        <f>ROUND(E83*N83,2)</f>
        <v>0</v>
      </c>
      <c r="P83" s="224">
        <v>0</v>
      </c>
      <c r="Q83" s="224">
        <f>ROUND(E83*P83,2)</f>
        <v>0</v>
      </c>
      <c r="R83" s="224"/>
      <c r="S83" s="224" t="s">
        <v>221</v>
      </c>
      <c r="T83" s="224" t="s">
        <v>233</v>
      </c>
      <c r="U83" s="224">
        <v>0</v>
      </c>
      <c r="V83" s="224">
        <f>ROUND(E83*U83,2)</f>
        <v>0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248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ht="22.5" outlineLevel="1" x14ac:dyDescent="0.2">
      <c r="A84" s="240">
        <v>54</v>
      </c>
      <c r="B84" s="241" t="s">
        <v>384</v>
      </c>
      <c r="C84" s="250" t="s">
        <v>385</v>
      </c>
      <c r="D84" s="242" t="s">
        <v>277</v>
      </c>
      <c r="E84" s="243">
        <v>1</v>
      </c>
      <c r="F84" s="244"/>
      <c r="G84" s="245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2.9999999999999997E-4</v>
      </c>
      <c r="O84" s="224">
        <f>ROUND(E84*N84,2)</f>
        <v>0</v>
      </c>
      <c r="P84" s="224">
        <v>0</v>
      </c>
      <c r="Q84" s="224">
        <f>ROUND(E84*P84,2)</f>
        <v>0</v>
      </c>
      <c r="R84" s="224"/>
      <c r="S84" s="224" t="s">
        <v>221</v>
      </c>
      <c r="T84" s="224" t="s">
        <v>215</v>
      </c>
      <c r="U84" s="224">
        <v>0</v>
      </c>
      <c r="V84" s="224">
        <f>ROUND(E84*U84,2)</f>
        <v>0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248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55</v>
      </c>
      <c r="B85" s="241" t="s">
        <v>386</v>
      </c>
      <c r="C85" s="250" t="s">
        <v>387</v>
      </c>
      <c r="D85" s="242" t="s">
        <v>255</v>
      </c>
      <c r="E85" s="243">
        <v>6.5890000000000004E-2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0</v>
      </c>
      <c r="O85" s="224">
        <f>ROUND(E85*N85,2)</f>
        <v>0</v>
      </c>
      <c r="P85" s="224">
        <v>0</v>
      </c>
      <c r="Q85" s="224">
        <f>ROUND(E85*P85,2)</f>
        <v>0</v>
      </c>
      <c r="R85" s="224"/>
      <c r="S85" s="224" t="s">
        <v>214</v>
      </c>
      <c r="T85" s="224" t="s">
        <v>233</v>
      </c>
      <c r="U85" s="224">
        <v>10.582000000000001</v>
      </c>
      <c r="V85" s="224">
        <f>ROUND(E85*U85,2)</f>
        <v>0.7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256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56</v>
      </c>
      <c r="B86" s="241" t="s">
        <v>388</v>
      </c>
      <c r="C86" s="250" t="s">
        <v>389</v>
      </c>
      <c r="D86" s="242" t="s">
        <v>255</v>
      </c>
      <c r="E86" s="243">
        <v>6.5890000000000004E-2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</v>
      </c>
      <c r="O86" s="224">
        <f>ROUND(E86*N86,2)</f>
        <v>0</v>
      </c>
      <c r="P86" s="224">
        <v>0</v>
      </c>
      <c r="Q86" s="224">
        <f>ROUND(E86*P86,2)</f>
        <v>0</v>
      </c>
      <c r="R86" s="224"/>
      <c r="S86" s="224" t="s">
        <v>214</v>
      </c>
      <c r="T86" s="224" t="s">
        <v>233</v>
      </c>
      <c r="U86" s="224">
        <v>1.1830000000000001</v>
      </c>
      <c r="V86" s="224">
        <f>ROUND(E86*U86,2)</f>
        <v>0.08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256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x14ac:dyDescent="0.2">
      <c r="A87" s="227" t="s">
        <v>209</v>
      </c>
      <c r="B87" s="228" t="s">
        <v>143</v>
      </c>
      <c r="C87" s="247" t="s">
        <v>144</v>
      </c>
      <c r="D87" s="229"/>
      <c r="E87" s="230"/>
      <c r="F87" s="231"/>
      <c r="G87" s="232">
        <f>SUMIF(AG88:AG100,"&lt;&gt;NOR",G88:G100)</f>
        <v>0</v>
      </c>
      <c r="H87" s="226"/>
      <c r="I87" s="226">
        <f>SUM(I88:I100)</f>
        <v>0</v>
      </c>
      <c r="J87" s="226"/>
      <c r="K87" s="226">
        <f>SUM(K88:K100)</f>
        <v>0</v>
      </c>
      <c r="L87" s="226"/>
      <c r="M87" s="226">
        <f>SUM(M88:M100)</f>
        <v>0</v>
      </c>
      <c r="N87" s="226"/>
      <c r="O87" s="226">
        <f>SUM(O88:O100)</f>
        <v>0.14000000000000001</v>
      </c>
      <c r="P87" s="226"/>
      <c r="Q87" s="226">
        <f>SUM(Q88:Q100)</f>
        <v>0</v>
      </c>
      <c r="R87" s="226"/>
      <c r="S87" s="226"/>
      <c r="T87" s="226"/>
      <c r="U87" s="226"/>
      <c r="V87" s="226">
        <f>SUM(V88:V100)</f>
        <v>5.72</v>
      </c>
      <c r="W87" s="226"/>
      <c r="AG87" t="s">
        <v>210</v>
      </c>
    </row>
    <row r="88" spans="1:60" outlineLevel="1" x14ac:dyDescent="0.2">
      <c r="A88" s="240">
        <v>57</v>
      </c>
      <c r="B88" s="241" t="s">
        <v>926</v>
      </c>
      <c r="C88" s="250" t="s">
        <v>927</v>
      </c>
      <c r="D88" s="242" t="s">
        <v>314</v>
      </c>
      <c r="E88" s="243">
        <v>1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6.3E-3</v>
      </c>
      <c r="O88" s="224">
        <f>ROUND(E88*N88,2)</f>
        <v>0.01</v>
      </c>
      <c r="P88" s="224">
        <v>0</v>
      </c>
      <c r="Q88" s="224">
        <f>ROUND(E88*P88,2)</f>
        <v>0</v>
      </c>
      <c r="R88" s="224"/>
      <c r="S88" s="224" t="s">
        <v>214</v>
      </c>
      <c r="T88" s="224" t="s">
        <v>233</v>
      </c>
      <c r="U88" s="224">
        <v>2.8220000000000001</v>
      </c>
      <c r="V88" s="224">
        <f>ROUND(E88*U88,2)</f>
        <v>2.82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234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58</v>
      </c>
      <c r="B89" s="241" t="s">
        <v>928</v>
      </c>
      <c r="C89" s="250" t="s">
        <v>929</v>
      </c>
      <c r="D89" s="242" t="s">
        <v>314</v>
      </c>
      <c r="E89" s="243">
        <v>1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5.2999999999999998E-4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214</v>
      </c>
      <c r="T89" s="224" t="s">
        <v>233</v>
      </c>
      <c r="U89" s="224">
        <v>0.23899999999999999</v>
      </c>
      <c r="V89" s="224">
        <f>ROUND(E89*U89,2)</f>
        <v>0.24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234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40">
        <v>59</v>
      </c>
      <c r="B90" s="241" t="s">
        <v>964</v>
      </c>
      <c r="C90" s="250" t="s">
        <v>965</v>
      </c>
      <c r="D90" s="242" t="s">
        <v>314</v>
      </c>
      <c r="E90" s="243">
        <v>1</v>
      </c>
      <c r="F90" s="244"/>
      <c r="G90" s="245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4.7600000000000003E-3</v>
      </c>
      <c r="O90" s="224">
        <f>ROUND(E90*N90,2)</f>
        <v>0</v>
      </c>
      <c r="P90" s="224">
        <v>0</v>
      </c>
      <c r="Q90" s="224">
        <f>ROUND(E90*P90,2)</f>
        <v>0</v>
      </c>
      <c r="R90" s="224"/>
      <c r="S90" s="224" t="s">
        <v>214</v>
      </c>
      <c r="T90" s="224" t="s">
        <v>215</v>
      </c>
      <c r="U90" s="224">
        <v>1.7150000000000001</v>
      </c>
      <c r="V90" s="224">
        <f>ROUND(E90*U90,2)</f>
        <v>1.72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234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40">
        <v>60</v>
      </c>
      <c r="B91" s="241" t="s">
        <v>698</v>
      </c>
      <c r="C91" s="250" t="s">
        <v>699</v>
      </c>
      <c r="D91" s="242" t="s">
        <v>314</v>
      </c>
      <c r="E91" s="243">
        <v>1</v>
      </c>
      <c r="F91" s="244"/>
      <c r="G91" s="245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0</v>
      </c>
      <c r="O91" s="224">
        <f>ROUND(E91*N91,2)</f>
        <v>0</v>
      </c>
      <c r="P91" s="224">
        <v>0</v>
      </c>
      <c r="Q91" s="224">
        <f>ROUND(E91*P91,2)</f>
        <v>0</v>
      </c>
      <c r="R91" s="224"/>
      <c r="S91" s="224" t="s">
        <v>214</v>
      </c>
      <c r="T91" s="224" t="s">
        <v>215</v>
      </c>
      <c r="U91" s="224">
        <v>0.28100000000000003</v>
      </c>
      <c r="V91" s="224">
        <f>ROUND(E91*U91,2)</f>
        <v>0.28000000000000003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234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ht="22.5" outlineLevel="1" x14ac:dyDescent="0.2">
      <c r="A92" s="240">
        <v>61</v>
      </c>
      <c r="B92" s="241" t="s">
        <v>991</v>
      </c>
      <c r="C92" s="250" t="s">
        <v>992</v>
      </c>
      <c r="D92" s="242" t="s">
        <v>277</v>
      </c>
      <c r="E92" s="243">
        <v>1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2.0999999999999999E-3</v>
      </c>
      <c r="O92" s="224">
        <f>ROUND(E92*N92,2)</f>
        <v>0</v>
      </c>
      <c r="P92" s="224">
        <v>0</v>
      </c>
      <c r="Q92" s="224">
        <f>ROUND(E92*P92,2)</f>
        <v>0</v>
      </c>
      <c r="R92" s="224"/>
      <c r="S92" s="224" t="s">
        <v>221</v>
      </c>
      <c r="T92" s="224" t="s">
        <v>233</v>
      </c>
      <c r="U92" s="224">
        <v>0</v>
      </c>
      <c r="V92" s="224">
        <f>ROUND(E92*U92,2)</f>
        <v>0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248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ht="33.75" outlineLevel="1" x14ac:dyDescent="0.2">
      <c r="A93" s="240">
        <v>62</v>
      </c>
      <c r="B93" s="241" t="s">
        <v>710</v>
      </c>
      <c r="C93" s="250" t="s">
        <v>711</v>
      </c>
      <c r="D93" s="242" t="s">
        <v>232</v>
      </c>
      <c r="E93" s="243">
        <v>1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4.0999999999999999E-4</v>
      </c>
      <c r="O93" s="224">
        <f>ROUND(E93*N93,2)</f>
        <v>0</v>
      </c>
      <c r="P93" s="224">
        <v>0</v>
      </c>
      <c r="Q93" s="224">
        <f>ROUND(E93*P93,2)</f>
        <v>0</v>
      </c>
      <c r="R93" s="224"/>
      <c r="S93" s="224" t="s">
        <v>221</v>
      </c>
      <c r="T93" s="224" t="s">
        <v>215</v>
      </c>
      <c r="U93" s="224">
        <v>0</v>
      </c>
      <c r="V93" s="224">
        <f>ROUND(E93*U93,2)</f>
        <v>0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248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ht="22.5" outlineLevel="1" x14ac:dyDescent="0.2">
      <c r="A94" s="240">
        <v>63</v>
      </c>
      <c r="B94" s="241" t="s">
        <v>932</v>
      </c>
      <c r="C94" s="250" t="s">
        <v>933</v>
      </c>
      <c r="D94" s="242" t="s">
        <v>277</v>
      </c>
      <c r="E94" s="243">
        <v>1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1.6999999999999999E-3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221</v>
      </c>
      <c r="T94" s="224" t="s">
        <v>215</v>
      </c>
      <c r="U94" s="224">
        <v>0</v>
      </c>
      <c r="V94" s="224">
        <f>ROUND(E94*U94,2)</f>
        <v>0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248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ht="22.5" outlineLevel="1" x14ac:dyDescent="0.2">
      <c r="A95" s="240">
        <v>64</v>
      </c>
      <c r="B95" s="241" t="s">
        <v>966</v>
      </c>
      <c r="C95" s="250" t="s">
        <v>967</v>
      </c>
      <c r="D95" s="242" t="s">
        <v>277</v>
      </c>
      <c r="E95" s="243">
        <v>1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1.3100000000000001E-2</v>
      </c>
      <c r="O95" s="224">
        <f>ROUND(E95*N95,2)</f>
        <v>0.01</v>
      </c>
      <c r="P95" s="224">
        <v>0</v>
      </c>
      <c r="Q95" s="224">
        <f>ROUND(E95*P95,2)</f>
        <v>0</v>
      </c>
      <c r="R95" s="224"/>
      <c r="S95" s="224" t="s">
        <v>221</v>
      </c>
      <c r="T95" s="224" t="s">
        <v>215</v>
      </c>
      <c r="U95" s="224">
        <v>0</v>
      </c>
      <c r="V95" s="224">
        <f>ROUND(E95*U95,2)</f>
        <v>0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248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40">
        <v>65</v>
      </c>
      <c r="B96" s="241" t="s">
        <v>400</v>
      </c>
      <c r="C96" s="250" t="s">
        <v>401</v>
      </c>
      <c r="D96" s="242" t="s">
        <v>277</v>
      </c>
      <c r="E96" s="243">
        <v>2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0.02</v>
      </c>
      <c r="O96" s="224">
        <f>ROUND(E96*N96,2)</f>
        <v>0.04</v>
      </c>
      <c r="P96" s="224">
        <v>0</v>
      </c>
      <c r="Q96" s="224">
        <f>ROUND(E96*P96,2)</f>
        <v>0</v>
      </c>
      <c r="R96" s="224"/>
      <c r="S96" s="224" t="s">
        <v>221</v>
      </c>
      <c r="T96" s="224" t="s">
        <v>215</v>
      </c>
      <c r="U96" s="224">
        <v>0</v>
      </c>
      <c r="V96" s="224">
        <f>ROUND(E96*U96,2)</f>
        <v>0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248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ht="22.5" outlineLevel="1" x14ac:dyDescent="0.2">
      <c r="A97" s="240">
        <v>66</v>
      </c>
      <c r="B97" s="241" t="s">
        <v>716</v>
      </c>
      <c r="C97" s="250" t="s">
        <v>717</v>
      </c>
      <c r="D97" s="242" t="s">
        <v>232</v>
      </c>
      <c r="E97" s="243">
        <v>1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4.0999999999999999E-4</v>
      </c>
      <c r="O97" s="224">
        <f>ROUND(E97*N97,2)</f>
        <v>0</v>
      </c>
      <c r="P97" s="224">
        <v>0</v>
      </c>
      <c r="Q97" s="224">
        <f>ROUND(E97*P97,2)</f>
        <v>0</v>
      </c>
      <c r="R97" s="224"/>
      <c r="S97" s="224" t="s">
        <v>221</v>
      </c>
      <c r="T97" s="224" t="s">
        <v>215</v>
      </c>
      <c r="U97" s="224">
        <v>0</v>
      </c>
      <c r="V97" s="224">
        <f>ROUND(E97*U97,2)</f>
        <v>0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248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ht="22.5" outlineLevel="1" x14ac:dyDescent="0.2">
      <c r="A98" s="240">
        <v>67</v>
      </c>
      <c r="B98" s="241" t="s">
        <v>936</v>
      </c>
      <c r="C98" s="250" t="s">
        <v>937</v>
      </c>
      <c r="D98" s="242" t="s">
        <v>277</v>
      </c>
      <c r="E98" s="243">
        <v>1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7.6999999999999999E-2</v>
      </c>
      <c r="O98" s="224">
        <f>ROUND(E98*N98,2)</f>
        <v>0.08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233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248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40">
        <v>68</v>
      </c>
      <c r="B99" s="241" t="s">
        <v>402</v>
      </c>
      <c r="C99" s="250" t="s">
        <v>403</v>
      </c>
      <c r="D99" s="242" t="s">
        <v>255</v>
      </c>
      <c r="E99" s="243">
        <v>0.14631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0</v>
      </c>
      <c r="O99" s="224">
        <f>ROUND(E99*N99,2)</f>
        <v>0</v>
      </c>
      <c r="P99" s="224">
        <v>0</v>
      </c>
      <c r="Q99" s="224">
        <f>ROUND(E99*P99,2)</f>
        <v>0</v>
      </c>
      <c r="R99" s="224"/>
      <c r="S99" s="224" t="s">
        <v>214</v>
      </c>
      <c r="T99" s="224" t="s">
        <v>233</v>
      </c>
      <c r="U99" s="224">
        <v>4.0430000000000001</v>
      </c>
      <c r="V99" s="224">
        <f>ROUND(E99*U99,2)</f>
        <v>0.59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256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40">
        <v>69</v>
      </c>
      <c r="B100" s="241" t="s">
        <v>404</v>
      </c>
      <c r="C100" s="250" t="s">
        <v>405</v>
      </c>
      <c r="D100" s="242" t="s">
        <v>255</v>
      </c>
      <c r="E100" s="243">
        <v>0.14631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214</v>
      </c>
      <c r="T100" s="224" t="s">
        <v>233</v>
      </c>
      <c r="U100" s="224">
        <v>0.48899999999999999</v>
      </c>
      <c r="V100" s="224">
        <f>ROUND(E100*U100,2)</f>
        <v>7.0000000000000007E-2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256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x14ac:dyDescent="0.2">
      <c r="A101" s="227" t="s">
        <v>209</v>
      </c>
      <c r="B101" s="228" t="s">
        <v>145</v>
      </c>
      <c r="C101" s="247" t="s">
        <v>146</v>
      </c>
      <c r="D101" s="229"/>
      <c r="E101" s="230"/>
      <c r="F101" s="231"/>
      <c r="G101" s="232">
        <f>SUMIF(AG102:AG110,"&lt;&gt;NOR",G102:G110)</f>
        <v>0</v>
      </c>
      <c r="H101" s="226"/>
      <c r="I101" s="226">
        <f>SUM(I102:I110)</f>
        <v>0</v>
      </c>
      <c r="J101" s="226"/>
      <c r="K101" s="226">
        <f>SUM(K102:K110)</f>
        <v>0</v>
      </c>
      <c r="L101" s="226"/>
      <c r="M101" s="226">
        <f>SUM(M102:M110)</f>
        <v>0</v>
      </c>
      <c r="N101" s="226"/>
      <c r="O101" s="226">
        <f>SUM(O102:O110)</f>
        <v>0.25</v>
      </c>
      <c r="P101" s="226"/>
      <c r="Q101" s="226">
        <f>SUM(Q102:Q110)</f>
        <v>0</v>
      </c>
      <c r="R101" s="226"/>
      <c r="S101" s="226"/>
      <c r="T101" s="226"/>
      <c r="U101" s="226"/>
      <c r="V101" s="226">
        <f>SUM(V102:V110)</f>
        <v>9.6399999999999988</v>
      </c>
      <c r="W101" s="226"/>
      <c r="AG101" t="s">
        <v>210</v>
      </c>
    </row>
    <row r="102" spans="1:60" outlineLevel="1" x14ac:dyDescent="0.2">
      <c r="A102" s="233">
        <v>70</v>
      </c>
      <c r="B102" s="234" t="s">
        <v>722</v>
      </c>
      <c r="C102" s="248" t="s">
        <v>723</v>
      </c>
      <c r="D102" s="235" t="s">
        <v>261</v>
      </c>
      <c r="E102" s="236">
        <v>18</v>
      </c>
      <c r="F102" s="237"/>
      <c r="G102" s="238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8.2400000000000008E-3</v>
      </c>
      <c r="O102" s="224">
        <f>ROUND(E102*N102,2)</f>
        <v>0.15</v>
      </c>
      <c r="P102" s="224">
        <v>0</v>
      </c>
      <c r="Q102" s="224">
        <f>ROUND(E102*P102,2)</f>
        <v>0</v>
      </c>
      <c r="R102" s="224"/>
      <c r="S102" s="224" t="s">
        <v>214</v>
      </c>
      <c r="T102" s="224" t="s">
        <v>233</v>
      </c>
      <c r="U102" s="224">
        <v>0.442</v>
      </c>
      <c r="V102" s="224">
        <f>ROUND(E102*U102,2)</f>
        <v>7.96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234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21"/>
      <c r="B103" s="222"/>
      <c r="C103" s="249" t="s">
        <v>335</v>
      </c>
      <c r="D103" s="239"/>
      <c r="E103" s="239"/>
      <c r="F103" s="239"/>
      <c r="G103" s="239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218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33">
        <v>71</v>
      </c>
      <c r="B104" s="234" t="s">
        <v>412</v>
      </c>
      <c r="C104" s="248" t="s">
        <v>413</v>
      </c>
      <c r="D104" s="235" t="s">
        <v>261</v>
      </c>
      <c r="E104" s="236">
        <v>18</v>
      </c>
      <c r="F104" s="237"/>
      <c r="G104" s="238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0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214</v>
      </c>
      <c r="T104" s="224" t="s">
        <v>215</v>
      </c>
      <c r="U104" s="224">
        <v>1.7999999999999999E-2</v>
      </c>
      <c r="V104" s="224">
        <f>ROUND(E104*U104,2)</f>
        <v>0.32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234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21"/>
      <c r="B105" s="222"/>
      <c r="C105" s="249" t="s">
        <v>329</v>
      </c>
      <c r="D105" s="239"/>
      <c r="E105" s="239"/>
      <c r="F105" s="239"/>
      <c r="G105" s="239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218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40">
        <v>72</v>
      </c>
      <c r="B106" s="241" t="s">
        <v>414</v>
      </c>
      <c r="C106" s="250" t="s">
        <v>415</v>
      </c>
      <c r="D106" s="242" t="s">
        <v>314</v>
      </c>
      <c r="E106" s="243">
        <v>1</v>
      </c>
      <c r="F106" s="244"/>
      <c r="G106" s="245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3.8999999999999999E-4</v>
      </c>
      <c r="O106" s="224">
        <f>ROUND(E106*N106,2)</f>
        <v>0</v>
      </c>
      <c r="P106" s="224">
        <v>0</v>
      </c>
      <c r="Q106" s="224">
        <f>ROUND(E106*P106,2)</f>
        <v>0</v>
      </c>
      <c r="R106" s="224"/>
      <c r="S106" s="224" t="s">
        <v>221</v>
      </c>
      <c r="T106" s="224" t="s">
        <v>215</v>
      </c>
      <c r="U106" s="224">
        <v>0.24199999999999999</v>
      </c>
      <c r="V106" s="224">
        <f>ROUND(E106*U106,2)</f>
        <v>0.24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234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40">
        <v>73</v>
      </c>
      <c r="B107" s="241" t="s">
        <v>418</v>
      </c>
      <c r="C107" s="250" t="s">
        <v>419</v>
      </c>
      <c r="D107" s="242" t="s">
        <v>314</v>
      </c>
      <c r="E107" s="243">
        <v>1</v>
      </c>
      <c r="F107" s="244"/>
      <c r="G107" s="245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0</v>
      </c>
      <c r="O107" s="224">
        <f>ROUND(E107*N107,2)</f>
        <v>0</v>
      </c>
      <c r="P107" s="224">
        <v>0</v>
      </c>
      <c r="Q107" s="224">
        <f>ROUND(E107*P107,2)</f>
        <v>0</v>
      </c>
      <c r="R107" s="224"/>
      <c r="S107" s="224" t="s">
        <v>221</v>
      </c>
      <c r="T107" s="224" t="s">
        <v>215</v>
      </c>
      <c r="U107" s="224">
        <v>3.1E-2</v>
      </c>
      <c r="V107" s="224">
        <f>ROUND(E107*U107,2)</f>
        <v>0.03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234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ht="22.5" outlineLevel="1" x14ac:dyDescent="0.2">
      <c r="A108" s="240">
        <v>74</v>
      </c>
      <c r="B108" s="241" t="s">
        <v>420</v>
      </c>
      <c r="C108" s="250" t="s">
        <v>421</v>
      </c>
      <c r="D108" s="242" t="s">
        <v>314</v>
      </c>
      <c r="E108" s="243">
        <v>1</v>
      </c>
      <c r="F108" s="244"/>
      <c r="G108" s="245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0.1</v>
      </c>
      <c r="O108" s="224">
        <f>ROUND(E108*N108,2)</f>
        <v>0.1</v>
      </c>
      <c r="P108" s="224">
        <v>0</v>
      </c>
      <c r="Q108" s="224">
        <f>ROUND(E108*P108,2)</f>
        <v>0</v>
      </c>
      <c r="R108" s="224"/>
      <c r="S108" s="224" t="s">
        <v>221</v>
      </c>
      <c r="T108" s="224" t="s">
        <v>215</v>
      </c>
      <c r="U108" s="224">
        <v>0</v>
      </c>
      <c r="V108" s="224">
        <f>ROUND(E108*U108,2)</f>
        <v>0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248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40">
        <v>75</v>
      </c>
      <c r="B109" s="241" t="s">
        <v>422</v>
      </c>
      <c r="C109" s="250" t="s">
        <v>423</v>
      </c>
      <c r="D109" s="242" t="s">
        <v>255</v>
      </c>
      <c r="E109" s="243">
        <v>0.24870999999999999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0</v>
      </c>
      <c r="O109" s="224">
        <f>ROUND(E109*N109,2)</f>
        <v>0</v>
      </c>
      <c r="P109" s="224">
        <v>0</v>
      </c>
      <c r="Q109" s="224">
        <f>ROUND(E109*P109,2)</f>
        <v>0</v>
      </c>
      <c r="R109" s="224"/>
      <c r="S109" s="224" t="s">
        <v>214</v>
      </c>
      <c r="T109" s="224" t="s">
        <v>233</v>
      </c>
      <c r="U109" s="224">
        <v>3.5630000000000002</v>
      </c>
      <c r="V109" s="224">
        <f>ROUND(E109*U109,2)</f>
        <v>0.89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256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76</v>
      </c>
      <c r="B110" s="241" t="s">
        <v>424</v>
      </c>
      <c r="C110" s="250" t="s">
        <v>425</v>
      </c>
      <c r="D110" s="242" t="s">
        <v>255</v>
      </c>
      <c r="E110" s="243">
        <v>0.24870999999999999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233</v>
      </c>
      <c r="U110" s="224">
        <v>0.81599999999999995</v>
      </c>
      <c r="V110" s="224">
        <f>ROUND(E110*U110,2)</f>
        <v>0.2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256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x14ac:dyDescent="0.2">
      <c r="A111" s="227" t="s">
        <v>209</v>
      </c>
      <c r="B111" s="228" t="s">
        <v>147</v>
      </c>
      <c r="C111" s="247" t="s">
        <v>148</v>
      </c>
      <c r="D111" s="229"/>
      <c r="E111" s="230"/>
      <c r="F111" s="231"/>
      <c r="G111" s="232">
        <f>SUMIF(AG112:AG121,"&lt;&gt;NOR",G112:G121)</f>
        <v>0</v>
      </c>
      <c r="H111" s="226"/>
      <c r="I111" s="226">
        <f>SUM(I112:I121)</f>
        <v>0</v>
      </c>
      <c r="J111" s="226"/>
      <c r="K111" s="226">
        <f>SUM(K112:K121)</f>
        <v>0</v>
      </c>
      <c r="L111" s="226"/>
      <c r="M111" s="226">
        <f>SUM(M112:M121)</f>
        <v>0</v>
      </c>
      <c r="N111" s="226"/>
      <c r="O111" s="226">
        <f>SUM(O112:O121)</f>
        <v>0</v>
      </c>
      <c r="P111" s="226"/>
      <c r="Q111" s="226">
        <f>SUM(Q112:Q121)</f>
        <v>0</v>
      </c>
      <c r="R111" s="226"/>
      <c r="S111" s="226"/>
      <c r="T111" s="226"/>
      <c r="U111" s="226"/>
      <c r="V111" s="226">
        <f>SUM(V112:V121)</f>
        <v>2.37</v>
      </c>
      <c r="W111" s="226"/>
      <c r="AG111" t="s">
        <v>210</v>
      </c>
    </row>
    <row r="112" spans="1:60" outlineLevel="1" x14ac:dyDescent="0.2">
      <c r="A112" s="240">
        <v>77</v>
      </c>
      <c r="B112" s="241" t="s">
        <v>426</v>
      </c>
      <c r="C112" s="250" t="s">
        <v>427</v>
      </c>
      <c r="D112" s="242" t="s">
        <v>232</v>
      </c>
      <c r="E112" s="243">
        <v>2</v>
      </c>
      <c r="F112" s="244"/>
      <c r="G112" s="245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0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214</v>
      </c>
      <c r="T112" s="224" t="s">
        <v>233</v>
      </c>
      <c r="U112" s="224">
        <v>5.0999999999999997E-2</v>
      </c>
      <c r="V112" s="224">
        <f>ROUND(E112*U112,2)</f>
        <v>0.1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234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40">
        <v>78</v>
      </c>
      <c r="B113" s="241" t="s">
        <v>428</v>
      </c>
      <c r="C113" s="250" t="s">
        <v>429</v>
      </c>
      <c r="D113" s="242" t="s">
        <v>232</v>
      </c>
      <c r="E113" s="243">
        <v>4</v>
      </c>
      <c r="F113" s="244"/>
      <c r="G113" s="245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</v>
      </c>
      <c r="O113" s="224">
        <f>ROUND(E113*N113,2)</f>
        <v>0</v>
      </c>
      <c r="P113" s="224">
        <v>0</v>
      </c>
      <c r="Q113" s="224">
        <f>ROUND(E113*P113,2)</f>
        <v>0</v>
      </c>
      <c r="R113" s="224"/>
      <c r="S113" s="224" t="s">
        <v>214</v>
      </c>
      <c r="T113" s="224" t="s">
        <v>233</v>
      </c>
      <c r="U113" s="224">
        <v>5.0999999999999997E-2</v>
      </c>
      <c r="V113" s="224">
        <f>ROUND(E113*U113,2)</f>
        <v>0.2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234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40">
        <v>79</v>
      </c>
      <c r="B114" s="241" t="s">
        <v>738</v>
      </c>
      <c r="C114" s="250" t="s">
        <v>739</v>
      </c>
      <c r="D114" s="242" t="s">
        <v>232</v>
      </c>
      <c r="E114" s="243">
        <v>6</v>
      </c>
      <c r="F114" s="244"/>
      <c r="G114" s="245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214</v>
      </c>
      <c r="T114" s="224" t="s">
        <v>233</v>
      </c>
      <c r="U114" s="224">
        <v>0.26800000000000002</v>
      </c>
      <c r="V114" s="224">
        <f>ROUND(E114*U114,2)</f>
        <v>1.61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234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ht="22.5" outlineLevel="1" x14ac:dyDescent="0.2">
      <c r="A115" s="240">
        <v>80</v>
      </c>
      <c r="B115" s="241" t="s">
        <v>436</v>
      </c>
      <c r="C115" s="250" t="s">
        <v>941</v>
      </c>
      <c r="D115" s="242" t="s">
        <v>232</v>
      </c>
      <c r="E115" s="243">
        <v>1</v>
      </c>
      <c r="F115" s="244"/>
      <c r="G115" s="245">
        <f>ROUND(E115*F115,2)</f>
        <v>0</v>
      </c>
      <c r="H115" s="225"/>
      <c r="I115" s="224">
        <f>ROUND(E115*H115,2)</f>
        <v>0</v>
      </c>
      <c r="J115" s="225"/>
      <c r="K115" s="224">
        <f>ROUND(E115*J115,2)</f>
        <v>0</v>
      </c>
      <c r="L115" s="224">
        <v>21</v>
      </c>
      <c r="M115" s="224">
        <f>G115*(1+L115/100)</f>
        <v>0</v>
      </c>
      <c r="N115" s="224">
        <v>2.5699999999999998E-3</v>
      </c>
      <c r="O115" s="224">
        <f>ROUND(E115*N115,2)</f>
        <v>0</v>
      </c>
      <c r="P115" s="224">
        <v>0</v>
      </c>
      <c r="Q115" s="224">
        <f>ROUND(E115*P115,2)</f>
        <v>0</v>
      </c>
      <c r="R115" s="224"/>
      <c r="S115" s="224" t="s">
        <v>221</v>
      </c>
      <c r="T115" s="224" t="s">
        <v>233</v>
      </c>
      <c r="U115" s="224">
        <v>0.433</v>
      </c>
      <c r="V115" s="224">
        <f>ROUND(E115*U115,2)</f>
        <v>0.43</v>
      </c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234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ht="22.5" outlineLevel="1" x14ac:dyDescent="0.2">
      <c r="A116" s="240">
        <v>81</v>
      </c>
      <c r="B116" s="241" t="s">
        <v>438</v>
      </c>
      <c r="C116" s="250" t="s">
        <v>439</v>
      </c>
      <c r="D116" s="242" t="s">
        <v>232</v>
      </c>
      <c r="E116" s="243">
        <v>2</v>
      </c>
      <c r="F116" s="244"/>
      <c r="G116" s="245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6.9999999999999994E-5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221</v>
      </c>
      <c r="T116" s="224" t="s">
        <v>298</v>
      </c>
      <c r="U116" s="224">
        <v>0</v>
      </c>
      <c r="V116" s="224">
        <f>ROUND(E116*U116,2)</f>
        <v>0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248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40">
        <v>82</v>
      </c>
      <c r="B117" s="241" t="s">
        <v>993</v>
      </c>
      <c r="C117" s="250" t="s">
        <v>750</v>
      </c>
      <c r="D117" s="242" t="s">
        <v>232</v>
      </c>
      <c r="E117" s="243">
        <v>5</v>
      </c>
      <c r="F117" s="244"/>
      <c r="G117" s="245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6.8000000000000005E-4</v>
      </c>
      <c r="O117" s="224">
        <f>ROUND(E117*N117,2)</f>
        <v>0</v>
      </c>
      <c r="P117" s="224">
        <v>0</v>
      </c>
      <c r="Q117" s="224">
        <f>ROUND(E117*P117,2)</f>
        <v>0</v>
      </c>
      <c r="R117" s="224" t="s">
        <v>495</v>
      </c>
      <c r="S117" s="224" t="s">
        <v>214</v>
      </c>
      <c r="T117" s="224" t="s">
        <v>298</v>
      </c>
      <c r="U117" s="224">
        <v>0</v>
      </c>
      <c r="V117" s="224">
        <f>ROUND(E117*U117,2)</f>
        <v>0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248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40">
        <v>83</v>
      </c>
      <c r="B118" s="241" t="s">
        <v>346</v>
      </c>
      <c r="C118" s="250" t="s">
        <v>347</v>
      </c>
      <c r="D118" s="242" t="s">
        <v>232</v>
      </c>
      <c r="E118" s="243">
        <v>4</v>
      </c>
      <c r="F118" s="244"/>
      <c r="G118" s="245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1.9000000000000001E-4</v>
      </c>
      <c r="O118" s="224">
        <f>ROUND(E118*N118,2)</f>
        <v>0</v>
      </c>
      <c r="P118" s="224">
        <v>0</v>
      </c>
      <c r="Q118" s="224">
        <f>ROUND(E118*P118,2)</f>
        <v>0</v>
      </c>
      <c r="R118" s="224"/>
      <c r="S118" s="224" t="s">
        <v>221</v>
      </c>
      <c r="T118" s="224" t="s">
        <v>298</v>
      </c>
      <c r="U118" s="224">
        <v>0</v>
      </c>
      <c r="V118" s="224">
        <f>ROUND(E118*U118,2)</f>
        <v>0</v>
      </c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248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40">
        <v>84</v>
      </c>
      <c r="B119" s="241" t="s">
        <v>994</v>
      </c>
      <c r="C119" s="250" t="s">
        <v>995</v>
      </c>
      <c r="D119" s="242" t="s">
        <v>232</v>
      </c>
      <c r="E119" s="243">
        <v>1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5.5999999999999995E-4</v>
      </c>
      <c r="O119" s="224">
        <f>ROUND(E119*N119,2)</f>
        <v>0</v>
      </c>
      <c r="P119" s="224">
        <v>0</v>
      </c>
      <c r="Q119" s="224">
        <f>ROUND(E119*P119,2)</f>
        <v>0</v>
      </c>
      <c r="R119" s="224" t="s">
        <v>495</v>
      </c>
      <c r="S119" s="224" t="s">
        <v>214</v>
      </c>
      <c r="T119" s="224" t="s">
        <v>298</v>
      </c>
      <c r="U119" s="224">
        <v>0</v>
      </c>
      <c r="V119" s="224">
        <f>ROUND(E119*U119,2)</f>
        <v>0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248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40">
        <v>85</v>
      </c>
      <c r="B120" s="241" t="s">
        <v>444</v>
      </c>
      <c r="C120" s="250" t="s">
        <v>445</v>
      </c>
      <c r="D120" s="242" t="s">
        <v>255</v>
      </c>
      <c r="E120" s="243">
        <v>7.43E-3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214</v>
      </c>
      <c r="T120" s="224" t="s">
        <v>233</v>
      </c>
      <c r="U120" s="224">
        <v>2.5750000000000002</v>
      </c>
      <c r="V120" s="224">
        <f>ROUND(E120*U120,2)</f>
        <v>0.02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256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40">
        <v>86</v>
      </c>
      <c r="B121" s="241" t="s">
        <v>446</v>
      </c>
      <c r="C121" s="250" t="s">
        <v>447</v>
      </c>
      <c r="D121" s="242" t="s">
        <v>255</v>
      </c>
      <c r="E121" s="243">
        <v>7.43E-3</v>
      </c>
      <c r="F121" s="244"/>
      <c r="G121" s="245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</v>
      </c>
      <c r="O121" s="224">
        <f>ROUND(E121*N121,2)</f>
        <v>0</v>
      </c>
      <c r="P121" s="224">
        <v>0</v>
      </c>
      <c r="Q121" s="224">
        <f>ROUND(E121*P121,2)</f>
        <v>0</v>
      </c>
      <c r="R121" s="224"/>
      <c r="S121" s="224" t="s">
        <v>214</v>
      </c>
      <c r="T121" s="224" t="s">
        <v>233</v>
      </c>
      <c r="U121" s="224">
        <v>1.355</v>
      </c>
      <c r="V121" s="224">
        <f>ROUND(E121*U121,2)</f>
        <v>0.01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256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x14ac:dyDescent="0.2">
      <c r="A122" s="227" t="s">
        <v>209</v>
      </c>
      <c r="B122" s="228" t="s">
        <v>153</v>
      </c>
      <c r="C122" s="247" t="s">
        <v>154</v>
      </c>
      <c r="D122" s="229"/>
      <c r="E122" s="230"/>
      <c r="F122" s="231"/>
      <c r="G122" s="232">
        <f>SUMIF(AG123:AG124,"&lt;&gt;NOR",G123:G124)</f>
        <v>0</v>
      </c>
      <c r="H122" s="226"/>
      <c r="I122" s="226">
        <f>SUM(I123:I124)</f>
        <v>0</v>
      </c>
      <c r="J122" s="226"/>
      <c r="K122" s="226">
        <f>SUM(K123:K124)</f>
        <v>0</v>
      </c>
      <c r="L122" s="226"/>
      <c r="M122" s="226">
        <f>SUM(M123:M124)</f>
        <v>0</v>
      </c>
      <c r="N122" s="226"/>
      <c r="O122" s="226">
        <f>SUM(O123:O124)</f>
        <v>0</v>
      </c>
      <c r="P122" s="226"/>
      <c r="Q122" s="226">
        <f>SUM(Q123:Q124)</f>
        <v>0</v>
      </c>
      <c r="R122" s="226"/>
      <c r="S122" s="226"/>
      <c r="T122" s="226"/>
      <c r="U122" s="226"/>
      <c r="V122" s="226">
        <f>SUM(V123:V124)</f>
        <v>3.04</v>
      </c>
      <c r="W122" s="226"/>
      <c r="AG122" t="s">
        <v>210</v>
      </c>
    </row>
    <row r="123" spans="1:60" outlineLevel="1" x14ac:dyDescent="0.2">
      <c r="A123" s="240">
        <v>87</v>
      </c>
      <c r="B123" s="241" t="s">
        <v>448</v>
      </c>
      <c r="C123" s="250" t="s">
        <v>449</v>
      </c>
      <c r="D123" s="242" t="s">
        <v>450</v>
      </c>
      <c r="E123" s="243">
        <v>10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6.0000000000000002E-5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214</v>
      </c>
      <c r="T123" s="224" t="s">
        <v>233</v>
      </c>
      <c r="U123" s="224">
        <v>0.30399999999999999</v>
      </c>
      <c r="V123" s="224">
        <f>ROUND(E123*U123,2)</f>
        <v>3.04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40">
        <v>88</v>
      </c>
      <c r="B124" s="241" t="s">
        <v>451</v>
      </c>
      <c r="C124" s="250" t="s">
        <v>452</v>
      </c>
      <c r="D124" s="242" t="s">
        <v>255</v>
      </c>
      <c r="E124" s="243">
        <v>5.9999999999999995E-4</v>
      </c>
      <c r="F124" s="244"/>
      <c r="G124" s="245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0</v>
      </c>
      <c r="O124" s="224">
        <f>ROUND(E124*N124,2)</f>
        <v>0</v>
      </c>
      <c r="P124" s="224">
        <v>0</v>
      </c>
      <c r="Q124" s="224">
        <f>ROUND(E124*P124,2)</f>
        <v>0</v>
      </c>
      <c r="R124" s="224"/>
      <c r="S124" s="224" t="s">
        <v>214</v>
      </c>
      <c r="T124" s="224" t="s">
        <v>233</v>
      </c>
      <c r="U124" s="224">
        <v>3.0059999999999998</v>
      </c>
      <c r="V124" s="224">
        <f>ROUND(E124*U124,2)</f>
        <v>0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256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x14ac:dyDescent="0.2">
      <c r="A125" s="227" t="s">
        <v>209</v>
      </c>
      <c r="B125" s="228" t="s">
        <v>155</v>
      </c>
      <c r="C125" s="247" t="s">
        <v>156</v>
      </c>
      <c r="D125" s="229"/>
      <c r="E125" s="230"/>
      <c r="F125" s="231"/>
      <c r="G125" s="232">
        <f>SUMIF(AG126:AG128,"&lt;&gt;NOR",G126:G128)</f>
        <v>0</v>
      </c>
      <c r="H125" s="226"/>
      <c r="I125" s="226">
        <f>SUM(I126:I128)</f>
        <v>0</v>
      </c>
      <c r="J125" s="226"/>
      <c r="K125" s="226">
        <f>SUM(K126:K128)</f>
        <v>0</v>
      </c>
      <c r="L125" s="226"/>
      <c r="M125" s="226">
        <f>SUM(M126:M128)</f>
        <v>0</v>
      </c>
      <c r="N125" s="226"/>
      <c r="O125" s="226">
        <f>SUM(O126:O128)</f>
        <v>0</v>
      </c>
      <c r="P125" s="226"/>
      <c r="Q125" s="226">
        <f>SUM(Q126:Q128)</f>
        <v>0</v>
      </c>
      <c r="R125" s="226"/>
      <c r="S125" s="226"/>
      <c r="T125" s="226"/>
      <c r="U125" s="226"/>
      <c r="V125" s="226">
        <f>SUM(V126:V128)</f>
        <v>1.79</v>
      </c>
      <c r="W125" s="226"/>
      <c r="AG125" t="s">
        <v>210</v>
      </c>
    </row>
    <row r="126" spans="1:60" outlineLevel="1" x14ac:dyDescent="0.2">
      <c r="A126" s="233">
        <v>89</v>
      </c>
      <c r="B126" s="234" t="s">
        <v>453</v>
      </c>
      <c r="C126" s="248" t="s">
        <v>454</v>
      </c>
      <c r="D126" s="235" t="s">
        <v>241</v>
      </c>
      <c r="E126" s="236">
        <v>1</v>
      </c>
      <c r="F126" s="237"/>
      <c r="G126" s="238">
        <f>ROUND(E126*F126,2)</f>
        <v>0</v>
      </c>
      <c r="H126" s="225"/>
      <c r="I126" s="224">
        <f>ROUND(E126*H126,2)</f>
        <v>0</v>
      </c>
      <c r="J126" s="225"/>
      <c r="K126" s="224">
        <f>ROUND(E126*J126,2)</f>
        <v>0</v>
      </c>
      <c r="L126" s="224">
        <v>21</v>
      </c>
      <c r="M126" s="224">
        <f>G126*(1+L126/100)</f>
        <v>0</v>
      </c>
      <c r="N126" s="224">
        <v>3.1E-4</v>
      </c>
      <c r="O126" s="224">
        <f>ROUND(E126*N126,2)</f>
        <v>0</v>
      </c>
      <c r="P126" s="224">
        <v>0</v>
      </c>
      <c r="Q126" s="224">
        <f>ROUND(E126*P126,2)</f>
        <v>0</v>
      </c>
      <c r="R126" s="224"/>
      <c r="S126" s="224" t="s">
        <v>214</v>
      </c>
      <c r="T126" s="224" t="s">
        <v>233</v>
      </c>
      <c r="U126" s="224">
        <v>0.40300000000000002</v>
      </c>
      <c r="V126" s="224">
        <f>ROUND(E126*U126,2)</f>
        <v>0.4</v>
      </c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234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21"/>
      <c r="B127" s="222"/>
      <c r="C127" s="249" t="s">
        <v>455</v>
      </c>
      <c r="D127" s="239"/>
      <c r="E127" s="239"/>
      <c r="F127" s="239"/>
      <c r="G127" s="239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218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40">
        <v>90</v>
      </c>
      <c r="B128" s="241" t="s">
        <v>456</v>
      </c>
      <c r="C128" s="250" t="s">
        <v>457</v>
      </c>
      <c r="D128" s="242" t="s">
        <v>261</v>
      </c>
      <c r="E128" s="243">
        <v>12</v>
      </c>
      <c r="F128" s="244"/>
      <c r="G128" s="245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9.0000000000000006E-5</v>
      </c>
      <c r="O128" s="224">
        <f>ROUND(E128*N128,2)</f>
        <v>0</v>
      </c>
      <c r="P128" s="224">
        <v>0</v>
      </c>
      <c r="Q128" s="224">
        <f>ROUND(E128*P128,2)</f>
        <v>0</v>
      </c>
      <c r="R128" s="224"/>
      <c r="S128" s="224" t="s">
        <v>214</v>
      </c>
      <c r="T128" s="224" t="s">
        <v>233</v>
      </c>
      <c r="U128" s="224">
        <v>0.11600000000000001</v>
      </c>
      <c r="V128" s="224">
        <f>ROUND(E128*U128,2)</f>
        <v>1.39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234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x14ac:dyDescent="0.2">
      <c r="A129" s="227" t="s">
        <v>209</v>
      </c>
      <c r="B129" s="228" t="s">
        <v>157</v>
      </c>
      <c r="C129" s="247" t="s">
        <v>158</v>
      </c>
      <c r="D129" s="229"/>
      <c r="E129" s="230"/>
      <c r="F129" s="231"/>
      <c r="G129" s="232">
        <f>SUMIF(AG130:AG130,"&lt;&gt;NOR",G130:G130)</f>
        <v>0</v>
      </c>
      <c r="H129" s="226"/>
      <c r="I129" s="226">
        <f>SUM(I130:I130)</f>
        <v>0</v>
      </c>
      <c r="J129" s="226"/>
      <c r="K129" s="226">
        <f>SUM(K130:K130)</f>
        <v>0</v>
      </c>
      <c r="L129" s="226"/>
      <c r="M129" s="226">
        <f>SUM(M130:M130)</f>
        <v>0</v>
      </c>
      <c r="N129" s="226"/>
      <c r="O129" s="226">
        <f>SUM(O130:O130)</f>
        <v>0.01</v>
      </c>
      <c r="P129" s="226"/>
      <c r="Q129" s="226">
        <f>SUM(Q130:Q130)</f>
        <v>0</v>
      </c>
      <c r="R129" s="226"/>
      <c r="S129" s="226"/>
      <c r="T129" s="226"/>
      <c r="U129" s="226"/>
      <c r="V129" s="226">
        <f>SUM(V130:V130)</f>
        <v>2.5499999999999998</v>
      </c>
      <c r="W129" s="226"/>
      <c r="AG129" t="s">
        <v>210</v>
      </c>
    </row>
    <row r="130" spans="1:60" ht="22.5" outlineLevel="1" x14ac:dyDescent="0.2">
      <c r="A130" s="240">
        <v>91</v>
      </c>
      <c r="B130" s="241" t="s">
        <v>458</v>
      </c>
      <c r="C130" s="250" t="s">
        <v>459</v>
      </c>
      <c r="D130" s="242" t="s">
        <v>241</v>
      </c>
      <c r="E130" s="243">
        <v>25</v>
      </c>
      <c r="F130" s="244"/>
      <c r="G130" s="245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4.6000000000000001E-4</v>
      </c>
      <c r="O130" s="224">
        <f>ROUND(E130*N130,2)</f>
        <v>0.01</v>
      </c>
      <c r="P130" s="224">
        <v>0</v>
      </c>
      <c r="Q130" s="224">
        <f>ROUND(E130*P130,2)</f>
        <v>0</v>
      </c>
      <c r="R130" s="224"/>
      <c r="S130" s="224" t="s">
        <v>221</v>
      </c>
      <c r="T130" s="224" t="s">
        <v>215</v>
      </c>
      <c r="U130" s="224">
        <v>0.10191</v>
      </c>
      <c r="V130" s="224">
        <f>ROUND(E130*U130,2)</f>
        <v>2.5499999999999998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234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x14ac:dyDescent="0.2">
      <c r="A131" s="227" t="s">
        <v>209</v>
      </c>
      <c r="B131" s="228" t="s">
        <v>173</v>
      </c>
      <c r="C131" s="247" t="s">
        <v>174</v>
      </c>
      <c r="D131" s="229"/>
      <c r="E131" s="230"/>
      <c r="F131" s="231"/>
      <c r="G131" s="232">
        <f>SUMIF(AG132:AG136,"&lt;&gt;NOR",G132:G136)</f>
        <v>0</v>
      </c>
      <c r="H131" s="226"/>
      <c r="I131" s="226">
        <f>SUM(I132:I136)</f>
        <v>0</v>
      </c>
      <c r="J131" s="226"/>
      <c r="K131" s="226">
        <f>SUM(K132:K136)</f>
        <v>0</v>
      </c>
      <c r="L131" s="226"/>
      <c r="M131" s="226">
        <f>SUM(M132:M136)</f>
        <v>0</v>
      </c>
      <c r="N131" s="226"/>
      <c r="O131" s="226">
        <f>SUM(O132:O136)</f>
        <v>0</v>
      </c>
      <c r="P131" s="226"/>
      <c r="Q131" s="226">
        <f>SUM(Q132:Q136)</f>
        <v>0</v>
      </c>
      <c r="R131" s="226"/>
      <c r="S131" s="226"/>
      <c r="T131" s="226"/>
      <c r="U131" s="226"/>
      <c r="V131" s="226">
        <f>SUM(V132:V136)</f>
        <v>12</v>
      </c>
      <c r="W131" s="226"/>
      <c r="AG131" t="s">
        <v>210</v>
      </c>
    </row>
    <row r="132" spans="1:60" outlineLevel="1" x14ac:dyDescent="0.2">
      <c r="A132" s="233">
        <v>92</v>
      </c>
      <c r="B132" s="234" t="s">
        <v>460</v>
      </c>
      <c r="C132" s="248" t="s">
        <v>461</v>
      </c>
      <c r="D132" s="235" t="s">
        <v>213</v>
      </c>
      <c r="E132" s="236">
        <v>1</v>
      </c>
      <c r="F132" s="237"/>
      <c r="G132" s="238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4">
        <v>0</v>
      </c>
      <c r="O132" s="224">
        <f>ROUND(E132*N132,2)</f>
        <v>0</v>
      </c>
      <c r="P132" s="224">
        <v>0</v>
      </c>
      <c r="Q132" s="224">
        <f>ROUND(E132*P132,2)</f>
        <v>0</v>
      </c>
      <c r="R132" s="224"/>
      <c r="S132" s="224" t="s">
        <v>221</v>
      </c>
      <c r="T132" s="224" t="s">
        <v>215</v>
      </c>
      <c r="U132" s="224">
        <v>0</v>
      </c>
      <c r="V132" s="224">
        <f>ROUND(E132*U132,2)</f>
        <v>0</v>
      </c>
      <c r="W132" s="22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234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1"/>
      <c r="B133" s="222"/>
      <c r="C133" s="249" t="s">
        <v>462</v>
      </c>
      <c r="D133" s="239"/>
      <c r="E133" s="239"/>
      <c r="F133" s="239"/>
      <c r="G133" s="239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218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33">
        <v>93</v>
      </c>
      <c r="B134" s="234" t="s">
        <v>463</v>
      </c>
      <c r="C134" s="248" t="s">
        <v>464</v>
      </c>
      <c r="D134" s="235" t="s">
        <v>213</v>
      </c>
      <c r="E134" s="236">
        <v>1</v>
      </c>
      <c r="F134" s="237"/>
      <c r="G134" s="238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0</v>
      </c>
      <c r="O134" s="224">
        <f>ROUND(E134*N134,2)</f>
        <v>0</v>
      </c>
      <c r="P134" s="224">
        <v>0</v>
      </c>
      <c r="Q134" s="224">
        <f>ROUND(E134*P134,2)</f>
        <v>0</v>
      </c>
      <c r="R134" s="224"/>
      <c r="S134" s="224" t="s">
        <v>221</v>
      </c>
      <c r="T134" s="224" t="s">
        <v>215</v>
      </c>
      <c r="U134" s="224">
        <v>0</v>
      </c>
      <c r="V134" s="224">
        <f>ROUND(E134*U134,2)</f>
        <v>0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234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21"/>
      <c r="B135" s="222"/>
      <c r="C135" s="249" t="s">
        <v>462</v>
      </c>
      <c r="D135" s="239"/>
      <c r="E135" s="239"/>
      <c r="F135" s="239"/>
      <c r="G135" s="239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218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40">
        <v>94</v>
      </c>
      <c r="B136" s="241" t="s">
        <v>262</v>
      </c>
      <c r="C136" s="250" t="s">
        <v>263</v>
      </c>
      <c r="D136" s="242" t="s">
        <v>264</v>
      </c>
      <c r="E136" s="243">
        <v>12</v>
      </c>
      <c r="F136" s="244"/>
      <c r="G136" s="245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0</v>
      </c>
      <c r="O136" s="224">
        <f>ROUND(E136*N136,2)</f>
        <v>0</v>
      </c>
      <c r="P136" s="224">
        <v>0</v>
      </c>
      <c r="Q136" s="224">
        <f>ROUND(E136*P136,2)</f>
        <v>0</v>
      </c>
      <c r="R136" s="224" t="s">
        <v>265</v>
      </c>
      <c r="S136" s="224" t="s">
        <v>214</v>
      </c>
      <c r="T136" s="224" t="s">
        <v>215</v>
      </c>
      <c r="U136" s="224">
        <v>1</v>
      </c>
      <c r="V136" s="224">
        <f>ROUND(E136*U136,2)</f>
        <v>12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266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x14ac:dyDescent="0.2">
      <c r="A137" s="227" t="s">
        <v>209</v>
      </c>
      <c r="B137" s="228" t="s">
        <v>177</v>
      </c>
      <c r="C137" s="247" t="s">
        <v>178</v>
      </c>
      <c r="D137" s="229"/>
      <c r="E137" s="230"/>
      <c r="F137" s="231"/>
      <c r="G137" s="232">
        <f>SUMIF(AG138:AG141,"&lt;&gt;NOR",G138:G141)</f>
        <v>0</v>
      </c>
      <c r="H137" s="226"/>
      <c r="I137" s="226">
        <f>SUM(I138:I141)</f>
        <v>0</v>
      </c>
      <c r="J137" s="226"/>
      <c r="K137" s="226">
        <f>SUM(K138:K141)</f>
        <v>0</v>
      </c>
      <c r="L137" s="226"/>
      <c r="M137" s="226">
        <f>SUM(M138:M141)</f>
        <v>0</v>
      </c>
      <c r="N137" s="226"/>
      <c r="O137" s="226">
        <f>SUM(O138:O141)</f>
        <v>0</v>
      </c>
      <c r="P137" s="226"/>
      <c r="Q137" s="226">
        <f>SUM(Q138:Q141)</f>
        <v>0</v>
      </c>
      <c r="R137" s="226"/>
      <c r="S137" s="226"/>
      <c r="T137" s="226"/>
      <c r="U137" s="226"/>
      <c r="V137" s="226">
        <f>SUM(V138:V141)</f>
        <v>1.06</v>
      </c>
      <c r="W137" s="226"/>
      <c r="AG137" t="s">
        <v>210</v>
      </c>
    </row>
    <row r="138" spans="1:60" outlineLevel="1" x14ac:dyDescent="0.2">
      <c r="A138" s="240">
        <v>95</v>
      </c>
      <c r="B138" s="241" t="s">
        <v>267</v>
      </c>
      <c r="C138" s="250" t="s">
        <v>268</v>
      </c>
      <c r="D138" s="242" t="s">
        <v>255</v>
      </c>
      <c r="E138" s="243">
        <v>1.8</v>
      </c>
      <c r="F138" s="244"/>
      <c r="G138" s="245">
        <f>ROUND(E138*F138,2)</f>
        <v>0</v>
      </c>
      <c r="H138" s="225"/>
      <c r="I138" s="224">
        <f>ROUND(E138*H138,2)</f>
        <v>0</v>
      </c>
      <c r="J138" s="225"/>
      <c r="K138" s="224">
        <f>ROUND(E138*J138,2)</f>
        <v>0</v>
      </c>
      <c r="L138" s="224">
        <v>21</v>
      </c>
      <c r="M138" s="224">
        <f>G138*(1+L138/100)</f>
        <v>0</v>
      </c>
      <c r="N138" s="224">
        <v>0</v>
      </c>
      <c r="O138" s="224">
        <f>ROUND(E138*N138,2)</f>
        <v>0</v>
      </c>
      <c r="P138" s="224">
        <v>0</v>
      </c>
      <c r="Q138" s="224">
        <f>ROUND(E138*P138,2)</f>
        <v>0</v>
      </c>
      <c r="R138" s="224"/>
      <c r="S138" s="224" t="s">
        <v>214</v>
      </c>
      <c r="T138" s="224" t="s">
        <v>215</v>
      </c>
      <c r="U138" s="224">
        <v>9.9000000000000005E-2</v>
      </c>
      <c r="V138" s="224">
        <f>ROUND(E138*U138,2)</f>
        <v>0.18</v>
      </c>
      <c r="W138" s="22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269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33">
        <v>96</v>
      </c>
      <c r="B139" s="234" t="s">
        <v>270</v>
      </c>
      <c r="C139" s="248" t="s">
        <v>271</v>
      </c>
      <c r="D139" s="235" t="s">
        <v>255</v>
      </c>
      <c r="E139" s="236">
        <v>1.8</v>
      </c>
      <c r="F139" s="237"/>
      <c r="G139" s="238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0</v>
      </c>
      <c r="O139" s="224">
        <f>ROUND(E139*N139,2)</f>
        <v>0</v>
      </c>
      <c r="P139" s="224">
        <v>0</v>
      </c>
      <c r="Q139" s="224">
        <f>ROUND(E139*P139,2)</f>
        <v>0</v>
      </c>
      <c r="R139" s="224"/>
      <c r="S139" s="224" t="s">
        <v>214</v>
      </c>
      <c r="T139" s="224" t="s">
        <v>233</v>
      </c>
      <c r="U139" s="224">
        <v>0.49</v>
      </c>
      <c r="V139" s="224">
        <f>ROUND(E139*U139,2)</f>
        <v>0.88</v>
      </c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269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21"/>
      <c r="B140" s="222"/>
      <c r="C140" s="249" t="s">
        <v>272</v>
      </c>
      <c r="D140" s="239"/>
      <c r="E140" s="239"/>
      <c r="F140" s="239"/>
      <c r="G140" s="239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218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40">
        <v>97</v>
      </c>
      <c r="B141" s="241" t="s">
        <v>273</v>
      </c>
      <c r="C141" s="250" t="s">
        <v>274</v>
      </c>
      <c r="D141" s="242" t="s">
        <v>255</v>
      </c>
      <c r="E141" s="243">
        <v>36</v>
      </c>
      <c r="F141" s="244"/>
      <c r="G141" s="245">
        <f>ROUND(E141*F141,2)</f>
        <v>0</v>
      </c>
      <c r="H141" s="225"/>
      <c r="I141" s="224">
        <f>ROUND(E141*H141,2)</f>
        <v>0</v>
      </c>
      <c r="J141" s="225"/>
      <c r="K141" s="224">
        <f>ROUND(E141*J141,2)</f>
        <v>0</v>
      </c>
      <c r="L141" s="224">
        <v>21</v>
      </c>
      <c r="M141" s="224">
        <f>G141*(1+L141/100)</f>
        <v>0</v>
      </c>
      <c r="N141" s="224">
        <v>0</v>
      </c>
      <c r="O141" s="224">
        <f>ROUND(E141*N141,2)</f>
        <v>0</v>
      </c>
      <c r="P141" s="224">
        <v>0</v>
      </c>
      <c r="Q141" s="224">
        <f>ROUND(E141*P141,2)</f>
        <v>0</v>
      </c>
      <c r="R141" s="224"/>
      <c r="S141" s="224" t="s">
        <v>214</v>
      </c>
      <c r="T141" s="224" t="s">
        <v>233</v>
      </c>
      <c r="U141" s="224">
        <v>0</v>
      </c>
      <c r="V141" s="224">
        <f>ROUND(E141*U141,2)</f>
        <v>0</v>
      </c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269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x14ac:dyDescent="0.2">
      <c r="A142" s="227" t="s">
        <v>209</v>
      </c>
      <c r="B142" s="228" t="s">
        <v>183</v>
      </c>
      <c r="C142" s="247" t="s">
        <v>30</v>
      </c>
      <c r="D142" s="229"/>
      <c r="E142" s="230"/>
      <c r="F142" s="231"/>
      <c r="G142" s="232">
        <f>SUMIF(AG143:AG143,"&lt;&gt;NOR",G143:G143)</f>
        <v>0</v>
      </c>
      <c r="H142" s="226"/>
      <c r="I142" s="226">
        <f>SUM(I143:I143)</f>
        <v>0</v>
      </c>
      <c r="J142" s="226"/>
      <c r="K142" s="226">
        <f>SUM(K143:K143)</f>
        <v>0</v>
      </c>
      <c r="L142" s="226"/>
      <c r="M142" s="226">
        <f>SUM(M143:M143)</f>
        <v>0</v>
      </c>
      <c r="N142" s="226"/>
      <c r="O142" s="226">
        <f>SUM(O143:O143)</f>
        <v>0</v>
      </c>
      <c r="P142" s="226"/>
      <c r="Q142" s="226">
        <f>SUM(Q143:Q143)</f>
        <v>0</v>
      </c>
      <c r="R142" s="226"/>
      <c r="S142" s="226"/>
      <c r="T142" s="226"/>
      <c r="U142" s="226"/>
      <c r="V142" s="226">
        <f>SUM(V143:V143)</f>
        <v>0</v>
      </c>
      <c r="W142" s="226"/>
      <c r="AG142" t="s">
        <v>210</v>
      </c>
    </row>
    <row r="143" spans="1:60" outlineLevel="1" x14ac:dyDescent="0.2">
      <c r="A143" s="233">
        <v>98</v>
      </c>
      <c r="B143" s="234" t="s">
        <v>465</v>
      </c>
      <c r="C143" s="248" t="s">
        <v>466</v>
      </c>
      <c r="D143" s="235" t="s">
        <v>314</v>
      </c>
      <c r="E143" s="236">
        <v>1</v>
      </c>
      <c r="F143" s="237"/>
      <c r="G143" s="238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0</v>
      </c>
      <c r="O143" s="224">
        <f>ROUND(E143*N143,2)</f>
        <v>0</v>
      </c>
      <c r="P143" s="224">
        <v>0</v>
      </c>
      <c r="Q143" s="224">
        <f>ROUND(E143*P143,2)</f>
        <v>0</v>
      </c>
      <c r="R143" s="224"/>
      <c r="S143" s="224" t="s">
        <v>221</v>
      </c>
      <c r="T143" s="224" t="s">
        <v>215</v>
      </c>
      <c r="U143" s="224">
        <v>0</v>
      </c>
      <c r="V143" s="224">
        <f>ROUND(E143*U143,2)</f>
        <v>0</v>
      </c>
      <c r="W143" s="22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234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x14ac:dyDescent="0.2">
      <c r="A144" s="5"/>
      <c r="B144" s="6"/>
      <c r="C144" s="251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E144">
        <v>15</v>
      </c>
      <c r="AF144">
        <v>21</v>
      </c>
    </row>
    <row r="145" spans="1:33" x14ac:dyDescent="0.2">
      <c r="A145" s="207"/>
      <c r="B145" s="208" t="s">
        <v>31</v>
      </c>
      <c r="C145" s="252"/>
      <c r="D145" s="209"/>
      <c r="E145" s="210"/>
      <c r="F145" s="210"/>
      <c r="G145" s="246">
        <f>G8+G10+G16+G18+G21+G24+G30+G37+G70+G87+G101+G111+G122+G125+G129+G131+G137+G142</f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AE145">
        <f>SUMIF(L7:L143,AE144,G7:G143)</f>
        <v>0</v>
      </c>
      <c r="AF145">
        <f>SUMIF(L7:L143,AF144,G7:G143)</f>
        <v>0</v>
      </c>
      <c r="AG145" t="s">
        <v>226</v>
      </c>
    </row>
    <row r="146" spans="1:33" x14ac:dyDescent="0.2">
      <c r="A146" s="5"/>
      <c r="B146" s="6"/>
      <c r="C146" s="251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33" x14ac:dyDescent="0.2">
      <c r="A147" s="5"/>
      <c r="B147" s="6"/>
      <c r="C147" s="251"/>
      <c r="D147" s="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33" x14ac:dyDescent="0.2">
      <c r="A148" s="211" t="s">
        <v>227</v>
      </c>
      <c r="B148" s="211"/>
      <c r="C148" s="253"/>
      <c r="D148" s="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33" x14ac:dyDescent="0.2">
      <c r="A149" s="212"/>
      <c r="B149" s="213"/>
      <c r="C149" s="254"/>
      <c r="D149" s="213"/>
      <c r="E149" s="213"/>
      <c r="F149" s="213"/>
      <c r="G149" s="21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AG149" t="s">
        <v>228</v>
      </c>
    </row>
    <row r="150" spans="1:33" x14ac:dyDescent="0.2">
      <c r="A150" s="215"/>
      <c r="B150" s="216"/>
      <c r="C150" s="255"/>
      <c r="D150" s="216"/>
      <c r="E150" s="216"/>
      <c r="F150" s="216"/>
      <c r="G150" s="21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33" x14ac:dyDescent="0.2">
      <c r="A151" s="215"/>
      <c r="B151" s="216"/>
      <c r="C151" s="255"/>
      <c r="D151" s="216"/>
      <c r="E151" s="216"/>
      <c r="F151" s="216"/>
      <c r="G151" s="21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33" x14ac:dyDescent="0.2">
      <c r="A152" s="215"/>
      <c r="B152" s="216"/>
      <c r="C152" s="255"/>
      <c r="D152" s="216"/>
      <c r="E152" s="216"/>
      <c r="F152" s="216"/>
      <c r="G152" s="21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33" x14ac:dyDescent="0.2">
      <c r="A153" s="218"/>
      <c r="B153" s="219"/>
      <c r="C153" s="256"/>
      <c r="D153" s="219"/>
      <c r="E153" s="219"/>
      <c r="F153" s="219"/>
      <c r="G153" s="22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33" x14ac:dyDescent="0.2">
      <c r="A154" s="5"/>
      <c r="B154" s="6"/>
      <c r="C154" s="251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33" x14ac:dyDescent="0.2">
      <c r="C155" s="257"/>
      <c r="D155" s="188"/>
      <c r="AG155" t="s">
        <v>229</v>
      </c>
    </row>
    <row r="156" spans="1:33" x14ac:dyDescent="0.2">
      <c r="D156" s="188"/>
    </row>
    <row r="157" spans="1:33" x14ac:dyDescent="0.2">
      <c r="D157" s="188"/>
    </row>
    <row r="158" spans="1:33" x14ac:dyDescent="0.2">
      <c r="D158" s="188"/>
    </row>
    <row r="159" spans="1:33" x14ac:dyDescent="0.2">
      <c r="D159" s="188"/>
    </row>
    <row r="160" spans="1:33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6">
    <mergeCell ref="C127:G127"/>
    <mergeCell ref="C133:G133"/>
    <mergeCell ref="C135:G135"/>
    <mergeCell ref="C140:G140"/>
    <mergeCell ref="C53:G53"/>
    <mergeCell ref="C55:G55"/>
    <mergeCell ref="C57:G57"/>
    <mergeCell ref="C59:G59"/>
    <mergeCell ref="C103:G103"/>
    <mergeCell ref="C105:G105"/>
    <mergeCell ref="C42:G42"/>
    <mergeCell ref="C44:G44"/>
    <mergeCell ref="C47:G47"/>
    <mergeCell ref="C48:G48"/>
    <mergeCell ref="C50:G50"/>
    <mergeCell ref="C51:G51"/>
    <mergeCell ref="A1:G1"/>
    <mergeCell ref="C2:G2"/>
    <mergeCell ref="C3:G3"/>
    <mergeCell ref="C4:G4"/>
    <mergeCell ref="A148:C148"/>
    <mergeCell ref="A149:G153"/>
    <mergeCell ref="C12:G12"/>
    <mergeCell ref="C15:G15"/>
    <mergeCell ref="C20:G20"/>
    <mergeCell ref="C32:G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78</v>
      </c>
      <c r="C3" s="193" t="s">
        <v>79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80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1.42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5.1100000000000003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5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1.42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5.1100000000000003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SUMIF(AG11:AG15,"&lt;&gt;NOR",G11:G15)</f>
        <v>0</v>
      </c>
      <c r="H10" s="226"/>
      <c r="I10" s="226">
        <f>SUM(I11:I15)</f>
        <v>0</v>
      </c>
      <c r="J10" s="226"/>
      <c r="K10" s="226">
        <f>SUM(K11:K15)</f>
        <v>0</v>
      </c>
      <c r="L10" s="226"/>
      <c r="M10" s="226">
        <f>SUM(M11:M15)</f>
        <v>0</v>
      </c>
      <c r="N10" s="226"/>
      <c r="O10" s="226">
        <f>SUM(O11:O15)</f>
        <v>0.2</v>
      </c>
      <c r="P10" s="226"/>
      <c r="Q10" s="226">
        <f>SUM(Q11:Q15)</f>
        <v>0</v>
      </c>
      <c r="R10" s="226"/>
      <c r="S10" s="226"/>
      <c r="T10" s="226"/>
      <c r="U10" s="226"/>
      <c r="V10" s="226">
        <f>SUM(V11:V15)</f>
        <v>2.4699999999999998</v>
      </c>
      <c r="W10" s="226"/>
      <c r="AG10" t="s">
        <v>210</v>
      </c>
    </row>
    <row r="11" spans="1:60" ht="22.5" outlineLevel="1" x14ac:dyDescent="0.2">
      <c r="A11" s="233">
        <v>2</v>
      </c>
      <c r="B11" s="234" t="s">
        <v>629</v>
      </c>
      <c r="C11" s="248" t="s">
        <v>630</v>
      </c>
      <c r="D11" s="235" t="s">
        <v>241</v>
      </c>
      <c r="E11" s="236">
        <v>2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1.8880000000000001E-2</v>
      </c>
      <c r="O11" s="224">
        <f>ROUND(E11*N11,2)</f>
        <v>0.04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0.38716</v>
      </c>
      <c r="V11" s="224">
        <f>ROUND(E11*U11,2)</f>
        <v>0.77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49" t="s">
        <v>282</v>
      </c>
      <c r="D12" s="239"/>
      <c r="E12" s="239"/>
      <c r="F12" s="239"/>
      <c r="G12" s="23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3</v>
      </c>
      <c r="B13" s="241" t="s">
        <v>278</v>
      </c>
      <c r="C13" s="250" t="s">
        <v>279</v>
      </c>
      <c r="D13" s="242" t="s">
        <v>241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0.10712000000000001</v>
      </c>
      <c r="O13" s="224">
        <f>ROUND(E13*N13,2)</f>
        <v>0.11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215</v>
      </c>
      <c r="U13" s="224">
        <v>0.69998000000000005</v>
      </c>
      <c r="V13" s="224">
        <f>ROUND(E13*U13,2)</f>
        <v>0.7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4</v>
      </c>
      <c r="B14" s="234" t="s">
        <v>280</v>
      </c>
      <c r="C14" s="248" t="s">
        <v>281</v>
      </c>
      <c r="D14" s="235" t="s">
        <v>241</v>
      </c>
      <c r="E14" s="236">
        <v>3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1.694E-2</v>
      </c>
      <c r="O14" s="224">
        <f>ROUND(E14*N14,2)</f>
        <v>0.05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215</v>
      </c>
      <c r="U14" s="224">
        <v>0.33481</v>
      </c>
      <c r="V14" s="224">
        <f>ROUND(E14*U14,2)</f>
        <v>1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49" t="s">
        <v>282</v>
      </c>
      <c r="D15" s="239"/>
      <c r="E15" s="239"/>
      <c r="F15" s="239"/>
      <c r="G15" s="239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218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127</v>
      </c>
      <c r="C16" s="247" t="s">
        <v>128</v>
      </c>
      <c r="D16" s="229"/>
      <c r="E16" s="230"/>
      <c r="F16" s="231"/>
      <c r="G16" s="232">
        <f>SUMIF(AG17:AG20,"&lt;&gt;NOR",G17:G20)</f>
        <v>0</v>
      </c>
      <c r="H16" s="226"/>
      <c r="I16" s="226">
        <f>SUM(I17:I20)</f>
        <v>0</v>
      </c>
      <c r="J16" s="226"/>
      <c r="K16" s="226">
        <f>SUM(K17:K20)</f>
        <v>0</v>
      </c>
      <c r="L16" s="226"/>
      <c r="M16" s="226">
        <f>SUM(M17:M20)</f>
        <v>0</v>
      </c>
      <c r="N16" s="226"/>
      <c r="O16" s="226">
        <f>SUM(O17:O20)</f>
        <v>0.01</v>
      </c>
      <c r="P16" s="226"/>
      <c r="Q16" s="226">
        <f>SUM(Q17:Q20)</f>
        <v>9.73</v>
      </c>
      <c r="R16" s="226"/>
      <c r="S16" s="226"/>
      <c r="T16" s="226"/>
      <c r="U16" s="226"/>
      <c r="V16" s="226">
        <f>SUM(V17:V20)</f>
        <v>32.25</v>
      </c>
      <c r="W16" s="226"/>
      <c r="AG16" t="s">
        <v>210</v>
      </c>
    </row>
    <row r="17" spans="1:60" ht="22.5" outlineLevel="1" x14ac:dyDescent="0.2">
      <c r="A17" s="233">
        <v>5</v>
      </c>
      <c r="B17" s="234" t="s">
        <v>287</v>
      </c>
      <c r="C17" s="248" t="s">
        <v>288</v>
      </c>
      <c r="D17" s="235" t="s">
        <v>277</v>
      </c>
      <c r="E17" s="236">
        <v>5</v>
      </c>
      <c r="F17" s="237"/>
      <c r="G17" s="238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1.82E-3</v>
      </c>
      <c r="O17" s="224">
        <f>ROUND(E17*N17,2)</f>
        <v>0.01</v>
      </c>
      <c r="P17" s="224">
        <v>1.8</v>
      </c>
      <c r="Q17" s="224">
        <f>ROUND(E17*P17,2)</f>
        <v>9</v>
      </c>
      <c r="R17" s="224"/>
      <c r="S17" s="224" t="s">
        <v>221</v>
      </c>
      <c r="T17" s="224" t="s">
        <v>215</v>
      </c>
      <c r="U17" s="224">
        <v>5.016</v>
      </c>
      <c r="V17" s="224">
        <f>ROUND(E17*U17,2)</f>
        <v>25.08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21"/>
      <c r="B18" s="222"/>
      <c r="C18" s="249" t="s">
        <v>289</v>
      </c>
      <c r="D18" s="239"/>
      <c r="E18" s="239"/>
      <c r="F18" s="239"/>
      <c r="G18" s="239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218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33">
        <v>6</v>
      </c>
      <c r="B19" s="234" t="s">
        <v>637</v>
      </c>
      <c r="C19" s="248" t="s">
        <v>638</v>
      </c>
      <c r="D19" s="235" t="s">
        <v>277</v>
      </c>
      <c r="E19" s="236">
        <v>2</v>
      </c>
      <c r="F19" s="237"/>
      <c r="G19" s="238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1.65E-3</v>
      </c>
      <c r="O19" s="224">
        <f>ROUND(E19*N19,2)</f>
        <v>0</v>
      </c>
      <c r="P19" s="224">
        <v>0.36499999999999999</v>
      </c>
      <c r="Q19" s="224">
        <f>ROUND(E19*P19,2)</f>
        <v>0.73</v>
      </c>
      <c r="R19" s="224"/>
      <c r="S19" s="224" t="s">
        <v>221</v>
      </c>
      <c r="T19" s="224" t="s">
        <v>215</v>
      </c>
      <c r="U19" s="224">
        <v>3.5859999999999999</v>
      </c>
      <c r="V19" s="224">
        <f>ROUND(E19*U19,2)</f>
        <v>7.17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49" t="s">
        <v>289</v>
      </c>
      <c r="D20" s="239"/>
      <c r="E20" s="239"/>
      <c r="F20" s="239"/>
      <c r="G20" s="239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218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x14ac:dyDescent="0.2">
      <c r="A21" s="227" t="s">
        <v>209</v>
      </c>
      <c r="B21" s="228" t="s">
        <v>129</v>
      </c>
      <c r="C21" s="247" t="s">
        <v>130</v>
      </c>
      <c r="D21" s="229"/>
      <c r="E21" s="230"/>
      <c r="F21" s="231"/>
      <c r="G21" s="232">
        <f>SUMIF(AG22:AG23,"&lt;&gt;NOR",G22:G23)</f>
        <v>0</v>
      </c>
      <c r="H21" s="226"/>
      <c r="I21" s="226">
        <f>SUM(I22:I23)</f>
        <v>0</v>
      </c>
      <c r="J21" s="226"/>
      <c r="K21" s="226">
        <f>SUM(K22:K23)</f>
        <v>0</v>
      </c>
      <c r="L21" s="226"/>
      <c r="M21" s="226">
        <f>SUM(M22:M23)</f>
        <v>0</v>
      </c>
      <c r="N21" s="226"/>
      <c r="O21" s="226">
        <f>SUM(O22:O23)</f>
        <v>0</v>
      </c>
      <c r="P21" s="226"/>
      <c r="Q21" s="226">
        <f>SUM(Q22:Q23)</f>
        <v>0</v>
      </c>
      <c r="R21" s="226"/>
      <c r="S21" s="226"/>
      <c r="T21" s="226"/>
      <c r="U21" s="226"/>
      <c r="V21" s="226">
        <f>SUM(V22:V23)</f>
        <v>1.39</v>
      </c>
      <c r="W21" s="226"/>
      <c r="AG21" t="s">
        <v>210</v>
      </c>
    </row>
    <row r="22" spans="1:60" outlineLevel="1" x14ac:dyDescent="0.2">
      <c r="A22" s="240">
        <v>7</v>
      </c>
      <c r="B22" s="241" t="s">
        <v>290</v>
      </c>
      <c r="C22" s="250" t="s">
        <v>291</v>
      </c>
      <c r="D22" s="242" t="s">
        <v>255</v>
      </c>
      <c r="E22" s="243">
        <v>1.6261000000000001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215</v>
      </c>
      <c r="U22" s="224">
        <v>0.85199999999999998</v>
      </c>
      <c r="V22" s="224">
        <f>ROUND(E22*U22,2)</f>
        <v>1.39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8</v>
      </c>
      <c r="B23" s="241" t="s">
        <v>292</v>
      </c>
      <c r="C23" s="250" t="s">
        <v>293</v>
      </c>
      <c r="D23" s="242" t="s">
        <v>255</v>
      </c>
      <c r="E23" s="243">
        <v>1.6261000000000001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215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256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131</v>
      </c>
      <c r="C24" s="247" t="s">
        <v>132</v>
      </c>
      <c r="D24" s="229"/>
      <c r="E24" s="230"/>
      <c r="F24" s="231"/>
      <c r="G24" s="232">
        <f>SUMIF(AG25:AG29,"&lt;&gt;NOR",G25:G29)</f>
        <v>0</v>
      </c>
      <c r="H24" s="226"/>
      <c r="I24" s="226">
        <f>SUM(I25:I29)</f>
        <v>0</v>
      </c>
      <c r="J24" s="226"/>
      <c r="K24" s="226">
        <f>SUM(K25:K29)</f>
        <v>0</v>
      </c>
      <c r="L24" s="226"/>
      <c r="M24" s="226">
        <f>SUM(M25:M29)</f>
        <v>0</v>
      </c>
      <c r="N24" s="226"/>
      <c r="O24" s="226">
        <f>SUM(O25:O29)</f>
        <v>0.05</v>
      </c>
      <c r="P24" s="226"/>
      <c r="Q24" s="226">
        <f>SUM(Q25:Q29)</f>
        <v>0</v>
      </c>
      <c r="R24" s="226"/>
      <c r="S24" s="226"/>
      <c r="T24" s="226"/>
      <c r="U24" s="226"/>
      <c r="V24" s="226">
        <f>SUM(V25:V29)</f>
        <v>13.99</v>
      </c>
      <c r="W24" s="226"/>
      <c r="AG24" t="s">
        <v>210</v>
      </c>
    </row>
    <row r="25" spans="1:60" outlineLevel="1" x14ac:dyDescent="0.2">
      <c r="A25" s="240">
        <v>9</v>
      </c>
      <c r="B25" s="241" t="s">
        <v>641</v>
      </c>
      <c r="C25" s="250" t="s">
        <v>642</v>
      </c>
      <c r="D25" s="242" t="s">
        <v>261</v>
      </c>
      <c r="E25" s="243">
        <v>122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0.114</v>
      </c>
      <c r="V25" s="224">
        <f>ROUND(E25*U25,2)</f>
        <v>13.91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10</v>
      </c>
      <c r="B26" s="241" t="s">
        <v>296</v>
      </c>
      <c r="C26" s="250" t="s">
        <v>297</v>
      </c>
      <c r="D26" s="242" t="s">
        <v>232</v>
      </c>
      <c r="E26" s="243">
        <v>2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298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40">
        <v>11</v>
      </c>
      <c r="B27" s="241" t="s">
        <v>970</v>
      </c>
      <c r="C27" s="250" t="s">
        <v>971</v>
      </c>
      <c r="D27" s="242" t="s">
        <v>261</v>
      </c>
      <c r="E27" s="243">
        <v>126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3.6999999999999999E-4</v>
      </c>
      <c r="O27" s="224">
        <f>ROUND(E27*N27,2)</f>
        <v>0.05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298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12</v>
      </c>
      <c r="B28" s="241" t="s">
        <v>303</v>
      </c>
      <c r="C28" s="250" t="s">
        <v>304</v>
      </c>
      <c r="D28" s="242" t="s">
        <v>255</v>
      </c>
      <c r="E28" s="243">
        <v>4.6620000000000002E-2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1.74</v>
      </c>
      <c r="V28" s="224">
        <f>ROUND(E28*U28,2)</f>
        <v>0.08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13</v>
      </c>
      <c r="B29" s="241" t="s">
        <v>305</v>
      </c>
      <c r="C29" s="250" t="s">
        <v>306</v>
      </c>
      <c r="D29" s="242" t="s">
        <v>255</v>
      </c>
      <c r="E29" s="243">
        <v>4.6620000000000002E-2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135</v>
      </c>
      <c r="C30" s="247" t="s">
        <v>136</v>
      </c>
      <c r="D30" s="229"/>
      <c r="E30" s="230"/>
      <c r="F30" s="231"/>
      <c r="G30" s="232">
        <f>SUMIF(AG31:AG52,"&lt;&gt;NOR",G31:G52)</f>
        <v>0</v>
      </c>
      <c r="H30" s="226"/>
      <c r="I30" s="226">
        <f>SUM(I31:I52)</f>
        <v>0</v>
      </c>
      <c r="J30" s="226"/>
      <c r="K30" s="226">
        <f>SUM(K31:K52)</f>
        <v>0</v>
      </c>
      <c r="L30" s="226"/>
      <c r="M30" s="226">
        <f>SUM(M31:M52)</f>
        <v>0</v>
      </c>
      <c r="N30" s="226"/>
      <c r="O30" s="226">
        <f>SUM(O31:O52)</f>
        <v>0.59</v>
      </c>
      <c r="P30" s="226"/>
      <c r="Q30" s="226">
        <f>SUM(Q31:Q52)</f>
        <v>0</v>
      </c>
      <c r="R30" s="226"/>
      <c r="S30" s="226"/>
      <c r="T30" s="226"/>
      <c r="U30" s="226"/>
      <c r="V30" s="226">
        <f>SUM(V31:V52)</f>
        <v>109.27</v>
      </c>
      <c r="W30" s="226"/>
      <c r="AG30" t="s">
        <v>210</v>
      </c>
    </row>
    <row r="31" spans="1:60" outlineLevel="1" x14ac:dyDescent="0.2">
      <c r="A31" s="240">
        <v>14</v>
      </c>
      <c r="B31" s="241" t="s">
        <v>325</v>
      </c>
      <c r="C31" s="250" t="s">
        <v>326</v>
      </c>
      <c r="D31" s="242" t="s">
        <v>232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0.16500000000000001</v>
      </c>
      <c r="V31" s="224">
        <f>ROUND(E31*U31,2)</f>
        <v>0.17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15</v>
      </c>
      <c r="B32" s="241" t="s">
        <v>972</v>
      </c>
      <c r="C32" s="250" t="s">
        <v>973</v>
      </c>
      <c r="D32" s="242" t="s">
        <v>232</v>
      </c>
      <c r="E32" s="243">
        <v>2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233</v>
      </c>
      <c r="U32" s="224">
        <v>0.22700000000000001</v>
      </c>
      <c r="V32" s="224">
        <f>ROUND(E32*U32,2)</f>
        <v>0.45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33">
        <v>16</v>
      </c>
      <c r="B33" s="234" t="s">
        <v>327</v>
      </c>
      <c r="C33" s="248" t="s">
        <v>328</v>
      </c>
      <c r="D33" s="235" t="s">
        <v>261</v>
      </c>
      <c r="E33" s="236">
        <v>160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2.9000000000000001E-2</v>
      </c>
      <c r="V33" s="224">
        <f>ROUND(E33*U33,2)</f>
        <v>4.6399999999999997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49" t="s">
        <v>329</v>
      </c>
      <c r="D34" s="239"/>
      <c r="E34" s="239"/>
      <c r="F34" s="239"/>
      <c r="G34" s="23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218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33">
        <v>17</v>
      </c>
      <c r="B35" s="234" t="s">
        <v>330</v>
      </c>
      <c r="C35" s="248" t="s">
        <v>331</v>
      </c>
      <c r="D35" s="235" t="s">
        <v>261</v>
      </c>
      <c r="E35" s="236">
        <v>160</v>
      </c>
      <c r="F35" s="237"/>
      <c r="G35" s="238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1.0000000000000001E-5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6.2E-2</v>
      </c>
      <c r="V35" s="224">
        <f>ROUND(E35*U35,2)</f>
        <v>9.92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49" t="s">
        <v>332</v>
      </c>
      <c r="D36" s="239"/>
      <c r="E36" s="239"/>
      <c r="F36" s="239"/>
      <c r="G36" s="23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218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33">
        <v>18</v>
      </c>
      <c r="B37" s="234" t="s">
        <v>333</v>
      </c>
      <c r="C37" s="248" t="s">
        <v>334</v>
      </c>
      <c r="D37" s="235" t="s">
        <v>261</v>
      </c>
      <c r="E37" s="236">
        <v>40</v>
      </c>
      <c r="F37" s="237"/>
      <c r="G37" s="238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3.9899999999999996E-3</v>
      </c>
      <c r="O37" s="224">
        <f>ROUND(E37*N37,2)</f>
        <v>0.16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233</v>
      </c>
      <c r="U37" s="224">
        <v>0.54290000000000005</v>
      </c>
      <c r="V37" s="224">
        <f>ROUND(E37*U37,2)</f>
        <v>21.72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49" t="s">
        <v>335</v>
      </c>
      <c r="D38" s="239"/>
      <c r="E38" s="239"/>
      <c r="F38" s="239"/>
      <c r="G38" s="239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218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21"/>
      <c r="B39" s="222"/>
      <c r="C39" s="259" t="s">
        <v>336</v>
      </c>
      <c r="D39" s="258"/>
      <c r="E39" s="258"/>
      <c r="F39" s="258"/>
      <c r="G39" s="258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218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33">
        <v>19</v>
      </c>
      <c r="B40" s="234" t="s">
        <v>975</v>
      </c>
      <c r="C40" s="248" t="s">
        <v>976</v>
      </c>
      <c r="D40" s="235" t="s">
        <v>261</v>
      </c>
      <c r="E40" s="236">
        <v>80</v>
      </c>
      <c r="F40" s="237"/>
      <c r="G40" s="238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5.3499999999999997E-3</v>
      </c>
      <c r="O40" s="224">
        <f>ROUND(E40*N40,2)</f>
        <v>0.43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233</v>
      </c>
      <c r="U40" s="224">
        <v>0.68279999999999996</v>
      </c>
      <c r="V40" s="224">
        <f>ROUND(E40*U40,2)</f>
        <v>54.62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49" t="s">
        <v>335</v>
      </c>
      <c r="D41" s="239"/>
      <c r="E41" s="239"/>
      <c r="F41" s="239"/>
      <c r="G41" s="239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218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59" t="s">
        <v>336</v>
      </c>
      <c r="D42" s="258"/>
      <c r="E42" s="258"/>
      <c r="F42" s="258"/>
      <c r="G42" s="258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218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33">
        <v>20</v>
      </c>
      <c r="B43" s="234" t="s">
        <v>977</v>
      </c>
      <c r="C43" s="248" t="s">
        <v>978</v>
      </c>
      <c r="D43" s="235" t="s">
        <v>261</v>
      </c>
      <c r="E43" s="236">
        <v>40</v>
      </c>
      <c r="F43" s="237"/>
      <c r="G43" s="238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5.0000000000000002E-5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233</v>
      </c>
      <c r="U43" s="224">
        <v>0.14199999999999999</v>
      </c>
      <c r="V43" s="224">
        <f>ROUND(E43*U43,2)</f>
        <v>5.68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49" t="s">
        <v>339</v>
      </c>
      <c r="D44" s="239"/>
      <c r="E44" s="239"/>
      <c r="F44" s="239"/>
      <c r="G44" s="239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218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33">
        <v>21</v>
      </c>
      <c r="B45" s="234" t="s">
        <v>340</v>
      </c>
      <c r="C45" s="248" t="s">
        <v>341</v>
      </c>
      <c r="D45" s="235" t="s">
        <v>261</v>
      </c>
      <c r="E45" s="236">
        <v>40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5.0000000000000002E-5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0.129</v>
      </c>
      <c r="V45" s="224">
        <f>ROUND(E45*U45,2)</f>
        <v>5.16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49" t="s">
        <v>339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33">
        <v>22</v>
      </c>
      <c r="B47" s="234" t="s">
        <v>979</v>
      </c>
      <c r="C47" s="248" t="s">
        <v>980</v>
      </c>
      <c r="D47" s="235" t="s">
        <v>261</v>
      </c>
      <c r="E47" s="236">
        <v>40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8.0000000000000007E-5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0.14199999999999999</v>
      </c>
      <c r="V47" s="224">
        <f>ROUND(E47*U47,2)</f>
        <v>5.68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49" t="s">
        <v>339</v>
      </c>
      <c r="D48" s="239"/>
      <c r="E48" s="239"/>
      <c r="F48" s="239"/>
      <c r="G48" s="23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218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0">
        <v>23</v>
      </c>
      <c r="B49" s="241" t="s">
        <v>344</v>
      </c>
      <c r="C49" s="250" t="s">
        <v>345</v>
      </c>
      <c r="D49" s="242" t="s">
        <v>232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1.8E-3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298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248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24</v>
      </c>
      <c r="B50" s="241" t="s">
        <v>981</v>
      </c>
      <c r="C50" s="250" t="s">
        <v>982</v>
      </c>
      <c r="D50" s="242" t="s">
        <v>232</v>
      </c>
      <c r="E50" s="243">
        <v>2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4.8000000000000001E-4</v>
      </c>
      <c r="O50" s="224">
        <f>ROUND(E50*N50,2)</f>
        <v>0</v>
      </c>
      <c r="P50" s="224">
        <v>0</v>
      </c>
      <c r="Q50" s="224">
        <f>ROUND(E50*P50,2)</f>
        <v>0</v>
      </c>
      <c r="R50" s="224" t="s">
        <v>495</v>
      </c>
      <c r="S50" s="224" t="s">
        <v>214</v>
      </c>
      <c r="T50" s="224" t="s">
        <v>298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248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25</v>
      </c>
      <c r="B51" s="241" t="s">
        <v>350</v>
      </c>
      <c r="C51" s="250" t="s">
        <v>351</v>
      </c>
      <c r="D51" s="242" t="s">
        <v>255</v>
      </c>
      <c r="E51" s="243">
        <v>0.59916000000000003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1.327</v>
      </c>
      <c r="V51" s="224">
        <f>ROUND(E51*U51,2)</f>
        <v>0.8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256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26</v>
      </c>
      <c r="B52" s="241" t="s">
        <v>352</v>
      </c>
      <c r="C52" s="250" t="s">
        <v>353</v>
      </c>
      <c r="D52" s="242" t="s">
        <v>255</v>
      </c>
      <c r="E52" s="243">
        <v>0.59916000000000003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214</v>
      </c>
      <c r="T52" s="224" t="s">
        <v>233</v>
      </c>
      <c r="U52" s="224">
        <v>0.72499999999999998</v>
      </c>
      <c r="V52" s="224">
        <f>ROUND(E52*U52,2)</f>
        <v>0.43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256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227" t="s">
        <v>209</v>
      </c>
      <c r="B53" s="228" t="s">
        <v>145</v>
      </c>
      <c r="C53" s="247" t="s">
        <v>146</v>
      </c>
      <c r="D53" s="229"/>
      <c r="E53" s="230"/>
      <c r="F53" s="231"/>
      <c r="G53" s="232">
        <f>SUMIF(AG54:AG60,"&lt;&gt;NOR",G54:G60)</f>
        <v>0</v>
      </c>
      <c r="H53" s="226"/>
      <c r="I53" s="226">
        <f>SUM(I54:I60)</f>
        <v>0</v>
      </c>
      <c r="J53" s="226"/>
      <c r="K53" s="226">
        <f>SUM(K54:K60)</f>
        <v>0</v>
      </c>
      <c r="L53" s="226"/>
      <c r="M53" s="226">
        <f>SUM(M54:M60)</f>
        <v>0</v>
      </c>
      <c r="N53" s="226"/>
      <c r="O53" s="226">
        <f>SUM(O54:O60)</f>
        <v>1.05</v>
      </c>
      <c r="P53" s="226"/>
      <c r="Q53" s="226">
        <f>SUM(Q54:Q60)</f>
        <v>0</v>
      </c>
      <c r="R53" s="226"/>
      <c r="S53" s="226"/>
      <c r="T53" s="226"/>
      <c r="U53" s="226"/>
      <c r="V53" s="226">
        <f>SUM(V54:V60)</f>
        <v>62.55</v>
      </c>
      <c r="W53" s="226"/>
      <c r="AG53" t="s">
        <v>210</v>
      </c>
    </row>
    <row r="54" spans="1:60" outlineLevel="1" x14ac:dyDescent="0.2">
      <c r="A54" s="233">
        <v>27</v>
      </c>
      <c r="B54" s="234" t="s">
        <v>722</v>
      </c>
      <c r="C54" s="248" t="s">
        <v>723</v>
      </c>
      <c r="D54" s="235" t="s">
        <v>261</v>
      </c>
      <c r="E54" s="236">
        <v>126</v>
      </c>
      <c r="F54" s="237"/>
      <c r="G54" s="238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8.2400000000000008E-3</v>
      </c>
      <c r="O54" s="224">
        <f>ROUND(E54*N54,2)</f>
        <v>1.04</v>
      </c>
      <c r="P54" s="224">
        <v>0</v>
      </c>
      <c r="Q54" s="224">
        <f>ROUND(E54*P54,2)</f>
        <v>0</v>
      </c>
      <c r="R54" s="224"/>
      <c r="S54" s="224" t="s">
        <v>214</v>
      </c>
      <c r="T54" s="224" t="s">
        <v>233</v>
      </c>
      <c r="U54" s="224">
        <v>0.442</v>
      </c>
      <c r="V54" s="224">
        <f>ROUND(E54*U54,2)</f>
        <v>55.69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49" t="s">
        <v>335</v>
      </c>
      <c r="D55" s="239"/>
      <c r="E55" s="239"/>
      <c r="F55" s="239"/>
      <c r="G55" s="239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218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33">
        <v>28</v>
      </c>
      <c r="B56" s="234" t="s">
        <v>412</v>
      </c>
      <c r="C56" s="248" t="s">
        <v>996</v>
      </c>
      <c r="D56" s="235" t="s">
        <v>261</v>
      </c>
      <c r="E56" s="236">
        <v>126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214</v>
      </c>
      <c r="T56" s="224" t="s">
        <v>233</v>
      </c>
      <c r="U56" s="224">
        <v>1.7999999999999999E-2</v>
      </c>
      <c r="V56" s="224">
        <f>ROUND(E56*U56,2)</f>
        <v>2.27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49" t="s">
        <v>329</v>
      </c>
      <c r="D57" s="239"/>
      <c r="E57" s="239"/>
      <c r="F57" s="239"/>
      <c r="G57" s="239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218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0">
        <v>29</v>
      </c>
      <c r="B58" s="241" t="s">
        <v>416</v>
      </c>
      <c r="C58" s="250" t="s">
        <v>417</v>
      </c>
      <c r="D58" s="242" t="s">
        <v>314</v>
      </c>
      <c r="E58" s="243">
        <v>1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0.01</v>
      </c>
      <c r="O58" s="224">
        <f>ROUND(E58*N58,2)</f>
        <v>0.01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215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40">
        <v>30</v>
      </c>
      <c r="B59" s="241" t="s">
        <v>422</v>
      </c>
      <c r="C59" s="250" t="s">
        <v>423</v>
      </c>
      <c r="D59" s="242" t="s">
        <v>255</v>
      </c>
      <c r="E59" s="243">
        <v>1.0482400000000001</v>
      </c>
      <c r="F59" s="244"/>
      <c r="G59" s="245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0</v>
      </c>
      <c r="O59" s="224">
        <f>ROUND(E59*N59,2)</f>
        <v>0</v>
      </c>
      <c r="P59" s="224">
        <v>0</v>
      </c>
      <c r="Q59" s="224">
        <f>ROUND(E59*P59,2)</f>
        <v>0</v>
      </c>
      <c r="R59" s="224"/>
      <c r="S59" s="224" t="s">
        <v>214</v>
      </c>
      <c r="T59" s="224" t="s">
        <v>233</v>
      </c>
      <c r="U59" s="224">
        <v>3.5630000000000002</v>
      </c>
      <c r="V59" s="224">
        <f>ROUND(E59*U59,2)</f>
        <v>3.73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256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40">
        <v>31</v>
      </c>
      <c r="B60" s="241" t="s">
        <v>424</v>
      </c>
      <c r="C60" s="250" t="s">
        <v>425</v>
      </c>
      <c r="D60" s="242" t="s">
        <v>255</v>
      </c>
      <c r="E60" s="243">
        <v>1.0482400000000001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214</v>
      </c>
      <c r="T60" s="224" t="s">
        <v>233</v>
      </c>
      <c r="U60" s="224">
        <v>0.81599999999999995</v>
      </c>
      <c r="V60" s="224">
        <f>ROUND(E60*U60,2)</f>
        <v>0.86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256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x14ac:dyDescent="0.2">
      <c r="A61" s="227" t="s">
        <v>209</v>
      </c>
      <c r="B61" s="228" t="s">
        <v>147</v>
      </c>
      <c r="C61" s="247" t="s">
        <v>148</v>
      </c>
      <c r="D61" s="229"/>
      <c r="E61" s="230"/>
      <c r="F61" s="231"/>
      <c r="G61" s="232">
        <f>SUMIF(AG62:AG65,"&lt;&gt;NOR",G62:G65)</f>
        <v>0</v>
      </c>
      <c r="H61" s="226"/>
      <c r="I61" s="226">
        <f>SUM(I62:I65)</f>
        <v>0</v>
      </c>
      <c r="J61" s="226"/>
      <c r="K61" s="226">
        <f>SUM(K62:K65)</f>
        <v>0</v>
      </c>
      <c r="L61" s="226"/>
      <c r="M61" s="226">
        <f>SUM(M62:M65)</f>
        <v>0</v>
      </c>
      <c r="N61" s="226"/>
      <c r="O61" s="226">
        <f>SUM(O62:O65)</f>
        <v>0</v>
      </c>
      <c r="P61" s="226"/>
      <c r="Q61" s="226">
        <f>SUM(Q62:Q65)</f>
        <v>0</v>
      </c>
      <c r="R61" s="226"/>
      <c r="S61" s="226"/>
      <c r="T61" s="226"/>
      <c r="U61" s="226"/>
      <c r="V61" s="226">
        <f>SUM(V62:V65)</f>
        <v>1.08</v>
      </c>
      <c r="W61" s="226"/>
      <c r="AG61" t="s">
        <v>210</v>
      </c>
    </row>
    <row r="62" spans="1:60" outlineLevel="1" x14ac:dyDescent="0.2">
      <c r="A62" s="240">
        <v>32</v>
      </c>
      <c r="B62" s="241" t="s">
        <v>738</v>
      </c>
      <c r="C62" s="250" t="s">
        <v>739</v>
      </c>
      <c r="D62" s="242" t="s">
        <v>232</v>
      </c>
      <c r="E62" s="243">
        <v>4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214</v>
      </c>
      <c r="T62" s="224" t="s">
        <v>233</v>
      </c>
      <c r="U62" s="224">
        <v>0.26800000000000002</v>
      </c>
      <c r="V62" s="224">
        <f>ROUND(E62*U62,2)</f>
        <v>1.07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40">
        <v>33</v>
      </c>
      <c r="B63" s="241" t="s">
        <v>749</v>
      </c>
      <c r="C63" s="250" t="s">
        <v>750</v>
      </c>
      <c r="D63" s="242" t="s">
        <v>232</v>
      </c>
      <c r="E63" s="243">
        <v>4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6.8000000000000005E-4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298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248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34</v>
      </c>
      <c r="B64" s="241" t="s">
        <v>444</v>
      </c>
      <c r="C64" s="250" t="s">
        <v>445</v>
      </c>
      <c r="D64" s="242" t="s">
        <v>255</v>
      </c>
      <c r="E64" s="243">
        <v>2.7200000000000002E-3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214</v>
      </c>
      <c r="T64" s="224" t="s">
        <v>233</v>
      </c>
      <c r="U64" s="224">
        <v>2.5750000000000002</v>
      </c>
      <c r="V64" s="224">
        <f>ROUND(E64*U64,2)</f>
        <v>0.01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256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40">
        <v>35</v>
      </c>
      <c r="B65" s="241" t="s">
        <v>446</v>
      </c>
      <c r="C65" s="250" t="s">
        <v>447</v>
      </c>
      <c r="D65" s="242" t="s">
        <v>255</v>
      </c>
      <c r="E65" s="243">
        <v>2.7200000000000002E-3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214</v>
      </c>
      <c r="T65" s="224" t="s">
        <v>233</v>
      </c>
      <c r="U65" s="224">
        <v>1.355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256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x14ac:dyDescent="0.2">
      <c r="A66" s="227" t="s">
        <v>209</v>
      </c>
      <c r="B66" s="228" t="s">
        <v>153</v>
      </c>
      <c r="C66" s="247" t="s">
        <v>154</v>
      </c>
      <c r="D66" s="229"/>
      <c r="E66" s="230"/>
      <c r="F66" s="231"/>
      <c r="G66" s="232">
        <f>SUMIF(AG67:AG68,"&lt;&gt;NOR",G67:G68)</f>
        <v>0</v>
      </c>
      <c r="H66" s="226"/>
      <c r="I66" s="226">
        <f>SUM(I67:I68)</f>
        <v>0</v>
      </c>
      <c r="J66" s="226"/>
      <c r="K66" s="226">
        <f>SUM(K67:K68)</f>
        <v>0</v>
      </c>
      <c r="L66" s="226"/>
      <c r="M66" s="226">
        <f>SUM(M67:M68)</f>
        <v>0</v>
      </c>
      <c r="N66" s="226"/>
      <c r="O66" s="226">
        <f>SUM(O67:O68)</f>
        <v>0.01</v>
      </c>
      <c r="P66" s="226"/>
      <c r="Q66" s="226">
        <f>SUM(Q67:Q68)</f>
        <v>0</v>
      </c>
      <c r="R66" s="226"/>
      <c r="S66" s="226"/>
      <c r="T66" s="226"/>
      <c r="U66" s="226"/>
      <c r="V66" s="226">
        <f>SUM(V67:V68)</f>
        <v>30.419999999999998</v>
      </c>
      <c r="W66" s="226"/>
      <c r="AG66" t="s">
        <v>210</v>
      </c>
    </row>
    <row r="67" spans="1:60" outlineLevel="1" x14ac:dyDescent="0.2">
      <c r="A67" s="240">
        <v>36</v>
      </c>
      <c r="B67" s="241" t="s">
        <v>448</v>
      </c>
      <c r="C67" s="250" t="s">
        <v>449</v>
      </c>
      <c r="D67" s="242" t="s">
        <v>450</v>
      </c>
      <c r="E67" s="243">
        <v>100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6.0000000000000002E-5</v>
      </c>
      <c r="O67" s="224">
        <f>ROUND(E67*N67,2)</f>
        <v>0.01</v>
      </c>
      <c r="P67" s="224">
        <v>0</v>
      </c>
      <c r="Q67" s="224">
        <f>ROUND(E67*P67,2)</f>
        <v>0</v>
      </c>
      <c r="R67" s="224"/>
      <c r="S67" s="224" t="s">
        <v>214</v>
      </c>
      <c r="T67" s="224" t="s">
        <v>233</v>
      </c>
      <c r="U67" s="224">
        <v>0.30399999999999999</v>
      </c>
      <c r="V67" s="224">
        <f>ROUND(E67*U67,2)</f>
        <v>30.4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234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40">
        <v>37</v>
      </c>
      <c r="B68" s="241" t="s">
        <v>451</v>
      </c>
      <c r="C68" s="250" t="s">
        <v>452</v>
      </c>
      <c r="D68" s="242" t="s">
        <v>255</v>
      </c>
      <c r="E68" s="243">
        <v>6.0000000000000001E-3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214</v>
      </c>
      <c r="T68" s="224" t="s">
        <v>233</v>
      </c>
      <c r="U68" s="224">
        <v>3.0059999999999998</v>
      </c>
      <c r="V68" s="224">
        <f>ROUND(E68*U68,2)</f>
        <v>0.02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256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x14ac:dyDescent="0.2">
      <c r="A69" s="227" t="s">
        <v>209</v>
      </c>
      <c r="B69" s="228" t="s">
        <v>155</v>
      </c>
      <c r="C69" s="247" t="s">
        <v>156</v>
      </c>
      <c r="D69" s="229"/>
      <c r="E69" s="230"/>
      <c r="F69" s="231"/>
      <c r="G69" s="232">
        <f>SUMIF(AG70:AG72,"&lt;&gt;NOR",G70:G72)</f>
        <v>0</v>
      </c>
      <c r="H69" s="226"/>
      <c r="I69" s="226">
        <f>SUM(I70:I72)</f>
        <v>0</v>
      </c>
      <c r="J69" s="226"/>
      <c r="K69" s="226">
        <f>SUM(K70:K72)</f>
        <v>0</v>
      </c>
      <c r="L69" s="226"/>
      <c r="M69" s="226">
        <f>SUM(M70:M72)</f>
        <v>0</v>
      </c>
      <c r="N69" s="226"/>
      <c r="O69" s="226">
        <f>SUM(O70:O72)</f>
        <v>0.01</v>
      </c>
      <c r="P69" s="226"/>
      <c r="Q69" s="226">
        <f>SUM(Q70:Q72)</f>
        <v>0</v>
      </c>
      <c r="R69" s="226"/>
      <c r="S69" s="226"/>
      <c r="T69" s="226"/>
      <c r="U69" s="226"/>
      <c r="V69" s="226">
        <f>SUM(V70:V72)</f>
        <v>17.04</v>
      </c>
      <c r="W69" s="226"/>
      <c r="AG69" t="s">
        <v>210</v>
      </c>
    </row>
    <row r="70" spans="1:60" outlineLevel="1" x14ac:dyDescent="0.2">
      <c r="A70" s="233">
        <v>38</v>
      </c>
      <c r="B70" s="234" t="s">
        <v>453</v>
      </c>
      <c r="C70" s="248" t="s">
        <v>454</v>
      </c>
      <c r="D70" s="235" t="s">
        <v>241</v>
      </c>
      <c r="E70" s="236">
        <v>6</v>
      </c>
      <c r="F70" s="237"/>
      <c r="G70" s="238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3.1E-4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214</v>
      </c>
      <c r="T70" s="224" t="s">
        <v>233</v>
      </c>
      <c r="U70" s="224">
        <v>0.40300000000000002</v>
      </c>
      <c r="V70" s="224">
        <f>ROUND(E70*U70,2)</f>
        <v>2.42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/>
      <c r="B71" s="222"/>
      <c r="C71" s="249" t="s">
        <v>455</v>
      </c>
      <c r="D71" s="239"/>
      <c r="E71" s="239"/>
      <c r="F71" s="239"/>
      <c r="G71" s="239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218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39</v>
      </c>
      <c r="B72" s="241" t="s">
        <v>456</v>
      </c>
      <c r="C72" s="250" t="s">
        <v>457</v>
      </c>
      <c r="D72" s="242" t="s">
        <v>261</v>
      </c>
      <c r="E72" s="243">
        <v>126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9.0000000000000006E-5</v>
      </c>
      <c r="O72" s="224">
        <f>ROUND(E72*N72,2)</f>
        <v>0.01</v>
      </c>
      <c r="P72" s="224">
        <v>0</v>
      </c>
      <c r="Q72" s="224">
        <f>ROUND(E72*P72,2)</f>
        <v>0</v>
      </c>
      <c r="R72" s="224"/>
      <c r="S72" s="224" t="s">
        <v>214</v>
      </c>
      <c r="T72" s="224" t="s">
        <v>233</v>
      </c>
      <c r="U72" s="224">
        <v>0.11600000000000001</v>
      </c>
      <c r="V72" s="224">
        <f>ROUND(E72*U72,2)</f>
        <v>14.62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x14ac:dyDescent="0.2">
      <c r="A73" s="227" t="s">
        <v>209</v>
      </c>
      <c r="B73" s="228" t="s">
        <v>177</v>
      </c>
      <c r="C73" s="247" t="s">
        <v>178</v>
      </c>
      <c r="D73" s="229"/>
      <c r="E73" s="230"/>
      <c r="F73" s="231"/>
      <c r="G73" s="232">
        <f>SUMIF(AG74:AG77,"&lt;&gt;NOR",G74:G77)</f>
        <v>0</v>
      </c>
      <c r="H73" s="226"/>
      <c r="I73" s="226">
        <f>SUM(I74:I77)</f>
        <v>0</v>
      </c>
      <c r="J73" s="226"/>
      <c r="K73" s="226">
        <f>SUM(K74:K77)</f>
        <v>0</v>
      </c>
      <c r="L73" s="226"/>
      <c r="M73" s="226">
        <f>SUM(M74:M77)</f>
        <v>0</v>
      </c>
      <c r="N73" s="226"/>
      <c r="O73" s="226">
        <f>SUM(O74:O77)</f>
        <v>0</v>
      </c>
      <c r="P73" s="226"/>
      <c r="Q73" s="226">
        <f>SUM(Q74:Q77)</f>
        <v>0</v>
      </c>
      <c r="R73" s="226"/>
      <c r="S73" s="226"/>
      <c r="T73" s="226"/>
      <c r="U73" s="226"/>
      <c r="V73" s="226">
        <f>SUM(V74:V77)</f>
        <v>5.7299999999999995</v>
      </c>
      <c r="W73" s="226"/>
      <c r="AG73" t="s">
        <v>210</v>
      </c>
    </row>
    <row r="74" spans="1:60" outlineLevel="1" x14ac:dyDescent="0.2">
      <c r="A74" s="240">
        <v>40</v>
      </c>
      <c r="B74" s="241" t="s">
        <v>267</v>
      </c>
      <c r="C74" s="250" t="s">
        <v>268</v>
      </c>
      <c r="D74" s="242" t="s">
        <v>255</v>
      </c>
      <c r="E74" s="243">
        <v>9.73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214</v>
      </c>
      <c r="T74" s="224" t="s">
        <v>215</v>
      </c>
      <c r="U74" s="224">
        <v>9.9000000000000005E-2</v>
      </c>
      <c r="V74" s="224">
        <f>ROUND(E74*U74,2)</f>
        <v>0.96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269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33">
        <v>41</v>
      </c>
      <c r="B75" s="234" t="s">
        <v>270</v>
      </c>
      <c r="C75" s="248" t="s">
        <v>271</v>
      </c>
      <c r="D75" s="235" t="s">
        <v>255</v>
      </c>
      <c r="E75" s="236">
        <v>9.73</v>
      </c>
      <c r="F75" s="237"/>
      <c r="G75" s="238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214</v>
      </c>
      <c r="T75" s="224" t="s">
        <v>215</v>
      </c>
      <c r="U75" s="224">
        <v>0.49</v>
      </c>
      <c r="V75" s="224">
        <f>ROUND(E75*U75,2)</f>
        <v>4.7699999999999996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269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21"/>
      <c r="B76" s="222"/>
      <c r="C76" s="249" t="s">
        <v>272</v>
      </c>
      <c r="D76" s="239"/>
      <c r="E76" s="239"/>
      <c r="F76" s="239"/>
      <c r="G76" s="239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218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33">
        <v>42</v>
      </c>
      <c r="B77" s="234" t="s">
        <v>273</v>
      </c>
      <c r="C77" s="248" t="s">
        <v>274</v>
      </c>
      <c r="D77" s="235" t="s">
        <v>255</v>
      </c>
      <c r="E77" s="236">
        <v>194.6</v>
      </c>
      <c r="F77" s="237"/>
      <c r="G77" s="238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214</v>
      </c>
      <c r="T77" s="224" t="s">
        <v>215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269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x14ac:dyDescent="0.2">
      <c r="A78" s="5"/>
      <c r="B78" s="6"/>
      <c r="C78" s="251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E78">
        <v>15</v>
      </c>
      <c r="AF78">
        <v>21</v>
      </c>
    </row>
    <row r="79" spans="1:60" x14ac:dyDescent="0.2">
      <c r="A79" s="207"/>
      <c r="B79" s="208" t="s">
        <v>31</v>
      </c>
      <c r="C79" s="252"/>
      <c r="D79" s="209"/>
      <c r="E79" s="210"/>
      <c r="F79" s="210"/>
      <c r="G79" s="246">
        <f>G8+G10+G16+G21+G24+G30+G53+G61+G66+G69+G73</f>
        <v>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E79">
        <f>SUMIF(L7:L77,AE78,G7:G77)</f>
        <v>0</v>
      </c>
      <c r="AF79">
        <f>SUMIF(L7:L77,AF78,G7:G77)</f>
        <v>0</v>
      </c>
      <c r="AG79" t="s">
        <v>226</v>
      </c>
    </row>
    <row r="80" spans="1:60" x14ac:dyDescent="0.2">
      <c r="A80" s="5"/>
      <c r="B80" s="6"/>
      <c r="C80" s="251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">
      <c r="A81" s="5"/>
      <c r="B81" s="6"/>
      <c r="C81" s="251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A82" s="211" t="s">
        <v>227</v>
      </c>
      <c r="B82" s="211"/>
      <c r="C82" s="253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12"/>
      <c r="B83" s="213"/>
      <c r="C83" s="254"/>
      <c r="D83" s="213"/>
      <c r="E83" s="213"/>
      <c r="F83" s="213"/>
      <c r="G83" s="21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G83" t="s">
        <v>228</v>
      </c>
    </row>
    <row r="84" spans="1:33" x14ac:dyDescent="0.2">
      <c r="A84" s="215"/>
      <c r="B84" s="216"/>
      <c r="C84" s="255"/>
      <c r="D84" s="216"/>
      <c r="E84" s="216"/>
      <c r="F84" s="216"/>
      <c r="G84" s="21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A85" s="215"/>
      <c r="B85" s="216"/>
      <c r="C85" s="255"/>
      <c r="D85" s="216"/>
      <c r="E85" s="216"/>
      <c r="F85" s="216"/>
      <c r="G85" s="21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">
      <c r="A86" s="215"/>
      <c r="B86" s="216"/>
      <c r="C86" s="255"/>
      <c r="D86" s="216"/>
      <c r="E86" s="216"/>
      <c r="F86" s="216"/>
      <c r="G86" s="21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A87" s="218"/>
      <c r="B87" s="219"/>
      <c r="C87" s="256"/>
      <c r="D87" s="219"/>
      <c r="E87" s="219"/>
      <c r="F87" s="219"/>
      <c r="G87" s="22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">
      <c r="A88" s="5"/>
      <c r="B88" s="6"/>
      <c r="C88" s="251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 x14ac:dyDescent="0.2">
      <c r="C89" s="257"/>
      <c r="D89" s="188"/>
      <c r="AG89" t="s">
        <v>229</v>
      </c>
    </row>
    <row r="90" spans="1:33" x14ac:dyDescent="0.2">
      <c r="D90" s="188"/>
    </row>
    <row r="91" spans="1:33" x14ac:dyDescent="0.2">
      <c r="D91" s="188"/>
    </row>
    <row r="92" spans="1:33" x14ac:dyDescent="0.2">
      <c r="D92" s="188"/>
    </row>
    <row r="93" spans="1:33" x14ac:dyDescent="0.2">
      <c r="D93" s="188"/>
    </row>
    <row r="94" spans="1:33" x14ac:dyDescent="0.2">
      <c r="D94" s="188"/>
    </row>
    <row r="95" spans="1:33" x14ac:dyDescent="0.2">
      <c r="D95" s="188"/>
    </row>
    <row r="96" spans="1:33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3">
    <mergeCell ref="C76:G76"/>
    <mergeCell ref="C44:G44"/>
    <mergeCell ref="C46:G46"/>
    <mergeCell ref="C48:G48"/>
    <mergeCell ref="C55:G55"/>
    <mergeCell ref="C57:G57"/>
    <mergeCell ref="C71:G71"/>
    <mergeCell ref="C34:G34"/>
    <mergeCell ref="C36:G36"/>
    <mergeCell ref="C38:G38"/>
    <mergeCell ref="C39:G39"/>
    <mergeCell ref="C41:G41"/>
    <mergeCell ref="C42:G42"/>
    <mergeCell ref="A1:G1"/>
    <mergeCell ref="C2:G2"/>
    <mergeCell ref="C3:G3"/>
    <mergeCell ref="C4:G4"/>
    <mergeCell ref="A82:C82"/>
    <mergeCell ref="A83:G87"/>
    <mergeCell ref="C12:G12"/>
    <mergeCell ref="C15:G15"/>
    <mergeCell ref="C18:G18"/>
    <mergeCell ref="C20:G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78</v>
      </c>
      <c r="C3" s="193" t="s">
        <v>79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SUMIF(AG9:AG36,"&lt;&gt;NOR",G9:G36)</f>
        <v>0</v>
      </c>
      <c r="H8" s="226"/>
      <c r="I8" s="226">
        <f>SUM(I9:I36)</f>
        <v>0</v>
      </c>
      <c r="J8" s="226"/>
      <c r="K8" s="226">
        <f>SUM(K9:K36)</f>
        <v>0</v>
      </c>
      <c r="L8" s="226"/>
      <c r="M8" s="226">
        <f>SUM(M9:M36)</f>
        <v>0</v>
      </c>
      <c r="N8" s="226"/>
      <c r="O8" s="226">
        <f>SUM(O9:O36)</f>
        <v>0.22000000000000003</v>
      </c>
      <c r="P8" s="226"/>
      <c r="Q8" s="226">
        <f>SUM(Q9:Q36)</f>
        <v>0</v>
      </c>
      <c r="R8" s="226"/>
      <c r="S8" s="226"/>
      <c r="T8" s="226"/>
      <c r="U8" s="226"/>
      <c r="V8" s="226">
        <f>SUM(V9:V36)</f>
        <v>13.1</v>
      </c>
      <c r="W8" s="226"/>
      <c r="AG8" t="s">
        <v>210</v>
      </c>
    </row>
    <row r="9" spans="1:60" outlineLevel="1" x14ac:dyDescent="0.2">
      <c r="A9" s="233">
        <v>1</v>
      </c>
      <c r="B9" s="234" t="s">
        <v>469</v>
      </c>
      <c r="C9" s="248" t="s">
        <v>470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1.455E-2</v>
      </c>
      <c r="O9" s="224">
        <f>ROUND(E9*N9,2)</f>
        <v>0.09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0.78400000000000003</v>
      </c>
      <c r="V9" s="224">
        <f>ROUND(E9*U9,2)</f>
        <v>4.7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471</v>
      </c>
      <c r="C12" s="248" t="s">
        <v>472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1.2489999999999999E-2</v>
      </c>
      <c r="O12" s="224">
        <f>ROUND(E12*N12,2)</f>
        <v>7.0000000000000007E-2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0.70399999999999996</v>
      </c>
      <c r="V12" s="224">
        <f>ROUND(E12*U12,2)</f>
        <v>4.22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3</v>
      </c>
      <c r="B15" s="241" t="s">
        <v>473</v>
      </c>
      <c r="C15" s="250" t="s">
        <v>474</v>
      </c>
      <c r="D15" s="242" t="s">
        <v>261</v>
      </c>
      <c r="E15" s="243">
        <v>1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3.0100000000000001E-3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0.28999999999999998</v>
      </c>
      <c r="V15" s="224">
        <f>ROUND(E15*U15,2)</f>
        <v>0.28999999999999998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4</v>
      </c>
      <c r="B16" s="241" t="s">
        <v>475</v>
      </c>
      <c r="C16" s="250" t="s">
        <v>476</v>
      </c>
      <c r="D16" s="242" t="s">
        <v>314</v>
      </c>
      <c r="E16" s="243">
        <v>1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1.8000000000000001E-4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214</v>
      </c>
      <c r="T16" s="224" t="s">
        <v>233</v>
      </c>
      <c r="U16" s="224">
        <v>0.83799999999999997</v>
      </c>
      <c r="V16" s="224">
        <f>ROUND(E16*U16,2)</f>
        <v>0.84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234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5</v>
      </c>
      <c r="B17" s="241" t="s">
        <v>477</v>
      </c>
      <c r="C17" s="250" t="s">
        <v>478</v>
      </c>
      <c r="D17" s="242" t="s">
        <v>261</v>
      </c>
      <c r="E17" s="243">
        <v>5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233</v>
      </c>
      <c r="U17" s="224">
        <v>6.2E-2</v>
      </c>
      <c r="V17" s="224">
        <f>ROUND(E17*U17,2)</f>
        <v>0.31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6</v>
      </c>
      <c r="B18" s="241" t="s">
        <v>786</v>
      </c>
      <c r="C18" s="250" t="s">
        <v>787</v>
      </c>
      <c r="D18" s="242" t="s">
        <v>232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3.0000000000000001E-5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0.20599999999999999</v>
      </c>
      <c r="V18" s="224">
        <f>ROUND(E18*U18,2)</f>
        <v>0.21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7</v>
      </c>
      <c r="B19" s="241" t="s">
        <v>481</v>
      </c>
      <c r="C19" s="250" t="s">
        <v>482</v>
      </c>
      <c r="D19" s="242" t="s">
        <v>232</v>
      </c>
      <c r="E19" s="243">
        <v>2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3.0000000000000001E-5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0.22700000000000001</v>
      </c>
      <c r="V19" s="224">
        <f>ROUND(E19*U19,2)</f>
        <v>0.45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8</v>
      </c>
      <c r="B20" s="241" t="s">
        <v>483</v>
      </c>
      <c r="C20" s="250" t="s">
        <v>484</v>
      </c>
      <c r="D20" s="242" t="s">
        <v>314</v>
      </c>
      <c r="E20" s="243">
        <v>1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5.9999999999999995E-4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0.3</v>
      </c>
      <c r="V20" s="224">
        <f>ROUND(E20*U20,2)</f>
        <v>0.3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9</v>
      </c>
      <c r="B21" s="241" t="s">
        <v>485</v>
      </c>
      <c r="C21" s="250" t="s">
        <v>486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1.7000000000000001E-4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0.17299999999999999</v>
      </c>
      <c r="V21" s="224">
        <f>ROUND(E21*U21,2)</f>
        <v>0.17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40">
        <v>10</v>
      </c>
      <c r="B22" s="241" t="s">
        <v>364</v>
      </c>
      <c r="C22" s="250" t="s">
        <v>487</v>
      </c>
      <c r="D22" s="242" t="s">
        <v>261</v>
      </c>
      <c r="E22" s="243">
        <v>5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3.6999999999999999E-4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3.1E-2</v>
      </c>
      <c r="V22" s="224">
        <f>ROUND(E22*U22,2)</f>
        <v>0.16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11</v>
      </c>
      <c r="B23" s="241" t="s">
        <v>488</v>
      </c>
      <c r="C23" s="250" t="s">
        <v>489</v>
      </c>
      <c r="D23" s="242" t="s">
        <v>261</v>
      </c>
      <c r="E23" s="243">
        <v>5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1.9E-2</v>
      </c>
      <c r="V23" s="224">
        <f>ROUND(E23*U23,2)</f>
        <v>0.1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12</v>
      </c>
      <c r="B24" s="241" t="s">
        <v>436</v>
      </c>
      <c r="C24" s="250" t="s">
        <v>490</v>
      </c>
      <c r="D24" s="242" t="s">
        <v>232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2.5699999999999998E-3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0.433</v>
      </c>
      <c r="V24" s="224">
        <f>ROUND(E24*U24,2)</f>
        <v>0.43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13</v>
      </c>
      <c r="B25" s="241" t="s">
        <v>491</v>
      </c>
      <c r="C25" s="250" t="s">
        <v>492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2.5699999999999998E-3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0.433</v>
      </c>
      <c r="V25" s="224">
        <f>ROUND(E25*U25,2)</f>
        <v>0.43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14</v>
      </c>
      <c r="B26" s="241" t="s">
        <v>493</v>
      </c>
      <c r="C26" s="250" t="s">
        <v>494</v>
      </c>
      <c r="D26" s="242" t="s">
        <v>232</v>
      </c>
      <c r="E26" s="243">
        <v>6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1.2999999999999999E-4</v>
      </c>
      <c r="O26" s="224">
        <f>ROUND(E26*N26,2)</f>
        <v>0</v>
      </c>
      <c r="P26" s="224">
        <v>0</v>
      </c>
      <c r="Q26" s="224">
        <f>ROUND(E26*P26,2)</f>
        <v>0</v>
      </c>
      <c r="R26" s="224" t="s">
        <v>495</v>
      </c>
      <c r="S26" s="224" t="s">
        <v>214</v>
      </c>
      <c r="T26" s="224" t="s">
        <v>298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15</v>
      </c>
      <c r="B27" s="241" t="s">
        <v>499</v>
      </c>
      <c r="C27" s="250" t="s">
        <v>500</v>
      </c>
      <c r="D27" s="242" t="s">
        <v>232</v>
      </c>
      <c r="E27" s="243">
        <v>2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9.0000000000000006E-5</v>
      </c>
      <c r="O27" s="224">
        <f>ROUND(E27*N27,2)</f>
        <v>0</v>
      </c>
      <c r="P27" s="224">
        <v>0</v>
      </c>
      <c r="Q27" s="224">
        <f>ROUND(E27*P27,2)</f>
        <v>0</v>
      </c>
      <c r="R27" s="224" t="s">
        <v>495</v>
      </c>
      <c r="S27" s="224" t="s">
        <v>214</v>
      </c>
      <c r="T27" s="224" t="s">
        <v>498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16</v>
      </c>
      <c r="B28" s="241" t="s">
        <v>806</v>
      </c>
      <c r="C28" s="250" t="s">
        <v>960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3.8000000000000002E-4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298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17</v>
      </c>
      <c r="B29" s="241" t="s">
        <v>503</v>
      </c>
      <c r="C29" s="250" t="s">
        <v>504</v>
      </c>
      <c r="D29" s="242" t="s">
        <v>232</v>
      </c>
      <c r="E29" s="243">
        <v>1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6.0999999999999997E-4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298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ht="22.5" outlineLevel="1" x14ac:dyDescent="0.2">
      <c r="A30" s="240">
        <v>18</v>
      </c>
      <c r="B30" s="241" t="s">
        <v>505</v>
      </c>
      <c r="C30" s="250" t="s">
        <v>506</v>
      </c>
      <c r="D30" s="242" t="s">
        <v>277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8.9999999999999993E-3</v>
      </c>
      <c r="O30" s="224">
        <f>ROUND(E30*N30,2)</f>
        <v>0.01</v>
      </c>
      <c r="P30" s="224">
        <v>0</v>
      </c>
      <c r="Q30" s="224">
        <f>ROUND(E30*P30,2)</f>
        <v>0</v>
      </c>
      <c r="R30" s="224"/>
      <c r="S30" s="224" t="s">
        <v>221</v>
      </c>
      <c r="T30" s="224" t="s">
        <v>215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40">
        <v>19</v>
      </c>
      <c r="B31" s="241" t="s">
        <v>507</v>
      </c>
      <c r="C31" s="250" t="s">
        <v>508</v>
      </c>
      <c r="D31" s="242" t="s">
        <v>277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1.9E-3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215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33.75" outlineLevel="1" x14ac:dyDescent="0.2">
      <c r="A32" s="240">
        <v>20</v>
      </c>
      <c r="B32" s="241" t="s">
        <v>509</v>
      </c>
      <c r="C32" s="250" t="s">
        <v>510</v>
      </c>
      <c r="D32" s="242" t="s">
        <v>277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1E-3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40">
        <v>21</v>
      </c>
      <c r="B33" s="241" t="s">
        <v>511</v>
      </c>
      <c r="C33" s="250" t="s">
        <v>512</v>
      </c>
      <c r="D33" s="242" t="s">
        <v>277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5.0000000000000001E-4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215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22</v>
      </c>
      <c r="B34" s="241" t="s">
        <v>420</v>
      </c>
      <c r="C34" s="250" t="s">
        <v>421</v>
      </c>
      <c r="D34" s="242" t="s">
        <v>314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0.05</v>
      </c>
      <c r="O34" s="224">
        <f>ROUND(E34*N34,2)</f>
        <v>0.05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23</v>
      </c>
      <c r="B35" s="241" t="s">
        <v>513</v>
      </c>
      <c r="C35" s="250" t="s">
        <v>514</v>
      </c>
      <c r="D35" s="242" t="s">
        <v>255</v>
      </c>
      <c r="E35" s="243">
        <v>0.23763000000000001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1.333</v>
      </c>
      <c r="V35" s="224">
        <f>ROUND(E35*U35,2)</f>
        <v>0.32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256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24</v>
      </c>
      <c r="B36" s="241" t="s">
        <v>515</v>
      </c>
      <c r="C36" s="250" t="s">
        <v>516</v>
      </c>
      <c r="D36" s="242" t="s">
        <v>255</v>
      </c>
      <c r="E36" s="243">
        <v>0.23763000000000001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233</v>
      </c>
      <c r="U36" s="224">
        <v>0.72799999999999998</v>
      </c>
      <c r="V36" s="224">
        <f>ROUND(E36*U36,2)</f>
        <v>0.17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256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7" t="s">
        <v>209</v>
      </c>
      <c r="B37" s="228" t="s">
        <v>153</v>
      </c>
      <c r="C37" s="247" t="s">
        <v>154</v>
      </c>
      <c r="D37" s="229"/>
      <c r="E37" s="230"/>
      <c r="F37" s="231"/>
      <c r="G37" s="232">
        <f>SUMIF(AG38:AG39,"&lt;&gt;NOR",G38:G39)</f>
        <v>0</v>
      </c>
      <c r="H37" s="226"/>
      <c r="I37" s="226">
        <f>SUM(I38:I39)</f>
        <v>0</v>
      </c>
      <c r="J37" s="226"/>
      <c r="K37" s="226">
        <f>SUM(K38:K39)</f>
        <v>0</v>
      </c>
      <c r="L37" s="226"/>
      <c r="M37" s="226">
        <f>SUM(M38:M39)</f>
        <v>0</v>
      </c>
      <c r="N37" s="226"/>
      <c r="O37" s="226">
        <f>SUM(O38:O39)</f>
        <v>0</v>
      </c>
      <c r="P37" s="226"/>
      <c r="Q37" s="226">
        <f>SUM(Q38:Q39)</f>
        <v>0</v>
      </c>
      <c r="R37" s="226"/>
      <c r="S37" s="226"/>
      <c r="T37" s="226"/>
      <c r="U37" s="226"/>
      <c r="V37" s="226">
        <f>SUM(V38:V39)</f>
        <v>3.04</v>
      </c>
      <c r="W37" s="226"/>
      <c r="AG37" t="s">
        <v>210</v>
      </c>
    </row>
    <row r="38" spans="1:60" outlineLevel="1" x14ac:dyDescent="0.2">
      <c r="A38" s="240">
        <v>25</v>
      </c>
      <c r="B38" s="241" t="s">
        <v>448</v>
      </c>
      <c r="C38" s="250" t="s">
        <v>449</v>
      </c>
      <c r="D38" s="242" t="s">
        <v>450</v>
      </c>
      <c r="E38" s="243">
        <v>10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6.0000000000000002E-5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0.30399999999999999</v>
      </c>
      <c r="V38" s="224">
        <f>ROUND(E38*U38,2)</f>
        <v>3.04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26</v>
      </c>
      <c r="B39" s="241" t="s">
        <v>451</v>
      </c>
      <c r="C39" s="250" t="s">
        <v>452</v>
      </c>
      <c r="D39" s="242" t="s">
        <v>255</v>
      </c>
      <c r="E39" s="243">
        <v>5.9999999999999995E-4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3.0059999999999998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x14ac:dyDescent="0.2">
      <c r="A40" s="227" t="s">
        <v>209</v>
      </c>
      <c r="B40" s="228" t="s">
        <v>155</v>
      </c>
      <c r="C40" s="247" t="s">
        <v>156</v>
      </c>
      <c r="D40" s="229"/>
      <c r="E40" s="230"/>
      <c r="F40" s="231"/>
      <c r="G40" s="232">
        <f>SUMIF(AG41:AG43,"&lt;&gt;NOR",G41:G43)</f>
        <v>0</v>
      </c>
      <c r="H40" s="226"/>
      <c r="I40" s="226">
        <f>SUM(I41:I43)</f>
        <v>0</v>
      </c>
      <c r="J40" s="226"/>
      <c r="K40" s="226">
        <f>SUM(K41:K43)</f>
        <v>0</v>
      </c>
      <c r="L40" s="226"/>
      <c r="M40" s="226">
        <f>SUM(M41:M43)</f>
        <v>0</v>
      </c>
      <c r="N40" s="226"/>
      <c r="O40" s="226">
        <f>SUM(O41:O43)</f>
        <v>0</v>
      </c>
      <c r="P40" s="226"/>
      <c r="Q40" s="226">
        <f>SUM(Q41:Q43)</f>
        <v>0</v>
      </c>
      <c r="R40" s="226"/>
      <c r="S40" s="226"/>
      <c r="T40" s="226"/>
      <c r="U40" s="226"/>
      <c r="V40" s="226">
        <f>SUM(V41:V43)</f>
        <v>1.79</v>
      </c>
      <c r="W40" s="226"/>
      <c r="AG40" t="s">
        <v>210</v>
      </c>
    </row>
    <row r="41" spans="1:60" outlineLevel="1" x14ac:dyDescent="0.2">
      <c r="A41" s="233">
        <v>27</v>
      </c>
      <c r="B41" s="234" t="s">
        <v>453</v>
      </c>
      <c r="C41" s="248" t="s">
        <v>454</v>
      </c>
      <c r="D41" s="235" t="s">
        <v>241</v>
      </c>
      <c r="E41" s="236">
        <v>1</v>
      </c>
      <c r="F41" s="237"/>
      <c r="G41" s="238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3.1E-4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214</v>
      </c>
      <c r="T41" s="224" t="s">
        <v>233</v>
      </c>
      <c r="U41" s="224">
        <v>0.40300000000000002</v>
      </c>
      <c r="V41" s="224">
        <f>ROUND(E41*U41,2)</f>
        <v>0.4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49" t="s">
        <v>455</v>
      </c>
      <c r="D42" s="239"/>
      <c r="E42" s="239"/>
      <c r="F42" s="239"/>
      <c r="G42" s="239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218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28</v>
      </c>
      <c r="B43" s="241" t="s">
        <v>456</v>
      </c>
      <c r="C43" s="250" t="s">
        <v>457</v>
      </c>
      <c r="D43" s="242" t="s">
        <v>261</v>
      </c>
      <c r="E43" s="243">
        <v>12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9.0000000000000006E-5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0.11600000000000001</v>
      </c>
      <c r="V43" s="224">
        <f>ROUND(E43*U43,2)</f>
        <v>1.39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27" t="s">
        <v>209</v>
      </c>
      <c r="B44" s="228" t="s">
        <v>173</v>
      </c>
      <c r="C44" s="247" t="s">
        <v>174</v>
      </c>
      <c r="D44" s="229"/>
      <c r="E44" s="230"/>
      <c r="F44" s="231"/>
      <c r="G44" s="232">
        <f>SUMIF(AG45:AG46,"&lt;&gt;NOR",G45:G46)</f>
        <v>0</v>
      </c>
      <c r="H44" s="226"/>
      <c r="I44" s="226">
        <f>SUM(I45:I46)</f>
        <v>0</v>
      </c>
      <c r="J44" s="226"/>
      <c r="K44" s="226">
        <f>SUM(K45:K46)</f>
        <v>0</v>
      </c>
      <c r="L44" s="226"/>
      <c r="M44" s="226">
        <f>SUM(M45:M46)</f>
        <v>0</v>
      </c>
      <c r="N44" s="226"/>
      <c r="O44" s="226">
        <f>SUM(O45:O46)</f>
        <v>0</v>
      </c>
      <c r="P44" s="226"/>
      <c r="Q44" s="226">
        <f>SUM(Q45:Q46)</f>
        <v>0</v>
      </c>
      <c r="R44" s="226"/>
      <c r="S44" s="226"/>
      <c r="T44" s="226"/>
      <c r="U44" s="226"/>
      <c r="V44" s="226">
        <f>SUM(V45:V46)</f>
        <v>7</v>
      </c>
      <c r="W44" s="226"/>
      <c r="AG44" t="s">
        <v>210</v>
      </c>
    </row>
    <row r="45" spans="1:60" outlineLevel="1" x14ac:dyDescent="0.2">
      <c r="A45" s="240">
        <v>29</v>
      </c>
      <c r="B45" s="241" t="s">
        <v>517</v>
      </c>
      <c r="C45" s="250" t="s">
        <v>518</v>
      </c>
      <c r="D45" s="242" t="s">
        <v>264</v>
      </c>
      <c r="E45" s="243">
        <v>3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215</v>
      </c>
      <c r="U45" s="224">
        <v>1</v>
      </c>
      <c r="V45" s="224">
        <f>ROUND(E45*U45,2)</f>
        <v>3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30</v>
      </c>
      <c r="B46" s="241" t="s">
        <v>519</v>
      </c>
      <c r="C46" s="250" t="s">
        <v>520</v>
      </c>
      <c r="D46" s="242" t="s">
        <v>264</v>
      </c>
      <c r="E46" s="243">
        <v>4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215</v>
      </c>
      <c r="U46" s="224">
        <v>1</v>
      </c>
      <c r="V46" s="224">
        <f>ROUND(E46*U46,2)</f>
        <v>4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x14ac:dyDescent="0.2">
      <c r="A47" s="227" t="s">
        <v>209</v>
      </c>
      <c r="B47" s="228" t="s">
        <v>183</v>
      </c>
      <c r="C47" s="247" t="s">
        <v>30</v>
      </c>
      <c r="D47" s="229"/>
      <c r="E47" s="230"/>
      <c r="F47" s="231"/>
      <c r="G47" s="232">
        <f>SUMIF(AG48:AG48,"&lt;&gt;NOR",G48:G48)</f>
        <v>0</v>
      </c>
      <c r="H47" s="226"/>
      <c r="I47" s="226">
        <f>SUM(I48:I48)</f>
        <v>0</v>
      </c>
      <c r="J47" s="226"/>
      <c r="K47" s="226">
        <f>SUM(K48:K48)</f>
        <v>0</v>
      </c>
      <c r="L47" s="226"/>
      <c r="M47" s="226">
        <f>SUM(M48:M48)</f>
        <v>0</v>
      </c>
      <c r="N47" s="226"/>
      <c r="O47" s="226">
        <f>SUM(O48:O48)</f>
        <v>0</v>
      </c>
      <c r="P47" s="226"/>
      <c r="Q47" s="226">
        <f>SUM(Q48:Q48)</f>
        <v>0</v>
      </c>
      <c r="R47" s="226"/>
      <c r="S47" s="226"/>
      <c r="T47" s="226"/>
      <c r="U47" s="226"/>
      <c r="V47" s="226">
        <f>SUM(V48:V48)</f>
        <v>0</v>
      </c>
      <c r="W47" s="226"/>
      <c r="AG47" t="s">
        <v>210</v>
      </c>
    </row>
    <row r="48" spans="1:60" outlineLevel="1" x14ac:dyDescent="0.2">
      <c r="A48" s="233">
        <v>31</v>
      </c>
      <c r="B48" s="234" t="s">
        <v>465</v>
      </c>
      <c r="C48" s="248" t="s">
        <v>466</v>
      </c>
      <c r="D48" s="235" t="s">
        <v>314</v>
      </c>
      <c r="E48" s="236">
        <v>1</v>
      </c>
      <c r="F48" s="237"/>
      <c r="G48" s="238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33" x14ac:dyDescent="0.2">
      <c r="A49" s="5"/>
      <c r="B49" s="6"/>
      <c r="C49" s="251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207"/>
      <c r="B50" s="208" t="s">
        <v>31</v>
      </c>
      <c r="C50" s="252"/>
      <c r="D50" s="209"/>
      <c r="E50" s="210"/>
      <c r="F50" s="210"/>
      <c r="G50" s="246">
        <f>G8+G37+G40+G44+G47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226</v>
      </c>
    </row>
    <row r="51" spans="1:33" x14ac:dyDescent="0.2">
      <c r="A51" s="5"/>
      <c r="B51" s="6"/>
      <c r="C51" s="251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251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11" t="s">
        <v>227</v>
      </c>
      <c r="B53" s="211"/>
      <c r="C53" s="253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12"/>
      <c r="B54" s="213"/>
      <c r="C54" s="254"/>
      <c r="D54" s="213"/>
      <c r="E54" s="213"/>
      <c r="F54" s="213"/>
      <c r="G54" s="21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228</v>
      </c>
    </row>
    <row r="55" spans="1:33" x14ac:dyDescent="0.2">
      <c r="A55" s="215"/>
      <c r="B55" s="216"/>
      <c r="C55" s="255"/>
      <c r="D55" s="216"/>
      <c r="E55" s="216"/>
      <c r="F55" s="216"/>
      <c r="G55" s="21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A56" s="215"/>
      <c r="B56" s="216"/>
      <c r="C56" s="255"/>
      <c r="D56" s="216"/>
      <c r="E56" s="216"/>
      <c r="F56" s="216"/>
      <c r="G56" s="21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33" x14ac:dyDescent="0.2">
      <c r="A57" s="215"/>
      <c r="B57" s="216"/>
      <c r="C57" s="255"/>
      <c r="D57" s="216"/>
      <c r="E57" s="216"/>
      <c r="F57" s="216"/>
      <c r="G57" s="21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33" x14ac:dyDescent="0.2">
      <c r="A58" s="218"/>
      <c r="B58" s="219"/>
      <c r="C58" s="256"/>
      <c r="D58" s="219"/>
      <c r="E58" s="219"/>
      <c r="F58" s="219"/>
      <c r="G58" s="22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33" x14ac:dyDescent="0.2">
      <c r="A59" s="5"/>
      <c r="B59" s="6"/>
      <c r="C59" s="251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33" x14ac:dyDescent="0.2">
      <c r="C60" s="257"/>
      <c r="D60" s="188"/>
      <c r="AG60" t="s">
        <v>229</v>
      </c>
    </row>
    <row r="61" spans="1:33" x14ac:dyDescent="0.2">
      <c r="D61" s="188"/>
    </row>
    <row r="62" spans="1:33" x14ac:dyDescent="0.2">
      <c r="D62" s="188"/>
    </row>
    <row r="63" spans="1:33" x14ac:dyDescent="0.2">
      <c r="D63" s="188"/>
    </row>
    <row r="64" spans="1:33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1">
    <mergeCell ref="C42:G42"/>
    <mergeCell ref="A1:G1"/>
    <mergeCell ref="C2:G2"/>
    <mergeCell ref="C3:G3"/>
    <mergeCell ref="C4:G4"/>
    <mergeCell ref="A53:C53"/>
    <mergeCell ref="A54:G58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78</v>
      </c>
      <c r="C3" s="193" t="s">
        <v>79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6"/>
      <c r="S8" s="226"/>
      <c r="T8" s="226"/>
      <c r="U8" s="226"/>
      <c r="V8" s="226">
        <f>SUM(V9:V18)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532</v>
      </c>
      <c r="C14" s="250" t="s">
        <v>533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534</v>
      </c>
      <c r="C15" s="250" t="s">
        <v>535</v>
      </c>
      <c r="D15" s="242" t="s">
        <v>277</v>
      </c>
      <c r="E15" s="243">
        <v>12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233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536</v>
      </c>
      <c r="C16" s="250" t="s">
        <v>537</v>
      </c>
      <c r="D16" s="242" t="s">
        <v>277</v>
      </c>
      <c r="E16" s="243">
        <v>4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538</v>
      </c>
      <c r="C17" s="250" t="s">
        <v>539</v>
      </c>
      <c r="D17" s="242" t="s">
        <v>277</v>
      </c>
      <c r="E17" s="243">
        <v>5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33.75" outlineLevel="1" x14ac:dyDescent="0.2">
      <c r="A18" s="240">
        <v>10</v>
      </c>
      <c r="B18" s="241" t="s">
        <v>540</v>
      </c>
      <c r="C18" s="250" t="s">
        <v>541</v>
      </c>
      <c r="D18" s="242" t="s">
        <v>314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x14ac:dyDescent="0.2">
      <c r="A19" s="227" t="s">
        <v>209</v>
      </c>
      <c r="B19" s="228" t="s">
        <v>163</v>
      </c>
      <c r="C19" s="247" t="s">
        <v>164</v>
      </c>
      <c r="D19" s="229"/>
      <c r="E19" s="230"/>
      <c r="F19" s="231"/>
      <c r="G19" s="232">
        <f>SUMIF(AG20:AG25,"&lt;&gt;NOR",G20:G25)</f>
        <v>0</v>
      </c>
      <c r="H19" s="226"/>
      <c r="I19" s="226">
        <f>SUM(I20:I25)</f>
        <v>0</v>
      </c>
      <c r="J19" s="226"/>
      <c r="K19" s="226">
        <f>SUM(K20:K25)</f>
        <v>0</v>
      </c>
      <c r="L19" s="226"/>
      <c r="M19" s="226">
        <f>SUM(M20:M25)</f>
        <v>0</v>
      </c>
      <c r="N19" s="226"/>
      <c r="O19" s="226">
        <f>SUM(O20:O25)</f>
        <v>0</v>
      </c>
      <c r="P19" s="226"/>
      <c r="Q19" s="226">
        <f>SUM(Q20:Q25)</f>
        <v>0</v>
      </c>
      <c r="R19" s="226"/>
      <c r="S19" s="226"/>
      <c r="T19" s="226"/>
      <c r="U19" s="226"/>
      <c r="V19" s="226">
        <f>SUM(V20:V25)</f>
        <v>0</v>
      </c>
      <c r="W19" s="226"/>
      <c r="AG19" t="s">
        <v>210</v>
      </c>
    </row>
    <row r="20" spans="1:60" ht="33.75" outlineLevel="1" x14ac:dyDescent="0.2">
      <c r="A20" s="240">
        <v>11</v>
      </c>
      <c r="B20" s="241" t="s">
        <v>542</v>
      </c>
      <c r="C20" s="250" t="s">
        <v>543</v>
      </c>
      <c r="D20" s="242" t="s">
        <v>277</v>
      </c>
      <c r="E20" s="243">
        <v>1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233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33.75" outlineLevel="1" x14ac:dyDescent="0.2">
      <c r="A21" s="240">
        <v>12</v>
      </c>
      <c r="B21" s="241" t="s">
        <v>544</v>
      </c>
      <c r="C21" s="250" t="s">
        <v>545</v>
      </c>
      <c r="D21" s="242" t="s">
        <v>277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45" outlineLevel="1" x14ac:dyDescent="0.2">
      <c r="A22" s="240">
        <v>13</v>
      </c>
      <c r="B22" s="241" t="s">
        <v>546</v>
      </c>
      <c r="C22" s="250" t="s">
        <v>547</v>
      </c>
      <c r="D22" s="242" t="s">
        <v>277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233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40">
        <v>14</v>
      </c>
      <c r="B23" s="241" t="s">
        <v>548</v>
      </c>
      <c r="C23" s="250" t="s">
        <v>549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15</v>
      </c>
      <c r="B24" s="241" t="s">
        <v>550</v>
      </c>
      <c r="C24" s="250" t="s">
        <v>551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552</v>
      </c>
      <c r="C25" s="250" t="s">
        <v>553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x14ac:dyDescent="0.2">
      <c r="A26" s="227" t="s">
        <v>209</v>
      </c>
      <c r="B26" s="228" t="s">
        <v>167</v>
      </c>
      <c r="C26" s="247" t="s">
        <v>168</v>
      </c>
      <c r="D26" s="229"/>
      <c r="E26" s="230"/>
      <c r="F26" s="231"/>
      <c r="G26" s="232">
        <f>SUMIF(AG27:AG36,"&lt;&gt;NOR",G27:G36)</f>
        <v>0</v>
      </c>
      <c r="H26" s="226"/>
      <c r="I26" s="226">
        <f>SUM(I27:I36)</f>
        <v>0</v>
      </c>
      <c r="J26" s="226"/>
      <c r="K26" s="226">
        <f>SUM(K27:K36)</f>
        <v>0</v>
      </c>
      <c r="L26" s="226"/>
      <c r="M26" s="226">
        <f>SUM(M27:M36)</f>
        <v>0</v>
      </c>
      <c r="N26" s="226"/>
      <c r="O26" s="226">
        <f>SUM(O27:O36)</f>
        <v>0</v>
      </c>
      <c r="P26" s="226"/>
      <c r="Q26" s="226">
        <f>SUM(Q27:Q36)</f>
        <v>0</v>
      </c>
      <c r="R26" s="226"/>
      <c r="S26" s="226"/>
      <c r="T26" s="226"/>
      <c r="U26" s="226"/>
      <c r="V26" s="226">
        <f>SUM(V27:V36)</f>
        <v>0</v>
      </c>
      <c r="W26" s="226"/>
      <c r="AG26" t="s">
        <v>210</v>
      </c>
    </row>
    <row r="27" spans="1:60" ht="45" outlineLevel="1" x14ac:dyDescent="0.2">
      <c r="A27" s="233">
        <v>17</v>
      </c>
      <c r="B27" s="234" t="s">
        <v>561</v>
      </c>
      <c r="C27" s="248" t="s">
        <v>562</v>
      </c>
      <c r="D27" s="235" t="s">
        <v>563</v>
      </c>
      <c r="E27" s="236">
        <v>11</v>
      </c>
      <c r="F27" s="237"/>
      <c r="G27" s="238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215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45" outlineLevel="1" x14ac:dyDescent="0.2">
      <c r="A28" s="221"/>
      <c r="B28" s="222"/>
      <c r="C28" s="249" t="s">
        <v>564</v>
      </c>
      <c r="D28" s="239"/>
      <c r="E28" s="239"/>
      <c r="F28" s="239"/>
      <c r="G28" s="239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218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60" t="str">
        <f>C28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28" s="204"/>
      <c r="BC28" s="204"/>
      <c r="BD28" s="204"/>
      <c r="BE28" s="204"/>
      <c r="BF28" s="204"/>
      <c r="BG28" s="204"/>
      <c r="BH28" s="204"/>
    </row>
    <row r="29" spans="1:60" ht="45" outlineLevel="1" x14ac:dyDescent="0.2">
      <c r="A29" s="233">
        <v>18</v>
      </c>
      <c r="B29" s="234" t="s">
        <v>568</v>
      </c>
      <c r="C29" s="248" t="s">
        <v>569</v>
      </c>
      <c r="D29" s="235" t="s">
        <v>563</v>
      </c>
      <c r="E29" s="236">
        <v>5</v>
      </c>
      <c r="F29" s="237"/>
      <c r="G29" s="238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215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ht="45" outlineLevel="1" x14ac:dyDescent="0.2">
      <c r="A30" s="221"/>
      <c r="B30" s="222"/>
      <c r="C30" s="249" t="s">
        <v>570</v>
      </c>
      <c r="D30" s="239"/>
      <c r="E30" s="239"/>
      <c r="F30" s="239"/>
      <c r="G30" s="239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218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60" t="str">
        <f>C30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30" s="204"/>
      <c r="BC30" s="204"/>
      <c r="BD30" s="204"/>
      <c r="BE30" s="204"/>
      <c r="BF30" s="204"/>
      <c r="BG30" s="204"/>
      <c r="BH30" s="204"/>
    </row>
    <row r="31" spans="1:60" ht="45" outlineLevel="1" x14ac:dyDescent="0.2">
      <c r="A31" s="233">
        <v>19</v>
      </c>
      <c r="B31" s="234" t="s">
        <v>571</v>
      </c>
      <c r="C31" s="248" t="s">
        <v>572</v>
      </c>
      <c r="D31" s="235" t="s">
        <v>563</v>
      </c>
      <c r="E31" s="236">
        <v>16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215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45" outlineLevel="1" x14ac:dyDescent="0.2">
      <c r="A32" s="221"/>
      <c r="B32" s="222"/>
      <c r="C32" s="249" t="s">
        <v>573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60" t="str">
        <f>C32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40">
        <v>20</v>
      </c>
      <c r="B33" s="241" t="s">
        <v>574</v>
      </c>
      <c r="C33" s="250" t="s">
        <v>575</v>
      </c>
      <c r="D33" s="242" t="s">
        <v>563</v>
      </c>
      <c r="E33" s="243">
        <v>8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215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21</v>
      </c>
      <c r="B34" s="241" t="s">
        <v>576</v>
      </c>
      <c r="C34" s="250" t="s">
        <v>577</v>
      </c>
      <c r="D34" s="242" t="s">
        <v>563</v>
      </c>
      <c r="E34" s="243">
        <v>25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33.75" outlineLevel="1" x14ac:dyDescent="0.2">
      <c r="A35" s="240">
        <v>22</v>
      </c>
      <c r="B35" s="241" t="s">
        <v>578</v>
      </c>
      <c r="C35" s="250" t="s">
        <v>579</v>
      </c>
      <c r="D35" s="242" t="s">
        <v>563</v>
      </c>
      <c r="E35" s="243">
        <v>5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23</v>
      </c>
      <c r="B36" s="241" t="s">
        <v>580</v>
      </c>
      <c r="C36" s="250" t="s">
        <v>581</v>
      </c>
      <c r="D36" s="242" t="s">
        <v>314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7" t="s">
        <v>209</v>
      </c>
      <c r="B37" s="228" t="s">
        <v>181</v>
      </c>
      <c r="C37" s="247" t="s">
        <v>182</v>
      </c>
      <c r="D37" s="229"/>
      <c r="E37" s="230"/>
      <c r="F37" s="231"/>
      <c r="G37" s="232">
        <f>SUMIF(AG38:AG52,"&lt;&gt;NOR",G38:G52)</f>
        <v>0</v>
      </c>
      <c r="H37" s="226"/>
      <c r="I37" s="226">
        <f>SUM(I38:I52)</f>
        <v>0</v>
      </c>
      <c r="J37" s="226"/>
      <c r="K37" s="226">
        <f>SUM(K38:K52)</f>
        <v>0</v>
      </c>
      <c r="L37" s="226"/>
      <c r="M37" s="226">
        <f>SUM(M38:M52)</f>
        <v>0</v>
      </c>
      <c r="N37" s="226"/>
      <c r="O37" s="226">
        <f>SUM(O38:O52)</f>
        <v>0</v>
      </c>
      <c r="P37" s="226"/>
      <c r="Q37" s="226">
        <f>SUM(Q38:Q52)</f>
        <v>0</v>
      </c>
      <c r="R37" s="226"/>
      <c r="S37" s="226"/>
      <c r="T37" s="226"/>
      <c r="U37" s="226"/>
      <c r="V37" s="226">
        <f>SUM(V38:V52)</f>
        <v>0</v>
      </c>
      <c r="W37" s="226"/>
      <c r="AG37" t="s">
        <v>210</v>
      </c>
    </row>
    <row r="38" spans="1:60" outlineLevel="1" x14ac:dyDescent="0.2">
      <c r="A38" s="240">
        <v>24</v>
      </c>
      <c r="B38" s="241" t="s">
        <v>582</v>
      </c>
      <c r="C38" s="250" t="s">
        <v>583</v>
      </c>
      <c r="D38" s="242" t="s">
        <v>314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25</v>
      </c>
      <c r="B39" s="241" t="s">
        <v>584</v>
      </c>
      <c r="C39" s="250" t="s">
        <v>585</v>
      </c>
      <c r="D39" s="242" t="s">
        <v>314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586</v>
      </c>
      <c r="C40" s="250" t="s">
        <v>587</v>
      </c>
      <c r="D40" s="242" t="s">
        <v>314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22.5" outlineLevel="1" x14ac:dyDescent="0.2">
      <c r="A41" s="240">
        <v>27</v>
      </c>
      <c r="B41" s="241" t="s">
        <v>588</v>
      </c>
      <c r="C41" s="250" t="s">
        <v>589</v>
      </c>
      <c r="D41" s="242" t="s">
        <v>277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28</v>
      </c>
      <c r="B42" s="241" t="s">
        <v>590</v>
      </c>
      <c r="C42" s="250" t="s">
        <v>591</v>
      </c>
      <c r="D42" s="242" t="s">
        <v>277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40">
        <v>29</v>
      </c>
      <c r="B43" s="241" t="s">
        <v>592</v>
      </c>
      <c r="C43" s="250" t="s">
        <v>593</v>
      </c>
      <c r="D43" s="242" t="s">
        <v>277</v>
      </c>
      <c r="E43" s="243">
        <v>1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215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ht="22.5" outlineLevel="1" x14ac:dyDescent="0.2">
      <c r="A44" s="240">
        <v>30</v>
      </c>
      <c r="B44" s="241" t="s">
        <v>594</v>
      </c>
      <c r="C44" s="250" t="s">
        <v>595</v>
      </c>
      <c r="D44" s="242" t="s">
        <v>277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40">
        <v>31</v>
      </c>
      <c r="B45" s="241" t="s">
        <v>596</v>
      </c>
      <c r="C45" s="250" t="s">
        <v>597</v>
      </c>
      <c r="D45" s="242" t="s">
        <v>277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32</v>
      </c>
      <c r="B46" s="241" t="s">
        <v>598</v>
      </c>
      <c r="C46" s="250" t="s">
        <v>599</v>
      </c>
      <c r="D46" s="242" t="s">
        <v>314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33</v>
      </c>
      <c r="B47" s="241" t="s">
        <v>600</v>
      </c>
      <c r="C47" s="250" t="s">
        <v>601</v>
      </c>
      <c r="D47" s="242" t="s">
        <v>314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ht="22.5" outlineLevel="1" x14ac:dyDescent="0.2">
      <c r="A48" s="240">
        <v>34</v>
      </c>
      <c r="B48" s="241" t="s">
        <v>602</v>
      </c>
      <c r="C48" s="250" t="s">
        <v>603</v>
      </c>
      <c r="D48" s="242" t="s">
        <v>314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0">
        <v>35</v>
      </c>
      <c r="B49" s="241" t="s">
        <v>604</v>
      </c>
      <c r="C49" s="250" t="s">
        <v>605</v>
      </c>
      <c r="D49" s="242" t="s">
        <v>314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36</v>
      </c>
      <c r="B50" s="241" t="s">
        <v>606</v>
      </c>
      <c r="C50" s="250" t="s">
        <v>607</v>
      </c>
      <c r="D50" s="242" t="s">
        <v>314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37</v>
      </c>
      <c r="B51" s="241" t="s">
        <v>608</v>
      </c>
      <c r="C51" s="250" t="s">
        <v>609</v>
      </c>
      <c r="D51" s="242" t="s">
        <v>314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33">
        <v>38</v>
      </c>
      <c r="B52" s="234" t="s">
        <v>610</v>
      </c>
      <c r="C52" s="248" t="s">
        <v>611</v>
      </c>
      <c r="D52" s="235" t="s">
        <v>314</v>
      </c>
      <c r="E52" s="236">
        <v>1</v>
      </c>
      <c r="F52" s="237"/>
      <c r="G52" s="238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5"/>
      <c r="B53" s="6"/>
      <c r="C53" s="251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 x14ac:dyDescent="0.2">
      <c r="A54" s="207"/>
      <c r="B54" s="208" t="s">
        <v>31</v>
      </c>
      <c r="C54" s="252"/>
      <c r="D54" s="209"/>
      <c r="E54" s="210"/>
      <c r="F54" s="210"/>
      <c r="G54" s="246">
        <f>G8+G19+G26+G37</f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0</v>
      </c>
      <c r="AG54" t="s">
        <v>226</v>
      </c>
    </row>
    <row r="55" spans="1:60" x14ac:dyDescent="0.2">
      <c r="A55" s="5"/>
      <c r="B55" s="6"/>
      <c r="C55" s="251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211" t="s">
        <v>227</v>
      </c>
      <c r="B57" s="211"/>
      <c r="C57" s="253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2"/>
      <c r="B58" s="213"/>
      <c r="C58" s="254"/>
      <c r="D58" s="213"/>
      <c r="E58" s="213"/>
      <c r="F58" s="213"/>
      <c r="G58" s="2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G58" t="s">
        <v>228</v>
      </c>
    </row>
    <row r="59" spans="1:60" x14ac:dyDescent="0.2">
      <c r="A59" s="215"/>
      <c r="B59" s="216"/>
      <c r="C59" s="255"/>
      <c r="D59" s="216"/>
      <c r="E59" s="216"/>
      <c r="F59" s="216"/>
      <c r="G59" s="21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8"/>
      <c r="B62" s="219"/>
      <c r="C62" s="256"/>
      <c r="D62" s="219"/>
      <c r="E62" s="219"/>
      <c r="F62" s="219"/>
      <c r="G62" s="22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5"/>
      <c r="B63" s="6"/>
      <c r="C63" s="251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C64" s="257"/>
      <c r="D64" s="188"/>
      <c r="AG64" t="s">
        <v>229</v>
      </c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9">
    <mergeCell ref="A1:G1"/>
    <mergeCell ref="C2:G2"/>
    <mergeCell ref="C3:G3"/>
    <mergeCell ref="C4:G4"/>
    <mergeCell ref="A57:C57"/>
    <mergeCell ref="A58:G62"/>
    <mergeCell ref="C28:G28"/>
    <mergeCell ref="C30:G30"/>
    <mergeCell ref="C32:G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78</v>
      </c>
      <c r="C3" s="193" t="s">
        <v>79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81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0.03</v>
      </c>
      <c r="P8" s="226"/>
      <c r="Q8" s="226">
        <f>SUM(Q9:Q19)</f>
        <v>0.03</v>
      </c>
      <c r="R8" s="226"/>
      <c r="S8" s="226"/>
      <c r="T8" s="226"/>
      <c r="U8" s="226"/>
      <c r="V8" s="226">
        <f>SUM(V9:V19)</f>
        <v>49.44</v>
      </c>
      <c r="W8" s="226"/>
      <c r="AG8" t="s">
        <v>210</v>
      </c>
    </row>
    <row r="9" spans="1:60" outlineLevel="1" x14ac:dyDescent="0.2">
      <c r="A9" s="240">
        <v>1</v>
      </c>
      <c r="B9" s="241" t="s">
        <v>230</v>
      </c>
      <c r="C9" s="250" t="s">
        <v>231</v>
      </c>
      <c r="D9" s="242" t="s">
        <v>232</v>
      </c>
      <c r="E9" s="243">
        <v>62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0.16500000000000001</v>
      </c>
      <c r="V9" s="224">
        <f>ROUND(E9*U9,2)</f>
        <v>10.23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235</v>
      </c>
      <c r="C10" s="250" t="s">
        <v>236</v>
      </c>
      <c r="D10" s="242" t="s">
        <v>232</v>
      </c>
      <c r="E10" s="243">
        <v>62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9.0000000000000006E-5</v>
      </c>
      <c r="O10" s="224">
        <f>ROUND(E10*N10,2)</f>
        <v>0.01</v>
      </c>
      <c r="P10" s="224">
        <v>4.4999999999999999E-4</v>
      </c>
      <c r="Q10" s="224">
        <f>ROUND(E10*P10,2)</f>
        <v>0.03</v>
      </c>
      <c r="R10" s="224"/>
      <c r="S10" s="224" t="s">
        <v>214</v>
      </c>
      <c r="T10" s="224" t="s">
        <v>233</v>
      </c>
      <c r="U10" s="224">
        <v>0.16600000000000001</v>
      </c>
      <c r="V10" s="224">
        <f>ROUND(E10*U10,2)</f>
        <v>10.29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234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237</v>
      </c>
      <c r="C11" s="250" t="s">
        <v>238</v>
      </c>
      <c r="D11" s="242" t="s">
        <v>232</v>
      </c>
      <c r="E11" s="243">
        <v>31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0.26800000000000002</v>
      </c>
      <c r="V11" s="224">
        <f>ROUND(E11*U11,2)</f>
        <v>8.31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618</v>
      </c>
      <c r="C12" s="250" t="s">
        <v>619</v>
      </c>
      <c r="D12" s="242" t="s">
        <v>241</v>
      </c>
      <c r="E12" s="243">
        <v>180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3.1E-2</v>
      </c>
      <c r="V12" s="224">
        <f>ROUND(E12*U12,2)</f>
        <v>5.58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242</v>
      </c>
      <c r="C13" s="250" t="s">
        <v>243</v>
      </c>
      <c r="D13" s="242" t="s">
        <v>241</v>
      </c>
      <c r="E13" s="243">
        <v>180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3.1E-2</v>
      </c>
      <c r="V13" s="224">
        <f>ROUND(E13*U13,2)</f>
        <v>5.58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244</v>
      </c>
      <c r="C14" s="250" t="s">
        <v>245</v>
      </c>
      <c r="D14" s="242" t="s">
        <v>241</v>
      </c>
      <c r="E14" s="243">
        <v>180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5.1999999999999998E-2</v>
      </c>
      <c r="V14" s="224">
        <f>ROUND(E14*U14,2)</f>
        <v>9.36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7</v>
      </c>
      <c r="B15" s="241" t="s">
        <v>246</v>
      </c>
      <c r="C15" s="250" t="s">
        <v>247</v>
      </c>
      <c r="D15" s="242" t="s">
        <v>232</v>
      </c>
      <c r="E15" s="243">
        <v>31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2.5999999999999998E-4</v>
      </c>
      <c r="O15" s="224">
        <f>ROUND(E15*N15,2)</f>
        <v>0.01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215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8</v>
      </c>
      <c r="B16" s="241" t="s">
        <v>249</v>
      </c>
      <c r="C16" s="250" t="s">
        <v>250</v>
      </c>
      <c r="D16" s="242" t="s">
        <v>232</v>
      </c>
      <c r="E16" s="243">
        <v>31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9.0000000000000006E-5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215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33.75" outlineLevel="1" x14ac:dyDescent="0.2">
      <c r="A17" s="240">
        <v>9</v>
      </c>
      <c r="B17" s="241" t="s">
        <v>251</v>
      </c>
      <c r="C17" s="250" t="s">
        <v>252</v>
      </c>
      <c r="D17" s="242" t="s">
        <v>232</v>
      </c>
      <c r="E17" s="243">
        <v>31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2.0000000000000001E-4</v>
      </c>
      <c r="O17" s="224">
        <f>ROUND(E17*N17,2)</f>
        <v>0.01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253</v>
      </c>
      <c r="C18" s="250" t="s">
        <v>254</v>
      </c>
      <c r="D18" s="242" t="s">
        <v>255</v>
      </c>
      <c r="E18" s="243">
        <v>2.2630000000000001E-2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3.0750000000000002</v>
      </c>
      <c r="V18" s="224">
        <f>ROUND(E18*U18,2)</f>
        <v>7.0000000000000007E-2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257</v>
      </c>
      <c r="C19" s="250" t="s">
        <v>258</v>
      </c>
      <c r="D19" s="242" t="s">
        <v>255</v>
      </c>
      <c r="E19" s="243">
        <v>2.2630000000000001E-2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215</v>
      </c>
      <c r="U19" s="224">
        <v>0.88100000000000001</v>
      </c>
      <c r="V19" s="224">
        <f>ROUND(E19*U19,2)</f>
        <v>0.02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256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155</v>
      </c>
      <c r="C20" s="247" t="s">
        <v>156</v>
      </c>
      <c r="D20" s="229"/>
      <c r="E20" s="230"/>
      <c r="F20" s="231"/>
      <c r="G20" s="232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6"/>
      <c r="O20" s="226">
        <f>SUM(O21:O21)</f>
        <v>0</v>
      </c>
      <c r="P20" s="226"/>
      <c r="Q20" s="226">
        <f>SUM(Q21:Q21)</f>
        <v>0</v>
      </c>
      <c r="R20" s="226"/>
      <c r="S20" s="226"/>
      <c r="T20" s="226"/>
      <c r="U20" s="226"/>
      <c r="V20" s="226">
        <f>SUM(V21:V21)</f>
        <v>1.34</v>
      </c>
      <c r="W20" s="226"/>
      <c r="AG20" t="s">
        <v>210</v>
      </c>
    </row>
    <row r="21" spans="1:60" ht="22.5" outlineLevel="1" x14ac:dyDescent="0.2">
      <c r="A21" s="240">
        <v>12</v>
      </c>
      <c r="B21" s="241" t="s">
        <v>259</v>
      </c>
      <c r="C21" s="250" t="s">
        <v>260</v>
      </c>
      <c r="D21" s="242" t="s">
        <v>261</v>
      </c>
      <c r="E21" s="243">
        <v>15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6.9999999999999994E-5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8.8999999999999996E-2</v>
      </c>
      <c r="V21" s="224">
        <f>ROUND(E21*U21,2)</f>
        <v>1.34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7" t="s">
        <v>209</v>
      </c>
      <c r="B22" s="228" t="s">
        <v>173</v>
      </c>
      <c r="C22" s="247" t="s">
        <v>174</v>
      </c>
      <c r="D22" s="229"/>
      <c r="E22" s="230"/>
      <c r="F22" s="231"/>
      <c r="G22" s="232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6"/>
      <c r="O22" s="226">
        <f>SUM(O23:O23)</f>
        <v>0</v>
      </c>
      <c r="P22" s="226"/>
      <c r="Q22" s="226">
        <f>SUM(Q23:Q23)</f>
        <v>0</v>
      </c>
      <c r="R22" s="226"/>
      <c r="S22" s="226"/>
      <c r="T22" s="226"/>
      <c r="U22" s="226"/>
      <c r="V22" s="226">
        <f>SUM(V23:V23)</f>
        <v>72</v>
      </c>
      <c r="W22" s="226"/>
      <c r="AG22" t="s">
        <v>210</v>
      </c>
    </row>
    <row r="23" spans="1:60" outlineLevel="1" x14ac:dyDescent="0.2">
      <c r="A23" s="240">
        <v>13</v>
      </c>
      <c r="B23" s="241" t="s">
        <v>262</v>
      </c>
      <c r="C23" s="250" t="s">
        <v>263</v>
      </c>
      <c r="D23" s="242" t="s">
        <v>264</v>
      </c>
      <c r="E23" s="243">
        <v>72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 t="s">
        <v>265</v>
      </c>
      <c r="S23" s="224" t="s">
        <v>214</v>
      </c>
      <c r="T23" s="224" t="s">
        <v>233</v>
      </c>
      <c r="U23" s="224">
        <v>1</v>
      </c>
      <c r="V23" s="224">
        <f>ROUND(E23*U23,2)</f>
        <v>72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177</v>
      </c>
      <c r="C24" s="247" t="s">
        <v>178</v>
      </c>
      <c r="D24" s="229"/>
      <c r="E24" s="230"/>
      <c r="F24" s="231"/>
      <c r="G24" s="232">
        <f>SUMIF(AG25:AG28,"&lt;&gt;NOR",G25:G28)</f>
        <v>0</v>
      </c>
      <c r="H24" s="226"/>
      <c r="I24" s="226">
        <f>SUM(I25:I28)</f>
        <v>0</v>
      </c>
      <c r="J24" s="226"/>
      <c r="K24" s="226">
        <f>SUM(K25:K28)</f>
        <v>0</v>
      </c>
      <c r="L24" s="226"/>
      <c r="M24" s="226">
        <f>SUM(M25:M28)</f>
        <v>0</v>
      </c>
      <c r="N24" s="226"/>
      <c r="O24" s="226">
        <f>SUM(O25:O28)</f>
        <v>0</v>
      </c>
      <c r="P24" s="226"/>
      <c r="Q24" s="226">
        <f>SUM(Q25:Q28)</f>
        <v>0</v>
      </c>
      <c r="R24" s="226"/>
      <c r="S24" s="226"/>
      <c r="T24" s="226"/>
      <c r="U24" s="226"/>
      <c r="V24" s="226">
        <f>SUM(V25:V28)</f>
        <v>0.01</v>
      </c>
      <c r="W24" s="226"/>
      <c r="AG24" t="s">
        <v>210</v>
      </c>
    </row>
    <row r="25" spans="1:60" outlineLevel="1" x14ac:dyDescent="0.2">
      <c r="A25" s="240">
        <v>14</v>
      </c>
      <c r="B25" s="241" t="s">
        <v>267</v>
      </c>
      <c r="C25" s="250" t="s">
        <v>268</v>
      </c>
      <c r="D25" s="242" t="s">
        <v>255</v>
      </c>
      <c r="E25" s="243">
        <v>2.7900000000000001E-2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9.9000000000000005E-2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269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3">
        <v>15</v>
      </c>
      <c r="B26" s="234" t="s">
        <v>270</v>
      </c>
      <c r="C26" s="248" t="s">
        <v>271</v>
      </c>
      <c r="D26" s="235" t="s">
        <v>255</v>
      </c>
      <c r="E26" s="236">
        <v>2.7900000000000001E-2</v>
      </c>
      <c r="F26" s="237"/>
      <c r="G26" s="238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0.49</v>
      </c>
      <c r="V26" s="224">
        <f>ROUND(E26*U26,2)</f>
        <v>0.01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269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49" t="s">
        <v>272</v>
      </c>
      <c r="D27" s="239"/>
      <c r="E27" s="239"/>
      <c r="F27" s="239"/>
      <c r="G27" s="23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218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3">
        <v>16</v>
      </c>
      <c r="B28" s="234" t="s">
        <v>273</v>
      </c>
      <c r="C28" s="248" t="s">
        <v>274</v>
      </c>
      <c r="D28" s="235" t="s">
        <v>255</v>
      </c>
      <c r="E28" s="236">
        <v>0.55800000000000005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269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5"/>
      <c r="B29" s="6"/>
      <c r="C29" s="251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207"/>
      <c r="B30" s="208" t="s">
        <v>31</v>
      </c>
      <c r="C30" s="252"/>
      <c r="D30" s="209"/>
      <c r="E30" s="210"/>
      <c r="F30" s="210"/>
      <c r="G30" s="246">
        <f>G8+G20+G22+G24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226</v>
      </c>
    </row>
    <row r="31" spans="1:60" x14ac:dyDescent="0.2">
      <c r="A31" s="5"/>
      <c r="B31" s="6"/>
      <c r="C31" s="251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251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11" t="s">
        <v>227</v>
      </c>
      <c r="B33" s="211"/>
      <c r="C33" s="253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12"/>
      <c r="B34" s="213"/>
      <c r="C34" s="254"/>
      <c r="D34" s="213"/>
      <c r="E34" s="213"/>
      <c r="F34" s="213"/>
      <c r="G34" s="21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228</v>
      </c>
    </row>
    <row r="35" spans="1:33" x14ac:dyDescent="0.2">
      <c r="A35" s="215"/>
      <c r="B35" s="216"/>
      <c r="C35" s="255"/>
      <c r="D35" s="216"/>
      <c r="E35" s="216"/>
      <c r="F35" s="216"/>
      <c r="G35" s="21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15"/>
      <c r="B36" s="216"/>
      <c r="C36" s="255"/>
      <c r="D36" s="216"/>
      <c r="E36" s="216"/>
      <c r="F36" s="216"/>
      <c r="G36" s="21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15"/>
      <c r="B37" s="216"/>
      <c r="C37" s="255"/>
      <c r="D37" s="216"/>
      <c r="E37" s="216"/>
      <c r="F37" s="216"/>
      <c r="G37" s="21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 x14ac:dyDescent="0.2">
      <c r="A38" s="218"/>
      <c r="B38" s="219"/>
      <c r="C38" s="256"/>
      <c r="D38" s="219"/>
      <c r="E38" s="219"/>
      <c r="F38" s="219"/>
      <c r="G38" s="2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5"/>
      <c r="B39" s="6"/>
      <c r="C39" s="251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C40" s="257"/>
      <c r="D40" s="188"/>
      <c r="AG40" t="s">
        <v>229</v>
      </c>
    </row>
    <row r="41" spans="1:33" x14ac:dyDescent="0.2">
      <c r="D41" s="188"/>
    </row>
    <row r="42" spans="1:33" x14ac:dyDescent="0.2">
      <c r="D42" s="188"/>
    </row>
    <row r="43" spans="1:33" x14ac:dyDescent="0.2">
      <c r="D43" s="188"/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7">
    <mergeCell ref="A1:G1"/>
    <mergeCell ref="C2:G2"/>
    <mergeCell ref="C3:G3"/>
    <mergeCell ref="C4:G4"/>
    <mergeCell ref="A33:C33"/>
    <mergeCell ref="A34:G38"/>
    <mergeCell ref="C27:G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82</v>
      </c>
      <c r="C3" s="193" t="s">
        <v>83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SUMIF(AG9:AG22,"&lt;&gt;NOR",G9:G22)</f>
        <v>0</v>
      </c>
      <c r="H8" s="226"/>
      <c r="I8" s="226">
        <f>SUM(I9:I22)</f>
        <v>0</v>
      </c>
      <c r="J8" s="226"/>
      <c r="K8" s="226">
        <f>SUM(K9:K22)</f>
        <v>0</v>
      </c>
      <c r="L8" s="226"/>
      <c r="M8" s="226">
        <f>SUM(M9:M22)</f>
        <v>0</v>
      </c>
      <c r="N8" s="226"/>
      <c r="O8" s="226">
        <f>SUM(O9:O22)</f>
        <v>0.01</v>
      </c>
      <c r="P8" s="226"/>
      <c r="Q8" s="226">
        <f>SUM(Q9:Q22)</f>
        <v>0.02</v>
      </c>
      <c r="R8" s="226"/>
      <c r="S8" s="226"/>
      <c r="T8" s="226"/>
      <c r="U8" s="226"/>
      <c r="V8" s="226">
        <f>SUM(V9:V22)</f>
        <v>26.69</v>
      </c>
      <c r="W8" s="226"/>
      <c r="AG8" t="s">
        <v>210</v>
      </c>
    </row>
    <row r="9" spans="1:60" outlineLevel="1" x14ac:dyDescent="0.2">
      <c r="A9" s="240">
        <v>1</v>
      </c>
      <c r="B9" s="241" t="s">
        <v>614</v>
      </c>
      <c r="C9" s="250" t="s">
        <v>615</v>
      </c>
      <c r="D9" s="242" t="s">
        <v>232</v>
      </c>
      <c r="E9" s="243">
        <v>44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0.16500000000000001</v>
      </c>
      <c r="V9" s="224">
        <f>ROUND(E9*U9,2)</f>
        <v>7.26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230</v>
      </c>
      <c r="C10" s="250" t="s">
        <v>231</v>
      </c>
      <c r="D10" s="242" t="s">
        <v>232</v>
      </c>
      <c r="E10" s="243">
        <v>2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214</v>
      </c>
      <c r="T10" s="224" t="s">
        <v>233</v>
      </c>
      <c r="U10" s="224">
        <v>0.16500000000000001</v>
      </c>
      <c r="V10" s="224">
        <f>ROUND(E10*U10,2)</f>
        <v>0.33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234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235</v>
      </c>
      <c r="C11" s="250" t="s">
        <v>236</v>
      </c>
      <c r="D11" s="242" t="s">
        <v>232</v>
      </c>
      <c r="E11" s="243">
        <v>46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9.0000000000000006E-5</v>
      </c>
      <c r="O11" s="224">
        <f>ROUND(E11*N11,2)</f>
        <v>0</v>
      </c>
      <c r="P11" s="224">
        <v>4.4999999999999999E-4</v>
      </c>
      <c r="Q11" s="224">
        <f>ROUND(E11*P11,2)</f>
        <v>0.02</v>
      </c>
      <c r="R11" s="224"/>
      <c r="S11" s="224" t="s">
        <v>214</v>
      </c>
      <c r="T11" s="224" t="s">
        <v>233</v>
      </c>
      <c r="U11" s="224">
        <v>0.16600000000000001</v>
      </c>
      <c r="V11" s="224">
        <f>ROUND(E11*U11,2)</f>
        <v>7.64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237</v>
      </c>
      <c r="C12" s="250" t="s">
        <v>238</v>
      </c>
      <c r="D12" s="242" t="s">
        <v>232</v>
      </c>
      <c r="E12" s="243">
        <v>23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0.26800000000000002</v>
      </c>
      <c r="V12" s="224">
        <f>ROUND(E12*U12,2)</f>
        <v>6.16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239</v>
      </c>
      <c r="C13" s="250" t="s">
        <v>240</v>
      </c>
      <c r="D13" s="242" t="s">
        <v>241</v>
      </c>
      <c r="E13" s="243">
        <v>48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2.5999999999999999E-2</v>
      </c>
      <c r="V13" s="224">
        <f>ROUND(E13*U13,2)</f>
        <v>1.25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242</v>
      </c>
      <c r="C14" s="250" t="s">
        <v>243</v>
      </c>
      <c r="D14" s="242" t="s">
        <v>241</v>
      </c>
      <c r="E14" s="243">
        <v>48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3.1E-2</v>
      </c>
      <c r="V14" s="224">
        <f>ROUND(E14*U14,2)</f>
        <v>1.49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244</v>
      </c>
      <c r="C15" s="250" t="s">
        <v>245</v>
      </c>
      <c r="D15" s="242" t="s">
        <v>241</v>
      </c>
      <c r="E15" s="243">
        <v>48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5.1999999999999998E-2</v>
      </c>
      <c r="V15" s="224">
        <f>ROUND(E15*U15,2)</f>
        <v>2.5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8</v>
      </c>
      <c r="B16" s="241" t="s">
        <v>246</v>
      </c>
      <c r="C16" s="250" t="s">
        <v>247</v>
      </c>
      <c r="D16" s="242" t="s">
        <v>232</v>
      </c>
      <c r="E16" s="243">
        <v>23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2.5999999999999998E-4</v>
      </c>
      <c r="O16" s="224">
        <f>ROUND(E16*N16,2)</f>
        <v>0.01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215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40">
        <v>9</v>
      </c>
      <c r="B17" s="241" t="s">
        <v>622</v>
      </c>
      <c r="C17" s="250" t="s">
        <v>623</v>
      </c>
      <c r="D17" s="242" t="s">
        <v>232</v>
      </c>
      <c r="E17" s="243">
        <v>22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9.0000000000000006E-5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40">
        <v>10</v>
      </c>
      <c r="B18" s="241" t="s">
        <v>249</v>
      </c>
      <c r="C18" s="250" t="s">
        <v>250</v>
      </c>
      <c r="D18" s="242" t="s">
        <v>232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9.0000000000000006E-5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248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33.75" outlineLevel="1" x14ac:dyDescent="0.2">
      <c r="A19" s="240">
        <v>11</v>
      </c>
      <c r="B19" s="241" t="s">
        <v>624</v>
      </c>
      <c r="C19" s="250" t="s">
        <v>625</v>
      </c>
      <c r="D19" s="242" t="s">
        <v>232</v>
      </c>
      <c r="E19" s="243">
        <v>22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2.0000000000000001E-4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221</v>
      </c>
      <c r="T19" s="224" t="s">
        <v>215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248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33.75" outlineLevel="1" x14ac:dyDescent="0.2">
      <c r="A20" s="240">
        <v>12</v>
      </c>
      <c r="B20" s="241" t="s">
        <v>251</v>
      </c>
      <c r="C20" s="250" t="s">
        <v>252</v>
      </c>
      <c r="D20" s="242" t="s">
        <v>232</v>
      </c>
      <c r="E20" s="243">
        <v>1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2.0000000000000001E-4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215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13</v>
      </c>
      <c r="B21" s="241" t="s">
        <v>253</v>
      </c>
      <c r="C21" s="250" t="s">
        <v>254</v>
      </c>
      <c r="D21" s="242" t="s">
        <v>255</v>
      </c>
      <c r="E21" s="243">
        <v>1.6789999999999999E-2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3.0750000000000002</v>
      </c>
      <c r="V21" s="224">
        <f>ROUND(E21*U21,2)</f>
        <v>0.05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256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14</v>
      </c>
      <c r="B22" s="241" t="s">
        <v>257</v>
      </c>
      <c r="C22" s="250" t="s">
        <v>258</v>
      </c>
      <c r="D22" s="242" t="s">
        <v>255</v>
      </c>
      <c r="E22" s="243">
        <v>1.6789999999999999E-2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215</v>
      </c>
      <c r="U22" s="224">
        <v>0.88100000000000001</v>
      </c>
      <c r="V22" s="224">
        <f>ROUND(E22*U22,2)</f>
        <v>0.01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x14ac:dyDescent="0.2">
      <c r="A23" s="227" t="s">
        <v>209</v>
      </c>
      <c r="B23" s="228" t="s">
        <v>155</v>
      </c>
      <c r="C23" s="247" t="s">
        <v>156</v>
      </c>
      <c r="D23" s="229"/>
      <c r="E23" s="230"/>
      <c r="F23" s="231"/>
      <c r="G23" s="232">
        <f>SUMIF(AG24:AG24,"&lt;&gt;NOR",G24:G24)</f>
        <v>0</v>
      </c>
      <c r="H23" s="226"/>
      <c r="I23" s="226">
        <f>SUM(I24:I24)</f>
        <v>0</v>
      </c>
      <c r="J23" s="226"/>
      <c r="K23" s="226">
        <f>SUM(K24:K24)</f>
        <v>0</v>
      </c>
      <c r="L23" s="226"/>
      <c r="M23" s="226">
        <f>SUM(M24:M24)</f>
        <v>0</v>
      </c>
      <c r="N23" s="226"/>
      <c r="O23" s="226">
        <f>SUM(O24:O24)</f>
        <v>0</v>
      </c>
      <c r="P23" s="226"/>
      <c r="Q23" s="226">
        <f>SUM(Q24:Q24)</f>
        <v>0</v>
      </c>
      <c r="R23" s="226"/>
      <c r="S23" s="226"/>
      <c r="T23" s="226"/>
      <c r="U23" s="226"/>
      <c r="V23" s="226">
        <f>SUM(V24:V24)</f>
        <v>0.53</v>
      </c>
      <c r="W23" s="226"/>
      <c r="AG23" t="s">
        <v>210</v>
      </c>
    </row>
    <row r="24" spans="1:60" ht="22.5" outlineLevel="1" x14ac:dyDescent="0.2">
      <c r="A24" s="240">
        <v>15</v>
      </c>
      <c r="B24" s="241" t="s">
        <v>259</v>
      </c>
      <c r="C24" s="250" t="s">
        <v>260</v>
      </c>
      <c r="D24" s="242" t="s">
        <v>261</v>
      </c>
      <c r="E24" s="243">
        <v>6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6.9999999999999994E-5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215</v>
      </c>
      <c r="U24" s="224">
        <v>8.8999999999999996E-2</v>
      </c>
      <c r="V24" s="224">
        <f>ROUND(E24*U24,2)</f>
        <v>0.53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x14ac:dyDescent="0.2">
      <c r="A25" s="227" t="s">
        <v>209</v>
      </c>
      <c r="B25" s="228" t="s">
        <v>173</v>
      </c>
      <c r="C25" s="247" t="s">
        <v>174</v>
      </c>
      <c r="D25" s="229"/>
      <c r="E25" s="230"/>
      <c r="F25" s="231"/>
      <c r="G25" s="232">
        <f>SUMIF(AG26:AG26,"&lt;&gt;NOR",G26:G26)</f>
        <v>0</v>
      </c>
      <c r="H25" s="226"/>
      <c r="I25" s="226">
        <f>SUM(I26:I26)</f>
        <v>0</v>
      </c>
      <c r="J25" s="226"/>
      <c r="K25" s="226">
        <f>SUM(K26:K26)</f>
        <v>0</v>
      </c>
      <c r="L25" s="226"/>
      <c r="M25" s="226">
        <f>SUM(M26:M26)</f>
        <v>0</v>
      </c>
      <c r="N25" s="226"/>
      <c r="O25" s="226">
        <f>SUM(O26:O26)</f>
        <v>0</v>
      </c>
      <c r="P25" s="226"/>
      <c r="Q25" s="226">
        <f>SUM(Q26:Q26)</f>
        <v>0</v>
      </c>
      <c r="R25" s="226"/>
      <c r="S25" s="226"/>
      <c r="T25" s="226"/>
      <c r="U25" s="226"/>
      <c r="V25" s="226">
        <f>SUM(V26:V26)</f>
        <v>72</v>
      </c>
      <c r="W25" s="226"/>
      <c r="AG25" t="s">
        <v>210</v>
      </c>
    </row>
    <row r="26" spans="1:60" outlineLevel="1" x14ac:dyDescent="0.2">
      <c r="A26" s="240">
        <v>16</v>
      </c>
      <c r="B26" s="241" t="s">
        <v>262</v>
      </c>
      <c r="C26" s="250" t="s">
        <v>263</v>
      </c>
      <c r="D26" s="242" t="s">
        <v>264</v>
      </c>
      <c r="E26" s="243">
        <v>72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 t="s">
        <v>265</v>
      </c>
      <c r="S26" s="224" t="s">
        <v>214</v>
      </c>
      <c r="T26" s="224" t="s">
        <v>233</v>
      </c>
      <c r="U26" s="224">
        <v>1</v>
      </c>
      <c r="V26" s="224">
        <f>ROUND(E26*U26,2)</f>
        <v>72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266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177</v>
      </c>
      <c r="C27" s="247" t="s">
        <v>178</v>
      </c>
      <c r="D27" s="229"/>
      <c r="E27" s="230"/>
      <c r="F27" s="231"/>
      <c r="G27" s="232">
        <f>SUMIF(AG28:AG31,"&lt;&gt;NOR",G28:G31)</f>
        <v>0</v>
      </c>
      <c r="H27" s="226"/>
      <c r="I27" s="226">
        <f>SUM(I28:I31)</f>
        <v>0</v>
      </c>
      <c r="J27" s="226"/>
      <c r="K27" s="226">
        <f>SUM(K28:K31)</f>
        <v>0</v>
      </c>
      <c r="L27" s="226"/>
      <c r="M27" s="226">
        <f>SUM(M28:M31)</f>
        <v>0</v>
      </c>
      <c r="N27" s="226"/>
      <c r="O27" s="226">
        <f>SUM(O28:O31)</f>
        <v>0</v>
      </c>
      <c r="P27" s="226"/>
      <c r="Q27" s="226">
        <f>SUM(Q28:Q31)</f>
        <v>0</v>
      </c>
      <c r="R27" s="226"/>
      <c r="S27" s="226"/>
      <c r="T27" s="226"/>
      <c r="U27" s="226"/>
      <c r="V27" s="226">
        <f>SUM(V28:V31)</f>
        <v>0.01</v>
      </c>
      <c r="W27" s="226"/>
      <c r="AG27" t="s">
        <v>210</v>
      </c>
    </row>
    <row r="28" spans="1:60" outlineLevel="1" x14ac:dyDescent="0.2">
      <c r="A28" s="240">
        <v>17</v>
      </c>
      <c r="B28" s="241" t="s">
        <v>267</v>
      </c>
      <c r="C28" s="250" t="s">
        <v>268</v>
      </c>
      <c r="D28" s="242" t="s">
        <v>255</v>
      </c>
      <c r="E28" s="243">
        <v>2.07E-2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215</v>
      </c>
      <c r="U28" s="224">
        <v>9.9000000000000005E-2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269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33">
        <v>18</v>
      </c>
      <c r="B29" s="234" t="s">
        <v>270</v>
      </c>
      <c r="C29" s="248" t="s">
        <v>271</v>
      </c>
      <c r="D29" s="235" t="s">
        <v>255</v>
      </c>
      <c r="E29" s="236">
        <v>2.07E-2</v>
      </c>
      <c r="F29" s="237"/>
      <c r="G29" s="238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0.49</v>
      </c>
      <c r="V29" s="224">
        <f>ROUND(E29*U29,2)</f>
        <v>0.01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269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49" t="s">
        <v>272</v>
      </c>
      <c r="D30" s="239"/>
      <c r="E30" s="239"/>
      <c r="F30" s="239"/>
      <c r="G30" s="239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218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33">
        <v>19</v>
      </c>
      <c r="B31" s="234" t="s">
        <v>273</v>
      </c>
      <c r="C31" s="248" t="s">
        <v>274</v>
      </c>
      <c r="D31" s="235" t="s">
        <v>255</v>
      </c>
      <c r="E31" s="236">
        <v>0.41399999999999998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269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x14ac:dyDescent="0.2">
      <c r="A32" s="5"/>
      <c r="B32" s="6"/>
      <c r="C32" s="251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v>15</v>
      </c>
      <c r="AF32">
        <v>21</v>
      </c>
    </row>
    <row r="33" spans="1:33" x14ac:dyDescent="0.2">
      <c r="A33" s="207"/>
      <c r="B33" s="208" t="s">
        <v>31</v>
      </c>
      <c r="C33" s="252"/>
      <c r="D33" s="209"/>
      <c r="E33" s="210"/>
      <c r="F33" s="210"/>
      <c r="G33" s="246">
        <f>G8+G23+G25+G27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f>SUMIF(L7:L31,AE32,G7:G31)</f>
        <v>0</v>
      </c>
      <c r="AF33">
        <f>SUMIF(L7:L31,AF32,G7:G31)</f>
        <v>0</v>
      </c>
      <c r="AG33" t="s">
        <v>226</v>
      </c>
    </row>
    <row r="34" spans="1:33" x14ac:dyDescent="0.2">
      <c r="A34" s="5"/>
      <c r="B34" s="6"/>
      <c r="C34" s="251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5"/>
      <c r="B35" s="6"/>
      <c r="C35" s="251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11" t="s">
        <v>227</v>
      </c>
      <c r="B36" s="211"/>
      <c r="C36" s="253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12"/>
      <c r="B37" s="213"/>
      <c r="C37" s="254"/>
      <c r="D37" s="213"/>
      <c r="E37" s="213"/>
      <c r="F37" s="213"/>
      <c r="G37" s="2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G37" t="s">
        <v>228</v>
      </c>
    </row>
    <row r="38" spans="1:33" x14ac:dyDescent="0.2">
      <c r="A38" s="215"/>
      <c r="B38" s="216"/>
      <c r="C38" s="255"/>
      <c r="D38" s="216"/>
      <c r="E38" s="216"/>
      <c r="F38" s="216"/>
      <c r="G38" s="21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215"/>
      <c r="B39" s="216"/>
      <c r="C39" s="255"/>
      <c r="D39" s="216"/>
      <c r="E39" s="216"/>
      <c r="F39" s="216"/>
      <c r="G39" s="21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A40" s="215"/>
      <c r="B40" s="216"/>
      <c r="C40" s="255"/>
      <c r="D40" s="216"/>
      <c r="E40" s="216"/>
      <c r="F40" s="216"/>
      <c r="G40" s="21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3" x14ac:dyDescent="0.2">
      <c r="A41" s="218"/>
      <c r="B41" s="219"/>
      <c r="C41" s="256"/>
      <c r="D41" s="219"/>
      <c r="E41" s="219"/>
      <c r="F41" s="219"/>
      <c r="G41" s="22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3" x14ac:dyDescent="0.2">
      <c r="A42" s="5"/>
      <c r="B42" s="6"/>
      <c r="C42" s="251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3" x14ac:dyDescent="0.2">
      <c r="C43" s="257"/>
      <c r="D43" s="188"/>
      <c r="AG43" t="s">
        <v>229</v>
      </c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7">
    <mergeCell ref="A1:G1"/>
    <mergeCell ref="C2:G2"/>
    <mergeCell ref="C3:G3"/>
    <mergeCell ref="C4:G4"/>
    <mergeCell ref="A36:C36"/>
    <mergeCell ref="A37:G41"/>
    <mergeCell ref="C30:G3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82</v>
      </c>
      <c r="C3" s="193" t="s">
        <v>83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1.7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6.13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6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1.7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6.13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SUMIF(AG11:AG15,"&lt;&gt;NOR",G11:G15)</f>
        <v>0</v>
      </c>
      <c r="H10" s="226"/>
      <c r="I10" s="226">
        <f>SUM(I11:I15)</f>
        <v>0</v>
      </c>
      <c r="J10" s="226"/>
      <c r="K10" s="226">
        <f>SUM(K11:K15)</f>
        <v>0</v>
      </c>
      <c r="L10" s="226"/>
      <c r="M10" s="226">
        <f>SUM(M11:M15)</f>
        <v>0</v>
      </c>
      <c r="N10" s="226"/>
      <c r="O10" s="226">
        <f>SUM(O11:O15)</f>
        <v>2.2599999999999998</v>
      </c>
      <c r="P10" s="226"/>
      <c r="Q10" s="226">
        <f>SUM(Q11:Q15)</f>
        <v>0</v>
      </c>
      <c r="R10" s="226"/>
      <c r="S10" s="226"/>
      <c r="T10" s="226"/>
      <c r="U10" s="226"/>
      <c r="V10" s="226">
        <f>SUM(V11:V15)</f>
        <v>40.24</v>
      </c>
      <c r="W10" s="226"/>
      <c r="AG10" t="s">
        <v>210</v>
      </c>
    </row>
    <row r="11" spans="1:60" ht="22.5" outlineLevel="1" x14ac:dyDescent="0.2">
      <c r="A11" s="233">
        <v>2</v>
      </c>
      <c r="B11" s="234" t="s">
        <v>629</v>
      </c>
      <c r="C11" s="248" t="s">
        <v>630</v>
      </c>
      <c r="D11" s="235" t="s">
        <v>241</v>
      </c>
      <c r="E11" s="236">
        <v>14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1.8880000000000001E-2</v>
      </c>
      <c r="O11" s="224">
        <f>ROUND(E11*N11,2)</f>
        <v>0.26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0.38716</v>
      </c>
      <c r="V11" s="224">
        <f>ROUND(E11*U11,2)</f>
        <v>5.42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49" t="s">
        <v>282</v>
      </c>
      <c r="D12" s="239"/>
      <c r="E12" s="239"/>
      <c r="F12" s="239"/>
      <c r="G12" s="23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3</v>
      </c>
      <c r="B13" s="241" t="s">
        <v>278</v>
      </c>
      <c r="C13" s="250" t="s">
        <v>279</v>
      </c>
      <c r="D13" s="242" t="s">
        <v>241</v>
      </c>
      <c r="E13" s="243">
        <v>4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0.10712000000000001</v>
      </c>
      <c r="O13" s="224">
        <f>ROUND(E13*N13,2)</f>
        <v>0.43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215</v>
      </c>
      <c r="U13" s="224">
        <v>0.69998000000000005</v>
      </c>
      <c r="V13" s="224">
        <f>ROUND(E13*U13,2)</f>
        <v>2.8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4</v>
      </c>
      <c r="B14" s="234" t="s">
        <v>997</v>
      </c>
      <c r="C14" s="248" t="s">
        <v>998</v>
      </c>
      <c r="D14" s="235" t="s">
        <v>241</v>
      </c>
      <c r="E14" s="236">
        <v>55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2.8459999999999999E-2</v>
      </c>
      <c r="O14" s="224">
        <f>ROUND(E14*N14,2)</f>
        <v>1.57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0.58225000000000005</v>
      </c>
      <c r="V14" s="224">
        <f>ROUND(E14*U14,2)</f>
        <v>32.020000000000003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49" t="s">
        <v>282</v>
      </c>
      <c r="D15" s="239"/>
      <c r="E15" s="239"/>
      <c r="F15" s="239"/>
      <c r="G15" s="239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218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123</v>
      </c>
      <c r="C16" s="247" t="s">
        <v>124</v>
      </c>
      <c r="D16" s="229"/>
      <c r="E16" s="230"/>
      <c r="F16" s="231"/>
      <c r="G16" s="232">
        <f>SUMIF(AG17:AG17,"&lt;&gt;NOR",G17:G17)</f>
        <v>0</v>
      </c>
      <c r="H16" s="226"/>
      <c r="I16" s="226">
        <f>SUM(I17:I17)</f>
        <v>0</v>
      </c>
      <c r="J16" s="226"/>
      <c r="K16" s="226">
        <f>SUM(K17:K17)</f>
        <v>0</v>
      </c>
      <c r="L16" s="226"/>
      <c r="M16" s="226">
        <f>SUM(M17:M17)</f>
        <v>0</v>
      </c>
      <c r="N16" s="226"/>
      <c r="O16" s="226">
        <f>SUM(O17:O17)</f>
        <v>0.01</v>
      </c>
      <c r="P16" s="226"/>
      <c r="Q16" s="226">
        <f>SUM(Q17:Q17)</f>
        <v>0</v>
      </c>
      <c r="R16" s="226"/>
      <c r="S16" s="226"/>
      <c r="T16" s="226"/>
      <c r="U16" s="226"/>
      <c r="V16" s="226">
        <f>SUM(V17:V17)</f>
        <v>0.26</v>
      </c>
      <c r="W16" s="226"/>
      <c r="AG16" t="s">
        <v>210</v>
      </c>
    </row>
    <row r="17" spans="1:60" outlineLevel="1" x14ac:dyDescent="0.2">
      <c r="A17" s="240">
        <v>5</v>
      </c>
      <c r="B17" s="241" t="s">
        <v>631</v>
      </c>
      <c r="C17" s="250" t="s">
        <v>632</v>
      </c>
      <c r="D17" s="242" t="s">
        <v>314</v>
      </c>
      <c r="E17" s="243">
        <v>1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5.9199999999999999E-3</v>
      </c>
      <c r="O17" s="224">
        <f>ROUND(E17*N17,2)</f>
        <v>0.01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0.26</v>
      </c>
      <c r="V17" s="224">
        <f>ROUND(E17*U17,2)</f>
        <v>0.26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5.5" x14ac:dyDescent="0.2">
      <c r="A18" s="227" t="s">
        <v>209</v>
      </c>
      <c r="B18" s="228" t="s">
        <v>125</v>
      </c>
      <c r="C18" s="247" t="s">
        <v>126</v>
      </c>
      <c r="D18" s="229"/>
      <c r="E18" s="230"/>
      <c r="F18" s="231"/>
      <c r="G18" s="232">
        <f>SUMIF(AG19:AG19,"&lt;&gt;NOR",G19:G19)</f>
        <v>0</v>
      </c>
      <c r="H18" s="226"/>
      <c r="I18" s="226">
        <f>SUM(I19:I19)</f>
        <v>0</v>
      </c>
      <c r="J18" s="226"/>
      <c r="K18" s="226">
        <f>SUM(K19:K19)</f>
        <v>0</v>
      </c>
      <c r="L18" s="226"/>
      <c r="M18" s="226">
        <f>SUM(M19:M19)</f>
        <v>0</v>
      </c>
      <c r="N18" s="226"/>
      <c r="O18" s="226">
        <f>SUM(O19:O19)</f>
        <v>0</v>
      </c>
      <c r="P18" s="226"/>
      <c r="Q18" s="226">
        <f>SUM(Q19:Q19)</f>
        <v>0</v>
      </c>
      <c r="R18" s="226"/>
      <c r="S18" s="226"/>
      <c r="T18" s="226"/>
      <c r="U18" s="226"/>
      <c r="V18" s="226">
        <f>SUM(V19:V19)</f>
        <v>7.7</v>
      </c>
      <c r="W18" s="226"/>
      <c r="AG18" t="s">
        <v>210</v>
      </c>
    </row>
    <row r="19" spans="1:60" outlineLevel="1" x14ac:dyDescent="0.2">
      <c r="A19" s="240">
        <v>6</v>
      </c>
      <c r="B19" s="241" t="s">
        <v>283</v>
      </c>
      <c r="C19" s="250" t="s">
        <v>284</v>
      </c>
      <c r="D19" s="242" t="s">
        <v>241</v>
      </c>
      <c r="E19" s="243">
        <v>25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4.0000000000000003E-5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215</v>
      </c>
      <c r="U19" s="224">
        <v>0.308</v>
      </c>
      <c r="V19" s="224">
        <f>ROUND(E19*U19,2)</f>
        <v>7.7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127</v>
      </c>
      <c r="C20" s="247" t="s">
        <v>128</v>
      </c>
      <c r="D20" s="229"/>
      <c r="E20" s="230"/>
      <c r="F20" s="231"/>
      <c r="G20" s="232">
        <f>SUMIF(AG21:AG26,"&lt;&gt;NOR",G21:G26)</f>
        <v>0</v>
      </c>
      <c r="H20" s="226"/>
      <c r="I20" s="226">
        <f>SUM(I21:I26)</f>
        <v>0</v>
      </c>
      <c r="J20" s="226"/>
      <c r="K20" s="226">
        <f>SUM(K21:K26)</f>
        <v>0</v>
      </c>
      <c r="L20" s="226"/>
      <c r="M20" s="226">
        <f>SUM(M21:M26)</f>
        <v>0</v>
      </c>
      <c r="N20" s="226"/>
      <c r="O20" s="226">
        <f>SUM(O21:O26)</f>
        <v>0.01</v>
      </c>
      <c r="P20" s="226"/>
      <c r="Q20" s="226">
        <f>SUM(Q21:Q26)</f>
        <v>10.61</v>
      </c>
      <c r="R20" s="226"/>
      <c r="S20" s="226"/>
      <c r="T20" s="226"/>
      <c r="U20" s="226"/>
      <c r="V20" s="226">
        <f>SUM(V21:V26)</f>
        <v>37.22</v>
      </c>
      <c r="W20" s="226"/>
      <c r="AG20" t="s">
        <v>210</v>
      </c>
    </row>
    <row r="21" spans="1:60" outlineLevel="1" x14ac:dyDescent="0.2">
      <c r="A21" s="240">
        <v>7</v>
      </c>
      <c r="B21" s="241" t="s">
        <v>633</v>
      </c>
      <c r="C21" s="250" t="s">
        <v>634</v>
      </c>
      <c r="D21" s="242" t="s">
        <v>241</v>
      </c>
      <c r="E21" s="243">
        <v>14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0.01</v>
      </c>
      <c r="Q21" s="224">
        <f>ROUND(E21*P21,2)</f>
        <v>0.14000000000000001</v>
      </c>
      <c r="R21" s="224"/>
      <c r="S21" s="224" t="s">
        <v>214</v>
      </c>
      <c r="T21" s="224" t="s">
        <v>215</v>
      </c>
      <c r="U21" s="224">
        <v>0.1</v>
      </c>
      <c r="V21" s="224">
        <f>ROUND(E21*U21,2)</f>
        <v>1.4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635</v>
      </c>
      <c r="C22" s="250" t="s">
        <v>636</v>
      </c>
      <c r="D22" s="242" t="s">
        <v>241</v>
      </c>
      <c r="E22" s="243">
        <v>55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0.02</v>
      </c>
      <c r="Q22" s="224">
        <f>ROUND(E22*P22,2)</f>
        <v>1.1000000000000001</v>
      </c>
      <c r="R22" s="224"/>
      <c r="S22" s="224" t="s">
        <v>214</v>
      </c>
      <c r="T22" s="224" t="s">
        <v>215</v>
      </c>
      <c r="U22" s="224">
        <v>0.13</v>
      </c>
      <c r="V22" s="224">
        <f>ROUND(E22*U22,2)</f>
        <v>7.15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33">
        <v>9</v>
      </c>
      <c r="B23" s="234" t="s">
        <v>287</v>
      </c>
      <c r="C23" s="248" t="s">
        <v>288</v>
      </c>
      <c r="D23" s="235" t="s">
        <v>277</v>
      </c>
      <c r="E23" s="236">
        <v>5</v>
      </c>
      <c r="F23" s="237"/>
      <c r="G23" s="238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1.82E-3</v>
      </c>
      <c r="O23" s="224">
        <f>ROUND(E23*N23,2)</f>
        <v>0.01</v>
      </c>
      <c r="P23" s="224">
        <v>1.8</v>
      </c>
      <c r="Q23" s="224">
        <f>ROUND(E23*P23,2)</f>
        <v>9</v>
      </c>
      <c r="R23" s="224"/>
      <c r="S23" s="224" t="s">
        <v>221</v>
      </c>
      <c r="T23" s="224" t="s">
        <v>215</v>
      </c>
      <c r="U23" s="224">
        <v>5.016</v>
      </c>
      <c r="V23" s="224">
        <f>ROUND(E23*U23,2)</f>
        <v>25.08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49" t="s">
        <v>289</v>
      </c>
      <c r="D24" s="239"/>
      <c r="E24" s="239"/>
      <c r="F24" s="239"/>
      <c r="G24" s="239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218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33">
        <v>10</v>
      </c>
      <c r="B25" s="234" t="s">
        <v>637</v>
      </c>
      <c r="C25" s="248" t="s">
        <v>638</v>
      </c>
      <c r="D25" s="235" t="s">
        <v>277</v>
      </c>
      <c r="E25" s="236">
        <v>1</v>
      </c>
      <c r="F25" s="237"/>
      <c r="G25" s="238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1.65E-3</v>
      </c>
      <c r="O25" s="224">
        <f>ROUND(E25*N25,2)</f>
        <v>0</v>
      </c>
      <c r="P25" s="224">
        <v>0.36499999999999999</v>
      </c>
      <c r="Q25" s="224">
        <f>ROUND(E25*P25,2)</f>
        <v>0.37</v>
      </c>
      <c r="R25" s="224"/>
      <c r="S25" s="224" t="s">
        <v>221</v>
      </c>
      <c r="T25" s="224" t="s">
        <v>215</v>
      </c>
      <c r="U25" s="224">
        <v>3.5859999999999999</v>
      </c>
      <c r="V25" s="224">
        <f>ROUND(E25*U25,2)</f>
        <v>3.59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49" t="s">
        <v>289</v>
      </c>
      <c r="D26" s="239"/>
      <c r="E26" s="239"/>
      <c r="F26" s="239"/>
      <c r="G26" s="239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218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129</v>
      </c>
      <c r="C27" s="247" t="s">
        <v>130</v>
      </c>
      <c r="D27" s="229"/>
      <c r="E27" s="230"/>
      <c r="F27" s="231"/>
      <c r="G27" s="232">
        <f>SUMIF(AG28:AG29,"&lt;&gt;NOR",G28:G29)</f>
        <v>0</v>
      </c>
      <c r="H27" s="226"/>
      <c r="I27" s="226">
        <f>SUM(I28:I29)</f>
        <v>0</v>
      </c>
      <c r="J27" s="226"/>
      <c r="K27" s="226">
        <f>SUM(K28:K29)</f>
        <v>0</v>
      </c>
      <c r="L27" s="226"/>
      <c r="M27" s="226">
        <f>SUM(M28:M29)</f>
        <v>0</v>
      </c>
      <c r="N27" s="226"/>
      <c r="O27" s="226">
        <f>SUM(O28:O29)</f>
        <v>0</v>
      </c>
      <c r="P27" s="226"/>
      <c r="Q27" s="226">
        <f>SUM(Q28:Q29)</f>
        <v>0</v>
      </c>
      <c r="R27" s="226"/>
      <c r="S27" s="226"/>
      <c r="T27" s="226"/>
      <c r="U27" s="226"/>
      <c r="V27" s="226">
        <f>SUM(V28:V29)</f>
        <v>3.39</v>
      </c>
      <c r="W27" s="226"/>
      <c r="AG27" t="s">
        <v>210</v>
      </c>
    </row>
    <row r="28" spans="1:60" outlineLevel="1" x14ac:dyDescent="0.2">
      <c r="A28" s="240">
        <v>11</v>
      </c>
      <c r="B28" s="241" t="s">
        <v>290</v>
      </c>
      <c r="C28" s="250" t="s">
        <v>291</v>
      </c>
      <c r="D28" s="242" t="s">
        <v>255</v>
      </c>
      <c r="E28" s="243">
        <v>3.9773700000000001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0.85199999999999998</v>
      </c>
      <c r="V28" s="224">
        <f>ROUND(E28*U28,2)</f>
        <v>3.39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12</v>
      </c>
      <c r="B29" s="241" t="s">
        <v>292</v>
      </c>
      <c r="C29" s="250" t="s">
        <v>293</v>
      </c>
      <c r="D29" s="242" t="s">
        <v>255</v>
      </c>
      <c r="E29" s="243">
        <v>3.9773700000000001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215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131</v>
      </c>
      <c r="C30" s="247" t="s">
        <v>132</v>
      </c>
      <c r="D30" s="229"/>
      <c r="E30" s="230"/>
      <c r="F30" s="231"/>
      <c r="G30" s="232">
        <f>SUMIF(AG31:AG39,"&lt;&gt;NOR",G31:G39)</f>
        <v>0</v>
      </c>
      <c r="H30" s="226"/>
      <c r="I30" s="226">
        <f>SUM(I31:I39)</f>
        <v>0</v>
      </c>
      <c r="J30" s="226"/>
      <c r="K30" s="226">
        <f>SUM(K31:K39)</f>
        <v>0</v>
      </c>
      <c r="L30" s="226"/>
      <c r="M30" s="226">
        <f>SUM(M31:M39)</f>
        <v>0</v>
      </c>
      <c r="N30" s="226"/>
      <c r="O30" s="226">
        <f>SUM(O31:O39)</f>
        <v>0.01</v>
      </c>
      <c r="P30" s="226"/>
      <c r="Q30" s="226">
        <f>SUM(Q31:Q39)</f>
        <v>0.02</v>
      </c>
      <c r="R30" s="226"/>
      <c r="S30" s="226"/>
      <c r="T30" s="226"/>
      <c r="U30" s="226"/>
      <c r="V30" s="226">
        <f>SUM(V31:V39)</f>
        <v>5.0599999999999996</v>
      </c>
      <c r="W30" s="226"/>
      <c r="AG30" t="s">
        <v>210</v>
      </c>
    </row>
    <row r="31" spans="1:60" outlineLevel="1" x14ac:dyDescent="0.2">
      <c r="A31" s="240">
        <v>13</v>
      </c>
      <c r="B31" s="241" t="s">
        <v>294</v>
      </c>
      <c r="C31" s="250" t="s">
        <v>295</v>
      </c>
      <c r="D31" s="242" t="s">
        <v>261</v>
      </c>
      <c r="E31" s="243">
        <v>12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215</v>
      </c>
      <c r="U31" s="224">
        <v>8.2000000000000003E-2</v>
      </c>
      <c r="V31" s="224">
        <f>ROUND(E31*U31,2)</f>
        <v>0.98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14</v>
      </c>
      <c r="B32" s="241" t="s">
        <v>641</v>
      </c>
      <c r="C32" s="250" t="s">
        <v>642</v>
      </c>
      <c r="D32" s="242" t="s">
        <v>261</v>
      </c>
      <c r="E32" s="243">
        <v>18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215</v>
      </c>
      <c r="U32" s="224">
        <v>0.114</v>
      </c>
      <c r="V32" s="224">
        <f>ROUND(E32*U32,2)</f>
        <v>2.0499999999999998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40">
        <v>15</v>
      </c>
      <c r="B33" s="241" t="s">
        <v>645</v>
      </c>
      <c r="C33" s="250" t="s">
        <v>646</v>
      </c>
      <c r="D33" s="242" t="s">
        <v>255</v>
      </c>
      <c r="E33" s="243">
        <v>2.1000000000000001E-2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215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16</v>
      </c>
      <c r="B34" s="241" t="s">
        <v>647</v>
      </c>
      <c r="C34" s="250" t="s">
        <v>648</v>
      </c>
      <c r="D34" s="242" t="s">
        <v>241</v>
      </c>
      <c r="E34" s="243">
        <v>10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2.0999999999999999E-3</v>
      </c>
      <c r="Q34" s="224">
        <f>ROUND(E34*P34,2)</f>
        <v>0.02</v>
      </c>
      <c r="R34" s="224"/>
      <c r="S34" s="224" t="s">
        <v>221</v>
      </c>
      <c r="T34" s="224" t="s">
        <v>215</v>
      </c>
      <c r="U34" s="224">
        <v>0.2</v>
      </c>
      <c r="V34" s="224">
        <f>ROUND(E34*U34,2)</f>
        <v>2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17</v>
      </c>
      <c r="B35" s="241" t="s">
        <v>296</v>
      </c>
      <c r="C35" s="250" t="s">
        <v>297</v>
      </c>
      <c r="D35" s="242" t="s">
        <v>232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298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22.5" outlineLevel="1" x14ac:dyDescent="0.2">
      <c r="A36" s="240">
        <v>18</v>
      </c>
      <c r="B36" s="241" t="s">
        <v>301</v>
      </c>
      <c r="C36" s="250" t="s">
        <v>302</v>
      </c>
      <c r="D36" s="242" t="s">
        <v>261</v>
      </c>
      <c r="E36" s="243">
        <v>12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3.2000000000000003E-4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298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0">
        <v>19</v>
      </c>
      <c r="B37" s="241" t="s">
        <v>649</v>
      </c>
      <c r="C37" s="250" t="s">
        <v>650</v>
      </c>
      <c r="D37" s="242" t="s">
        <v>261</v>
      </c>
      <c r="E37" s="243">
        <v>18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7.2000000000000005E-4</v>
      </c>
      <c r="O37" s="224">
        <f>ROUND(E37*N37,2)</f>
        <v>0.01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298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20</v>
      </c>
      <c r="B38" s="241" t="s">
        <v>303</v>
      </c>
      <c r="C38" s="250" t="s">
        <v>304</v>
      </c>
      <c r="D38" s="242" t="s">
        <v>255</v>
      </c>
      <c r="E38" s="243">
        <v>1.6799999999999999E-2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1.74</v>
      </c>
      <c r="V38" s="224">
        <f>ROUND(E38*U38,2)</f>
        <v>0.03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256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21</v>
      </c>
      <c r="B39" s="241" t="s">
        <v>305</v>
      </c>
      <c r="C39" s="250" t="s">
        <v>306</v>
      </c>
      <c r="D39" s="242" t="s">
        <v>255</v>
      </c>
      <c r="E39" s="243">
        <v>1.6799999999999999E-2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x14ac:dyDescent="0.2">
      <c r="A40" s="227" t="s">
        <v>209</v>
      </c>
      <c r="B40" s="228" t="s">
        <v>133</v>
      </c>
      <c r="C40" s="247" t="s">
        <v>134</v>
      </c>
      <c r="D40" s="229"/>
      <c r="E40" s="230"/>
      <c r="F40" s="231"/>
      <c r="G40" s="232">
        <f>SUMIF(AG41:AG46,"&lt;&gt;NOR",G41:G46)</f>
        <v>0</v>
      </c>
      <c r="H40" s="226"/>
      <c r="I40" s="226">
        <f>SUM(I41:I46)</f>
        <v>0</v>
      </c>
      <c r="J40" s="226"/>
      <c r="K40" s="226">
        <f>SUM(K41:K46)</f>
        <v>0</v>
      </c>
      <c r="L40" s="226"/>
      <c r="M40" s="226">
        <f>SUM(M41:M46)</f>
        <v>0</v>
      </c>
      <c r="N40" s="226"/>
      <c r="O40" s="226">
        <f>SUM(O41:O46)</f>
        <v>0.01</v>
      </c>
      <c r="P40" s="226"/>
      <c r="Q40" s="226">
        <f>SUM(Q41:Q46)</f>
        <v>0</v>
      </c>
      <c r="R40" s="226"/>
      <c r="S40" s="226"/>
      <c r="T40" s="226"/>
      <c r="U40" s="226"/>
      <c r="V40" s="226">
        <f>SUM(V41:V46)</f>
        <v>4.0399999999999991</v>
      </c>
      <c r="W40" s="226"/>
      <c r="AG40" t="s">
        <v>210</v>
      </c>
    </row>
    <row r="41" spans="1:60" outlineLevel="1" x14ac:dyDescent="0.2">
      <c r="A41" s="233">
        <v>22</v>
      </c>
      <c r="B41" s="234" t="s">
        <v>307</v>
      </c>
      <c r="C41" s="248" t="s">
        <v>308</v>
      </c>
      <c r="D41" s="235" t="s">
        <v>261</v>
      </c>
      <c r="E41" s="236">
        <v>12</v>
      </c>
      <c r="F41" s="237"/>
      <c r="G41" s="238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3.4000000000000002E-4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214</v>
      </c>
      <c r="T41" s="224" t="s">
        <v>233</v>
      </c>
      <c r="U41" s="224">
        <v>0.32</v>
      </c>
      <c r="V41" s="224">
        <f>ROUND(E41*U41,2)</f>
        <v>3.84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49" t="s">
        <v>309</v>
      </c>
      <c r="D42" s="239"/>
      <c r="E42" s="239"/>
      <c r="F42" s="239"/>
      <c r="G42" s="239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218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33.75" outlineLevel="1" x14ac:dyDescent="0.2">
      <c r="A43" s="240">
        <v>23</v>
      </c>
      <c r="B43" s="241" t="s">
        <v>310</v>
      </c>
      <c r="C43" s="250" t="s">
        <v>311</v>
      </c>
      <c r="D43" s="242" t="s">
        <v>232</v>
      </c>
      <c r="E43" s="243">
        <v>1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9.0000000000000006E-5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0.18</v>
      </c>
      <c r="V43" s="224">
        <f>ROUND(E43*U43,2)</f>
        <v>0.18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24</v>
      </c>
      <c r="B44" s="241" t="s">
        <v>312</v>
      </c>
      <c r="C44" s="250" t="s">
        <v>313</v>
      </c>
      <c r="D44" s="242" t="s">
        <v>314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5.0000000000000001E-3</v>
      </c>
      <c r="O44" s="224">
        <f>ROUND(E44*N44,2)</f>
        <v>0.01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25</v>
      </c>
      <c r="B45" s="241" t="s">
        <v>315</v>
      </c>
      <c r="C45" s="250" t="s">
        <v>316</v>
      </c>
      <c r="D45" s="242" t="s">
        <v>255</v>
      </c>
      <c r="E45" s="243">
        <v>9.1699999999999993E-3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1.47</v>
      </c>
      <c r="V45" s="224">
        <f>ROUND(E45*U45,2)</f>
        <v>0.01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256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26</v>
      </c>
      <c r="B46" s="241" t="s">
        <v>317</v>
      </c>
      <c r="C46" s="250" t="s">
        <v>318</v>
      </c>
      <c r="D46" s="242" t="s">
        <v>255</v>
      </c>
      <c r="E46" s="243">
        <v>9.1699999999999993E-3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233</v>
      </c>
      <c r="U46" s="224">
        <v>0.81100000000000005</v>
      </c>
      <c r="V46" s="224">
        <f>ROUND(E46*U46,2)</f>
        <v>0.01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256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x14ac:dyDescent="0.2">
      <c r="A47" s="227" t="s">
        <v>209</v>
      </c>
      <c r="B47" s="228" t="s">
        <v>135</v>
      </c>
      <c r="C47" s="247" t="s">
        <v>136</v>
      </c>
      <c r="D47" s="229"/>
      <c r="E47" s="230"/>
      <c r="F47" s="231"/>
      <c r="G47" s="232">
        <f>SUMIF(AG48:AG78,"&lt;&gt;NOR",G48:G78)</f>
        <v>0</v>
      </c>
      <c r="H47" s="226"/>
      <c r="I47" s="226">
        <f>SUM(I48:I78)</f>
        <v>0</v>
      </c>
      <c r="J47" s="226"/>
      <c r="K47" s="226">
        <f>SUM(K48:K78)</f>
        <v>0</v>
      </c>
      <c r="L47" s="226"/>
      <c r="M47" s="226">
        <f>SUM(M48:M78)</f>
        <v>0</v>
      </c>
      <c r="N47" s="226"/>
      <c r="O47" s="226">
        <f>SUM(O48:O78)</f>
        <v>0.13999999999999999</v>
      </c>
      <c r="P47" s="226"/>
      <c r="Q47" s="226">
        <f>SUM(Q48:Q78)</f>
        <v>0</v>
      </c>
      <c r="R47" s="226"/>
      <c r="S47" s="226"/>
      <c r="T47" s="226"/>
      <c r="U47" s="226"/>
      <c r="V47" s="226">
        <f>SUM(V48:V78)</f>
        <v>27.869999999999997</v>
      </c>
      <c r="W47" s="226"/>
      <c r="AG47" t="s">
        <v>210</v>
      </c>
    </row>
    <row r="48" spans="1:60" outlineLevel="1" x14ac:dyDescent="0.2">
      <c r="A48" s="240">
        <v>27</v>
      </c>
      <c r="B48" s="241" t="s">
        <v>319</v>
      </c>
      <c r="C48" s="250" t="s">
        <v>320</v>
      </c>
      <c r="D48" s="242" t="s">
        <v>261</v>
      </c>
      <c r="E48" s="243">
        <v>6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2.7999999999999998E-4</v>
      </c>
      <c r="Q48" s="224">
        <f>ROUND(E48*P48,2)</f>
        <v>0</v>
      </c>
      <c r="R48" s="224"/>
      <c r="S48" s="224" t="s">
        <v>214</v>
      </c>
      <c r="T48" s="224" t="s">
        <v>233</v>
      </c>
      <c r="U48" s="224">
        <v>5.1999999999999998E-2</v>
      </c>
      <c r="V48" s="224">
        <f>ROUND(E48*U48,2)</f>
        <v>0.31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0">
        <v>28</v>
      </c>
      <c r="B49" s="241" t="s">
        <v>321</v>
      </c>
      <c r="C49" s="250" t="s">
        <v>322</v>
      </c>
      <c r="D49" s="242" t="s">
        <v>232</v>
      </c>
      <c r="E49" s="243">
        <v>6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5.2999999999999998E-4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6.2E-2</v>
      </c>
      <c r="V49" s="224">
        <f>ROUND(E49*U49,2)</f>
        <v>0.37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29</v>
      </c>
      <c r="B50" s="241" t="s">
        <v>323</v>
      </c>
      <c r="C50" s="250" t="s">
        <v>324</v>
      </c>
      <c r="D50" s="242" t="s">
        <v>232</v>
      </c>
      <c r="E50" s="243">
        <v>2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4.0000000000000003E-5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233</v>
      </c>
      <c r="U50" s="224">
        <v>0.14499999999999999</v>
      </c>
      <c r="V50" s="224">
        <f>ROUND(E50*U50,2)</f>
        <v>0.28999999999999998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30</v>
      </c>
      <c r="B51" s="241" t="s">
        <v>325</v>
      </c>
      <c r="C51" s="250" t="s">
        <v>326</v>
      </c>
      <c r="D51" s="242" t="s">
        <v>232</v>
      </c>
      <c r="E51" s="243">
        <v>3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0.16500000000000001</v>
      </c>
      <c r="V51" s="224">
        <f>ROUND(E51*U51,2)</f>
        <v>0.5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31</v>
      </c>
      <c r="B52" s="241" t="s">
        <v>899</v>
      </c>
      <c r="C52" s="250" t="s">
        <v>900</v>
      </c>
      <c r="D52" s="242" t="s">
        <v>232</v>
      </c>
      <c r="E52" s="243">
        <v>4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214</v>
      </c>
      <c r="T52" s="224" t="s">
        <v>233</v>
      </c>
      <c r="U52" s="224">
        <v>0.20699999999999999</v>
      </c>
      <c r="V52" s="224">
        <f>ROUND(E52*U52,2)</f>
        <v>0.83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33">
        <v>32</v>
      </c>
      <c r="B53" s="234" t="s">
        <v>327</v>
      </c>
      <c r="C53" s="248" t="s">
        <v>328</v>
      </c>
      <c r="D53" s="235" t="s">
        <v>261</v>
      </c>
      <c r="E53" s="236">
        <v>28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214</v>
      </c>
      <c r="T53" s="224" t="s">
        <v>215</v>
      </c>
      <c r="U53" s="224">
        <v>2.9000000000000001E-2</v>
      </c>
      <c r="V53" s="224">
        <f>ROUND(E53*U53,2)</f>
        <v>0.81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49" t="s">
        <v>329</v>
      </c>
      <c r="D54" s="239"/>
      <c r="E54" s="239"/>
      <c r="F54" s="239"/>
      <c r="G54" s="239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218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33">
        <v>33</v>
      </c>
      <c r="B55" s="234" t="s">
        <v>330</v>
      </c>
      <c r="C55" s="248" t="s">
        <v>331</v>
      </c>
      <c r="D55" s="235" t="s">
        <v>261</v>
      </c>
      <c r="E55" s="236">
        <v>28</v>
      </c>
      <c r="F55" s="237"/>
      <c r="G55" s="238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1.0000000000000001E-5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214</v>
      </c>
      <c r="T55" s="224" t="s">
        <v>215</v>
      </c>
      <c r="U55" s="224">
        <v>6.2E-2</v>
      </c>
      <c r="V55" s="224">
        <f>ROUND(E55*U55,2)</f>
        <v>1.74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1"/>
      <c r="B56" s="222"/>
      <c r="C56" s="249" t="s">
        <v>332</v>
      </c>
      <c r="D56" s="239"/>
      <c r="E56" s="239"/>
      <c r="F56" s="239"/>
      <c r="G56" s="239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218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34</v>
      </c>
      <c r="B57" s="241" t="s">
        <v>901</v>
      </c>
      <c r="C57" s="250" t="s">
        <v>902</v>
      </c>
      <c r="D57" s="242" t="s">
        <v>232</v>
      </c>
      <c r="E57" s="243">
        <v>1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2.5699999999999998E-3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214</v>
      </c>
      <c r="T57" s="224" t="s">
        <v>233</v>
      </c>
      <c r="U57" s="224">
        <v>0.433</v>
      </c>
      <c r="V57" s="224">
        <f>ROUND(E57*U57,2)</f>
        <v>0.43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3">
        <v>35</v>
      </c>
      <c r="B58" s="234" t="s">
        <v>333</v>
      </c>
      <c r="C58" s="248" t="s">
        <v>334</v>
      </c>
      <c r="D58" s="235" t="s">
        <v>261</v>
      </c>
      <c r="E58" s="236">
        <v>4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3.9899999999999996E-3</v>
      </c>
      <c r="O58" s="224">
        <f>ROUND(E58*N58,2)</f>
        <v>0.02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233</v>
      </c>
      <c r="U58" s="224">
        <v>0.54290000000000005</v>
      </c>
      <c r="V58" s="224">
        <f>ROUND(E58*U58,2)</f>
        <v>2.17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49" t="s">
        <v>335</v>
      </c>
      <c r="D59" s="239"/>
      <c r="E59" s="239"/>
      <c r="F59" s="239"/>
      <c r="G59" s="239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218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59" t="s">
        <v>336</v>
      </c>
      <c r="D60" s="258"/>
      <c r="E60" s="258"/>
      <c r="F60" s="258"/>
      <c r="G60" s="258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218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33">
        <v>36</v>
      </c>
      <c r="B61" s="234" t="s">
        <v>903</v>
      </c>
      <c r="C61" s="248" t="s">
        <v>904</v>
      </c>
      <c r="D61" s="235" t="s">
        <v>261</v>
      </c>
      <c r="E61" s="236">
        <v>24</v>
      </c>
      <c r="F61" s="237"/>
      <c r="G61" s="238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5.1799999999999997E-3</v>
      </c>
      <c r="O61" s="224">
        <f>ROUND(E61*N61,2)</f>
        <v>0.12</v>
      </c>
      <c r="P61" s="224">
        <v>0</v>
      </c>
      <c r="Q61" s="224">
        <f>ROUND(E61*P61,2)</f>
        <v>0</v>
      </c>
      <c r="R61" s="224"/>
      <c r="S61" s="224" t="s">
        <v>221</v>
      </c>
      <c r="T61" s="224" t="s">
        <v>233</v>
      </c>
      <c r="U61" s="224">
        <v>0.63429999999999997</v>
      </c>
      <c r="V61" s="224">
        <f>ROUND(E61*U61,2)</f>
        <v>15.22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234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21"/>
      <c r="B62" s="222"/>
      <c r="C62" s="249" t="s">
        <v>335</v>
      </c>
      <c r="D62" s="239"/>
      <c r="E62" s="239"/>
      <c r="F62" s="239"/>
      <c r="G62" s="239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218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59" t="s">
        <v>336</v>
      </c>
      <c r="D63" s="258"/>
      <c r="E63" s="258"/>
      <c r="F63" s="258"/>
      <c r="G63" s="258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218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ht="22.5" outlineLevel="1" x14ac:dyDescent="0.2">
      <c r="A64" s="233">
        <v>37</v>
      </c>
      <c r="B64" s="234" t="s">
        <v>337</v>
      </c>
      <c r="C64" s="248" t="s">
        <v>338</v>
      </c>
      <c r="D64" s="235" t="s">
        <v>261</v>
      </c>
      <c r="E64" s="236">
        <v>4</v>
      </c>
      <c r="F64" s="237"/>
      <c r="G64" s="238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3.0000000000000001E-5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233</v>
      </c>
      <c r="U64" s="224">
        <v>0.129</v>
      </c>
      <c r="V64" s="224">
        <f>ROUND(E64*U64,2)</f>
        <v>0.52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234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21"/>
      <c r="B65" s="222"/>
      <c r="C65" s="249" t="s">
        <v>339</v>
      </c>
      <c r="D65" s="239"/>
      <c r="E65" s="239"/>
      <c r="F65" s="239"/>
      <c r="G65" s="239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218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ht="22.5" outlineLevel="1" x14ac:dyDescent="0.2">
      <c r="A66" s="233">
        <v>38</v>
      </c>
      <c r="B66" s="234" t="s">
        <v>905</v>
      </c>
      <c r="C66" s="248" t="s">
        <v>906</v>
      </c>
      <c r="D66" s="235" t="s">
        <v>261</v>
      </c>
      <c r="E66" s="236">
        <v>14</v>
      </c>
      <c r="F66" s="237"/>
      <c r="G66" s="238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6.0000000000000002E-5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233</v>
      </c>
      <c r="U66" s="224">
        <v>0.129</v>
      </c>
      <c r="V66" s="224">
        <f>ROUND(E66*U66,2)</f>
        <v>1.81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234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21"/>
      <c r="B67" s="222"/>
      <c r="C67" s="249" t="s">
        <v>339</v>
      </c>
      <c r="D67" s="239"/>
      <c r="E67" s="239"/>
      <c r="F67" s="239"/>
      <c r="G67" s="239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218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22.5" outlineLevel="1" x14ac:dyDescent="0.2">
      <c r="A68" s="233">
        <v>39</v>
      </c>
      <c r="B68" s="234" t="s">
        <v>907</v>
      </c>
      <c r="C68" s="248" t="s">
        <v>908</v>
      </c>
      <c r="D68" s="235" t="s">
        <v>261</v>
      </c>
      <c r="E68" s="236">
        <v>14</v>
      </c>
      <c r="F68" s="237"/>
      <c r="G68" s="238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6.9999999999999994E-5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233</v>
      </c>
      <c r="U68" s="224">
        <v>0.129</v>
      </c>
      <c r="V68" s="224">
        <f>ROUND(E68*U68,2)</f>
        <v>1.81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234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21"/>
      <c r="B69" s="222"/>
      <c r="C69" s="249" t="s">
        <v>339</v>
      </c>
      <c r="D69" s="239"/>
      <c r="E69" s="239"/>
      <c r="F69" s="239"/>
      <c r="G69" s="239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218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0">
        <v>40</v>
      </c>
      <c r="B70" s="241" t="s">
        <v>342</v>
      </c>
      <c r="C70" s="250" t="s">
        <v>343</v>
      </c>
      <c r="D70" s="242" t="s">
        <v>232</v>
      </c>
      <c r="E70" s="243">
        <v>2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2.14E-3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221</v>
      </c>
      <c r="T70" s="224" t="s">
        <v>233</v>
      </c>
      <c r="U70" s="224">
        <v>0.372</v>
      </c>
      <c r="V70" s="224">
        <f>ROUND(E70*U70,2)</f>
        <v>0.74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ht="22.5" outlineLevel="1" x14ac:dyDescent="0.2">
      <c r="A71" s="240">
        <v>41</v>
      </c>
      <c r="B71" s="241" t="s">
        <v>909</v>
      </c>
      <c r="C71" s="250" t="s">
        <v>910</v>
      </c>
      <c r="D71" s="242" t="s">
        <v>232</v>
      </c>
      <c r="E71" s="243">
        <v>1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5.5999999999999995E-4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221</v>
      </c>
      <c r="T71" s="224" t="s">
        <v>298</v>
      </c>
      <c r="U71" s="224">
        <v>0</v>
      </c>
      <c r="V71" s="224">
        <f>ROUND(E71*U71,2)</f>
        <v>0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248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42</v>
      </c>
      <c r="B72" s="241" t="s">
        <v>344</v>
      </c>
      <c r="C72" s="250" t="s">
        <v>345</v>
      </c>
      <c r="D72" s="242" t="s">
        <v>232</v>
      </c>
      <c r="E72" s="243">
        <v>2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1.8E-3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221</v>
      </c>
      <c r="T72" s="224" t="s">
        <v>298</v>
      </c>
      <c r="U72" s="224">
        <v>0</v>
      </c>
      <c r="V72" s="224">
        <f>ROUND(E72*U72,2)</f>
        <v>0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248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40">
        <v>43</v>
      </c>
      <c r="B73" s="241" t="s">
        <v>911</v>
      </c>
      <c r="C73" s="250" t="s">
        <v>912</v>
      </c>
      <c r="D73" s="242" t="s">
        <v>232</v>
      </c>
      <c r="E73" s="243">
        <v>2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3.1E-4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221</v>
      </c>
      <c r="T73" s="224" t="s">
        <v>298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248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40">
        <v>44</v>
      </c>
      <c r="B74" s="241" t="s">
        <v>346</v>
      </c>
      <c r="C74" s="250" t="s">
        <v>347</v>
      </c>
      <c r="D74" s="242" t="s">
        <v>232</v>
      </c>
      <c r="E74" s="243">
        <v>2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1.9000000000000001E-4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221</v>
      </c>
      <c r="T74" s="224" t="s">
        <v>298</v>
      </c>
      <c r="U74" s="224">
        <v>0</v>
      </c>
      <c r="V74" s="224">
        <f>ROUND(E74*U74,2)</f>
        <v>0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248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0">
        <v>45</v>
      </c>
      <c r="B75" s="241" t="s">
        <v>348</v>
      </c>
      <c r="C75" s="250" t="s">
        <v>349</v>
      </c>
      <c r="D75" s="242" t="s">
        <v>232</v>
      </c>
      <c r="E75" s="243">
        <v>1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1.4999999999999999E-4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221</v>
      </c>
      <c r="T75" s="224" t="s">
        <v>298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248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0">
        <v>46</v>
      </c>
      <c r="B76" s="241" t="s">
        <v>913</v>
      </c>
      <c r="C76" s="250" t="s">
        <v>914</v>
      </c>
      <c r="D76" s="242" t="s">
        <v>232</v>
      </c>
      <c r="E76" s="243">
        <v>1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2.3000000000000001E-4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221</v>
      </c>
      <c r="T76" s="224" t="s">
        <v>298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248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40">
        <v>47</v>
      </c>
      <c r="B77" s="241" t="s">
        <v>350</v>
      </c>
      <c r="C77" s="250" t="s">
        <v>351</v>
      </c>
      <c r="D77" s="242" t="s">
        <v>255</v>
      </c>
      <c r="E77" s="243">
        <v>0.15497</v>
      </c>
      <c r="F77" s="244"/>
      <c r="G77" s="245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214</v>
      </c>
      <c r="T77" s="224" t="s">
        <v>233</v>
      </c>
      <c r="U77" s="224">
        <v>1.327</v>
      </c>
      <c r="V77" s="224">
        <f>ROUND(E77*U77,2)</f>
        <v>0.21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256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40">
        <v>48</v>
      </c>
      <c r="B78" s="241" t="s">
        <v>352</v>
      </c>
      <c r="C78" s="250" t="s">
        <v>353</v>
      </c>
      <c r="D78" s="242" t="s">
        <v>255</v>
      </c>
      <c r="E78" s="243">
        <v>0.15497</v>
      </c>
      <c r="F78" s="244"/>
      <c r="G78" s="245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4"/>
      <c r="S78" s="224" t="s">
        <v>214</v>
      </c>
      <c r="T78" s="224" t="s">
        <v>233</v>
      </c>
      <c r="U78" s="224">
        <v>0.72499999999999998</v>
      </c>
      <c r="V78" s="224">
        <f>ROUND(E78*U78,2)</f>
        <v>0.11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256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x14ac:dyDescent="0.2">
      <c r="A79" s="227" t="s">
        <v>209</v>
      </c>
      <c r="B79" s="228" t="s">
        <v>139</v>
      </c>
      <c r="C79" s="247" t="s">
        <v>140</v>
      </c>
      <c r="D79" s="229"/>
      <c r="E79" s="230"/>
      <c r="F79" s="231"/>
      <c r="G79" s="232">
        <f>SUMIF(AG80:AG80,"&lt;&gt;NOR",G80:G80)</f>
        <v>0</v>
      </c>
      <c r="H79" s="226"/>
      <c r="I79" s="226">
        <f>SUM(I80:I80)</f>
        <v>0</v>
      </c>
      <c r="J79" s="226"/>
      <c r="K79" s="226">
        <f>SUM(K80:K80)</f>
        <v>0</v>
      </c>
      <c r="L79" s="226"/>
      <c r="M79" s="226">
        <f>SUM(M80:M80)</f>
        <v>0</v>
      </c>
      <c r="N79" s="226"/>
      <c r="O79" s="226">
        <f>SUM(O80:O80)</f>
        <v>0</v>
      </c>
      <c r="P79" s="226"/>
      <c r="Q79" s="226">
        <f>SUM(Q80:Q80)</f>
        <v>0.69</v>
      </c>
      <c r="R79" s="226"/>
      <c r="S79" s="226"/>
      <c r="T79" s="226"/>
      <c r="U79" s="226"/>
      <c r="V79" s="226">
        <f>SUM(V80:V80)</f>
        <v>2.7</v>
      </c>
      <c r="W79" s="226"/>
      <c r="AG79" t="s">
        <v>210</v>
      </c>
    </row>
    <row r="80" spans="1:60" outlineLevel="1" x14ac:dyDescent="0.2">
      <c r="A80" s="240">
        <v>49</v>
      </c>
      <c r="B80" s="241" t="s">
        <v>356</v>
      </c>
      <c r="C80" s="250" t="s">
        <v>357</v>
      </c>
      <c r="D80" s="242" t="s">
        <v>314</v>
      </c>
      <c r="E80" s="243">
        <v>1</v>
      </c>
      <c r="F80" s="244"/>
      <c r="G80" s="245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</v>
      </c>
      <c r="O80" s="224">
        <f>ROUND(E80*N80,2)</f>
        <v>0</v>
      </c>
      <c r="P80" s="224">
        <v>0.69347000000000003</v>
      </c>
      <c r="Q80" s="224">
        <f>ROUND(E80*P80,2)</f>
        <v>0.69</v>
      </c>
      <c r="R80" s="224"/>
      <c r="S80" s="224" t="s">
        <v>214</v>
      </c>
      <c r="T80" s="224" t="s">
        <v>233</v>
      </c>
      <c r="U80" s="224">
        <v>2.6989999999999998</v>
      </c>
      <c r="V80" s="224">
        <f>ROUND(E80*U80,2)</f>
        <v>2.7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234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x14ac:dyDescent="0.2">
      <c r="A81" s="227" t="s">
        <v>209</v>
      </c>
      <c r="B81" s="228" t="s">
        <v>141</v>
      </c>
      <c r="C81" s="247" t="s">
        <v>142</v>
      </c>
      <c r="D81" s="229"/>
      <c r="E81" s="230"/>
      <c r="F81" s="231"/>
      <c r="G81" s="232">
        <f>SUMIF(AG82:AG96,"&lt;&gt;NOR",G82:G96)</f>
        <v>0</v>
      </c>
      <c r="H81" s="226"/>
      <c r="I81" s="226">
        <f>SUM(I82:I96)</f>
        <v>0</v>
      </c>
      <c r="J81" s="226"/>
      <c r="K81" s="226">
        <f>SUM(K82:K96)</f>
        <v>0</v>
      </c>
      <c r="L81" s="226"/>
      <c r="M81" s="226">
        <f>SUM(M82:M96)</f>
        <v>0</v>
      </c>
      <c r="N81" s="226"/>
      <c r="O81" s="226">
        <f>SUM(O82:O96)</f>
        <v>0.06</v>
      </c>
      <c r="P81" s="226"/>
      <c r="Q81" s="226">
        <f>SUM(Q82:Q96)</f>
        <v>0.25</v>
      </c>
      <c r="R81" s="226"/>
      <c r="S81" s="226"/>
      <c r="T81" s="226"/>
      <c r="U81" s="226"/>
      <c r="V81" s="226">
        <f>SUM(V82:V96)</f>
        <v>14.1</v>
      </c>
      <c r="W81" s="226"/>
      <c r="AG81" t="s">
        <v>210</v>
      </c>
    </row>
    <row r="82" spans="1:60" outlineLevel="1" x14ac:dyDescent="0.2">
      <c r="A82" s="240">
        <v>50</v>
      </c>
      <c r="B82" s="241" t="s">
        <v>999</v>
      </c>
      <c r="C82" s="250" t="s">
        <v>1000</v>
      </c>
      <c r="D82" s="242" t="s">
        <v>232</v>
      </c>
      <c r="E82" s="243">
        <v>1</v>
      </c>
      <c r="F82" s="244"/>
      <c r="G82" s="245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1E-4</v>
      </c>
      <c r="O82" s="224">
        <f>ROUND(E82*N82,2)</f>
        <v>0</v>
      </c>
      <c r="P82" s="224">
        <v>0.245</v>
      </c>
      <c r="Q82" s="224">
        <f>ROUND(E82*P82,2)</f>
        <v>0.25</v>
      </c>
      <c r="R82" s="224"/>
      <c r="S82" s="224" t="s">
        <v>214</v>
      </c>
      <c r="T82" s="224" t="s">
        <v>233</v>
      </c>
      <c r="U82" s="224">
        <v>4.3780000000000001</v>
      </c>
      <c r="V82" s="224">
        <f>ROUND(E82*U82,2)</f>
        <v>4.38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234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40">
        <v>51</v>
      </c>
      <c r="B83" s="241" t="s">
        <v>665</v>
      </c>
      <c r="C83" s="250" t="s">
        <v>666</v>
      </c>
      <c r="D83" s="242" t="s">
        <v>314</v>
      </c>
      <c r="E83" s="243">
        <v>1</v>
      </c>
      <c r="F83" s="244"/>
      <c r="G83" s="245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7.3999999999999999E-4</v>
      </c>
      <c r="O83" s="224">
        <f>ROUND(E83*N83,2)</f>
        <v>0</v>
      </c>
      <c r="P83" s="224">
        <v>0</v>
      </c>
      <c r="Q83" s="224">
        <f>ROUND(E83*P83,2)</f>
        <v>0</v>
      </c>
      <c r="R83" s="224"/>
      <c r="S83" s="224" t="s">
        <v>214</v>
      </c>
      <c r="T83" s="224" t="s">
        <v>233</v>
      </c>
      <c r="U83" s="224">
        <v>8.2569999999999997</v>
      </c>
      <c r="V83" s="224">
        <f>ROUND(E83*U83,2)</f>
        <v>8.26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234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40">
        <v>52</v>
      </c>
      <c r="B84" s="241" t="s">
        <v>364</v>
      </c>
      <c r="C84" s="250" t="s">
        <v>365</v>
      </c>
      <c r="D84" s="242" t="s">
        <v>261</v>
      </c>
      <c r="E84" s="243">
        <v>5</v>
      </c>
      <c r="F84" s="244"/>
      <c r="G84" s="245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3.6999999999999999E-4</v>
      </c>
      <c r="O84" s="224">
        <f>ROUND(E84*N84,2)</f>
        <v>0</v>
      </c>
      <c r="P84" s="224">
        <v>0</v>
      </c>
      <c r="Q84" s="224">
        <f>ROUND(E84*P84,2)</f>
        <v>0</v>
      </c>
      <c r="R84" s="224"/>
      <c r="S84" s="224" t="s">
        <v>214</v>
      </c>
      <c r="T84" s="224" t="s">
        <v>215</v>
      </c>
      <c r="U84" s="224">
        <v>3.1E-2</v>
      </c>
      <c r="V84" s="224">
        <f>ROUND(E84*U84,2)</f>
        <v>0.16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234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53</v>
      </c>
      <c r="B85" s="241" t="s">
        <v>669</v>
      </c>
      <c r="C85" s="250" t="s">
        <v>670</v>
      </c>
      <c r="D85" s="242" t="s">
        <v>232</v>
      </c>
      <c r="E85" s="243">
        <v>1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0</v>
      </c>
      <c r="O85" s="224">
        <f>ROUND(E85*N85,2)</f>
        <v>0</v>
      </c>
      <c r="P85" s="224">
        <v>0</v>
      </c>
      <c r="Q85" s="224">
        <f>ROUND(E85*P85,2)</f>
        <v>0</v>
      </c>
      <c r="R85" s="224"/>
      <c r="S85" s="224" t="s">
        <v>214</v>
      </c>
      <c r="T85" s="224" t="s">
        <v>233</v>
      </c>
      <c r="U85" s="224">
        <v>0.53</v>
      </c>
      <c r="V85" s="224">
        <f>ROUND(E85*U85,2)</f>
        <v>0.53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234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54</v>
      </c>
      <c r="B86" s="241" t="s">
        <v>366</v>
      </c>
      <c r="C86" s="250" t="s">
        <v>367</v>
      </c>
      <c r="D86" s="242" t="s">
        <v>314</v>
      </c>
      <c r="E86" s="243">
        <v>1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0.01</v>
      </c>
      <c r="O86" s="224">
        <f>ROUND(E86*N86,2)</f>
        <v>0.01</v>
      </c>
      <c r="P86" s="224">
        <v>0</v>
      </c>
      <c r="Q86" s="224">
        <f>ROUND(E86*P86,2)</f>
        <v>0</v>
      </c>
      <c r="R86" s="224"/>
      <c r="S86" s="224" t="s">
        <v>221</v>
      </c>
      <c r="T86" s="224" t="s">
        <v>215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234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ht="22.5" outlineLevel="1" x14ac:dyDescent="0.2">
      <c r="A87" s="240">
        <v>55</v>
      </c>
      <c r="B87" s="241" t="s">
        <v>368</v>
      </c>
      <c r="C87" s="250" t="s">
        <v>369</v>
      </c>
      <c r="D87" s="242" t="s">
        <v>314</v>
      </c>
      <c r="E87" s="243">
        <v>1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0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221</v>
      </c>
      <c r="T87" s="224" t="s">
        <v>215</v>
      </c>
      <c r="U87" s="224">
        <v>0</v>
      </c>
      <c r="V87" s="224">
        <f>ROUND(E87*U87,2)</f>
        <v>0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234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ht="22.5" outlineLevel="1" x14ac:dyDescent="0.2">
      <c r="A88" s="240">
        <v>56</v>
      </c>
      <c r="B88" s="241" t="s">
        <v>372</v>
      </c>
      <c r="C88" s="250" t="s">
        <v>373</v>
      </c>
      <c r="D88" s="242" t="s">
        <v>277</v>
      </c>
      <c r="E88" s="243">
        <v>1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2.0000000000000001E-4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221</v>
      </c>
      <c r="T88" s="224" t="s">
        <v>215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248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57</v>
      </c>
      <c r="B89" s="241" t="s">
        <v>374</v>
      </c>
      <c r="C89" s="250" t="s">
        <v>375</v>
      </c>
      <c r="D89" s="242" t="s">
        <v>277</v>
      </c>
      <c r="E89" s="243">
        <v>1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1E-4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221</v>
      </c>
      <c r="T89" s="224" t="s">
        <v>233</v>
      </c>
      <c r="U89" s="224">
        <v>0</v>
      </c>
      <c r="V89" s="224">
        <f>ROUND(E89*U89,2)</f>
        <v>0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248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ht="22.5" outlineLevel="1" x14ac:dyDescent="0.2">
      <c r="A90" s="240">
        <v>58</v>
      </c>
      <c r="B90" s="241" t="s">
        <v>376</v>
      </c>
      <c r="C90" s="250" t="s">
        <v>377</v>
      </c>
      <c r="D90" s="242" t="s">
        <v>277</v>
      </c>
      <c r="E90" s="243">
        <v>1</v>
      </c>
      <c r="F90" s="244"/>
      <c r="G90" s="245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5.0000000000000001E-4</v>
      </c>
      <c r="O90" s="224">
        <f>ROUND(E90*N90,2)</f>
        <v>0</v>
      </c>
      <c r="P90" s="224">
        <v>0</v>
      </c>
      <c r="Q90" s="224">
        <f>ROUND(E90*P90,2)</f>
        <v>0</v>
      </c>
      <c r="R90" s="224"/>
      <c r="S90" s="224" t="s">
        <v>221</v>
      </c>
      <c r="T90" s="224" t="s">
        <v>215</v>
      </c>
      <c r="U90" s="224">
        <v>0</v>
      </c>
      <c r="V90" s="224">
        <f>ROUND(E90*U90,2)</f>
        <v>0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248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40">
        <v>59</v>
      </c>
      <c r="B91" s="241" t="s">
        <v>1001</v>
      </c>
      <c r="C91" s="250" t="s">
        <v>1002</v>
      </c>
      <c r="D91" s="242" t="s">
        <v>277</v>
      </c>
      <c r="E91" s="243">
        <v>1</v>
      </c>
      <c r="F91" s="244"/>
      <c r="G91" s="245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5.0000000000000001E-3</v>
      </c>
      <c r="O91" s="224">
        <f>ROUND(E91*N91,2)</f>
        <v>0.01</v>
      </c>
      <c r="P91" s="224">
        <v>0</v>
      </c>
      <c r="Q91" s="224">
        <f>ROUND(E91*P91,2)</f>
        <v>0</v>
      </c>
      <c r="R91" s="224"/>
      <c r="S91" s="224" t="s">
        <v>221</v>
      </c>
      <c r="T91" s="224" t="s">
        <v>215</v>
      </c>
      <c r="U91" s="224">
        <v>0</v>
      </c>
      <c r="V91" s="224">
        <f>ROUND(E91*U91,2)</f>
        <v>0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248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ht="45" outlineLevel="1" x14ac:dyDescent="0.2">
      <c r="A92" s="240">
        <v>60</v>
      </c>
      <c r="B92" s="241" t="s">
        <v>1003</v>
      </c>
      <c r="C92" s="250" t="s">
        <v>1004</v>
      </c>
      <c r="D92" s="242" t="s">
        <v>277</v>
      </c>
      <c r="E92" s="243">
        <v>1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4.3999999999999997E-2</v>
      </c>
      <c r="O92" s="224">
        <f>ROUND(E92*N92,2)</f>
        <v>0.04</v>
      </c>
      <c r="P92" s="224">
        <v>0</v>
      </c>
      <c r="Q92" s="224">
        <f>ROUND(E92*P92,2)</f>
        <v>0</v>
      </c>
      <c r="R92" s="224"/>
      <c r="S92" s="224" t="s">
        <v>221</v>
      </c>
      <c r="T92" s="224" t="s">
        <v>215</v>
      </c>
      <c r="U92" s="224">
        <v>0</v>
      </c>
      <c r="V92" s="224">
        <f>ROUND(E92*U92,2)</f>
        <v>0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248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0">
        <v>61</v>
      </c>
      <c r="B93" s="241" t="s">
        <v>989</v>
      </c>
      <c r="C93" s="250" t="s">
        <v>990</v>
      </c>
      <c r="D93" s="242" t="s">
        <v>277</v>
      </c>
      <c r="E93" s="243">
        <v>2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1E-3</v>
      </c>
      <c r="O93" s="224">
        <f>ROUND(E93*N93,2)</f>
        <v>0</v>
      </c>
      <c r="P93" s="224">
        <v>0</v>
      </c>
      <c r="Q93" s="224">
        <f>ROUND(E93*P93,2)</f>
        <v>0</v>
      </c>
      <c r="R93" s="224"/>
      <c r="S93" s="224" t="s">
        <v>221</v>
      </c>
      <c r="T93" s="224" t="s">
        <v>233</v>
      </c>
      <c r="U93" s="224">
        <v>0</v>
      </c>
      <c r="V93" s="224">
        <f>ROUND(E93*U93,2)</f>
        <v>0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248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ht="22.5" outlineLevel="1" x14ac:dyDescent="0.2">
      <c r="A94" s="240">
        <v>62</v>
      </c>
      <c r="B94" s="241" t="s">
        <v>688</v>
      </c>
      <c r="C94" s="250" t="s">
        <v>689</v>
      </c>
      <c r="D94" s="242" t="s">
        <v>277</v>
      </c>
      <c r="E94" s="243">
        <v>1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8.0000000000000004E-4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221</v>
      </c>
      <c r="T94" s="224" t="s">
        <v>233</v>
      </c>
      <c r="U94" s="224">
        <v>0</v>
      </c>
      <c r="V94" s="224">
        <f>ROUND(E94*U94,2)</f>
        <v>0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248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40">
        <v>63</v>
      </c>
      <c r="B95" s="241" t="s">
        <v>386</v>
      </c>
      <c r="C95" s="250" t="s">
        <v>387</v>
      </c>
      <c r="D95" s="242" t="s">
        <v>255</v>
      </c>
      <c r="E95" s="243">
        <v>6.5290000000000001E-2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214</v>
      </c>
      <c r="T95" s="224" t="s">
        <v>233</v>
      </c>
      <c r="U95" s="224">
        <v>10.582000000000001</v>
      </c>
      <c r="V95" s="224">
        <f>ROUND(E95*U95,2)</f>
        <v>0.69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256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40">
        <v>64</v>
      </c>
      <c r="B96" s="241" t="s">
        <v>388</v>
      </c>
      <c r="C96" s="250" t="s">
        <v>389</v>
      </c>
      <c r="D96" s="242" t="s">
        <v>255</v>
      </c>
      <c r="E96" s="243">
        <v>6.5290000000000001E-2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0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214</v>
      </c>
      <c r="T96" s="224" t="s">
        <v>233</v>
      </c>
      <c r="U96" s="224">
        <v>1.1830000000000001</v>
      </c>
      <c r="V96" s="224">
        <f>ROUND(E96*U96,2)</f>
        <v>0.08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256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x14ac:dyDescent="0.2">
      <c r="A97" s="227" t="s">
        <v>209</v>
      </c>
      <c r="B97" s="228" t="s">
        <v>143</v>
      </c>
      <c r="C97" s="247" t="s">
        <v>144</v>
      </c>
      <c r="D97" s="229"/>
      <c r="E97" s="230"/>
      <c r="F97" s="231"/>
      <c r="G97" s="232">
        <f>SUMIF(AG98:AG111,"&lt;&gt;NOR",G98:G111)</f>
        <v>0</v>
      </c>
      <c r="H97" s="226"/>
      <c r="I97" s="226">
        <f>SUM(I98:I111)</f>
        <v>0</v>
      </c>
      <c r="J97" s="226"/>
      <c r="K97" s="226">
        <f>SUM(K98:K111)</f>
        <v>0</v>
      </c>
      <c r="L97" s="226"/>
      <c r="M97" s="226">
        <f>SUM(M98:M111)</f>
        <v>0</v>
      </c>
      <c r="N97" s="226"/>
      <c r="O97" s="226">
        <f>SUM(O98:O111)</f>
        <v>0.14000000000000001</v>
      </c>
      <c r="P97" s="226"/>
      <c r="Q97" s="226">
        <f>SUM(Q98:Q111)</f>
        <v>0.04</v>
      </c>
      <c r="R97" s="226"/>
      <c r="S97" s="226"/>
      <c r="T97" s="226"/>
      <c r="U97" s="226"/>
      <c r="V97" s="226">
        <f>SUM(V98:V111)</f>
        <v>6.7400000000000011</v>
      </c>
      <c r="W97" s="226"/>
      <c r="AG97" t="s">
        <v>210</v>
      </c>
    </row>
    <row r="98" spans="1:60" outlineLevel="1" x14ac:dyDescent="0.2">
      <c r="A98" s="240">
        <v>65</v>
      </c>
      <c r="B98" s="241" t="s">
        <v>926</v>
      </c>
      <c r="C98" s="250" t="s">
        <v>927</v>
      </c>
      <c r="D98" s="242" t="s">
        <v>314</v>
      </c>
      <c r="E98" s="243">
        <v>1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6.3E-3</v>
      </c>
      <c r="O98" s="224">
        <f>ROUND(E98*N98,2)</f>
        <v>0.01</v>
      </c>
      <c r="P98" s="224">
        <v>0</v>
      </c>
      <c r="Q98" s="224">
        <f>ROUND(E98*P98,2)</f>
        <v>0</v>
      </c>
      <c r="R98" s="224"/>
      <c r="S98" s="224" t="s">
        <v>214</v>
      </c>
      <c r="T98" s="224" t="s">
        <v>233</v>
      </c>
      <c r="U98" s="224">
        <v>2.8220000000000001</v>
      </c>
      <c r="V98" s="224">
        <f>ROUND(E98*U98,2)</f>
        <v>2.82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234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40">
        <v>66</v>
      </c>
      <c r="B99" s="241" t="s">
        <v>390</v>
      </c>
      <c r="C99" s="250" t="s">
        <v>391</v>
      </c>
      <c r="D99" s="242" t="s">
        <v>232</v>
      </c>
      <c r="E99" s="243">
        <v>1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0</v>
      </c>
      <c r="O99" s="224">
        <f>ROUND(E99*N99,2)</f>
        <v>0</v>
      </c>
      <c r="P99" s="224">
        <v>0</v>
      </c>
      <c r="Q99" s="224">
        <f>ROUND(E99*P99,2)</f>
        <v>0</v>
      </c>
      <c r="R99" s="224"/>
      <c r="S99" s="224" t="s">
        <v>214</v>
      </c>
      <c r="T99" s="224" t="s">
        <v>233</v>
      </c>
      <c r="U99" s="224">
        <v>0.98</v>
      </c>
      <c r="V99" s="224">
        <f>ROUND(E99*U99,2)</f>
        <v>0.98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234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40">
        <v>67</v>
      </c>
      <c r="B100" s="241" t="s">
        <v>1005</v>
      </c>
      <c r="C100" s="250" t="s">
        <v>1006</v>
      </c>
      <c r="D100" s="242" t="s">
        <v>232</v>
      </c>
      <c r="E100" s="243">
        <v>1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214</v>
      </c>
      <c r="T100" s="224" t="s">
        <v>233</v>
      </c>
      <c r="U100" s="224">
        <v>0.23</v>
      </c>
      <c r="V100" s="224">
        <f>ROUND(E100*U100,2)</f>
        <v>0.23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234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40">
        <v>68</v>
      </c>
      <c r="B101" s="241" t="s">
        <v>928</v>
      </c>
      <c r="C101" s="250" t="s">
        <v>929</v>
      </c>
      <c r="D101" s="242" t="s">
        <v>314</v>
      </c>
      <c r="E101" s="243">
        <v>1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5.2999999999999998E-4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214</v>
      </c>
      <c r="T101" s="224" t="s">
        <v>233</v>
      </c>
      <c r="U101" s="224">
        <v>0.23899999999999999</v>
      </c>
      <c r="V101" s="224">
        <f>ROUND(E101*U101,2)</f>
        <v>0.24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234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40">
        <v>69</v>
      </c>
      <c r="B102" s="241" t="s">
        <v>1007</v>
      </c>
      <c r="C102" s="250" t="s">
        <v>1008</v>
      </c>
      <c r="D102" s="242" t="s">
        <v>314</v>
      </c>
      <c r="E102" s="243">
        <v>1</v>
      </c>
      <c r="F102" s="244"/>
      <c r="G102" s="245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4.7600000000000003E-3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214</v>
      </c>
      <c r="T102" s="224" t="s">
        <v>233</v>
      </c>
      <c r="U102" s="224">
        <v>0.83099999999999996</v>
      </c>
      <c r="V102" s="224">
        <f>ROUND(E102*U102,2)</f>
        <v>0.83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234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40">
        <v>70</v>
      </c>
      <c r="B103" s="241" t="s">
        <v>1009</v>
      </c>
      <c r="C103" s="250" t="s">
        <v>1010</v>
      </c>
      <c r="D103" s="242" t="s">
        <v>232</v>
      </c>
      <c r="E103" s="243">
        <v>2</v>
      </c>
      <c r="F103" s="244"/>
      <c r="G103" s="245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6.9999999999999994E-5</v>
      </c>
      <c r="O103" s="224">
        <f>ROUND(E103*N103,2)</f>
        <v>0</v>
      </c>
      <c r="P103" s="224">
        <v>2.1999999999999999E-2</v>
      </c>
      <c r="Q103" s="224">
        <f>ROUND(E103*P103,2)</f>
        <v>0.04</v>
      </c>
      <c r="R103" s="224"/>
      <c r="S103" s="224" t="s">
        <v>214</v>
      </c>
      <c r="T103" s="224" t="s">
        <v>215</v>
      </c>
      <c r="U103" s="224">
        <v>0.5</v>
      </c>
      <c r="V103" s="224">
        <f>ROUND(E103*U103,2)</f>
        <v>1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234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ht="33.75" outlineLevel="1" x14ac:dyDescent="0.2">
      <c r="A104" s="240">
        <v>71</v>
      </c>
      <c r="B104" s="241" t="s">
        <v>710</v>
      </c>
      <c r="C104" s="250" t="s">
        <v>711</v>
      </c>
      <c r="D104" s="242" t="s">
        <v>232</v>
      </c>
      <c r="E104" s="243">
        <v>1</v>
      </c>
      <c r="F104" s="244"/>
      <c r="G104" s="245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4.0999999999999999E-4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221</v>
      </c>
      <c r="T104" s="224" t="s">
        <v>215</v>
      </c>
      <c r="U104" s="224">
        <v>0</v>
      </c>
      <c r="V104" s="224">
        <f>ROUND(E104*U104,2)</f>
        <v>0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248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ht="22.5" outlineLevel="1" x14ac:dyDescent="0.2">
      <c r="A105" s="240">
        <v>72</v>
      </c>
      <c r="B105" s="241" t="s">
        <v>932</v>
      </c>
      <c r="C105" s="250" t="s">
        <v>933</v>
      </c>
      <c r="D105" s="242" t="s">
        <v>277</v>
      </c>
      <c r="E105" s="243">
        <v>1</v>
      </c>
      <c r="F105" s="244"/>
      <c r="G105" s="245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1.6999999999999999E-3</v>
      </c>
      <c r="O105" s="224">
        <f>ROUND(E105*N105,2)</f>
        <v>0</v>
      </c>
      <c r="P105" s="224">
        <v>0</v>
      </c>
      <c r="Q105" s="224">
        <f>ROUND(E105*P105,2)</f>
        <v>0</v>
      </c>
      <c r="R105" s="224"/>
      <c r="S105" s="224" t="s">
        <v>221</v>
      </c>
      <c r="T105" s="224" t="s">
        <v>215</v>
      </c>
      <c r="U105" s="224">
        <v>0</v>
      </c>
      <c r="V105" s="224">
        <f>ROUND(E105*U105,2)</f>
        <v>0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248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40">
        <v>73</v>
      </c>
      <c r="B106" s="241" t="s">
        <v>1011</v>
      </c>
      <c r="C106" s="250" t="s">
        <v>1012</v>
      </c>
      <c r="D106" s="242" t="s">
        <v>277</v>
      </c>
      <c r="E106" s="243">
        <v>1</v>
      </c>
      <c r="F106" s="244"/>
      <c r="G106" s="245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8.6999999999999994E-3</v>
      </c>
      <c r="O106" s="224">
        <f>ROUND(E106*N106,2)</f>
        <v>0.01</v>
      </c>
      <c r="P106" s="224">
        <v>0</v>
      </c>
      <c r="Q106" s="224">
        <f>ROUND(E106*P106,2)</f>
        <v>0</v>
      </c>
      <c r="R106" s="224"/>
      <c r="S106" s="224" t="s">
        <v>221</v>
      </c>
      <c r="T106" s="224" t="s">
        <v>215</v>
      </c>
      <c r="U106" s="224">
        <v>0</v>
      </c>
      <c r="V106" s="224">
        <f>ROUND(E106*U106,2)</f>
        <v>0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248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40">
        <v>74</v>
      </c>
      <c r="B107" s="241" t="s">
        <v>400</v>
      </c>
      <c r="C107" s="250" t="s">
        <v>401</v>
      </c>
      <c r="D107" s="242" t="s">
        <v>277</v>
      </c>
      <c r="E107" s="243">
        <v>2</v>
      </c>
      <c r="F107" s="244"/>
      <c r="G107" s="245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0.02</v>
      </c>
      <c r="O107" s="224">
        <f>ROUND(E107*N107,2)</f>
        <v>0.04</v>
      </c>
      <c r="P107" s="224">
        <v>0</v>
      </c>
      <c r="Q107" s="224">
        <f>ROUND(E107*P107,2)</f>
        <v>0</v>
      </c>
      <c r="R107" s="224"/>
      <c r="S107" s="224" t="s">
        <v>221</v>
      </c>
      <c r="T107" s="224" t="s">
        <v>215</v>
      </c>
      <c r="U107" s="224">
        <v>0</v>
      </c>
      <c r="V107" s="224">
        <f>ROUND(E107*U107,2)</f>
        <v>0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248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ht="22.5" outlineLevel="1" x14ac:dyDescent="0.2">
      <c r="A108" s="240">
        <v>75</v>
      </c>
      <c r="B108" s="241" t="s">
        <v>716</v>
      </c>
      <c r="C108" s="250" t="s">
        <v>717</v>
      </c>
      <c r="D108" s="242" t="s">
        <v>232</v>
      </c>
      <c r="E108" s="243">
        <v>1</v>
      </c>
      <c r="F108" s="244"/>
      <c r="G108" s="245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4.0999999999999999E-4</v>
      </c>
      <c r="O108" s="224">
        <f>ROUND(E108*N108,2)</f>
        <v>0</v>
      </c>
      <c r="P108" s="224">
        <v>0</v>
      </c>
      <c r="Q108" s="224">
        <f>ROUND(E108*P108,2)</f>
        <v>0</v>
      </c>
      <c r="R108" s="224"/>
      <c r="S108" s="224" t="s">
        <v>221</v>
      </c>
      <c r="T108" s="224" t="s">
        <v>215</v>
      </c>
      <c r="U108" s="224">
        <v>0</v>
      </c>
      <c r="V108" s="224">
        <f>ROUND(E108*U108,2)</f>
        <v>0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248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ht="22.5" outlineLevel="1" x14ac:dyDescent="0.2">
      <c r="A109" s="240">
        <v>76</v>
      </c>
      <c r="B109" s="241" t="s">
        <v>936</v>
      </c>
      <c r="C109" s="250" t="s">
        <v>937</v>
      </c>
      <c r="D109" s="242" t="s">
        <v>277</v>
      </c>
      <c r="E109" s="243">
        <v>1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7.6999999999999999E-2</v>
      </c>
      <c r="O109" s="224">
        <f>ROUND(E109*N109,2)</f>
        <v>0.08</v>
      </c>
      <c r="P109" s="224">
        <v>0</v>
      </c>
      <c r="Q109" s="224">
        <f>ROUND(E109*P109,2)</f>
        <v>0</v>
      </c>
      <c r="R109" s="224"/>
      <c r="S109" s="224" t="s">
        <v>221</v>
      </c>
      <c r="T109" s="224" t="s">
        <v>233</v>
      </c>
      <c r="U109" s="224">
        <v>0</v>
      </c>
      <c r="V109" s="224">
        <f>ROUND(E109*U109,2)</f>
        <v>0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248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77</v>
      </c>
      <c r="B110" s="241" t="s">
        <v>402</v>
      </c>
      <c r="C110" s="250" t="s">
        <v>403</v>
      </c>
      <c r="D110" s="242" t="s">
        <v>255</v>
      </c>
      <c r="E110" s="243">
        <v>0.13994999999999999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233</v>
      </c>
      <c r="U110" s="224">
        <v>4.0430000000000001</v>
      </c>
      <c r="V110" s="224">
        <f>ROUND(E110*U110,2)</f>
        <v>0.56999999999999995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256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40">
        <v>78</v>
      </c>
      <c r="B111" s="241" t="s">
        <v>404</v>
      </c>
      <c r="C111" s="250" t="s">
        <v>405</v>
      </c>
      <c r="D111" s="242" t="s">
        <v>255</v>
      </c>
      <c r="E111" s="243">
        <v>0.13994999999999999</v>
      </c>
      <c r="F111" s="244"/>
      <c r="G111" s="245">
        <f>ROUND(E111*F111,2)</f>
        <v>0</v>
      </c>
      <c r="H111" s="225"/>
      <c r="I111" s="224">
        <f>ROUND(E111*H111,2)</f>
        <v>0</v>
      </c>
      <c r="J111" s="225"/>
      <c r="K111" s="224">
        <f>ROUND(E111*J111,2)</f>
        <v>0</v>
      </c>
      <c r="L111" s="224">
        <v>21</v>
      </c>
      <c r="M111" s="224">
        <f>G111*(1+L111/100)</f>
        <v>0</v>
      </c>
      <c r="N111" s="224">
        <v>0</v>
      </c>
      <c r="O111" s="224">
        <f>ROUND(E111*N111,2)</f>
        <v>0</v>
      </c>
      <c r="P111" s="224">
        <v>0</v>
      </c>
      <c r="Q111" s="224">
        <f>ROUND(E111*P111,2)</f>
        <v>0</v>
      </c>
      <c r="R111" s="224"/>
      <c r="S111" s="224" t="s">
        <v>214</v>
      </c>
      <c r="T111" s="224" t="s">
        <v>233</v>
      </c>
      <c r="U111" s="224">
        <v>0.48899999999999999</v>
      </c>
      <c r="V111" s="224">
        <f>ROUND(E111*U111,2)</f>
        <v>7.0000000000000007E-2</v>
      </c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256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x14ac:dyDescent="0.2">
      <c r="A112" s="227" t="s">
        <v>209</v>
      </c>
      <c r="B112" s="228" t="s">
        <v>145</v>
      </c>
      <c r="C112" s="247" t="s">
        <v>146</v>
      </c>
      <c r="D112" s="229"/>
      <c r="E112" s="230"/>
      <c r="F112" s="231"/>
      <c r="G112" s="232">
        <f>SUMIF(AG113:AG125,"&lt;&gt;NOR",G113:G125)</f>
        <v>0</v>
      </c>
      <c r="H112" s="226"/>
      <c r="I112" s="226">
        <f>SUM(I113:I125)</f>
        <v>0</v>
      </c>
      <c r="J112" s="226"/>
      <c r="K112" s="226">
        <f>SUM(K113:K125)</f>
        <v>0</v>
      </c>
      <c r="L112" s="226"/>
      <c r="M112" s="226">
        <f>SUM(M113:M125)</f>
        <v>0</v>
      </c>
      <c r="N112" s="226"/>
      <c r="O112" s="226">
        <f>SUM(O113:O125)</f>
        <v>0.35</v>
      </c>
      <c r="P112" s="226"/>
      <c r="Q112" s="226">
        <f>SUM(Q113:Q125)</f>
        <v>0.11</v>
      </c>
      <c r="R112" s="226"/>
      <c r="S112" s="226"/>
      <c r="T112" s="226"/>
      <c r="U112" s="226"/>
      <c r="V112" s="226">
        <f>SUM(V113:V125)</f>
        <v>17.399999999999999</v>
      </c>
      <c r="W112" s="226"/>
      <c r="AG112" t="s">
        <v>210</v>
      </c>
    </row>
    <row r="113" spans="1:60" outlineLevel="1" x14ac:dyDescent="0.2">
      <c r="A113" s="233">
        <v>79</v>
      </c>
      <c r="B113" s="234" t="s">
        <v>408</v>
      </c>
      <c r="C113" s="248" t="s">
        <v>409</v>
      </c>
      <c r="D113" s="235" t="s">
        <v>261</v>
      </c>
      <c r="E113" s="236">
        <v>12</v>
      </c>
      <c r="F113" s="237"/>
      <c r="G113" s="238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7.4200000000000004E-3</v>
      </c>
      <c r="O113" s="224">
        <f>ROUND(E113*N113,2)</f>
        <v>0.09</v>
      </c>
      <c r="P113" s="224">
        <v>0</v>
      </c>
      <c r="Q113" s="224">
        <f>ROUND(E113*P113,2)</f>
        <v>0</v>
      </c>
      <c r="R113" s="224"/>
      <c r="S113" s="224" t="s">
        <v>214</v>
      </c>
      <c r="T113" s="224" t="s">
        <v>215</v>
      </c>
      <c r="U113" s="224">
        <v>0.42099999999999999</v>
      </c>
      <c r="V113" s="224">
        <f>ROUND(E113*U113,2)</f>
        <v>5.05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234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21"/>
      <c r="B114" s="222"/>
      <c r="C114" s="249" t="s">
        <v>335</v>
      </c>
      <c r="D114" s="239"/>
      <c r="E114" s="239"/>
      <c r="F114" s="239"/>
      <c r="G114" s="239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218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33">
        <v>80</v>
      </c>
      <c r="B115" s="234" t="s">
        <v>722</v>
      </c>
      <c r="C115" s="248" t="s">
        <v>723</v>
      </c>
      <c r="D115" s="235" t="s">
        <v>261</v>
      </c>
      <c r="E115" s="236">
        <v>18</v>
      </c>
      <c r="F115" s="237"/>
      <c r="G115" s="238">
        <f>ROUND(E115*F115,2)</f>
        <v>0</v>
      </c>
      <c r="H115" s="225"/>
      <c r="I115" s="224">
        <f>ROUND(E115*H115,2)</f>
        <v>0</v>
      </c>
      <c r="J115" s="225"/>
      <c r="K115" s="224">
        <f>ROUND(E115*J115,2)</f>
        <v>0</v>
      </c>
      <c r="L115" s="224">
        <v>21</v>
      </c>
      <c r="M115" s="224">
        <f>G115*(1+L115/100)</f>
        <v>0</v>
      </c>
      <c r="N115" s="224">
        <v>8.2400000000000008E-3</v>
      </c>
      <c r="O115" s="224">
        <f>ROUND(E115*N115,2)</f>
        <v>0.15</v>
      </c>
      <c r="P115" s="224">
        <v>0</v>
      </c>
      <c r="Q115" s="224">
        <f>ROUND(E115*P115,2)</f>
        <v>0</v>
      </c>
      <c r="R115" s="224"/>
      <c r="S115" s="224" t="s">
        <v>214</v>
      </c>
      <c r="T115" s="224" t="s">
        <v>233</v>
      </c>
      <c r="U115" s="224">
        <v>0.442</v>
      </c>
      <c r="V115" s="224">
        <f>ROUND(E115*U115,2)</f>
        <v>7.96</v>
      </c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234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21"/>
      <c r="B116" s="222"/>
      <c r="C116" s="249" t="s">
        <v>335</v>
      </c>
      <c r="D116" s="239"/>
      <c r="E116" s="239"/>
      <c r="F116" s="239"/>
      <c r="G116" s="239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218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ht="22.5" outlineLevel="1" x14ac:dyDescent="0.2">
      <c r="A117" s="240">
        <v>81</v>
      </c>
      <c r="B117" s="241" t="s">
        <v>410</v>
      </c>
      <c r="C117" s="250" t="s">
        <v>411</v>
      </c>
      <c r="D117" s="242" t="s">
        <v>261</v>
      </c>
      <c r="E117" s="243">
        <v>20</v>
      </c>
      <c r="F117" s="244"/>
      <c r="G117" s="245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5.0000000000000002E-5</v>
      </c>
      <c r="O117" s="224">
        <f>ROUND(E117*N117,2)</f>
        <v>0</v>
      </c>
      <c r="P117" s="224">
        <v>5.3200000000000001E-3</v>
      </c>
      <c r="Q117" s="224">
        <f>ROUND(E117*P117,2)</f>
        <v>0.11</v>
      </c>
      <c r="R117" s="224"/>
      <c r="S117" s="224" t="s">
        <v>214</v>
      </c>
      <c r="T117" s="224" t="s">
        <v>233</v>
      </c>
      <c r="U117" s="224">
        <v>0.10299999999999999</v>
      </c>
      <c r="V117" s="224">
        <f>ROUND(E117*U117,2)</f>
        <v>2.06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234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33">
        <v>82</v>
      </c>
      <c r="B118" s="234" t="s">
        <v>412</v>
      </c>
      <c r="C118" s="248" t="s">
        <v>413</v>
      </c>
      <c r="D118" s="235" t="s">
        <v>261</v>
      </c>
      <c r="E118" s="236">
        <v>30</v>
      </c>
      <c r="F118" s="237"/>
      <c r="G118" s="238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0</v>
      </c>
      <c r="O118" s="224">
        <f>ROUND(E118*N118,2)</f>
        <v>0</v>
      </c>
      <c r="P118" s="224">
        <v>0</v>
      </c>
      <c r="Q118" s="224">
        <f>ROUND(E118*P118,2)</f>
        <v>0</v>
      </c>
      <c r="R118" s="224"/>
      <c r="S118" s="224" t="s">
        <v>214</v>
      </c>
      <c r="T118" s="224" t="s">
        <v>215</v>
      </c>
      <c r="U118" s="224">
        <v>1.7999999999999999E-2</v>
      </c>
      <c r="V118" s="224">
        <f>ROUND(E118*U118,2)</f>
        <v>0.54</v>
      </c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234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1"/>
      <c r="B119" s="222"/>
      <c r="C119" s="249" t="s">
        <v>329</v>
      </c>
      <c r="D119" s="239"/>
      <c r="E119" s="239"/>
      <c r="F119" s="239"/>
      <c r="G119" s="239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218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40">
        <v>83</v>
      </c>
      <c r="B120" s="241" t="s">
        <v>414</v>
      </c>
      <c r="C120" s="250" t="s">
        <v>415</v>
      </c>
      <c r="D120" s="242" t="s">
        <v>314</v>
      </c>
      <c r="E120" s="243">
        <v>1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3.8999999999999999E-4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221</v>
      </c>
      <c r="T120" s="224" t="s">
        <v>215</v>
      </c>
      <c r="U120" s="224">
        <v>0.24199999999999999</v>
      </c>
      <c r="V120" s="224">
        <f>ROUND(E120*U120,2)</f>
        <v>0.24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234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40">
        <v>84</v>
      </c>
      <c r="B121" s="241" t="s">
        <v>416</v>
      </c>
      <c r="C121" s="250" t="s">
        <v>417</v>
      </c>
      <c r="D121" s="242" t="s">
        <v>314</v>
      </c>
      <c r="E121" s="243">
        <v>1</v>
      </c>
      <c r="F121" s="244"/>
      <c r="G121" s="245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0.01</v>
      </c>
      <c r="O121" s="224">
        <f>ROUND(E121*N121,2)</f>
        <v>0.01</v>
      </c>
      <c r="P121" s="224">
        <v>0</v>
      </c>
      <c r="Q121" s="224">
        <f>ROUND(E121*P121,2)</f>
        <v>0</v>
      </c>
      <c r="R121" s="224"/>
      <c r="S121" s="224" t="s">
        <v>221</v>
      </c>
      <c r="T121" s="224" t="s">
        <v>215</v>
      </c>
      <c r="U121" s="224">
        <v>0</v>
      </c>
      <c r="V121" s="224">
        <f>ROUND(E121*U121,2)</f>
        <v>0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234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40">
        <v>85</v>
      </c>
      <c r="B122" s="241" t="s">
        <v>418</v>
      </c>
      <c r="C122" s="250" t="s">
        <v>419</v>
      </c>
      <c r="D122" s="242" t="s">
        <v>314</v>
      </c>
      <c r="E122" s="243">
        <v>1</v>
      </c>
      <c r="F122" s="244"/>
      <c r="G122" s="245">
        <f>ROUND(E122*F122,2)</f>
        <v>0</v>
      </c>
      <c r="H122" s="225"/>
      <c r="I122" s="224">
        <f>ROUND(E122*H122,2)</f>
        <v>0</v>
      </c>
      <c r="J122" s="225"/>
      <c r="K122" s="224">
        <f>ROUND(E122*J122,2)</f>
        <v>0</v>
      </c>
      <c r="L122" s="224">
        <v>21</v>
      </c>
      <c r="M122" s="224">
        <f>G122*(1+L122/100)</f>
        <v>0</v>
      </c>
      <c r="N122" s="224">
        <v>0</v>
      </c>
      <c r="O122" s="224">
        <f>ROUND(E122*N122,2)</f>
        <v>0</v>
      </c>
      <c r="P122" s="224">
        <v>0</v>
      </c>
      <c r="Q122" s="224">
        <f>ROUND(E122*P122,2)</f>
        <v>0</v>
      </c>
      <c r="R122" s="224"/>
      <c r="S122" s="224" t="s">
        <v>221</v>
      </c>
      <c r="T122" s="224" t="s">
        <v>215</v>
      </c>
      <c r="U122" s="224">
        <v>3.1E-2</v>
      </c>
      <c r="V122" s="224">
        <f>ROUND(E122*U122,2)</f>
        <v>0.03</v>
      </c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234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ht="22.5" outlineLevel="1" x14ac:dyDescent="0.2">
      <c r="A123" s="240">
        <v>86</v>
      </c>
      <c r="B123" s="241" t="s">
        <v>420</v>
      </c>
      <c r="C123" s="250" t="s">
        <v>421</v>
      </c>
      <c r="D123" s="242" t="s">
        <v>314</v>
      </c>
      <c r="E123" s="243">
        <v>1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0.1</v>
      </c>
      <c r="O123" s="224">
        <f>ROUND(E123*N123,2)</f>
        <v>0.1</v>
      </c>
      <c r="P123" s="224">
        <v>0</v>
      </c>
      <c r="Q123" s="224">
        <f>ROUND(E123*P123,2)</f>
        <v>0</v>
      </c>
      <c r="R123" s="224"/>
      <c r="S123" s="224" t="s">
        <v>221</v>
      </c>
      <c r="T123" s="224" t="s">
        <v>215</v>
      </c>
      <c r="U123" s="224">
        <v>0</v>
      </c>
      <c r="V123" s="224">
        <f>ROUND(E123*U123,2)</f>
        <v>0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248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40">
        <v>87</v>
      </c>
      <c r="B124" s="241" t="s">
        <v>422</v>
      </c>
      <c r="C124" s="250" t="s">
        <v>423</v>
      </c>
      <c r="D124" s="242" t="s">
        <v>255</v>
      </c>
      <c r="E124" s="243">
        <v>0.34875</v>
      </c>
      <c r="F124" s="244"/>
      <c r="G124" s="245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0</v>
      </c>
      <c r="O124" s="224">
        <f>ROUND(E124*N124,2)</f>
        <v>0</v>
      </c>
      <c r="P124" s="224">
        <v>0</v>
      </c>
      <c r="Q124" s="224">
        <f>ROUND(E124*P124,2)</f>
        <v>0</v>
      </c>
      <c r="R124" s="224"/>
      <c r="S124" s="224" t="s">
        <v>214</v>
      </c>
      <c r="T124" s="224" t="s">
        <v>233</v>
      </c>
      <c r="U124" s="224">
        <v>3.5630000000000002</v>
      </c>
      <c r="V124" s="224">
        <f>ROUND(E124*U124,2)</f>
        <v>1.24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256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40">
        <v>88</v>
      </c>
      <c r="B125" s="241" t="s">
        <v>424</v>
      </c>
      <c r="C125" s="250" t="s">
        <v>425</v>
      </c>
      <c r="D125" s="242" t="s">
        <v>255</v>
      </c>
      <c r="E125" s="243">
        <v>0.34875</v>
      </c>
      <c r="F125" s="244"/>
      <c r="G125" s="245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0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214</v>
      </c>
      <c r="T125" s="224" t="s">
        <v>233</v>
      </c>
      <c r="U125" s="224">
        <v>0.81599999999999995</v>
      </c>
      <c r="V125" s="224">
        <f>ROUND(E125*U125,2)</f>
        <v>0.28000000000000003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256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x14ac:dyDescent="0.2">
      <c r="A126" s="227" t="s">
        <v>209</v>
      </c>
      <c r="B126" s="228" t="s">
        <v>147</v>
      </c>
      <c r="C126" s="247" t="s">
        <v>148</v>
      </c>
      <c r="D126" s="229"/>
      <c r="E126" s="230"/>
      <c r="F126" s="231"/>
      <c r="G126" s="232">
        <f>SUMIF(AG127:AG139,"&lt;&gt;NOR",G127:G139)</f>
        <v>0</v>
      </c>
      <c r="H126" s="226"/>
      <c r="I126" s="226">
        <f>SUM(I127:I139)</f>
        <v>0</v>
      </c>
      <c r="J126" s="226"/>
      <c r="K126" s="226">
        <f>SUM(K127:K139)</f>
        <v>0</v>
      </c>
      <c r="L126" s="226"/>
      <c r="M126" s="226">
        <f>SUM(M127:M139)</f>
        <v>0</v>
      </c>
      <c r="N126" s="226"/>
      <c r="O126" s="226">
        <f>SUM(O127:O139)</f>
        <v>0</v>
      </c>
      <c r="P126" s="226"/>
      <c r="Q126" s="226">
        <f>SUM(Q127:Q139)</f>
        <v>0.17</v>
      </c>
      <c r="R126" s="226"/>
      <c r="S126" s="226"/>
      <c r="T126" s="226"/>
      <c r="U126" s="226"/>
      <c r="V126" s="226">
        <f>SUM(V127:V139)</f>
        <v>8.7499999999999982</v>
      </c>
      <c r="W126" s="226"/>
      <c r="AG126" t="s">
        <v>210</v>
      </c>
    </row>
    <row r="127" spans="1:60" outlineLevel="1" x14ac:dyDescent="0.2">
      <c r="A127" s="240">
        <v>89</v>
      </c>
      <c r="B127" s="241" t="s">
        <v>734</v>
      </c>
      <c r="C127" s="250" t="s">
        <v>735</v>
      </c>
      <c r="D127" s="242" t="s">
        <v>232</v>
      </c>
      <c r="E127" s="243">
        <v>12</v>
      </c>
      <c r="F127" s="244"/>
      <c r="G127" s="245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2.0000000000000002E-5</v>
      </c>
      <c r="O127" s="224">
        <f>ROUND(E127*N127,2)</f>
        <v>0</v>
      </c>
      <c r="P127" s="224">
        <v>1.4E-2</v>
      </c>
      <c r="Q127" s="224">
        <f>ROUND(E127*P127,2)</f>
        <v>0.17</v>
      </c>
      <c r="R127" s="224"/>
      <c r="S127" s="224" t="s">
        <v>214</v>
      </c>
      <c r="T127" s="224" t="s">
        <v>233</v>
      </c>
      <c r="U127" s="224">
        <v>0.52</v>
      </c>
      <c r="V127" s="224">
        <f>ROUND(E127*U127,2)</f>
        <v>6.24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234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40">
        <v>90</v>
      </c>
      <c r="B128" s="241" t="s">
        <v>426</v>
      </c>
      <c r="C128" s="250" t="s">
        <v>427</v>
      </c>
      <c r="D128" s="242" t="s">
        <v>232</v>
      </c>
      <c r="E128" s="243">
        <v>2</v>
      </c>
      <c r="F128" s="244"/>
      <c r="G128" s="245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0</v>
      </c>
      <c r="O128" s="224">
        <f>ROUND(E128*N128,2)</f>
        <v>0</v>
      </c>
      <c r="P128" s="224">
        <v>0</v>
      </c>
      <c r="Q128" s="224">
        <f>ROUND(E128*P128,2)</f>
        <v>0</v>
      </c>
      <c r="R128" s="224"/>
      <c r="S128" s="224" t="s">
        <v>214</v>
      </c>
      <c r="T128" s="224" t="s">
        <v>233</v>
      </c>
      <c r="U128" s="224">
        <v>5.0999999999999997E-2</v>
      </c>
      <c r="V128" s="224">
        <f>ROUND(E128*U128,2)</f>
        <v>0.1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234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0">
        <v>91</v>
      </c>
      <c r="B129" s="241" t="s">
        <v>428</v>
      </c>
      <c r="C129" s="250" t="s">
        <v>429</v>
      </c>
      <c r="D129" s="242" t="s">
        <v>232</v>
      </c>
      <c r="E129" s="243">
        <v>4</v>
      </c>
      <c r="F129" s="244"/>
      <c r="G129" s="245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0</v>
      </c>
      <c r="O129" s="224">
        <f>ROUND(E129*N129,2)</f>
        <v>0</v>
      </c>
      <c r="P129" s="224">
        <v>0</v>
      </c>
      <c r="Q129" s="224">
        <f>ROUND(E129*P129,2)</f>
        <v>0</v>
      </c>
      <c r="R129" s="224"/>
      <c r="S129" s="224" t="s">
        <v>214</v>
      </c>
      <c r="T129" s="224" t="s">
        <v>233</v>
      </c>
      <c r="U129" s="224">
        <v>5.0999999999999997E-2</v>
      </c>
      <c r="V129" s="224">
        <f>ROUND(E129*U129,2)</f>
        <v>0.2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234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40">
        <v>92</v>
      </c>
      <c r="B130" s="241" t="s">
        <v>432</v>
      </c>
      <c r="C130" s="250" t="s">
        <v>433</v>
      </c>
      <c r="D130" s="242" t="s">
        <v>232</v>
      </c>
      <c r="E130" s="243">
        <v>3</v>
      </c>
      <c r="F130" s="244"/>
      <c r="G130" s="245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0</v>
      </c>
      <c r="O130" s="224">
        <f>ROUND(E130*N130,2)</f>
        <v>0</v>
      </c>
      <c r="P130" s="224">
        <v>0</v>
      </c>
      <c r="Q130" s="224">
        <f>ROUND(E130*P130,2)</f>
        <v>0</v>
      </c>
      <c r="R130" s="224"/>
      <c r="S130" s="224" t="s">
        <v>214</v>
      </c>
      <c r="T130" s="224" t="s">
        <v>233</v>
      </c>
      <c r="U130" s="224">
        <v>0.22700000000000001</v>
      </c>
      <c r="V130" s="224">
        <f>ROUND(E130*U130,2)</f>
        <v>0.68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234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40">
        <v>93</v>
      </c>
      <c r="B131" s="241" t="s">
        <v>738</v>
      </c>
      <c r="C131" s="250" t="s">
        <v>739</v>
      </c>
      <c r="D131" s="242" t="s">
        <v>232</v>
      </c>
      <c r="E131" s="243">
        <v>4</v>
      </c>
      <c r="F131" s="244"/>
      <c r="G131" s="245">
        <f>ROUND(E131*F131,2)</f>
        <v>0</v>
      </c>
      <c r="H131" s="225"/>
      <c r="I131" s="224">
        <f>ROUND(E131*H131,2)</f>
        <v>0</v>
      </c>
      <c r="J131" s="225"/>
      <c r="K131" s="224">
        <f>ROUND(E131*J131,2)</f>
        <v>0</v>
      </c>
      <c r="L131" s="224">
        <v>21</v>
      </c>
      <c r="M131" s="224">
        <f>G131*(1+L131/100)</f>
        <v>0</v>
      </c>
      <c r="N131" s="224">
        <v>0</v>
      </c>
      <c r="O131" s="224">
        <f>ROUND(E131*N131,2)</f>
        <v>0</v>
      </c>
      <c r="P131" s="224">
        <v>0</v>
      </c>
      <c r="Q131" s="224">
        <f>ROUND(E131*P131,2)</f>
        <v>0</v>
      </c>
      <c r="R131" s="224"/>
      <c r="S131" s="224" t="s">
        <v>214</v>
      </c>
      <c r="T131" s="224" t="s">
        <v>233</v>
      </c>
      <c r="U131" s="224">
        <v>0.26800000000000002</v>
      </c>
      <c r="V131" s="224">
        <f>ROUND(E131*U131,2)</f>
        <v>1.07</v>
      </c>
      <c r="W131" s="22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234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ht="22.5" outlineLevel="1" x14ac:dyDescent="0.2">
      <c r="A132" s="240">
        <v>94</v>
      </c>
      <c r="B132" s="241" t="s">
        <v>436</v>
      </c>
      <c r="C132" s="250" t="s">
        <v>748</v>
      </c>
      <c r="D132" s="242" t="s">
        <v>232</v>
      </c>
      <c r="E132" s="243">
        <v>1</v>
      </c>
      <c r="F132" s="244"/>
      <c r="G132" s="245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4">
        <v>2.5699999999999998E-3</v>
      </c>
      <c r="O132" s="224">
        <f>ROUND(E132*N132,2)</f>
        <v>0</v>
      </c>
      <c r="P132" s="224">
        <v>0</v>
      </c>
      <c r="Q132" s="224">
        <f>ROUND(E132*P132,2)</f>
        <v>0</v>
      </c>
      <c r="R132" s="224"/>
      <c r="S132" s="224" t="s">
        <v>221</v>
      </c>
      <c r="T132" s="224" t="s">
        <v>233</v>
      </c>
      <c r="U132" s="224">
        <v>0.433</v>
      </c>
      <c r="V132" s="224">
        <f>ROUND(E132*U132,2)</f>
        <v>0.43</v>
      </c>
      <c r="W132" s="22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234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ht="22.5" outlineLevel="1" x14ac:dyDescent="0.2">
      <c r="A133" s="240">
        <v>95</v>
      </c>
      <c r="B133" s="241" t="s">
        <v>438</v>
      </c>
      <c r="C133" s="250" t="s">
        <v>439</v>
      </c>
      <c r="D133" s="242" t="s">
        <v>232</v>
      </c>
      <c r="E133" s="243">
        <v>2</v>
      </c>
      <c r="F133" s="244"/>
      <c r="G133" s="245">
        <f>ROUND(E133*F133,2)</f>
        <v>0</v>
      </c>
      <c r="H133" s="225"/>
      <c r="I133" s="224">
        <f>ROUND(E133*H133,2)</f>
        <v>0</v>
      </c>
      <c r="J133" s="225"/>
      <c r="K133" s="224">
        <f>ROUND(E133*J133,2)</f>
        <v>0</v>
      </c>
      <c r="L133" s="224">
        <v>21</v>
      </c>
      <c r="M133" s="224">
        <f>G133*(1+L133/100)</f>
        <v>0</v>
      </c>
      <c r="N133" s="224">
        <v>6.9999999999999994E-5</v>
      </c>
      <c r="O133" s="224">
        <f>ROUND(E133*N133,2)</f>
        <v>0</v>
      </c>
      <c r="P133" s="224">
        <v>0</v>
      </c>
      <c r="Q133" s="224">
        <f>ROUND(E133*P133,2)</f>
        <v>0</v>
      </c>
      <c r="R133" s="224"/>
      <c r="S133" s="224" t="s">
        <v>221</v>
      </c>
      <c r="T133" s="224" t="s">
        <v>298</v>
      </c>
      <c r="U133" s="224">
        <v>0</v>
      </c>
      <c r="V133" s="224">
        <f>ROUND(E133*U133,2)</f>
        <v>0</v>
      </c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248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40">
        <v>96</v>
      </c>
      <c r="B134" s="241" t="s">
        <v>440</v>
      </c>
      <c r="C134" s="250" t="s">
        <v>441</v>
      </c>
      <c r="D134" s="242" t="s">
        <v>232</v>
      </c>
      <c r="E134" s="243">
        <v>2</v>
      </c>
      <c r="F134" s="244"/>
      <c r="G134" s="245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4.8000000000000001E-4</v>
      </c>
      <c r="O134" s="224">
        <f>ROUND(E134*N134,2)</f>
        <v>0</v>
      </c>
      <c r="P134" s="224">
        <v>0</v>
      </c>
      <c r="Q134" s="224">
        <f>ROUND(E134*P134,2)</f>
        <v>0</v>
      </c>
      <c r="R134" s="224"/>
      <c r="S134" s="224" t="s">
        <v>221</v>
      </c>
      <c r="T134" s="224" t="s">
        <v>298</v>
      </c>
      <c r="U134" s="224">
        <v>0</v>
      </c>
      <c r="V134" s="224">
        <f>ROUND(E134*U134,2)</f>
        <v>0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248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40">
        <v>97</v>
      </c>
      <c r="B135" s="241" t="s">
        <v>749</v>
      </c>
      <c r="C135" s="250" t="s">
        <v>750</v>
      </c>
      <c r="D135" s="242" t="s">
        <v>232</v>
      </c>
      <c r="E135" s="243">
        <v>3</v>
      </c>
      <c r="F135" s="244"/>
      <c r="G135" s="245">
        <f>ROUND(E135*F135,2)</f>
        <v>0</v>
      </c>
      <c r="H135" s="225"/>
      <c r="I135" s="224">
        <f>ROUND(E135*H135,2)</f>
        <v>0</v>
      </c>
      <c r="J135" s="225"/>
      <c r="K135" s="224">
        <f>ROUND(E135*J135,2)</f>
        <v>0</v>
      </c>
      <c r="L135" s="224">
        <v>21</v>
      </c>
      <c r="M135" s="224">
        <f>G135*(1+L135/100)</f>
        <v>0</v>
      </c>
      <c r="N135" s="224">
        <v>6.8000000000000005E-4</v>
      </c>
      <c r="O135" s="224">
        <f>ROUND(E135*N135,2)</f>
        <v>0</v>
      </c>
      <c r="P135" s="224">
        <v>0</v>
      </c>
      <c r="Q135" s="224">
        <f>ROUND(E135*P135,2)</f>
        <v>0</v>
      </c>
      <c r="R135" s="224"/>
      <c r="S135" s="224" t="s">
        <v>221</v>
      </c>
      <c r="T135" s="224" t="s">
        <v>298</v>
      </c>
      <c r="U135" s="224">
        <v>0</v>
      </c>
      <c r="V135" s="224">
        <f>ROUND(E135*U135,2)</f>
        <v>0</v>
      </c>
      <c r="W135" s="22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248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40">
        <v>98</v>
      </c>
      <c r="B136" s="241" t="s">
        <v>346</v>
      </c>
      <c r="C136" s="250" t="s">
        <v>347</v>
      </c>
      <c r="D136" s="242" t="s">
        <v>232</v>
      </c>
      <c r="E136" s="243">
        <v>4</v>
      </c>
      <c r="F136" s="244"/>
      <c r="G136" s="245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1.9000000000000001E-4</v>
      </c>
      <c r="O136" s="224">
        <f>ROUND(E136*N136,2)</f>
        <v>0</v>
      </c>
      <c r="P136" s="224">
        <v>0</v>
      </c>
      <c r="Q136" s="224">
        <f>ROUND(E136*P136,2)</f>
        <v>0</v>
      </c>
      <c r="R136" s="224"/>
      <c r="S136" s="224" t="s">
        <v>221</v>
      </c>
      <c r="T136" s="224" t="s">
        <v>298</v>
      </c>
      <c r="U136" s="224">
        <v>0</v>
      </c>
      <c r="V136" s="224">
        <f>ROUND(E136*U136,2)</f>
        <v>0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248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40">
        <v>99</v>
      </c>
      <c r="B137" s="241" t="s">
        <v>942</v>
      </c>
      <c r="C137" s="250" t="s">
        <v>943</v>
      </c>
      <c r="D137" s="242" t="s">
        <v>232</v>
      </c>
      <c r="E137" s="243">
        <v>1</v>
      </c>
      <c r="F137" s="244"/>
      <c r="G137" s="245">
        <f>ROUND(E137*F137,2)</f>
        <v>0</v>
      </c>
      <c r="H137" s="225"/>
      <c r="I137" s="224">
        <f>ROUND(E137*H137,2)</f>
        <v>0</v>
      </c>
      <c r="J137" s="225"/>
      <c r="K137" s="224">
        <f>ROUND(E137*J137,2)</f>
        <v>0</v>
      </c>
      <c r="L137" s="224">
        <v>21</v>
      </c>
      <c r="M137" s="224">
        <f>G137*(1+L137/100)</f>
        <v>0</v>
      </c>
      <c r="N137" s="224">
        <v>5.5999999999999995E-4</v>
      </c>
      <c r="O137" s="224">
        <f>ROUND(E137*N137,2)</f>
        <v>0</v>
      </c>
      <c r="P137" s="224">
        <v>0</v>
      </c>
      <c r="Q137" s="224">
        <f>ROUND(E137*P137,2)</f>
        <v>0</v>
      </c>
      <c r="R137" s="224"/>
      <c r="S137" s="224" t="s">
        <v>221</v>
      </c>
      <c r="T137" s="224" t="s">
        <v>298</v>
      </c>
      <c r="U137" s="224">
        <v>0</v>
      </c>
      <c r="V137" s="224">
        <f>ROUND(E137*U137,2)</f>
        <v>0</v>
      </c>
      <c r="W137" s="22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248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40">
        <v>100</v>
      </c>
      <c r="B138" s="241" t="s">
        <v>444</v>
      </c>
      <c r="C138" s="250" t="s">
        <v>445</v>
      </c>
      <c r="D138" s="242" t="s">
        <v>255</v>
      </c>
      <c r="E138" s="243">
        <v>7.2700000000000004E-3</v>
      </c>
      <c r="F138" s="244"/>
      <c r="G138" s="245">
        <f>ROUND(E138*F138,2)</f>
        <v>0</v>
      </c>
      <c r="H138" s="225"/>
      <c r="I138" s="224">
        <f>ROUND(E138*H138,2)</f>
        <v>0</v>
      </c>
      <c r="J138" s="225"/>
      <c r="K138" s="224">
        <f>ROUND(E138*J138,2)</f>
        <v>0</v>
      </c>
      <c r="L138" s="224">
        <v>21</v>
      </c>
      <c r="M138" s="224">
        <f>G138*(1+L138/100)</f>
        <v>0</v>
      </c>
      <c r="N138" s="224">
        <v>0</v>
      </c>
      <c r="O138" s="224">
        <f>ROUND(E138*N138,2)</f>
        <v>0</v>
      </c>
      <c r="P138" s="224">
        <v>0</v>
      </c>
      <c r="Q138" s="224">
        <f>ROUND(E138*P138,2)</f>
        <v>0</v>
      </c>
      <c r="R138" s="224"/>
      <c r="S138" s="224" t="s">
        <v>214</v>
      </c>
      <c r="T138" s="224" t="s">
        <v>233</v>
      </c>
      <c r="U138" s="224">
        <v>2.5750000000000002</v>
      </c>
      <c r="V138" s="224">
        <f>ROUND(E138*U138,2)</f>
        <v>0.02</v>
      </c>
      <c r="W138" s="22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256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40">
        <v>101</v>
      </c>
      <c r="B139" s="241" t="s">
        <v>446</v>
      </c>
      <c r="C139" s="250" t="s">
        <v>447</v>
      </c>
      <c r="D139" s="242" t="s">
        <v>255</v>
      </c>
      <c r="E139" s="243">
        <v>7.2700000000000004E-3</v>
      </c>
      <c r="F139" s="244"/>
      <c r="G139" s="245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0</v>
      </c>
      <c r="O139" s="224">
        <f>ROUND(E139*N139,2)</f>
        <v>0</v>
      </c>
      <c r="P139" s="224">
        <v>0</v>
      </c>
      <c r="Q139" s="224">
        <f>ROUND(E139*P139,2)</f>
        <v>0</v>
      </c>
      <c r="R139" s="224"/>
      <c r="S139" s="224" t="s">
        <v>214</v>
      </c>
      <c r="T139" s="224" t="s">
        <v>233</v>
      </c>
      <c r="U139" s="224">
        <v>1.355</v>
      </c>
      <c r="V139" s="224">
        <f>ROUND(E139*U139,2)</f>
        <v>0.01</v>
      </c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256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x14ac:dyDescent="0.2">
      <c r="A140" s="227" t="s">
        <v>209</v>
      </c>
      <c r="B140" s="228" t="s">
        <v>151</v>
      </c>
      <c r="C140" s="247" t="s">
        <v>152</v>
      </c>
      <c r="D140" s="229"/>
      <c r="E140" s="230"/>
      <c r="F140" s="231"/>
      <c r="G140" s="232">
        <f>SUMIF(AG141:AG142,"&lt;&gt;NOR",G141:G142)</f>
        <v>0</v>
      </c>
      <c r="H140" s="226"/>
      <c r="I140" s="226">
        <f>SUM(I141:I142)</f>
        <v>0</v>
      </c>
      <c r="J140" s="226"/>
      <c r="K140" s="226">
        <f>SUM(K141:K142)</f>
        <v>0</v>
      </c>
      <c r="L140" s="226"/>
      <c r="M140" s="226">
        <f>SUM(M141:M142)</f>
        <v>0</v>
      </c>
      <c r="N140" s="226"/>
      <c r="O140" s="226">
        <f>SUM(O141:O142)</f>
        <v>0.01</v>
      </c>
      <c r="P140" s="226"/>
      <c r="Q140" s="226">
        <f>SUM(Q141:Q142)</f>
        <v>0</v>
      </c>
      <c r="R140" s="226"/>
      <c r="S140" s="226"/>
      <c r="T140" s="226"/>
      <c r="U140" s="226"/>
      <c r="V140" s="226">
        <f>SUM(V141:V142)</f>
        <v>0.32</v>
      </c>
      <c r="W140" s="226"/>
      <c r="AG140" t="s">
        <v>210</v>
      </c>
    </row>
    <row r="141" spans="1:60" outlineLevel="1" x14ac:dyDescent="0.2">
      <c r="A141" s="240">
        <v>102</v>
      </c>
      <c r="B141" s="241" t="s">
        <v>761</v>
      </c>
      <c r="C141" s="250" t="s">
        <v>762</v>
      </c>
      <c r="D141" s="242" t="s">
        <v>277</v>
      </c>
      <c r="E141" s="243">
        <v>1</v>
      </c>
      <c r="F141" s="244"/>
      <c r="G141" s="245">
        <f>ROUND(E141*F141,2)</f>
        <v>0</v>
      </c>
      <c r="H141" s="225"/>
      <c r="I141" s="224">
        <f>ROUND(E141*H141,2)</f>
        <v>0</v>
      </c>
      <c r="J141" s="225"/>
      <c r="K141" s="224">
        <f>ROUND(E141*J141,2)</f>
        <v>0</v>
      </c>
      <c r="L141" s="224">
        <v>21</v>
      </c>
      <c r="M141" s="224">
        <f>G141*(1+L141/100)</f>
        <v>0</v>
      </c>
      <c r="N141" s="224">
        <v>0.01</v>
      </c>
      <c r="O141" s="224">
        <f>ROUND(E141*N141,2)</f>
        <v>0.01</v>
      </c>
      <c r="P141" s="224">
        <v>0</v>
      </c>
      <c r="Q141" s="224">
        <f>ROUND(E141*P141,2)</f>
        <v>0</v>
      </c>
      <c r="R141" s="224"/>
      <c r="S141" s="224" t="s">
        <v>221</v>
      </c>
      <c r="T141" s="224" t="s">
        <v>215</v>
      </c>
      <c r="U141" s="224">
        <v>0.27139999999999997</v>
      </c>
      <c r="V141" s="224">
        <f>ROUND(E141*U141,2)</f>
        <v>0.27</v>
      </c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234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40">
        <v>103</v>
      </c>
      <c r="B142" s="241" t="s">
        <v>763</v>
      </c>
      <c r="C142" s="250" t="s">
        <v>764</v>
      </c>
      <c r="D142" s="242" t="s">
        <v>255</v>
      </c>
      <c r="E142" s="243">
        <v>0.01</v>
      </c>
      <c r="F142" s="244"/>
      <c r="G142" s="245">
        <f>ROUND(E142*F142,2)</f>
        <v>0</v>
      </c>
      <c r="H142" s="225"/>
      <c r="I142" s="224">
        <f>ROUND(E142*H142,2)</f>
        <v>0</v>
      </c>
      <c r="J142" s="225"/>
      <c r="K142" s="224">
        <f>ROUND(E142*J142,2)</f>
        <v>0</v>
      </c>
      <c r="L142" s="224">
        <v>21</v>
      </c>
      <c r="M142" s="224">
        <f>G142*(1+L142/100)</f>
        <v>0</v>
      </c>
      <c r="N142" s="224">
        <v>0</v>
      </c>
      <c r="O142" s="224">
        <f>ROUND(E142*N142,2)</f>
        <v>0</v>
      </c>
      <c r="P142" s="224">
        <v>0</v>
      </c>
      <c r="Q142" s="224">
        <f>ROUND(E142*P142,2)</f>
        <v>0</v>
      </c>
      <c r="R142" s="224"/>
      <c r="S142" s="224" t="s">
        <v>214</v>
      </c>
      <c r="T142" s="224" t="s">
        <v>215</v>
      </c>
      <c r="U142" s="224">
        <v>4.82</v>
      </c>
      <c r="V142" s="224">
        <f>ROUND(E142*U142,2)</f>
        <v>0.05</v>
      </c>
      <c r="W142" s="22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256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x14ac:dyDescent="0.2">
      <c r="A143" s="227" t="s">
        <v>209</v>
      </c>
      <c r="B143" s="228" t="s">
        <v>153</v>
      </c>
      <c r="C143" s="247" t="s">
        <v>154</v>
      </c>
      <c r="D143" s="229"/>
      <c r="E143" s="230"/>
      <c r="F143" s="231"/>
      <c r="G143" s="232">
        <f>SUMIF(AG144:AG145,"&lt;&gt;NOR",G144:G145)</f>
        <v>0</v>
      </c>
      <c r="H143" s="226"/>
      <c r="I143" s="226">
        <f>SUM(I144:I145)</f>
        <v>0</v>
      </c>
      <c r="J143" s="226"/>
      <c r="K143" s="226">
        <f>SUM(K144:K145)</f>
        <v>0</v>
      </c>
      <c r="L143" s="226"/>
      <c r="M143" s="226">
        <f>SUM(M144:M145)</f>
        <v>0</v>
      </c>
      <c r="N143" s="226"/>
      <c r="O143" s="226">
        <f>SUM(O144:O145)</f>
        <v>0</v>
      </c>
      <c r="P143" s="226"/>
      <c r="Q143" s="226">
        <f>SUM(Q144:Q145)</f>
        <v>0</v>
      </c>
      <c r="R143" s="226"/>
      <c r="S143" s="226"/>
      <c r="T143" s="226"/>
      <c r="U143" s="226"/>
      <c r="V143" s="226">
        <f>SUM(V144:V145)</f>
        <v>9.129999999999999</v>
      </c>
      <c r="W143" s="226"/>
      <c r="AG143" t="s">
        <v>210</v>
      </c>
    </row>
    <row r="144" spans="1:60" outlineLevel="1" x14ac:dyDescent="0.2">
      <c r="A144" s="240">
        <v>104</v>
      </c>
      <c r="B144" s="241" t="s">
        <v>448</v>
      </c>
      <c r="C144" s="250" t="s">
        <v>449</v>
      </c>
      <c r="D144" s="242" t="s">
        <v>450</v>
      </c>
      <c r="E144" s="243">
        <v>30</v>
      </c>
      <c r="F144" s="244"/>
      <c r="G144" s="245">
        <f>ROUND(E144*F144,2)</f>
        <v>0</v>
      </c>
      <c r="H144" s="225"/>
      <c r="I144" s="224">
        <f>ROUND(E144*H144,2)</f>
        <v>0</v>
      </c>
      <c r="J144" s="225"/>
      <c r="K144" s="224">
        <f>ROUND(E144*J144,2)</f>
        <v>0</v>
      </c>
      <c r="L144" s="224">
        <v>21</v>
      </c>
      <c r="M144" s="224">
        <f>G144*(1+L144/100)</f>
        <v>0</v>
      </c>
      <c r="N144" s="224">
        <v>6.0000000000000002E-5</v>
      </c>
      <c r="O144" s="224">
        <f>ROUND(E144*N144,2)</f>
        <v>0</v>
      </c>
      <c r="P144" s="224">
        <v>0</v>
      </c>
      <c r="Q144" s="224">
        <f>ROUND(E144*P144,2)</f>
        <v>0</v>
      </c>
      <c r="R144" s="224"/>
      <c r="S144" s="224" t="s">
        <v>214</v>
      </c>
      <c r="T144" s="224" t="s">
        <v>233</v>
      </c>
      <c r="U144" s="224">
        <v>0.30399999999999999</v>
      </c>
      <c r="V144" s="224">
        <f>ROUND(E144*U144,2)</f>
        <v>9.1199999999999992</v>
      </c>
      <c r="W144" s="22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234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40">
        <v>105</v>
      </c>
      <c r="B145" s="241" t="s">
        <v>451</v>
      </c>
      <c r="C145" s="250" t="s">
        <v>452</v>
      </c>
      <c r="D145" s="242" t="s">
        <v>255</v>
      </c>
      <c r="E145" s="243">
        <v>1.8E-3</v>
      </c>
      <c r="F145" s="244"/>
      <c r="G145" s="245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0</v>
      </c>
      <c r="O145" s="224">
        <f>ROUND(E145*N145,2)</f>
        <v>0</v>
      </c>
      <c r="P145" s="224">
        <v>0</v>
      </c>
      <c r="Q145" s="224">
        <f>ROUND(E145*P145,2)</f>
        <v>0</v>
      </c>
      <c r="R145" s="224"/>
      <c r="S145" s="224" t="s">
        <v>214</v>
      </c>
      <c r="T145" s="224" t="s">
        <v>233</v>
      </c>
      <c r="U145" s="224">
        <v>3.0059999999999998</v>
      </c>
      <c r="V145" s="224">
        <f>ROUND(E145*U145,2)</f>
        <v>0.01</v>
      </c>
      <c r="W145" s="22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256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x14ac:dyDescent="0.2">
      <c r="A146" s="227" t="s">
        <v>209</v>
      </c>
      <c r="B146" s="228" t="s">
        <v>155</v>
      </c>
      <c r="C146" s="247" t="s">
        <v>156</v>
      </c>
      <c r="D146" s="229"/>
      <c r="E146" s="230"/>
      <c r="F146" s="231"/>
      <c r="G146" s="232">
        <f>SUMIF(AG147:AG149,"&lt;&gt;NOR",G147:G149)</f>
        <v>0</v>
      </c>
      <c r="H146" s="226"/>
      <c r="I146" s="226">
        <f>SUM(I147:I149)</f>
        <v>0</v>
      </c>
      <c r="J146" s="226"/>
      <c r="K146" s="226">
        <f>SUM(K147:K149)</f>
        <v>0</v>
      </c>
      <c r="L146" s="226"/>
      <c r="M146" s="226">
        <f>SUM(M147:M149)</f>
        <v>0</v>
      </c>
      <c r="N146" s="226"/>
      <c r="O146" s="226">
        <f>SUM(O147:O149)</f>
        <v>0</v>
      </c>
      <c r="P146" s="226"/>
      <c r="Q146" s="226">
        <f>SUM(Q147:Q149)</f>
        <v>0</v>
      </c>
      <c r="R146" s="226"/>
      <c r="S146" s="226"/>
      <c r="T146" s="226"/>
      <c r="U146" s="226"/>
      <c r="V146" s="226">
        <f>SUM(V147:V149)</f>
        <v>3.36</v>
      </c>
      <c r="W146" s="226"/>
      <c r="AG146" t="s">
        <v>210</v>
      </c>
    </row>
    <row r="147" spans="1:60" outlineLevel="1" x14ac:dyDescent="0.2">
      <c r="A147" s="233">
        <v>106</v>
      </c>
      <c r="B147" s="234" t="s">
        <v>453</v>
      </c>
      <c r="C147" s="248" t="s">
        <v>454</v>
      </c>
      <c r="D147" s="235" t="s">
        <v>241</v>
      </c>
      <c r="E147" s="236">
        <v>2</v>
      </c>
      <c r="F147" s="237"/>
      <c r="G147" s="238">
        <f>ROUND(E147*F147,2)</f>
        <v>0</v>
      </c>
      <c r="H147" s="225"/>
      <c r="I147" s="224">
        <f>ROUND(E147*H147,2)</f>
        <v>0</v>
      </c>
      <c r="J147" s="225"/>
      <c r="K147" s="224">
        <f>ROUND(E147*J147,2)</f>
        <v>0</v>
      </c>
      <c r="L147" s="224">
        <v>21</v>
      </c>
      <c r="M147" s="224">
        <f>G147*(1+L147/100)</f>
        <v>0</v>
      </c>
      <c r="N147" s="224">
        <v>3.1E-4</v>
      </c>
      <c r="O147" s="224">
        <f>ROUND(E147*N147,2)</f>
        <v>0</v>
      </c>
      <c r="P147" s="224">
        <v>0</v>
      </c>
      <c r="Q147" s="224">
        <f>ROUND(E147*P147,2)</f>
        <v>0</v>
      </c>
      <c r="R147" s="224"/>
      <c r="S147" s="224" t="s">
        <v>214</v>
      </c>
      <c r="T147" s="224" t="s">
        <v>233</v>
      </c>
      <c r="U147" s="224">
        <v>0.40300000000000002</v>
      </c>
      <c r="V147" s="224">
        <f>ROUND(E147*U147,2)</f>
        <v>0.81</v>
      </c>
      <c r="W147" s="22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234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21"/>
      <c r="B148" s="222"/>
      <c r="C148" s="249" t="s">
        <v>455</v>
      </c>
      <c r="D148" s="239"/>
      <c r="E148" s="239"/>
      <c r="F148" s="239"/>
      <c r="G148" s="239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218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40">
        <v>107</v>
      </c>
      <c r="B149" s="241" t="s">
        <v>456</v>
      </c>
      <c r="C149" s="250" t="s">
        <v>457</v>
      </c>
      <c r="D149" s="242" t="s">
        <v>261</v>
      </c>
      <c r="E149" s="243">
        <v>22</v>
      </c>
      <c r="F149" s="244"/>
      <c r="G149" s="245">
        <f>ROUND(E149*F149,2)</f>
        <v>0</v>
      </c>
      <c r="H149" s="225"/>
      <c r="I149" s="224">
        <f>ROUND(E149*H149,2)</f>
        <v>0</v>
      </c>
      <c r="J149" s="225"/>
      <c r="K149" s="224">
        <f>ROUND(E149*J149,2)</f>
        <v>0</v>
      </c>
      <c r="L149" s="224">
        <v>21</v>
      </c>
      <c r="M149" s="224">
        <f>G149*(1+L149/100)</f>
        <v>0</v>
      </c>
      <c r="N149" s="224">
        <v>9.0000000000000006E-5</v>
      </c>
      <c r="O149" s="224">
        <f>ROUND(E149*N149,2)</f>
        <v>0</v>
      </c>
      <c r="P149" s="224">
        <v>0</v>
      </c>
      <c r="Q149" s="224">
        <f>ROUND(E149*P149,2)</f>
        <v>0</v>
      </c>
      <c r="R149" s="224"/>
      <c r="S149" s="224" t="s">
        <v>214</v>
      </c>
      <c r="T149" s="224" t="s">
        <v>233</v>
      </c>
      <c r="U149" s="224">
        <v>0.11600000000000001</v>
      </c>
      <c r="V149" s="224">
        <f>ROUND(E149*U149,2)</f>
        <v>2.5499999999999998</v>
      </c>
      <c r="W149" s="22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234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x14ac:dyDescent="0.2">
      <c r="A150" s="227" t="s">
        <v>209</v>
      </c>
      <c r="B150" s="228" t="s">
        <v>157</v>
      </c>
      <c r="C150" s="247" t="s">
        <v>158</v>
      </c>
      <c r="D150" s="229"/>
      <c r="E150" s="230"/>
      <c r="F150" s="231"/>
      <c r="G150" s="232">
        <f>SUMIF(AG151:AG151,"&lt;&gt;NOR",G151:G151)</f>
        <v>0</v>
      </c>
      <c r="H150" s="226"/>
      <c r="I150" s="226">
        <f>SUM(I151:I151)</f>
        <v>0</v>
      </c>
      <c r="J150" s="226"/>
      <c r="K150" s="226">
        <f>SUM(K151:K151)</f>
        <v>0</v>
      </c>
      <c r="L150" s="226"/>
      <c r="M150" s="226">
        <f>SUM(M151:M151)</f>
        <v>0</v>
      </c>
      <c r="N150" s="226"/>
      <c r="O150" s="226">
        <f>SUM(O151:O151)</f>
        <v>0.03</v>
      </c>
      <c r="P150" s="226"/>
      <c r="Q150" s="226">
        <f>SUM(Q151:Q151)</f>
        <v>0</v>
      </c>
      <c r="R150" s="226"/>
      <c r="S150" s="226"/>
      <c r="T150" s="226"/>
      <c r="U150" s="226"/>
      <c r="V150" s="226">
        <f>SUM(V151:V151)</f>
        <v>7.03</v>
      </c>
      <c r="W150" s="226"/>
      <c r="AG150" t="s">
        <v>210</v>
      </c>
    </row>
    <row r="151" spans="1:60" ht="22.5" outlineLevel="1" x14ac:dyDescent="0.2">
      <c r="A151" s="240">
        <v>108</v>
      </c>
      <c r="B151" s="241" t="s">
        <v>458</v>
      </c>
      <c r="C151" s="250" t="s">
        <v>459</v>
      </c>
      <c r="D151" s="242" t="s">
        <v>241</v>
      </c>
      <c r="E151" s="243">
        <v>69</v>
      </c>
      <c r="F151" s="244"/>
      <c r="G151" s="245">
        <f>ROUND(E151*F151,2)</f>
        <v>0</v>
      </c>
      <c r="H151" s="225"/>
      <c r="I151" s="224">
        <f>ROUND(E151*H151,2)</f>
        <v>0</v>
      </c>
      <c r="J151" s="225"/>
      <c r="K151" s="224">
        <f>ROUND(E151*J151,2)</f>
        <v>0</v>
      </c>
      <c r="L151" s="224">
        <v>21</v>
      </c>
      <c r="M151" s="224">
        <f>G151*(1+L151/100)</f>
        <v>0</v>
      </c>
      <c r="N151" s="224">
        <v>4.6000000000000001E-4</v>
      </c>
      <c r="O151" s="224">
        <f>ROUND(E151*N151,2)</f>
        <v>0.03</v>
      </c>
      <c r="P151" s="224">
        <v>0</v>
      </c>
      <c r="Q151" s="224">
        <f>ROUND(E151*P151,2)</f>
        <v>0</v>
      </c>
      <c r="R151" s="224"/>
      <c r="S151" s="224" t="s">
        <v>221</v>
      </c>
      <c r="T151" s="224" t="s">
        <v>215</v>
      </c>
      <c r="U151" s="224">
        <v>0.10191</v>
      </c>
      <c r="V151" s="224">
        <f>ROUND(E151*U151,2)</f>
        <v>7.03</v>
      </c>
      <c r="W151" s="22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234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x14ac:dyDescent="0.2">
      <c r="A152" s="227" t="s">
        <v>209</v>
      </c>
      <c r="B152" s="228" t="s">
        <v>173</v>
      </c>
      <c r="C152" s="247" t="s">
        <v>174</v>
      </c>
      <c r="D152" s="229"/>
      <c r="E152" s="230"/>
      <c r="F152" s="231"/>
      <c r="G152" s="232">
        <f>SUMIF(AG153:AG157,"&lt;&gt;NOR",G153:G157)</f>
        <v>0</v>
      </c>
      <c r="H152" s="226"/>
      <c r="I152" s="226">
        <f>SUM(I153:I157)</f>
        <v>0</v>
      </c>
      <c r="J152" s="226"/>
      <c r="K152" s="226">
        <f>SUM(K153:K157)</f>
        <v>0</v>
      </c>
      <c r="L152" s="226"/>
      <c r="M152" s="226">
        <f>SUM(M153:M157)</f>
        <v>0</v>
      </c>
      <c r="N152" s="226"/>
      <c r="O152" s="226">
        <f>SUM(O153:O157)</f>
        <v>0</v>
      </c>
      <c r="P152" s="226"/>
      <c r="Q152" s="226">
        <f>SUM(Q153:Q157)</f>
        <v>0</v>
      </c>
      <c r="R152" s="226"/>
      <c r="S152" s="226"/>
      <c r="T152" s="226"/>
      <c r="U152" s="226"/>
      <c r="V152" s="226">
        <f>SUM(V153:V157)</f>
        <v>12</v>
      </c>
      <c r="W152" s="226"/>
      <c r="AG152" t="s">
        <v>210</v>
      </c>
    </row>
    <row r="153" spans="1:60" outlineLevel="1" x14ac:dyDescent="0.2">
      <c r="A153" s="233">
        <v>109</v>
      </c>
      <c r="B153" s="234" t="s">
        <v>460</v>
      </c>
      <c r="C153" s="248" t="s">
        <v>461</v>
      </c>
      <c r="D153" s="235" t="s">
        <v>213</v>
      </c>
      <c r="E153" s="236">
        <v>1</v>
      </c>
      <c r="F153" s="237"/>
      <c r="G153" s="238">
        <f>ROUND(E153*F153,2)</f>
        <v>0</v>
      </c>
      <c r="H153" s="225"/>
      <c r="I153" s="224">
        <f>ROUND(E153*H153,2)</f>
        <v>0</v>
      </c>
      <c r="J153" s="225"/>
      <c r="K153" s="224">
        <f>ROUND(E153*J153,2)</f>
        <v>0</v>
      </c>
      <c r="L153" s="224">
        <v>21</v>
      </c>
      <c r="M153" s="224">
        <f>G153*(1+L153/100)</f>
        <v>0</v>
      </c>
      <c r="N153" s="224">
        <v>0</v>
      </c>
      <c r="O153" s="224">
        <f>ROUND(E153*N153,2)</f>
        <v>0</v>
      </c>
      <c r="P153" s="224">
        <v>0</v>
      </c>
      <c r="Q153" s="224">
        <f>ROUND(E153*P153,2)</f>
        <v>0</v>
      </c>
      <c r="R153" s="224"/>
      <c r="S153" s="224" t="s">
        <v>221</v>
      </c>
      <c r="T153" s="224" t="s">
        <v>215</v>
      </c>
      <c r="U153" s="224">
        <v>0</v>
      </c>
      <c r="V153" s="224">
        <f>ROUND(E153*U153,2)</f>
        <v>0</v>
      </c>
      <c r="W153" s="22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234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21"/>
      <c r="B154" s="222"/>
      <c r="C154" s="249" t="s">
        <v>462</v>
      </c>
      <c r="D154" s="239"/>
      <c r="E154" s="239"/>
      <c r="F154" s="239"/>
      <c r="G154" s="239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218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33">
        <v>110</v>
      </c>
      <c r="B155" s="234" t="s">
        <v>463</v>
      </c>
      <c r="C155" s="248" t="s">
        <v>464</v>
      </c>
      <c r="D155" s="235" t="s">
        <v>213</v>
      </c>
      <c r="E155" s="236">
        <v>1</v>
      </c>
      <c r="F155" s="237"/>
      <c r="G155" s="238">
        <f>ROUND(E155*F155,2)</f>
        <v>0</v>
      </c>
      <c r="H155" s="225"/>
      <c r="I155" s="224">
        <f>ROUND(E155*H155,2)</f>
        <v>0</v>
      </c>
      <c r="J155" s="225"/>
      <c r="K155" s="224">
        <f>ROUND(E155*J155,2)</f>
        <v>0</v>
      </c>
      <c r="L155" s="224">
        <v>21</v>
      </c>
      <c r="M155" s="224">
        <f>G155*(1+L155/100)</f>
        <v>0</v>
      </c>
      <c r="N155" s="224">
        <v>0</v>
      </c>
      <c r="O155" s="224">
        <f>ROUND(E155*N155,2)</f>
        <v>0</v>
      </c>
      <c r="P155" s="224">
        <v>0</v>
      </c>
      <c r="Q155" s="224">
        <f>ROUND(E155*P155,2)</f>
        <v>0</v>
      </c>
      <c r="R155" s="224"/>
      <c r="S155" s="224" t="s">
        <v>221</v>
      </c>
      <c r="T155" s="224" t="s">
        <v>215</v>
      </c>
      <c r="U155" s="224">
        <v>0</v>
      </c>
      <c r="V155" s="224">
        <f>ROUND(E155*U155,2)</f>
        <v>0</v>
      </c>
      <c r="W155" s="22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234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21"/>
      <c r="B156" s="222"/>
      <c r="C156" s="249" t="s">
        <v>462</v>
      </c>
      <c r="D156" s="239"/>
      <c r="E156" s="239"/>
      <c r="F156" s="239"/>
      <c r="G156" s="239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218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40">
        <v>111</v>
      </c>
      <c r="B157" s="241" t="s">
        <v>262</v>
      </c>
      <c r="C157" s="250" t="s">
        <v>263</v>
      </c>
      <c r="D157" s="242" t="s">
        <v>264</v>
      </c>
      <c r="E157" s="243">
        <v>12</v>
      </c>
      <c r="F157" s="244"/>
      <c r="G157" s="245">
        <f>ROUND(E157*F157,2)</f>
        <v>0</v>
      </c>
      <c r="H157" s="225"/>
      <c r="I157" s="224">
        <f>ROUND(E157*H157,2)</f>
        <v>0</v>
      </c>
      <c r="J157" s="225"/>
      <c r="K157" s="224">
        <f>ROUND(E157*J157,2)</f>
        <v>0</v>
      </c>
      <c r="L157" s="224">
        <v>21</v>
      </c>
      <c r="M157" s="224">
        <f>G157*(1+L157/100)</f>
        <v>0</v>
      </c>
      <c r="N157" s="224">
        <v>0</v>
      </c>
      <c r="O157" s="224">
        <f>ROUND(E157*N157,2)</f>
        <v>0</v>
      </c>
      <c r="P157" s="224">
        <v>0</v>
      </c>
      <c r="Q157" s="224">
        <f>ROUND(E157*P157,2)</f>
        <v>0</v>
      </c>
      <c r="R157" s="224" t="s">
        <v>265</v>
      </c>
      <c r="S157" s="224" t="s">
        <v>214</v>
      </c>
      <c r="T157" s="224" t="s">
        <v>215</v>
      </c>
      <c r="U157" s="224">
        <v>1</v>
      </c>
      <c r="V157" s="224">
        <f>ROUND(E157*U157,2)</f>
        <v>12</v>
      </c>
      <c r="W157" s="22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266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x14ac:dyDescent="0.2">
      <c r="A158" s="227" t="s">
        <v>209</v>
      </c>
      <c r="B158" s="228" t="s">
        <v>177</v>
      </c>
      <c r="C158" s="247" t="s">
        <v>178</v>
      </c>
      <c r="D158" s="229"/>
      <c r="E158" s="230"/>
      <c r="F158" s="231"/>
      <c r="G158" s="232">
        <f>SUMIF(AG159:AG162,"&lt;&gt;NOR",G159:G162)</f>
        <v>0</v>
      </c>
      <c r="H158" s="226"/>
      <c r="I158" s="226">
        <f>SUM(I159:I162)</f>
        <v>0</v>
      </c>
      <c r="J158" s="226"/>
      <c r="K158" s="226">
        <f>SUM(K159:K162)</f>
        <v>0</v>
      </c>
      <c r="L158" s="226"/>
      <c r="M158" s="226">
        <f>SUM(M159:M162)</f>
        <v>0</v>
      </c>
      <c r="N158" s="226"/>
      <c r="O158" s="226">
        <f>SUM(O159:O162)</f>
        <v>0</v>
      </c>
      <c r="P158" s="226"/>
      <c r="Q158" s="226">
        <f>SUM(Q159:Q162)</f>
        <v>0</v>
      </c>
      <c r="R158" s="226"/>
      <c r="S158" s="226"/>
      <c r="T158" s="226"/>
      <c r="U158" s="226"/>
      <c r="V158" s="226">
        <f>SUM(V159:V162)</f>
        <v>7</v>
      </c>
      <c r="W158" s="226"/>
      <c r="AG158" t="s">
        <v>210</v>
      </c>
    </row>
    <row r="159" spans="1:60" outlineLevel="1" x14ac:dyDescent="0.2">
      <c r="A159" s="240">
        <v>112</v>
      </c>
      <c r="B159" s="241" t="s">
        <v>267</v>
      </c>
      <c r="C159" s="250" t="s">
        <v>268</v>
      </c>
      <c r="D159" s="242" t="s">
        <v>255</v>
      </c>
      <c r="E159" s="243">
        <v>11.887729999999999</v>
      </c>
      <c r="F159" s="244"/>
      <c r="G159" s="245">
        <f>ROUND(E159*F159,2)</f>
        <v>0</v>
      </c>
      <c r="H159" s="225"/>
      <c r="I159" s="224">
        <f>ROUND(E159*H159,2)</f>
        <v>0</v>
      </c>
      <c r="J159" s="225"/>
      <c r="K159" s="224">
        <f>ROUND(E159*J159,2)</f>
        <v>0</v>
      </c>
      <c r="L159" s="224">
        <v>21</v>
      </c>
      <c r="M159" s="224">
        <f>G159*(1+L159/100)</f>
        <v>0</v>
      </c>
      <c r="N159" s="224">
        <v>0</v>
      </c>
      <c r="O159" s="224">
        <f>ROUND(E159*N159,2)</f>
        <v>0</v>
      </c>
      <c r="P159" s="224">
        <v>0</v>
      </c>
      <c r="Q159" s="224">
        <f>ROUND(E159*P159,2)</f>
        <v>0</v>
      </c>
      <c r="R159" s="224"/>
      <c r="S159" s="224" t="s">
        <v>214</v>
      </c>
      <c r="T159" s="224" t="s">
        <v>215</v>
      </c>
      <c r="U159" s="224">
        <v>9.9000000000000005E-2</v>
      </c>
      <c r="V159" s="224">
        <f>ROUND(E159*U159,2)</f>
        <v>1.18</v>
      </c>
      <c r="W159" s="22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269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33">
        <v>113</v>
      </c>
      <c r="B160" s="234" t="s">
        <v>270</v>
      </c>
      <c r="C160" s="248" t="s">
        <v>271</v>
      </c>
      <c r="D160" s="235" t="s">
        <v>255</v>
      </c>
      <c r="E160" s="236">
        <v>11.887729999999999</v>
      </c>
      <c r="F160" s="237"/>
      <c r="G160" s="238">
        <f>ROUND(E160*F160,2)</f>
        <v>0</v>
      </c>
      <c r="H160" s="225"/>
      <c r="I160" s="224">
        <f>ROUND(E160*H160,2)</f>
        <v>0</v>
      </c>
      <c r="J160" s="225"/>
      <c r="K160" s="224">
        <f>ROUND(E160*J160,2)</f>
        <v>0</v>
      </c>
      <c r="L160" s="224">
        <v>21</v>
      </c>
      <c r="M160" s="224">
        <f>G160*(1+L160/100)</f>
        <v>0</v>
      </c>
      <c r="N160" s="224">
        <v>0</v>
      </c>
      <c r="O160" s="224">
        <f>ROUND(E160*N160,2)</f>
        <v>0</v>
      </c>
      <c r="P160" s="224">
        <v>0</v>
      </c>
      <c r="Q160" s="224">
        <f>ROUND(E160*P160,2)</f>
        <v>0</v>
      </c>
      <c r="R160" s="224"/>
      <c r="S160" s="224" t="s">
        <v>214</v>
      </c>
      <c r="T160" s="224" t="s">
        <v>233</v>
      </c>
      <c r="U160" s="224">
        <v>0.49</v>
      </c>
      <c r="V160" s="224">
        <f>ROUND(E160*U160,2)</f>
        <v>5.82</v>
      </c>
      <c r="W160" s="22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269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21"/>
      <c r="B161" s="222"/>
      <c r="C161" s="249" t="s">
        <v>272</v>
      </c>
      <c r="D161" s="239"/>
      <c r="E161" s="239"/>
      <c r="F161" s="239"/>
      <c r="G161" s="239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218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40">
        <v>114</v>
      </c>
      <c r="B162" s="241" t="s">
        <v>273</v>
      </c>
      <c r="C162" s="250" t="s">
        <v>274</v>
      </c>
      <c r="D162" s="242" t="s">
        <v>255</v>
      </c>
      <c r="E162" s="243">
        <v>237.75460000000001</v>
      </c>
      <c r="F162" s="244"/>
      <c r="G162" s="245">
        <f>ROUND(E162*F162,2)</f>
        <v>0</v>
      </c>
      <c r="H162" s="225"/>
      <c r="I162" s="224">
        <f>ROUND(E162*H162,2)</f>
        <v>0</v>
      </c>
      <c r="J162" s="225"/>
      <c r="K162" s="224">
        <f>ROUND(E162*J162,2)</f>
        <v>0</v>
      </c>
      <c r="L162" s="224">
        <v>21</v>
      </c>
      <c r="M162" s="224">
        <f>G162*(1+L162/100)</f>
        <v>0</v>
      </c>
      <c r="N162" s="224">
        <v>0</v>
      </c>
      <c r="O162" s="224">
        <f>ROUND(E162*N162,2)</f>
        <v>0</v>
      </c>
      <c r="P162" s="224">
        <v>0</v>
      </c>
      <c r="Q162" s="224">
        <f>ROUND(E162*P162,2)</f>
        <v>0</v>
      </c>
      <c r="R162" s="224"/>
      <c r="S162" s="224" t="s">
        <v>214</v>
      </c>
      <c r="T162" s="224" t="s">
        <v>233</v>
      </c>
      <c r="U162" s="224">
        <v>0</v>
      </c>
      <c r="V162" s="224">
        <f>ROUND(E162*U162,2)</f>
        <v>0</v>
      </c>
      <c r="W162" s="22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269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x14ac:dyDescent="0.2">
      <c r="A163" s="227" t="s">
        <v>209</v>
      </c>
      <c r="B163" s="228" t="s">
        <v>183</v>
      </c>
      <c r="C163" s="247" t="s">
        <v>30</v>
      </c>
      <c r="D163" s="229"/>
      <c r="E163" s="230"/>
      <c r="F163" s="231"/>
      <c r="G163" s="232">
        <f>SUMIF(AG164:AG164,"&lt;&gt;NOR",G164:G164)</f>
        <v>0</v>
      </c>
      <c r="H163" s="226"/>
      <c r="I163" s="226">
        <f>SUM(I164:I164)</f>
        <v>0</v>
      </c>
      <c r="J163" s="226"/>
      <c r="K163" s="226">
        <f>SUM(K164:K164)</f>
        <v>0</v>
      </c>
      <c r="L163" s="226"/>
      <c r="M163" s="226">
        <f>SUM(M164:M164)</f>
        <v>0</v>
      </c>
      <c r="N163" s="226"/>
      <c r="O163" s="226">
        <f>SUM(O164:O164)</f>
        <v>0</v>
      </c>
      <c r="P163" s="226"/>
      <c r="Q163" s="226">
        <f>SUM(Q164:Q164)</f>
        <v>0</v>
      </c>
      <c r="R163" s="226"/>
      <c r="S163" s="226"/>
      <c r="T163" s="226"/>
      <c r="U163" s="226"/>
      <c r="V163" s="226">
        <f>SUM(V164:V164)</f>
        <v>0</v>
      </c>
      <c r="W163" s="226"/>
      <c r="AG163" t="s">
        <v>210</v>
      </c>
    </row>
    <row r="164" spans="1:60" outlineLevel="1" x14ac:dyDescent="0.2">
      <c r="A164" s="233">
        <v>115</v>
      </c>
      <c r="B164" s="234" t="s">
        <v>465</v>
      </c>
      <c r="C164" s="248" t="s">
        <v>466</v>
      </c>
      <c r="D164" s="235" t="s">
        <v>314</v>
      </c>
      <c r="E164" s="236">
        <v>1</v>
      </c>
      <c r="F164" s="237"/>
      <c r="G164" s="238">
        <f>ROUND(E164*F164,2)</f>
        <v>0</v>
      </c>
      <c r="H164" s="225"/>
      <c r="I164" s="224">
        <f>ROUND(E164*H164,2)</f>
        <v>0</v>
      </c>
      <c r="J164" s="225"/>
      <c r="K164" s="224">
        <f>ROUND(E164*J164,2)</f>
        <v>0</v>
      </c>
      <c r="L164" s="224">
        <v>21</v>
      </c>
      <c r="M164" s="224">
        <f>G164*(1+L164/100)</f>
        <v>0</v>
      </c>
      <c r="N164" s="224">
        <v>0</v>
      </c>
      <c r="O164" s="224">
        <f>ROUND(E164*N164,2)</f>
        <v>0</v>
      </c>
      <c r="P164" s="224">
        <v>0</v>
      </c>
      <c r="Q164" s="224">
        <f>ROUND(E164*P164,2)</f>
        <v>0</v>
      </c>
      <c r="R164" s="224"/>
      <c r="S164" s="224" t="s">
        <v>221</v>
      </c>
      <c r="T164" s="224" t="s">
        <v>215</v>
      </c>
      <c r="U164" s="224">
        <v>0</v>
      </c>
      <c r="V164" s="224">
        <f>ROUND(E164*U164,2)</f>
        <v>0</v>
      </c>
      <c r="W164" s="22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234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x14ac:dyDescent="0.2">
      <c r="A165" s="5"/>
      <c r="B165" s="6"/>
      <c r="C165" s="251"/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AE165">
        <v>15</v>
      </c>
      <c r="AF165">
        <v>21</v>
      </c>
    </row>
    <row r="166" spans="1:60" x14ac:dyDescent="0.2">
      <c r="A166" s="207"/>
      <c r="B166" s="208" t="s">
        <v>31</v>
      </c>
      <c r="C166" s="252"/>
      <c r="D166" s="209"/>
      <c r="E166" s="210"/>
      <c r="F166" s="210"/>
      <c r="G166" s="246">
        <f>G8+G10+G16+G18+G20+G27+G30+G40+G47+G79+G81+G97+G112+G126+G140+G143+G146+G150+G152+G158+G163</f>
        <v>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AE166">
        <f>SUMIF(L7:L164,AE165,G7:G164)</f>
        <v>0</v>
      </c>
      <c r="AF166">
        <f>SUMIF(L7:L164,AF165,G7:G164)</f>
        <v>0</v>
      </c>
      <c r="AG166" t="s">
        <v>226</v>
      </c>
    </row>
    <row r="167" spans="1:60" x14ac:dyDescent="0.2">
      <c r="A167" s="5"/>
      <c r="B167" s="6"/>
      <c r="C167" s="251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60" x14ac:dyDescent="0.2">
      <c r="A168" s="5"/>
      <c r="B168" s="6"/>
      <c r="C168" s="251"/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60" x14ac:dyDescent="0.2">
      <c r="A169" s="211" t="s">
        <v>227</v>
      </c>
      <c r="B169" s="211"/>
      <c r="C169" s="253"/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60" x14ac:dyDescent="0.2">
      <c r="A170" s="212"/>
      <c r="B170" s="213"/>
      <c r="C170" s="254"/>
      <c r="D170" s="213"/>
      <c r="E170" s="213"/>
      <c r="F170" s="213"/>
      <c r="G170" s="21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AG170" t="s">
        <v>228</v>
      </c>
    </row>
    <row r="171" spans="1:60" x14ac:dyDescent="0.2">
      <c r="A171" s="215"/>
      <c r="B171" s="216"/>
      <c r="C171" s="255"/>
      <c r="D171" s="216"/>
      <c r="E171" s="216"/>
      <c r="F171" s="216"/>
      <c r="G171" s="21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60" x14ac:dyDescent="0.2">
      <c r="A172" s="215"/>
      <c r="B172" s="216"/>
      <c r="C172" s="255"/>
      <c r="D172" s="216"/>
      <c r="E172" s="216"/>
      <c r="F172" s="216"/>
      <c r="G172" s="21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60" x14ac:dyDescent="0.2">
      <c r="A173" s="215"/>
      <c r="B173" s="216"/>
      <c r="C173" s="255"/>
      <c r="D173" s="216"/>
      <c r="E173" s="216"/>
      <c r="F173" s="216"/>
      <c r="G173" s="21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60" x14ac:dyDescent="0.2">
      <c r="A174" s="218"/>
      <c r="B174" s="219"/>
      <c r="C174" s="256"/>
      <c r="D174" s="219"/>
      <c r="E174" s="219"/>
      <c r="F174" s="219"/>
      <c r="G174" s="22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60" x14ac:dyDescent="0.2">
      <c r="A175" s="5"/>
      <c r="B175" s="6"/>
      <c r="C175" s="251"/>
      <c r="D175" s="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60" x14ac:dyDescent="0.2">
      <c r="C176" s="257"/>
      <c r="D176" s="188"/>
      <c r="AG176" t="s">
        <v>229</v>
      </c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7">
    <mergeCell ref="C119:G119"/>
    <mergeCell ref="C148:G148"/>
    <mergeCell ref="C154:G154"/>
    <mergeCell ref="C156:G156"/>
    <mergeCell ref="C161:G161"/>
    <mergeCell ref="C63:G63"/>
    <mergeCell ref="C65:G65"/>
    <mergeCell ref="C67:G67"/>
    <mergeCell ref="C69:G69"/>
    <mergeCell ref="C114:G114"/>
    <mergeCell ref="C116:G116"/>
    <mergeCell ref="C42:G42"/>
    <mergeCell ref="C54:G54"/>
    <mergeCell ref="C56:G56"/>
    <mergeCell ref="C59:G59"/>
    <mergeCell ref="C60:G60"/>
    <mergeCell ref="C62:G62"/>
    <mergeCell ref="A1:G1"/>
    <mergeCell ref="C2:G2"/>
    <mergeCell ref="C3:G3"/>
    <mergeCell ref="C4:G4"/>
    <mergeCell ref="A169:C169"/>
    <mergeCell ref="A170:G174"/>
    <mergeCell ref="C12:G12"/>
    <mergeCell ref="C15:G15"/>
    <mergeCell ref="C24:G24"/>
    <mergeCell ref="C26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82</v>
      </c>
      <c r="C3" s="193" t="s">
        <v>83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SUMIF(AG9:AG44,"&lt;&gt;NOR",G9:G44)</f>
        <v>0</v>
      </c>
      <c r="H8" s="226"/>
      <c r="I8" s="226">
        <f>SUM(I9:I44)</f>
        <v>0</v>
      </c>
      <c r="J8" s="226"/>
      <c r="K8" s="226">
        <f>SUM(K9:K44)</f>
        <v>0</v>
      </c>
      <c r="L8" s="226"/>
      <c r="M8" s="226">
        <f>SUM(M9:M44)</f>
        <v>0</v>
      </c>
      <c r="N8" s="226"/>
      <c r="O8" s="226">
        <f>SUM(O9:O44)</f>
        <v>0.39999999999999997</v>
      </c>
      <c r="P8" s="226"/>
      <c r="Q8" s="226">
        <f>SUM(Q9:Q44)</f>
        <v>0</v>
      </c>
      <c r="R8" s="226"/>
      <c r="S8" s="226"/>
      <c r="T8" s="226"/>
      <c r="U8" s="226"/>
      <c r="V8" s="226">
        <f>SUM(V9:V44)</f>
        <v>24.17</v>
      </c>
      <c r="W8" s="226"/>
      <c r="AG8" t="s">
        <v>210</v>
      </c>
    </row>
    <row r="9" spans="1:60" outlineLevel="1" x14ac:dyDescent="0.2">
      <c r="A9" s="233">
        <v>1</v>
      </c>
      <c r="B9" s="234" t="s">
        <v>469</v>
      </c>
      <c r="C9" s="248" t="s">
        <v>470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1.455E-2</v>
      </c>
      <c r="O9" s="224">
        <f>ROUND(E9*N9,2)</f>
        <v>0.09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0.78400000000000003</v>
      </c>
      <c r="V9" s="224">
        <f>ROUND(E9*U9,2)</f>
        <v>4.7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471</v>
      </c>
      <c r="C12" s="248" t="s">
        <v>472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1.2489999999999999E-2</v>
      </c>
      <c r="O12" s="224">
        <f>ROUND(E12*N12,2)</f>
        <v>7.0000000000000007E-2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0.70399999999999996</v>
      </c>
      <c r="V12" s="224">
        <f>ROUND(E12*U12,2)</f>
        <v>4.22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948</v>
      </c>
      <c r="C15" s="248" t="s">
        <v>949</v>
      </c>
      <c r="D15" s="235" t="s">
        <v>261</v>
      </c>
      <c r="E15" s="236">
        <v>12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1.4800000000000001E-2</v>
      </c>
      <c r="O15" s="224">
        <f>ROUND(E15*N15,2)</f>
        <v>0.18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0.753</v>
      </c>
      <c r="V15" s="224">
        <f>ROUND(E15*U15,2)</f>
        <v>9.0399999999999991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4</v>
      </c>
      <c r="B18" s="241" t="s">
        <v>950</v>
      </c>
      <c r="C18" s="250" t="s">
        <v>951</v>
      </c>
      <c r="D18" s="242" t="s">
        <v>261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4.2900000000000004E-3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0.36199999999999999</v>
      </c>
      <c r="V18" s="224">
        <f>ROUND(E18*U18,2)</f>
        <v>0.36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5</v>
      </c>
      <c r="B19" s="241" t="s">
        <v>475</v>
      </c>
      <c r="C19" s="250" t="s">
        <v>476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1.8000000000000001E-4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0.83799999999999997</v>
      </c>
      <c r="V19" s="224">
        <f>ROUND(E19*U19,2)</f>
        <v>0.84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6</v>
      </c>
      <c r="B20" s="241" t="s">
        <v>477</v>
      </c>
      <c r="C20" s="250" t="s">
        <v>478</v>
      </c>
      <c r="D20" s="242" t="s">
        <v>261</v>
      </c>
      <c r="E20" s="243">
        <v>24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6.2E-2</v>
      </c>
      <c r="V20" s="224">
        <f>ROUND(E20*U20,2)</f>
        <v>1.49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7</v>
      </c>
      <c r="B21" s="241" t="s">
        <v>786</v>
      </c>
      <c r="C21" s="250" t="s">
        <v>787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3.0000000000000001E-5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0.20599999999999999</v>
      </c>
      <c r="V21" s="224">
        <f>ROUND(E21*U21,2)</f>
        <v>0.21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481</v>
      </c>
      <c r="C22" s="250" t="s">
        <v>482</v>
      </c>
      <c r="D22" s="242" t="s">
        <v>232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3.0000000000000001E-5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0.22700000000000001</v>
      </c>
      <c r="V22" s="224">
        <f>ROUND(E22*U22,2)</f>
        <v>0.23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9</v>
      </c>
      <c r="B23" s="241" t="s">
        <v>952</v>
      </c>
      <c r="C23" s="250" t="s">
        <v>953</v>
      </c>
      <c r="D23" s="242" t="s">
        <v>232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3.0000000000000001E-5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0.26900000000000002</v>
      </c>
      <c r="V23" s="224">
        <f>ROUND(E23*U23,2)</f>
        <v>0.27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10</v>
      </c>
      <c r="B24" s="241" t="s">
        <v>483</v>
      </c>
      <c r="C24" s="250" t="s">
        <v>484</v>
      </c>
      <c r="D24" s="242" t="s">
        <v>314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5.9999999999999995E-4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0.3</v>
      </c>
      <c r="V24" s="224">
        <f>ROUND(E24*U24,2)</f>
        <v>0.3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11</v>
      </c>
      <c r="B25" s="241" t="s">
        <v>485</v>
      </c>
      <c r="C25" s="250" t="s">
        <v>486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1.7000000000000001E-4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0.17299999999999999</v>
      </c>
      <c r="V25" s="224">
        <f>ROUND(E25*U25,2)</f>
        <v>0.17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40">
        <v>12</v>
      </c>
      <c r="B26" s="241" t="s">
        <v>364</v>
      </c>
      <c r="C26" s="250" t="s">
        <v>487</v>
      </c>
      <c r="D26" s="242" t="s">
        <v>261</v>
      </c>
      <c r="E26" s="243">
        <v>5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3.6999999999999999E-4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3.1E-2</v>
      </c>
      <c r="V26" s="224">
        <f>ROUND(E26*U26,2)</f>
        <v>0.16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13</v>
      </c>
      <c r="B27" s="241" t="s">
        <v>488</v>
      </c>
      <c r="C27" s="250" t="s">
        <v>489</v>
      </c>
      <c r="D27" s="242" t="s">
        <v>261</v>
      </c>
      <c r="E27" s="243">
        <v>24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214</v>
      </c>
      <c r="T27" s="224" t="s">
        <v>233</v>
      </c>
      <c r="U27" s="224">
        <v>1.9E-2</v>
      </c>
      <c r="V27" s="224">
        <f>ROUND(E27*U27,2)</f>
        <v>0.46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14</v>
      </c>
      <c r="B28" s="241" t="s">
        <v>436</v>
      </c>
      <c r="C28" s="250" t="s">
        <v>490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2.5699999999999998E-3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0.433</v>
      </c>
      <c r="V28" s="224">
        <f>ROUND(E28*U28,2)</f>
        <v>0.43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15</v>
      </c>
      <c r="B29" s="241" t="s">
        <v>491</v>
      </c>
      <c r="C29" s="250" t="s">
        <v>492</v>
      </c>
      <c r="D29" s="242" t="s">
        <v>232</v>
      </c>
      <c r="E29" s="243">
        <v>1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2.5699999999999998E-3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233</v>
      </c>
      <c r="U29" s="224">
        <v>0.433</v>
      </c>
      <c r="V29" s="224">
        <f>ROUND(E29*U29,2)</f>
        <v>0.43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16</v>
      </c>
      <c r="B30" s="241" t="s">
        <v>796</v>
      </c>
      <c r="C30" s="250" t="s">
        <v>797</v>
      </c>
      <c r="D30" s="242" t="s">
        <v>232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6.9999999999999994E-5</v>
      </c>
      <c r="O30" s="224">
        <f>ROUND(E30*N30,2)</f>
        <v>0</v>
      </c>
      <c r="P30" s="224">
        <v>0</v>
      </c>
      <c r="Q30" s="224">
        <f>ROUND(E30*P30,2)</f>
        <v>0</v>
      </c>
      <c r="R30" s="224" t="s">
        <v>495</v>
      </c>
      <c r="S30" s="224" t="s">
        <v>214</v>
      </c>
      <c r="T30" s="224" t="s">
        <v>298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17</v>
      </c>
      <c r="B31" s="241" t="s">
        <v>493</v>
      </c>
      <c r="C31" s="250" t="s">
        <v>494</v>
      </c>
      <c r="D31" s="242" t="s">
        <v>232</v>
      </c>
      <c r="E31" s="243">
        <v>3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1.2999999999999999E-4</v>
      </c>
      <c r="O31" s="224">
        <f>ROUND(E31*N31,2)</f>
        <v>0</v>
      </c>
      <c r="P31" s="224">
        <v>0</v>
      </c>
      <c r="Q31" s="224">
        <f>ROUND(E31*P31,2)</f>
        <v>0</v>
      </c>
      <c r="R31" s="224" t="s">
        <v>495</v>
      </c>
      <c r="S31" s="224" t="s">
        <v>214</v>
      </c>
      <c r="T31" s="224" t="s">
        <v>298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18</v>
      </c>
      <c r="B32" s="241" t="s">
        <v>954</v>
      </c>
      <c r="C32" s="250" t="s">
        <v>955</v>
      </c>
      <c r="D32" s="242" t="s">
        <v>232</v>
      </c>
      <c r="E32" s="243">
        <v>8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1.7000000000000001E-4</v>
      </c>
      <c r="O32" s="224">
        <f>ROUND(E32*N32,2)</f>
        <v>0</v>
      </c>
      <c r="P32" s="224">
        <v>0</v>
      </c>
      <c r="Q32" s="224">
        <f>ROUND(E32*P32,2)</f>
        <v>0</v>
      </c>
      <c r="R32" s="224" t="s">
        <v>495</v>
      </c>
      <c r="S32" s="224" t="s">
        <v>214</v>
      </c>
      <c r="T32" s="224" t="s">
        <v>298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19</v>
      </c>
      <c r="B33" s="241" t="s">
        <v>499</v>
      </c>
      <c r="C33" s="250" t="s">
        <v>500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9.0000000000000006E-5</v>
      </c>
      <c r="O33" s="224">
        <f>ROUND(E33*N33,2)</f>
        <v>0</v>
      </c>
      <c r="P33" s="224">
        <v>0</v>
      </c>
      <c r="Q33" s="224">
        <f>ROUND(E33*P33,2)</f>
        <v>0</v>
      </c>
      <c r="R33" s="224" t="s">
        <v>495</v>
      </c>
      <c r="S33" s="224" t="s">
        <v>214</v>
      </c>
      <c r="T33" s="224" t="s">
        <v>498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20</v>
      </c>
      <c r="B34" s="241" t="s">
        <v>956</v>
      </c>
      <c r="C34" s="250" t="s">
        <v>957</v>
      </c>
      <c r="D34" s="242" t="s">
        <v>232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1.2999999999999999E-4</v>
      </c>
      <c r="O34" s="224">
        <f>ROUND(E34*N34,2)</f>
        <v>0</v>
      </c>
      <c r="P34" s="224">
        <v>0</v>
      </c>
      <c r="Q34" s="224">
        <f>ROUND(E34*P34,2)</f>
        <v>0</v>
      </c>
      <c r="R34" s="224" t="s">
        <v>495</v>
      </c>
      <c r="S34" s="224" t="s">
        <v>214</v>
      </c>
      <c r="T34" s="224" t="s">
        <v>498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21</v>
      </c>
      <c r="B35" s="241" t="s">
        <v>958</v>
      </c>
      <c r="C35" s="250" t="s">
        <v>959</v>
      </c>
      <c r="D35" s="242" t="s">
        <v>232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1.3999999999999999E-4</v>
      </c>
      <c r="O35" s="224">
        <f>ROUND(E35*N35,2)</f>
        <v>0</v>
      </c>
      <c r="P35" s="224">
        <v>0</v>
      </c>
      <c r="Q35" s="224">
        <f>ROUND(E35*P35,2)</f>
        <v>0</v>
      </c>
      <c r="R35" s="224" t="s">
        <v>495</v>
      </c>
      <c r="S35" s="224" t="s">
        <v>214</v>
      </c>
      <c r="T35" s="224" t="s">
        <v>498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22</v>
      </c>
      <c r="B36" s="241" t="s">
        <v>806</v>
      </c>
      <c r="C36" s="250" t="s">
        <v>960</v>
      </c>
      <c r="D36" s="242" t="s">
        <v>232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3.8000000000000002E-4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298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23</v>
      </c>
      <c r="B37" s="241" t="s">
        <v>961</v>
      </c>
      <c r="C37" s="250" t="s">
        <v>962</v>
      </c>
      <c r="D37" s="242" t="s">
        <v>232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8.8999999999999995E-4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298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24</v>
      </c>
      <c r="B38" s="241" t="s">
        <v>505</v>
      </c>
      <c r="C38" s="250" t="s">
        <v>506</v>
      </c>
      <c r="D38" s="242" t="s">
        <v>277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8.9999999999999993E-3</v>
      </c>
      <c r="O38" s="224">
        <f>ROUND(E38*N38,2)</f>
        <v>0.01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40">
        <v>25</v>
      </c>
      <c r="B39" s="241" t="s">
        <v>507</v>
      </c>
      <c r="C39" s="250" t="s">
        <v>508</v>
      </c>
      <c r="D39" s="242" t="s">
        <v>277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1.9E-3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248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33.75" outlineLevel="1" x14ac:dyDescent="0.2">
      <c r="A40" s="240">
        <v>26</v>
      </c>
      <c r="B40" s="241" t="s">
        <v>509</v>
      </c>
      <c r="C40" s="250" t="s">
        <v>510</v>
      </c>
      <c r="D40" s="242" t="s">
        <v>277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1E-3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248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22.5" outlineLevel="1" x14ac:dyDescent="0.2">
      <c r="A41" s="240">
        <v>27</v>
      </c>
      <c r="B41" s="241" t="s">
        <v>511</v>
      </c>
      <c r="C41" s="250" t="s">
        <v>512</v>
      </c>
      <c r="D41" s="242" t="s">
        <v>277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5.0000000000000001E-4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248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40">
        <v>28</v>
      </c>
      <c r="B42" s="241" t="s">
        <v>420</v>
      </c>
      <c r="C42" s="250" t="s">
        <v>421</v>
      </c>
      <c r="D42" s="242" t="s">
        <v>314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0.05</v>
      </c>
      <c r="O42" s="224">
        <f>ROUND(E42*N42,2)</f>
        <v>0.05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29</v>
      </c>
      <c r="B43" s="241" t="s">
        <v>513</v>
      </c>
      <c r="C43" s="250" t="s">
        <v>514</v>
      </c>
      <c r="D43" s="242" t="s">
        <v>255</v>
      </c>
      <c r="E43" s="243">
        <v>0.41800999999999999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1.333</v>
      </c>
      <c r="V43" s="224">
        <f>ROUND(E43*U43,2)</f>
        <v>0.56000000000000005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0">
        <v>30</v>
      </c>
      <c r="B44" s="241" t="s">
        <v>515</v>
      </c>
      <c r="C44" s="250" t="s">
        <v>516</v>
      </c>
      <c r="D44" s="242" t="s">
        <v>255</v>
      </c>
      <c r="E44" s="243">
        <v>0.41800999999999999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214</v>
      </c>
      <c r="T44" s="224" t="s">
        <v>215</v>
      </c>
      <c r="U44" s="224">
        <v>0.72799999999999998</v>
      </c>
      <c r="V44" s="224">
        <f>ROUND(E44*U44,2)</f>
        <v>0.3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256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x14ac:dyDescent="0.2">
      <c r="A45" s="227" t="s">
        <v>209</v>
      </c>
      <c r="B45" s="228" t="s">
        <v>153</v>
      </c>
      <c r="C45" s="247" t="s">
        <v>154</v>
      </c>
      <c r="D45" s="229"/>
      <c r="E45" s="230"/>
      <c r="F45" s="231"/>
      <c r="G45" s="232">
        <f>SUMIF(AG46:AG47,"&lt;&gt;NOR",G46:G47)</f>
        <v>0</v>
      </c>
      <c r="H45" s="226"/>
      <c r="I45" s="226">
        <f>SUM(I46:I47)</f>
        <v>0</v>
      </c>
      <c r="J45" s="226"/>
      <c r="K45" s="226">
        <f>SUM(K46:K47)</f>
        <v>0</v>
      </c>
      <c r="L45" s="226"/>
      <c r="M45" s="226">
        <f>SUM(M46:M47)</f>
        <v>0</v>
      </c>
      <c r="N45" s="226"/>
      <c r="O45" s="226">
        <f>SUM(O46:O47)</f>
        <v>0</v>
      </c>
      <c r="P45" s="226"/>
      <c r="Q45" s="226">
        <f>SUM(Q46:Q47)</f>
        <v>0</v>
      </c>
      <c r="R45" s="226"/>
      <c r="S45" s="226"/>
      <c r="T45" s="226"/>
      <c r="U45" s="226"/>
      <c r="V45" s="226">
        <f>SUM(V46:V47)</f>
        <v>7.6</v>
      </c>
      <c r="W45" s="226"/>
      <c r="AG45" t="s">
        <v>210</v>
      </c>
    </row>
    <row r="46" spans="1:60" outlineLevel="1" x14ac:dyDescent="0.2">
      <c r="A46" s="240">
        <v>31</v>
      </c>
      <c r="B46" s="241" t="s">
        <v>448</v>
      </c>
      <c r="C46" s="250" t="s">
        <v>449</v>
      </c>
      <c r="D46" s="242" t="s">
        <v>450</v>
      </c>
      <c r="E46" s="243">
        <v>25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6.0000000000000002E-5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233</v>
      </c>
      <c r="U46" s="224">
        <v>0.30399999999999999</v>
      </c>
      <c r="V46" s="224">
        <f>ROUND(E46*U46,2)</f>
        <v>7.6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32</v>
      </c>
      <c r="B47" s="241" t="s">
        <v>451</v>
      </c>
      <c r="C47" s="250" t="s">
        <v>452</v>
      </c>
      <c r="D47" s="242" t="s">
        <v>255</v>
      </c>
      <c r="E47" s="243">
        <v>1.5E-3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233</v>
      </c>
      <c r="U47" s="224">
        <v>3.0059999999999998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256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155</v>
      </c>
      <c r="C48" s="247" t="s">
        <v>156</v>
      </c>
      <c r="D48" s="229"/>
      <c r="E48" s="230"/>
      <c r="F48" s="231"/>
      <c r="G48" s="232">
        <f>SUMIF(AG49:AG51,"&lt;&gt;NOR",G49:G51)</f>
        <v>0</v>
      </c>
      <c r="H48" s="226"/>
      <c r="I48" s="226">
        <f>SUM(I49:I51)</f>
        <v>0</v>
      </c>
      <c r="J48" s="226"/>
      <c r="K48" s="226">
        <f>SUM(K49:K51)</f>
        <v>0</v>
      </c>
      <c r="L48" s="226"/>
      <c r="M48" s="226">
        <f>SUM(M49:M51)</f>
        <v>0</v>
      </c>
      <c r="N48" s="226"/>
      <c r="O48" s="226">
        <f>SUM(O49:O51)</f>
        <v>0</v>
      </c>
      <c r="P48" s="226"/>
      <c r="Q48" s="226">
        <f>SUM(Q49:Q51)</f>
        <v>0</v>
      </c>
      <c r="R48" s="226"/>
      <c r="S48" s="226"/>
      <c r="T48" s="226"/>
      <c r="U48" s="226"/>
      <c r="V48" s="226">
        <f>SUM(V49:V51)</f>
        <v>3.38</v>
      </c>
      <c r="W48" s="226"/>
      <c r="AG48" t="s">
        <v>210</v>
      </c>
    </row>
    <row r="49" spans="1:60" outlineLevel="1" x14ac:dyDescent="0.2">
      <c r="A49" s="233">
        <v>33</v>
      </c>
      <c r="B49" s="234" t="s">
        <v>453</v>
      </c>
      <c r="C49" s="248" t="s">
        <v>454</v>
      </c>
      <c r="D49" s="235" t="s">
        <v>241</v>
      </c>
      <c r="E49" s="236">
        <v>1.5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3.1E-4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0.40300000000000002</v>
      </c>
      <c r="V49" s="224">
        <f>ROUND(E49*U49,2)</f>
        <v>0.6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49" t="s">
        <v>455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218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34</v>
      </c>
      <c r="B51" s="241" t="s">
        <v>456</v>
      </c>
      <c r="C51" s="250" t="s">
        <v>457</v>
      </c>
      <c r="D51" s="242" t="s">
        <v>261</v>
      </c>
      <c r="E51" s="243">
        <v>24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9.0000000000000006E-5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0.11600000000000001</v>
      </c>
      <c r="V51" s="224">
        <f>ROUND(E51*U51,2)</f>
        <v>2.78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x14ac:dyDescent="0.2">
      <c r="A52" s="227" t="s">
        <v>209</v>
      </c>
      <c r="B52" s="228" t="s">
        <v>173</v>
      </c>
      <c r="C52" s="247" t="s">
        <v>174</v>
      </c>
      <c r="D52" s="229"/>
      <c r="E52" s="230"/>
      <c r="F52" s="231"/>
      <c r="G52" s="232">
        <f>SUMIF(AG53:AG54,"&lt;&gt;NOR",G53:G54)</f>
        <v>0</v>
      </c>
      <c r="H52" s="226"/>
      <c r="I52" s="226">
        <f>SUM(I53:I54)</f>
        <v>0</v>
      </c>
      <c r="J52" s="226"/>
      <c r="K52" s="226">
        <f>SUM(K53:K54)</f>
        <v>0</v>
      </c>
      <c r="L52" s="226"/>
      <c r="M52" s="226">
        <f>SUM(M53:M54)</f>
        <v>0</v>
      </c>
      <c r="N52" s="226"/>
      <c r="O52" s="226">
        <f>SUM(O53:O54)</f>
        <v>0</v>
      </c>
      <c r="P52" s="226"/>
      <c r="Q52" s="226">
        <f>SUM(Q53:Q54)</f>
        <v>0</v>
      </c>
      <c r="R52" s="226"/>
      <c r="S52" s="226"/>
      <c r="T52" s="226"/>
      <c r="U52" s="226"/>
      <c r="V52" s="226">
        <f>SUM(V53:V54)</f>
        <v>7</v>
      </c>
      <c r="W52" s="226"/>
      <c r="AG52" t="s">
        <v>210</v>
      </c>
    </row>
    <row r="53" spans="1:60" outlineLevel="1" x14ac:dyDescent="0.2">
      <c r="A53" s="240">
        <v>35</v>
      </c>
      <c r="B53" s="241" t="s">
        <v>517</v>
      </c>
      <c r="C53" s="250" t="s">
        <v>518</v>
      </c>
      <c r="D53" s="242" t="s">
        <v>264</v>
      </c>
      <c r="E53" s="243">
        <v>3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214</v>
      </c>
      <c r="T53" s="224" t="s">
        <v>215</v>
      </c>
      <c r="U53" s="224">
        <v>1</v>
      </c>
      <c r="V53" s="224">
        <f>ROUND(E53*U53,2)</f>
        <v>3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36</v>
      </c>
      <c r="B54" s="241" t="s">
        <v>519</v>
      </c>
      <c r="C54" s="250" t="s">
        <v>520</v>
      </c>
      <c r="D54" s="242" t="s">
        <v>264</v>
      </c>
      <c r="E54" s="243">
        <v>4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214</v>
      </c>
      <c r="T54" s="224" t="s">
        <v>215</v>
      </c>
      <c r="U54" s="224">
        <v>1</v>
      </c>
      <c r="V54" s="224">
        <f>ROUND(E54*U54,2)</f>
        <v>4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x14ac:dyDescent="0.2">
      <c r="A55" s="227" t="s">
        <v>209</v>
      </c>
      <c r="B55" s="228" t="s">
        <v>183</v>
      </c>
      <c r="C55" s="247" t="s">
        <v>30</v>
      </c>
      <c r="D55" s="229"/>
      <c r="E55" s="230"/>
      <c r="F55" s="231"/>
      <c r="G55" s="232">
        <f>SUMIF(AG56:AG56,"&lt;&gt;NOR",G56:G56)</f>
        <v>0</v>
      </c>
      <c r="H55" s="226"/>
      <c r="I55" s="226">
        <f>SUM(I56:I56)</f>
        <v>0</v>
      </c>
      <c r="J55" s="226"/>
      <c r="K55" s="226">
        <f>SUM(K56:K56)</f>
        <v>0</v>
      </c>
      <c r="L55" s="226"/>
      <c r="M55" s="226">
        <f>SUM(M56:M56)</f>
        <v>0</v>
      </c>
      <c r="N55" s="226"/>
      <c r="O55" s="226">
        <f>SUM(O56:O56)</f>
        <v>0</v>
      </c>
      <c r="P55" s="226"/>
      <c r="Q55" s="226">
        <f>SUM(Q56:Q56)</f>
        <v>0</v>
      </c>
      <c r="R55" s="226"/>
      <c r="S55" s="226"/>
      <c r="T55" s="226"/>
      <c r="U55" s="226"/>
      <c r="V55" s="226">
        <f>SUM(V56:V56)</f>
        <v>0</v>
      </c>
      <c r="W55" s="226"/>
      <c r="AG55" t="s">
        <v>210</v>
      </c>
    </row>
    <row r="56" spans="1:60" outlineLevel="1" x14ac:dyDescent="0.2">
      <c r="A56" s="233">
        <v>37</v>
      </c>
      <c r="B56" s="234" t="s">
        <v>465</v>
      </c>
      <c r="C56" s="248" t="s">
        <v>466</v>
      </c>
      <c r="D56" s="235" t="s">
        <v>314</v>
      </c>
      <c r="E56" s="236">
        <v>1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x14ac:dyDescent="0.2">
      <c r="A57" s="5"/>
      <c r="B57" s="6"/>
      <c r="C57" s="251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 x14ac:dyDescent="0.2">
      <c r="A58" s="207"/>
      <c r="B58" s="208" t="s">
        <v>31</v>
      </c>
      <c r="C58" s="252"/>
      <c r="D58" s="209"/>
      <c r="E58" s="210"/>
      <c r="F58" s="210"/>
      <c r="G58" s="246">
        <f>G8+G45+G48+G52+G55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0</v>
      </c>
      <c r="AG58" t="s">
        <v>226</v>
      </c>
    </row>
    <row r="59" spans="1:60" x14ac:dyDescent="0.2">
      <c r="A59" s="5"/>
      <c r="B59" s="6"/>
      <c r="C59" s="251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5"/>
      <c r="B60" s="6"/>
      <c r="C60" s="251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1" t="s">
        <v>227</v>
      </c>
      <c r="B61" s="211"/>
      <c r="C61" s="253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2"/>
      <c r="B62" s="213"/>
      <c r="C62" s="254"/>
      <c r="D62" s="213"/>
      <c r="E62" s="213"/>
      <c r="F62" s="213"/>
      <c r="G62" s="21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G62" t="s">
        <v>228</v>
      </c>
    </row>
    <row r="63" spans="1:60" x14ac:dyDescent="0.2">
      <c r="A63" s="215"/>
      <c r="B63" s="216"/>
      <c r="C63" s="255"/>
      <c r="D63" s="216"/>
      <c r="E63" s="216"/>
      <c r="F63" s="216"/>
      <c r="G63" s="21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15"/>
      <c r="B64" s="216"/>
      <c r="C64" s="255"/>
      <c r="D64" s="216"/>
      <c r="E64" s="216"/>
      <c r="F64" s="216"/>
      <c r="G64" s="21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215"/>
      <c r="B65" s="216"/>
      <c r="C65" s="255"/>
      <c r="D65" s="216"/>
      <c r="E65" s="216"/>
      <c r="F65" s="216"/>
      <c r="G65" s="21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8"/>
      <c r="B66" s="219"/>
      <c r="C66" s="256"/>
      <c r="D66" s="219"/>
      <c r="E66" s="219"/>
      <c r="F66" s="219"/>
      <c r="G66" s="22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251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C68" s="257"/>
      <c r="D68" s="188"/>
      <c r="AG68" t="s">
        <v>229</v>
      </c>
    </row>
    <row r="69" spans="1:33" x14ac:dyDescent="0.2">
      <c r="D69" s="188"/>
    </row>
    <row r="70" spans="1:33" x14ac:dyDescent="0.2">
      <c r="D70" s="188"/>
    </row>
    <row r="71" spans="1:33" x14ac:dyDescent="0.2">
      <c r="D71" s="188"/>
    </row>
    <row r="72" spans="1:33" x14ac:dyDescent="0.2">
      <c r="D72" s="188"/>
    </row>
    <row r="73" spans="1:33" x14ac:dyDescent="0.2">
      <c r="D73" s="188"/>
    </row>
    <row r="74" spans="1:33" x14ac:dyDescent="0.2">
      <c r="D74" s="188"/>
    </row>
    <row r="75" spans="1:33" x14ac:dyDescent="0.2">
      <c r="D75" s="188"/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16:G16"/>
    <mergeCell ref="C17:G17"/>
    <mergeCell ref="C50:G50"/>
    <mergeCell ref="A1:G1"/>
    <mergeCell ref="C2:G2"/>
    <mergeCell ref="C3:G3"/>
    <mergeCell ref="C4:G4"/>
    <mergeCell ref="A61:C61"/>
    <mergeCell ref="A62:G66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82</v>
      </c>
      <c r="C3" s="193" t="s">
        <v>83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</v>
      </c>
      <c r="P8" s="226"/>
      <c r="Q8" s="226">
        <f>SUM(Q9:Q19)</f>
        <v>0</v>
      </c>
      <c r="R8" s="226"/>
      <c r="S8" s="226"/>
      <c r="T8" s="226"/>
      <c r="U8" s="226"/>
      <c r="V8" s="226">
        <f>SUM(V9:V19)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532</v>
      </c>
      <c r="C14" s="250" t="s">
        <v>533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534</v>
      </c>
      <c r="C15" s="250" t="s">
        <v>535</v>
      </c>
      <c r="D15" s="242" t="s">
        <v>277</v>
      </c>
      <c r="E15" s="243">
        <v>14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233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536</v>
      </c>
      <c r="C16" s="250" t="s">
        <v>537</v>
      </c>
      <c r="D16" s="242" t="s">
        <v>277</v>
      </c>
      <c r="E16" s="243">
        <v>4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538</v>
      </c>
      <c r="C17" s="250" t="s">
        <v>539</v>
      </c>
      <c r="D17" s="242" t="s">
        <v>277</v>
      </c>
      <c r="E17" s="243">
        <v>4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968</v>
      </c>
      <c r="C18" s="250" t="s">
        <v>969</v>
      </c>
      <c r="D18" s="242" t="s">
        <v>277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531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33.75" outlineLevel="1" x14ac:dyDescent="0.2">
      <c r="A19" s="240">
        <v>11</v>
      </c>
      <c r="B19" s="241" t="s">
        <v>540</v>
      </c>
      <c r="C19" s="250" t="s">
        <v>541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221</v>
      </c>
      <c r="T19" s="224" t="s">
        <v>215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163</v>
      </c>
      <c r="C20" s="247" t="s">
        <v>164</v>
      </c>
      <c r="D20" s="229"/>
      <c r="E20" s="230"/>
      <c r="F20" s="231"/>
      <c r="G20" s="232">
        <f>SUMIF(AG21:AG26,"&lt;&gt;NOR",G21:G26)</f>
        <v>0</v>
      </c>
      <c r="H20" s="226"/>
      <c r="I20" s="226">
        <f>SUM(I21:I26)</f>
        <v>0</v>
      </c>
      <c r="J20" s="226"/>
      <c r="K20" s="226">
        <f>SUM(K21:K26)</f>
        <v>0</v>
      </c>
      <c r="L20" s="226"/>
      <c r="M20" s="226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6"/>
      <c r="S20" s="226"/>
      <c r="T20" s="226"/>
      <c r="U20" s="226"/>
      <c r="V20" s="226">
        <f>SUM(V21:V26)</f>
        <v>0</v>
      </c>
      <c r="W20" s="226"/>
      <c r="AG20" t="s">
        <v>210</v>
      </c>
    </row>
    <row r="21" spans="1:60" ht="33.75" outlineLevel="1" x14ac:dyDescent="0.2">
      <c r="A21" s="240">
        <v>12</v>
      </c>
      <c r="B21" s="241" t="s">
        <v>542</v>
      </c>
      <c r="C21" s="250" t="s">
        <v>543</v>
      </c>
      <c r="D21" s="242" t="s">
        <v>277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233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33.75" outlineLevel="1" x14ac:dyDescent="0.2">
      <c r="A22" s="240">
        <v>13</v>
      </c>
      <c r="B22" s="241" t="s">
        <v>544</v>
      </c>
      <c r="C22" s="250" t="s">
        <v>545</v>
      </c>
      <c r="D22" s="242" t="s">
        <v>277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45" outlineLevel="1" x14ac:dyDescent="0.2">
      <c r="A23" s="240">
        <v>14</v>
      </c>
      <c r="B23" s="241" t="s">
        <v>546</v>
      </c>
      <c r="C23" s="250" t="s">
        <v>547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40">
        <v>15</v>
      </c>
      <c r="B24" s="241" t="s">
        <v>548</v>
      </c>
      <c r="C24" s="250" t="s">
        <v>549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550</v>
      </c>
      <c r="C25" s="250" t="s">
        <v>551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17</v>
      </c>
      <c r="B26" s="241" t="s">
        <v>552</v>
      </c>
      <c r="C26" s="250" t="s">
        <v>553</v>
      </c>
      <c r="D26" s="242" t="s">
        <v>277</v>
      </c>
      <c r="E26" s="243">
        <v>1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233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167</v>
      </c>
      <c r="C27" s="247" t="s">
        <v>168</v>
      </c>
      <c r="D27" s="229"/>
      <c r="E27" s="230"/>
      <c r="F27" s="231"/>
      <c r="G27" s="232">
        <f>SUMIF(AG28:AG37,"&lt;&gt;NOR",G28:G37)</f>
        <v>0</v>
      </c>
      <c r="H27" s="226"/>
      <c r="I27" s="226">
        <f>SUM(I28:I37)</f>
        <v>0</v>
      </c>
      <c r="J27" s="226"/>
      <c r="K27" s="226">
        <f>SUM(K28:K37)</f>
        <v>0</v>
      </c>
      <c r="L27" s="226"/>
      <c r="M27" s="226">
        <f>SUM(M28:M37)</f>
        <v>0</v>
      </c>
      <c r="N27" s="226"/>
      <c r="O27" s="226">
        <f>SUM(O28:O37)</f>
        <v>0</v>
      </c>
      <c r="P27" s="226"/>
      <c r="Q27" s="226">
        <f>SUM(Q28:Q37)</f>
        <v>0</v>
      </c>
      <c r="R27" s="226"/>
      <c r="S27" s="226"/>
      <c r="T27" s="226"/>
      <c r="U27" s="226"/>
      <c r="V27" s="226">
        <f>SUM(V28:V37)</f>
        <v>0</v>
      </c>
      <c r="W27" s="226"/>
      <c r="AG27" t="s">
        <v>210</v>
      </c>
    </row>
    <row r="28" spans="1:60" ht="45" outlineLevel="1" x14ac:dyDescent="0.2">
      <c r="A28" s="233">
        <v>18</v>
      </c>
      <c r="B28" s="234" t="s">
        <v>561</v>
      </c>
      <c r="C28" s="248" t="s">
        <v>562</v>
      </c>
      <c r="D28" s="235" t="s">
        <v>563</v>
      </c>
      <c r="E28" s="236">
        <v>13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215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45" outlineLevel="1" x14ac:dyDescent="0.2">
      <c r="A29" s="221"/>
      <c r="B29" s="222"/>
      <c r="C29" s="249" t="s">
        <v>564</v>
      </c>
      <c r="D29" s="239"/>
      <c r="E29" s="239"/>
      <c r="F29" s="239"/>
      <c r="G29" s="239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218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60" t="str">
        <f>C29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29" s="204"/>
      <c r="BC29" s="204"/>
      <c r="BD29" s="204"/>
      <c r="BE29" s="204"/>
      <c r="BF29" s="204"/>
      <c r="BG29" s="204"/>
      <c r="BH29" s="204"/>
    </row>
    <row r="30" spans="1:60" ht="45" outlineLevel="1" x14ac:dyDescent="0.2">
      <c r="A30" s="233">
        <v>19</v>
      </c>
      <c r="B30" s="234" t="s">
        <v>568</v>
      </c>
      <c r="C30" s="248" t="s">
        <v>569</v>
      </c>
      <c r="D30" s="235" t="s">
        <v>563</v>
      </c>
      <c r="E30" s="236">
        <v>3</v>
      </c>
      <c r="F30" s="237"/>
      <c r="G30" s="238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221</v>
      </c>
      <c r="T30" s="224" t="s">
        <v>215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234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45" outlineLevel="1" x14ac:dyDescent="0.2">
      <c r="A31" s="221"/>
      <c r="B31" s="222"/>
      <c r="C31" s="249" t="s">
        <v>570</v>
      </c>
      <c r="D31" s="239"/>
      <c r="E31" s="239"/>
      <c r="F31" s="239"/>
      <c r="G31" s="239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218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60" t="str">
        <f>C31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31" s="204"/>
      <c r="BC31" s="204"/>
      <c r="BD31" s="204"/>
      <c r="BE31" s="204"/>
      <c r="BF31" s="204"/>
      <c r="BG31" s="204"/>
      <c r="BH31" s="204"/>
    </row>
    <row r="32" spans="1:60" ht="45" outlineLevel="1" x14ac:dyDescent="0.2">
      <c r="A32" s="233">
        <v>20</v>
      </c>
      <c r="B32" s="234" t="s">
        <v>571</v>
      </c>
      <c r="C32" s="248" t="s">
        <v>572</v>
      </c>
      <c r="D32" s="235" t="s">
        <v>563</v>
      </c>
      <c r="E32" s="236">
        <v>6</v>
      </c>
      <c r="F32" s="237"/>
      <c r="G32" s="238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45" outlineLevel="1" x14ac:dyDescent="0.2">
      <c r="A33" s="221"/>
      <c r="B33" s="222"/>
      <c r="C33" s="249" t="s">
        <v>573</v>
      </c>
      <c r="D33" s="239"/>
      <c r="E33" s="239"/>
      <c r="F33" s="239"/>
      <c r="G33" s="239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218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60" t="str">
        <f>C33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21</v>
      </c>
      <c r="B34" s="241" t="s">
        <v>574</v>
      </c>
      <c r="C34" s="250" t="s">
        <v>575</v>
      </c>
      <c r="D34" s="242" t="s">
        <v>563</v>
      </c>
      <c r="E34" s="243">
        <v>8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22</v>
      </c>
      <c r="B35" s="241" t="s">
        <v>576</v>
      </c>
      <c r="C35" s="250" t="s">
        <v>577</v>
      </c>
      <c r="D35" s="242" t="s">
        <v>563</v>
      </c>
      <c r="E35" s="243">
        <v>20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33.75" outlineLevel="1" x14ac:dyDescent="0.2">
      <c r="A36" s="240">
        <v>23</v>
      </c>
      <c r="B36" s="241" t="s">
        <v>578</v>
      </c>
      <c r="C36" s="250" t="s">
        <v>579</v>
      </c>
      <c r="D36" s="242" t="s">
        <v>563</v>
      </c>
      <c r="E36" s="243">
        <v>5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24</v>
      </c>
      <c r="B37" s="241" t="s">
        <v>580</v>
      </c>
      <c r="C37" s="250" t="s">
        <v>581</v>
      </c>
      <c r="D37" s="242" t="s">
        <v>314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227" t="s">
        <v>209</v>
      </c>
      <c r="B38" s="228" t="s">
        <v>181</v>
      </c>
      <c r="C38" s="247" t="s">
        <v>182</v>
      </c>
      <c r="D38" s="229"/>
      <c r="E38" s="230"/>
      <c r="F38" s="231"/>
      <c r="G38" s="232">
        <f>SUMIF(AG39:AG53,"&lt;&gt;NOR",G39:G53)</f>
        <v>0</v>
      </c>
      <c r="H38" s="226"/>
      <c r="I38" s="226">
        <f>SUM(I39:I53)</f>
        <v>0</v>
      </c>
      <c r="J38" s="226"/>
      <c r="K38" s="226">
        <f>SUM(K39:K53)</f>
        <v>0</v>
      </c>
      <c r="L38" s="226"/>
      <c r="M38" s="226">
        <f>SUM(M39:M53)</f>
        <v>0</v>
      </c>
      <c r="N38" s="226"/>
      <c r="O38" s="226">
        <f>SUM(O39:O53)</f>
        <v>0</v>
      </c>
      <c r="P38" s="226"/>
      <c r="Q38" s="226">
        <f>SUM(Q39:Q53)</f>
        <v>0</v>
      </c>
      <c r="R38" s="226"/>
      <c r="S38" s="226"/>
      <c r="T38" s="226"/>
      <c r="U38" s="226"/>
      <c r="V38" s="226">
        <f>SUM(V39:V53)</f>
        <v>0</v>
      </c>
      <c r="W38" s="226"/>
      <c r="AG38" t="s">
        <v>210</v>
      </c>
    </row>
    <row r="39" spans="1:60" outlineLevel="1" x14ac:dyDescent="0.2">
      <c r="A39" s="240">
        <v>25</v>
      </c>
      <c r="B39" s="241" t="s">
        <v>582</v>
      </c>
      <c r="C39" s="250" t="s">
        <v>583</v>
      </c>
      <c r="D39" s="242" t="s">
        <v>314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584</v>
      </c>
      <c r="C40" s="250" t="s">
        <v>585</v>
      </c>
      <c r="D40" s="242" t="s">
        <v>314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27</v>
      </c>
      <c r="B41" s="241" t="s">
        <v>586</v>
      </c>
      <c r="C41" s="250" t="s">
        <v>587</v>
      </c>
      <c r="D41" s="242" t="s">
        <v>314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40">
        <v>28</v>
      </c>
      <c r="B42" s="241" t="s">
        <v>588</v>
      </c>
      <c r="C42" s="250" t="s">
        <v>589</v>
      </c>
      <c r="D42" s="242" t="s">
        <v>277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29</v>
      </c>
      <c r="B43" s="241" t="s">
        <v>590</v>
      </c>
      <c r="C43" s="250" t="s">
        <v>591</v>
      </c>
      <c r="D43" s="242" t="s">
        <v>277</v>
      </c>
      <c r="E43" s="243">
        <v>1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215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ht="22.5" outlineLevel="1" x14ac:dyDescent="0.2">
      <c r="A44" s="240">
        <v>30</v>
      </c>
      <c r="B44" s="241" t="s">
        <v>592</v>
      </c>
      <c r="C44" s="250" t="s">
        <v>593</v>
      </c>
      <c r="D44" s="242" t="s">
        <v>277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40">
        <v>31</v>
      </c>
      <c r="B45" s="241" t="s">
        <v>594</v>
      </c>
      <c r="C45" s="250" t="s">
        <v>595</v>
      </c>
      <c r="D45" s="242" t="s">
        <v>277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40">
        <v>32</v>
      </c>
      <c r="B46" s="241" t="s">
        <v>596</v>
      </c>
      <c r="C46" s="250" t="s">
        <v>597</v>
      </c>
      <c r="D46" s="242" t="s">
        <v>277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33</v>
      </c>
      <c r="B47" s="241" t="s">
        <v>598</v>
      </c>
      <c r="C47" s="250" t="s">
        <v>599</v>
      </c>
      <c r="D47" s="242" t="s">
        <v>314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34</v>
      </c>
      <c r="B48" s="241" t="s">
        <v>600</v>
      </c>
      <c r="C48" s="250" t="s">
        <v>601</v>
      </c>
      <c r="D48" s="242" t="s">
        <v>314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35</v>
      </c>
      <c r="B49" s="241" t="s">
        <v>602</v>
      </c>
      <c r="C49" s="250" t="s">
        <v>603</v>
      </c>
      <c r="D49" s="242" t="s">
        <v>314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36</v>
      </c>
      <c r="B50" s="241" t="s">
        <v>604</v>
      </c>
      <c r="C50" s="250" t="s">
        <v>605</v>
      </c>
      <c r="D50" s="242" t="s">
        <v>314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37</v>
      </c>
      <c r="B51" s="241" t="s">
        <v>606</v>
      </c>
      <c r="C51" s="250" t="s">
        <v>607</v>
      </c>
      <c r="D51" s="242" t="s">
        <v>314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38</v>
      </c>
      <c r="B52" s="241" t="s">
        <v>608</v>
      </c>
      <c r="C52" s="250" t="s">
        <v>609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33">
        <v>39</v>
      </c>
      <c r="B53" s="234" t="s">
        <v>610</v>
      </c>
      <c r="C53" s="248" t="s">
        <v>611</v>
      </c>
      <c r="D53" s="235" t="s">
        <v>314</v>
      </c>
      <c r="E53" s="236">
        <v>1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x14ac:dyDescent="0.2">
      <c r="A54" s="5"/>
      <c r="B54" s="6"/>
      <c r="C54" s="251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v>15</v>
      </c>
      <c r="AF54">
        <v>21</v>
      </c>
    </row>
    <row r="55" spans="1:60" x14ac:dyDescent="0.2">
      <c r="A55" s="207"/>
      <c r="B55" s="208" t="s">
        <v>31</v>
      </c>
      <c r="C55" s="252"/>
      <c r="D55" s="209"/>
      <c r="E55" s="210"/>
      <c r="F55" s="210"/>
      <c r="G55" s="246">
        <f>G8+G20+G27+G38</f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E55">
        <f>SUMIF(L7:L53,AE54,G7:G53)</f>
        <v>0</v>
      </c>
      <c r="AF55">
        <f>SUMIF(L7:L53,AF54,G7:G53)</f>
        <v>0</v>
      </c>
      <c r="AG55" t="s">
        <v>226</v>
      </c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5"/>
      <c r="B57" s="6"/>
      <c r="C57" s="251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1" t="s">
        <v>227</v>
      </c>
      <c r="B58" s="211"/>
      <c r="C58" s="253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12"/>
      <c r="B59" s="213"/>
      <c r="C59" s="254"/>
      <c r="D59" s="213"/>
      <c r="E59" s="213"/>
      <c r="F59" s="213"/>
      <c r="G59" s="21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G59" t="s">
        <v>228</v>
      </c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5"/>
      <c r="B62" s="216"/>
      <c r="C62" s="255"/>
      <c r="D62" s="216"/>
      <c r="E62" s="216"/>
      <c r="F62" s="216"/>
      <c r="G62" s="21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8"/>
      <c r="B63" s="219"/>
      <c r="C63" s="256"/>
      <c r="D63" s="219"/>
      <c r="E63" s="219"/>
      <c r="F63" s="219"/>
      <c r="G63" s="22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5"/>
      <c r="B64" s="6"/>
      <c r="C64" s="251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3:33" x14ac:dyDescent="0.2">
      <c r="C65" s="257"/>
      <c r="D65" s="188"/>
      <c r="AG65" t="s">
        <v>229</v>
      </c>
    </row>
    <row r="66" spans="3:33" x14ac:dyDescent="0.2">
      <c r="D66" s="188"/>
    </row>
    <row r="67" spans="3:33" x14ac:dyDescent="0.2">
      <c r="D67" s="188"/>
    </row>
    <row r="68" spans="3:33" x14ac:dyDescent="0.2">
      <c r="D68" s="188"/>
    </row>
    <row r="69" spans="3:33" x14ac:dyDescent="0.2">
      <c r="D69" s="188"/>
    </row>
    <row r="70" spans="3:33" x14ac:dyDescent="0.2">
      <c r="D70" s="188"/>
    </row>
    <row r="71" spans="3:33" x14ac:dyDescent="0.2">
      <c r="D71" s="188"/>
    </row>
    <row r="72" spans="3:33" x14ac:dyDescent="0.2">
      <c r="D72" s="188"/>
    </row>
    <row r="73" spans="3:33" x14ac:dyDescent="0.2">
      <c r="D73" s="188"/>
    </row>
    <row r="74" spans="3:33" x14ac:dyDescent="0.2">
      <c r="D74" s="188"/>
    </row>
    <row r="75" spans="3:33" x14ac:dyDescent="0.2">
      <c r="D75" s="188"/>
    </row>
    <row r="76" spans="3:33" x14ac:dyDescent="0.2">
      <c r="D76" s="188"/>
    </row>
    <row r="77" spans="3:33" x14ac:dyDescent="0.2">
      <c r="D77" s="188"/>
    </row>
    <row r="78" spans="3:33" x14ac:dyDescent="0.2">
      <c r="D78" s="188"/>
    </row>
    <row r="79" spans="3:33" x14ac:dyDescent="0.2">
      <c r="D79" s="188"/>
    </row>
    <row r="80" spans="3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9">
    <mergeCell ref="A1:G1"/>
    <mergeCell ref="C2:G2"/>
    <mergeCell ref="C3:G3"/>
    <mergeCell ref="C4:G4"/>
    <mergeCell ref="A58:C58"/>
    <mergeCell ref="A59:G63"/>
    <mergeCell ref="C29:G29"/>
    <mergeCell ref="C31:G31"/>
    <mergeCell ref="C33:G3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84</v>
      </c>
      <c r="C3" s="193" t="s">
        <v>85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SUMIF(AG9:AG23,"&lt;&gt;NOR",G9:G23)</f>
        <v>0</v>
      </c>
      <c r="H8" s="226"/>
      <c r="I8" s="226">
        <f>SUM(I9:I23)</f>
        <v>0</v>
      </c>
      <c r="J8" s="226"/>
      <c r="K8" s="226">
        <f>SUM(K9:K23)</f>
        <v>0</v>
      </c>
      <c r="L8" s="226"/>
      <c r="M8" s="226">
        <f>SUM(M9:M23)</f>
        <v>0</v>
      </c>
      <c r="N8" s="226"/>
      <c r="O8" s="226">
        <f>SUM(O9:O23)</f>
        <v>0.36</v>
      </c>
      <c r="P8" s="226"/>
      <c r="Q8" s="226">
        <f>SUM(Q9:Q23)</f>
        <v>0.08</v>
      </c>
      <c r="R8" s="226"/>
      <c r="S8" s="226"/>
      <c r="T8" s="226"/>
      <c r="U8" s="226"/>
      <c r="V8" s="226">
        <f>SUM(V9:V23)</f>
        <v>21.080000000000002</v>
      </c>
      <c r="W8" s="226"/>
      <c r="AG8" t="s">
        <v>210</v>
      </c>
    </row>
    <row r="9" spans="1:60" outlineLevel="1" x14ac:dyDescent="0.2">
      <c r="A9" s="233">
        <v>1</v>
      </c>
      <c r="B9" s="234" t="s">
        <v>1013</v>
      </c>
      <c r="C9" s="248" t="s">
        <v>1014</v>
      </c>
      <c r="D9" s="235" t="s">
        <v>261</v>
      </c>
      <c r="E9" s="236">
        <v>2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6.8799999999999998E-3</v>
      </c>
      <c r="O9" s="224">
        <f>ROUND(E9*N9,2)</f>
        <v>0.01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0.39200000000000002</v>
      </c>
      <c r="V9" s="224">
        <f>ROUND(E9*U9,2)</f>
        <v>0.78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2</v>
      </c>
      <c r="B11" s="241" t="s">
        <v>230</v>
      </c>
      <c r="C11" s="250" t="s">
        <v>231</v>
      </c>
      <c r="D11" s="242" t="s">
        <v>232</v>
      </c>
      <c r="E11" s="243">
        <v>16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0.16500000000000001</v>
      </c>
      <c r="V11" s="224">
        <f>ROUND(E11*U11,2)</f>
        <v>2.64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3</v>
      </c>
      <c r="B12" s="241" t="s">
        <v>235</v>
      </c>
      <c r="C12" s="250" t="s">
        <v>236</v>
      </c>
      <c r="D12" s="242" t="s">
        <v>232</v>
      </c>
      <c r="E12" s="243">
        <v>16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9.0000000000000006E-5</v>
      </c>
      <c r="O12" s="224">
        <f>ROUND(E12*N12,2)</f>
        <v>0</v>
      </c>
      <c r="P12" s="224">
        <v>4.4999999999999999E-4</v>
      </c>
      <c r="Q12" s="224">
        <f>ROUND(E12*P12,2)</f>
        <v>0.01</v>
      </c>
      <c r="R12" s="224"/>
      <c r="S12" s="224" t="s">
        <v>214</v>
      </c>
      <c r="T12" s="224" t="s">
        <v>233</v>
      </c>
      <c r="U12" s="224">
        <v>0.16600000000000001</v>
      </c>
      <c r="V12" s="224">
        <f>ROUND(E12*U12,2)</f>
        <v>2.66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4</v>
      </c>
      <c r="B13" s="241" t="s">
        <v>237</v>
      </c>
      <c r="C13" s="250" t="s">
        <v>238</v>
      </c>
      <c r="D13" s="242" t="s">
        <v>232</v>
      </c>
      <c r="E13" s="243">
        <v>8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0.26800000000000002</v>
      </c>
      <c r="V13" s="224">
        <f>ROUND(E13*U13,2)</f>
        <v>2.14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5</v>
      </c>
      <c r="B14" s="241" t="s">
        <v>616</v>
      </c>
      <c r="C14" s="250" t="s">
        <v>1015</v>
      </c>
      <c r="D14" s="242" t="s">
        <v>241</v>
      </c>
      <c r="E14" s="243">
        <v>11.73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2.963E-2</v>
      </c>
      <c r="O14" s="224">
        <f>ROUND(E14*N14,2)</f>
        <v>0.35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0.41099999999999998</v>
      </c>
      <c r="V14" s="224">
        <f>ROUND(E14*U14,2)</f>
        <v>4.82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6</v>
      </c>
      <c r="B15" s="241" t="s">
        <v>618</v>
      </c>
      <c r="C15" s="250" t="s">
        <v>619</v>
      </c>
      <c r="D15" s="242" t="s">
        <v>241</v>
      </c>
      <c r="E15" s="243">
        <v>51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3.1E-2</v>
      </c>
      <c r="V15" s="224">
        <f>ROUND(E15*U15,2)</f>
        <v>1.58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7</v>
      </c>
      <c r="B16" s="241" t="s">
        <v>242</v>
      </c>
      <c r="C16" s="250" t="s">
        <v>243</v>
      </c>
      <c r="D16" s="242" t="s">
        <v>241</v>
      </c>
      <c r="E16" s="243">
        <v>51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214</v>
      </c>
      <c r="T16" s="224" t="s">
        <v>233</v>
      </c>
      <c r="U16" s="224">
        <v>3.1E-2</v>
      </c>
      <c r="V16" s="224">
        <f>ROUND(E16*U16,2)</f>
        <v>1.58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234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8</v>
      </c>
      <c r="B17" s="241" t="s">
        <v>1016</v>
      </c>
      <c r="C17" s="250" t="s">
        <v>1017</v>
      </c>
      <c r="D17" s="242" t="s">
        <v>232</v>
      </c>
      <c r="E17" s="243">
        <v>2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2.2000000000000001E-4</v>
      </c>
      <c r="O17" s="224">
        <f>ROUND(E17*N17,2)</f>
        <v>0</v>
      </c>
      <c r="P17" s="224">
        <v>3.5959999999999999E-2</v>
      </c>
      <c r="Q17" s="224">
        <f>ROUND(E17*P17,2)</f>
        <v>7.0000000000000007E-2</v>
      </c>
      <c r="R17" s="224"/>
      <c r="S17" s="224" t="s">
        <v>214</v>
      </c>
      <c r="T17" s="224" t="s">
        <v>233</v>
      </c>
      <c r="U17" s="224">
        <v>0.39100000000000001</v>
      </c>
      <c r="V17" s="224">
        <f>ROUND(E17*U17,2)</f>
        <v>0.78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9</v>
      </c>
      <c r="B18" s="241" t="s">
        <v>244</v>
      </c>
      <c r="C18" s="250" t="s">
        <v>245</v>
      </c>
      <c r="D18" s="242" t="s">
        <v>241</v>
      </c>
      <c r="E18" s="243">
        <v>51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5.1999999999999998E-2</v>
      </c>
      <c r="V18" s="224">
        <f>ROUND(E18*U18,2)</f>
        <v>2.65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22.5" outlineLevel="1" x14ac:dyDescent="0.2">
      <c r="A19" s="240">
        <v>10</v>
      </c>
      <c r="B19" s="241" t="s">
        <v>246</v>
      </c>
      <c r="C19" s="250" t="s">
        <v>247</v>
      </c>
      <c r="D19" s="242" t="s">
        <v>232</v>
      </c>
      <c r="E19" s="243">
        <v>8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2.5999999999999998E-4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221</v>
      </c>
      <c r="T19" s="224" t="s">
        <v>215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248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40">
        <v>11</v>
      </c>
      <c r="B20" s="241" t="s">
        <v>249</v>
      </c>
      <c r="C20" s="250" t="s">
        <v>250</v>
      </c>
      <c r="D20" s="242" t="s">
        <v>232</v>
      </c>
      <c r="E20" s="243">
        <v>8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9.0000000000000006E-5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215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33.75" outlineLevel="1" x14ac:dyDescent="0.2">
      <c r="A21" s="240">
        <v>12</v>
      </c>
      <c r="B21" s="241" t="s">
        <v>251</v>
      </c>
      <c r="C21" s="250" t="s">
        <v>252</v>
      </c>
      <c r="D21" s="242" t="s">
        <v>232</v>
      </c>
      <c r="E21" s="243">
        <v>8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2.0000000000000001E-4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13</v>
      </c>
      <c r="B22" s="241" t="s">
        <v>253</v>
      </c>
      <c r="C22" s="250" t="s">
        <v>254</v>
      </c>
      <c r="D22" s="242" t="s">
        <v>255</v>
      </c>
      <c r="E22" s="243">
        <v>0.36759999999999998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3.0750000000000002</v>
      </c>
      <c r="V22" s="224">
        <f>ROUND(E22*U22,2)</f>
        <v>1.1299999999999999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14</v>
      </c>
      <c r="B23" s="241" t="s">
        <v>257</v>
      </c>
      <c r="C23" s="250" t="s">
        <v>258</v>
      </c>
      <c r="D23" s="242" t="s">
        <v>255</v>
      </c>
      <c r="E23" s="243">
        <v>0.36759999999999998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0.88100000000000001</v>
      </c>
      <c r="V23" s="224">
        <f>ROUND(E23*U23,2)</f>
        <v>0.32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256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155</v>
      </c>
      <c r="C24" s="247" t="s">
        <v>156</v>
      </c>
      <c r="D24" s="229"/>
      <c r="E24" s="230"/>
      <c r="F24" s="231"/>
      <c r="G24" s="232">
        <f>SUMIF(AG25:AG26,"&lt;&gt;NOR",G25:G26)</f>
        <v>0</v>
      </c>
      <c r="H24" s="226"/>
      <c r="I24" s="226">
        <f>SUM(I25:I26)</f>
        <v>0</v>
      </c>
      <c r="J24" s="226"/>
      <c r="K24" s="226">
        <f>SUM(K25:K26)</f>
        <v>0</v>
      </c>
      <c r="L24" s="226"/>
      <c r="M24" s="226">
        <f>SUM(M25:M26)</f>
        <v>0</v>
      </c>
      <c r="N24" s="226"/>
      <c r="O24" s="226">
        <f>SUM(O25:O26)</f>
        <v>0.01</v>
      </c>
      <c r="P24" s="226"/>
      <c r="Q24" s="226">
        <f>SUM(Q25:Q26)</f>
        <v>0</v>
      </c>
      <c r="R24" s="226"/>
      <c r="S24" s="226"/>
      <c r="T24" s="226"/>
      <c r="U24" s="226"/>
      <c r="V24" s="226">
        <f>SUM(V25:V26)</f>
        <v>3.12</v>
      </c>
      <c r="W24" s="226"/>
      <c r="AG24" t="s">
        <v>210</v>
      </c>
    </row>
    <row r="25" spans="1:60" outlineLevel="1" x14ac:dyDescent="0.2">
      <c r="A25" s="240">
        <v>15</v>
      </c>
      <c r="B25" s="241" t="s">
        <v>626</v>
      </c>
      <c r="C25" s="250" t="s">
        <v>627</v>
      </c>
      <c r="D25" s="242" t="s">
        <v>241</v>
      </c>
      <c r="E25" s="243">
        <v>11.73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4.8999999999999998E-4</v>
      </c>
      <c r="O25" s="224">
        <f>ROUND(E25*N25,2)</f>
        <v>0.01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0.24299999999999999</v>
      </c>
      <c r="V25" s="224">
        <f>ROUND(E25*U25,2)</f>
        <v>2.85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40">
        <v>16</v>
      </c>
      <c r="B26" s="241" t="s">
        <v>259</v>
      </c>
      <c r="C26" s="250" t="s">
        <v>260</v>
      </c>
      <c r="D26" s="242" t="s">
        <v>261</v>
      </c>
      <c r="E26" s="243">
        <v>3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6.9999999999999994E-5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215</v>
      </c>
      <c r="U26" s="224">
        <v>8.8999999999999996E-2</v>
      </c>
      <c r="V26" s="224">
        <f>ROUND(E26*U26,2)</f>
        <v>0.27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173</v>
      </c>
      <c r="C27" s="247" t="s">
        <v>174</v>
      </c>
      <c r="D27" s="229"/>
      <c r="E27" s="230"/>
      <c r="F27" s="231"/>
      <c r="G27" s="232">
        <f>SUMIF(AG28:AG28,"&lt;&gt;NOR",G28:G28)</f>
        <v>0</v>
      </c>
      <c r="H27" s="226"/>
      <c r="I27" s="226">
        <f>SUM(I28:I28)</f>
        <v>0</v>
      </c>
      <c r="J27" s="226"/>
      <c r="K27" s="226">
        <f>SUM(K28:K28)</f>
        <v>0</v>
      </c>
      <c r="L27" s="226"/>
      <c r="M27" s="226">
        <f>SUM(M28:M28)</f>
        <v>0</v>
      </c>
      <c r="N27" s="226"/>
      <c r="O27" s="226">
        <f>SUM(O28:O28)</f>
        <v>0</v>
      </c>
      <c r="P27" s="226"/>
      <c r="Q27" s="226">
        <f>SUM(Q28:Q28)</f>
        <v>0</v>
      </c>
      <c r="R27" s="226"/>
      <c r="S27" s="226"/>
      <c r="T27" s="226"/>
      <c r="U27" s="226"/>
      <c r="V27" s="226">
        <f>SUM(V28:V28)</f>
        <v>72</v>
      </c>
      <c r="W27" s="226"/>
      <c r="AG27" t="s">
        <v>210</v>
      </c>
    </row>
    <row r="28" spans="1:60" outlineLevel="1" x14ac:dyDescent="0.2">
      <c r="A28" s="240">
        <v>17</v>
      </c>
      <c r="B28" s="241" t="s">
        <v>262</v>
      </c>
      <c r="C28" s="250" t="s">
        <v>263</v>
      </c>
      <c r="D28" s="242" t="s">
        <v>264</v>
      </c>
      <c r="E28" s="243">
        <v>72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 t="s">
        <v>265</v>
      </c>
      <c r="S28" s="224" t="s">
        <v>214</v>
      </c>
      <c r="T28" s="224" t="s">
        <v>233</v>
      </c>
      <c r="U28" s="224">
        <v>1</v>
      </c>
      <c r="V28" s="224">
        <f>ROUND(E28*U28,2)</f>
        <v>72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266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227" t="s">
        <v>209</v>
      </c>
      <c r="B29" s="228" t="s">
        <v>177</v>
      </c>
      <c r="C29" s="247" t="s">
        <v>178</v>
      </c>
      <c r="D29" s="229"/>
      <c r="E29" s="230"/>
      <c r="F29" s="231"/>
      <c r="G29" s="232">
        <f>SUMIF(AG30:AG33,"&lt;&gt;NOR",G30:G33)</f>
        <v>0</v>
      </c>
      <c r="H29" s="226"/>
      <c r="I29" s="226">
        <f>SUM(I30:I33)</f>
        <v>0</v>
      </c>
      <c r="J29" s="226"/>
      <c r="K29" s="226">
        <f>SUM(K30:K33)</f>
        <v>0</v>
      </c>
      <c r="L29" s="226"/>
      <c r="M29" s="226">
        <f>SUM(M30:M33)</f>
        <v>0</v>
      </c>
      <c r="N29" s="226"/>
      <c r="O29" s="226">
        <f>SUM(O30:O33)</f>
        <v>0</v>
      </c>
      <c r="P29" s="226"/>
      <c r="Q29" s="226">
        <f>SUM(Q30:Q33)</f>
        <v>0</v>
      </c>
      <c r="R29" s="226"/>
      <c r="S29" s="226"/>
      <c r="T29" s="226"/>
      <c r="U29" s="226"/>
      <c r="V29" s="226">
        <f>SUM(V30:V33)</f>
        <v>0.05</v>
      </c>
      <c r="W29" s="226"/>
      <c r="AG29" t="s">
        <v>210</v>
      </c>
    </row>
    <row r="30" spans="1:60" outlineLevel="1" x14ac:dyDescent="0.2">
      <c r="A30" s="240">
        <v>18</v>
      </c>
      <c r="B30" s="241" t="s">
        <v>267</v>
      </c>
      <c r="C30" s="250" t="s">
        <v>268</v>
      </c>
      <c r="D30" s="242" t="s">
        <v>255</v>
      </c>
      <c r="E30" s="243">
        <v>7.9119999999999996E-2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214</v>
      </c>
      <c r="T30" s="224" t="s">
        <v>215</v>
      </c>
      <c r="U30" s="224">
        <v>9.9000000000000005E-2</v>
      </c>
      <c r="V30" s="224">
        <f>ROUND(E30*U30,2)</f>
        <v>0.01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269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33">
        <v>19</v>
      </c>
      <c r="B31" s="234" t="s">
        <v>270</v>
      </c>
      <c r="C31" s="248" t="s">
        <v>271</v>
      </c>
      <c r="D31" s="235" t="s">
        <v>255</v>
      </c>
      <c r="E31" s="236">
        <v>7.9119999999999996E-2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0.49</v>
      </c>
      <c r="V31" s="224">
        <f>ROUND(E31*U31,2)</f>
        <v>0.04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269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49" t="s">
        <v>272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33">
        <v>20</v>
      </c>
      <c r="B33" s="234" t="s">
        <v>273</v>
      </c>
      <c r="C33" s="248" t="s">
        <v>274</v>
      </c>
      <c r="D33" s="235" t="s">
        <v>255</v>
      </c>
      <c r="E33" s="236">
        <v>7.9119999999999996E-2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269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x14ac:dyDescent="0.2">
      <c r="A34" s="5"/>
      <c r="B34" s="6"/>
      <c r="C34" s="251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v>15</v>
      </c>
      <c r="AF34">
        <v>21</v>
      </c>
    </row>
    <row r="35" spans="1:60" x14ac:dyDescent="0.2">
      <c r="A35" s="207"/>
      <c r="B35" s="208" t="s">
        <v>31</v>
      </c>
      <c r="C35" s="252"/>
      <c r="D35" s="209"/>
      <c r="E35" s="210"/>
      <c r="F35" s="210"/>
      <c r="G35" s="246">
        <f>G8+G24+G27+G29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f>SUMIF(L7:L33,AE34,G7:G33)</f>
        <v>0</v>
      </c>
      <c r="AF35">
        <f>SUMIF(L7:L33,AF34,G7:G33)</f>
        <v>0</v>
      </c>
      <c r="AG35" t="s">
        <v>226</v>
      </c>
    </row>
    <row r="36" spans="1:60" x14ac:dyDescent="0.2">
      <c r="A36" s="5"/>
      <c r="B36" s="6"/>
      <c r="C36" s="251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60" x14ac:dyDescent="0.2">
      <c r="A37" s="5"/>
      <c r="B37" s="6"/>
      <c r="C37" s="251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60" x14ac:dyDescent="0.2">
      <c r="A38" s="211" t="s">
        <v>227</v>
      </c>
      <c r="B38" s="211"/>
      <c r="C38" s="253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60" x14ac:dyDescent="0.2">
      <c r="A39" s="212"/>
      <c r="B39" s="213"/>
      <c r="C39" s="254"/>
      <c r="D39" s="213"/>
      <c r="E39" s="213"/>
      <c r="F39" s="213"/>
      <c r="G39" s="21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G39" t="s">
        <v>228</v>
      </c>
    </row>
    <row r="40" spans="1:60" x14ac:dyDescent="0.2">
      <c r="A40" s="215"/>
      <c r="B40" s="216"/>
      <c r="C40" s="255"/>
      <c r="D40" s="216"/>
      <c r="E40" s="216"/>
      <c r="F40" s="216"/>
      <c r="G40" s="21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A41" s="215"/>
      <c r="B41" s="216"/>
      <c r="C41" s="255"/>
      <c r="D41" s="216"/>
      <c r="E41" s="216"/>
      <c r="F41" s="216"/>
      <c r="G41" s="21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">
      <c r="A42" s="215"/>
      <c r="B42" s="216"/>
      <c r="C42" s="255"/>
      <c r="D42" s="216"/>
      <c r="E42" s="216"/>
      <c r="F42" s="216"/>
      <c r="G42" s="21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218"/>
      <c r="B43" s="219"/>
      <c r="C43" s="256"/>
      <c r="D43" s="219"/>
      <c r="E43" s="219"/>
      <c r="F43" s="219"/>
      <c r="G43" s="22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">
      <c r="A44" s="5"/>
      <c r="B44" s="6"/>
      <c r="C44" s="251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C45" s="257"/>
      <c r="D45" s="188"/>
      <c r="AG45" t="s">
        <v>229</v>
      </c>
    </row>
    <row r="46" spans="1:60" x14ac:dyDescent="0.2">
      <c r="D46" s="188"/>
    </row>
    <row r="47" spans="1:60" x14ac:dyDescent="0.2">
      <c r="D47" s="188"/>
    </row>
    <row r="48" spans="1:60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8">
    <mergeCell ref="A1:G1"/>
    <mergeCell ref="C2:G2"/>
    <mergeCell ref="C3:G3"/>
    <mergeCell ref="C4:G4"/>
    <mergeCell ref="A38:C38"/>
    <mergeCell ref="A39:G43"/>
    <mergeCell ref="C10:G10"/>
    <mergeCell ref="C32:G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84</v>
      </c>
      <c r="C3" s="193" t="s">
        <v>85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1.1299999999999999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4.08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4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1.1299999999999999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4.08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SUMIF(AG11:AG13,"&lt;&gt;NOR",G11:G13)</f>
        <v>0</v>
      </c>
      <c r="H10" s="226"/>
      <c r="I10" s="226">
        <f>SUM(I11:I13)</f>
        <v>0</v>
      </c>
      <c r="J10" s="226"/>
      <c r="K10" s="226">
        <f>SUM(K11:K13)</f>
        <v>0</v>
      </c>
      <c r="L10" s="226"/>
      <c r="M10" s="226">
        <f>SUM(M11:M13)</f>
        <v>0</v>
      </c>
      <c r="N10" s="226"/>
      <c r="O10" s="226">
        <f>SUM(O11:O13)</f>
        <v>0.49</v>
      </c>
      <c r="P10" s="226"/>
      <c r="Q10" s="226">
        <f>SUM(Q11:Q13)</f>
        <v>0</v>
      </c>
      <c r="R10" s="226"/>
      <c r="S10" s="226"/>
      <c r="T10" s="226"/>
      <c r="U10" s="226"/>
      <c r="V10" s="226">
        <f>SUM(V11:V13)</f>
        <v>5.45</v>
      </c>
      <c r="W10" s="226"/>
      <c r="AG10" t="s">
        <v>210</v>
      </c>
    </row>
    <row r="11" spans="1:60" outlineLevel="1" x14ac:dyDescent="0.2">
      <c r="A11" s="240">
        <v>2</v>
      </c>
      <c r="B11" s="241" t="s">
        <v>278</v>
      </c>
      <c r="C11" s="250" t="s">
        <v>279</v>
      </c>
      <c r="D11" s="242" t="s">
        <v>241</v>
      </c>
      <c r="E11" s="243">
        <v>3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0.10712000000000001</v>
      </c>
      <c r="O11" s="224">
        <f>ROUND(E11*N11,2)</f>
        <v>0.32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0.69998000000000005</v>
      </c>
      <c r="V11" s="224">
        <f>ROUND(E11*U11,2)</f>
        <v>2.1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3</v>
      </c>
      <c r="B12" s="234" t="s">
        <v>280</v>
      </c>
      <c r="C12" s="248" t="s">
        <v>281</v>
      </c>
      <c r="D12" s="235" t="s">
        <v>241</v>
      </c>
      <c r="E12" s="236">
        <v>10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1.694E-2</v>
      </c>
      <c r="O12" s="224">
        <f>ROUND(E12*N12,2)</f>
        <v>0.17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215</v>
      </c>
      <c r="U12" s="224">
        <v>0.33481</v>
      </c>
      <c r="V12" s="224">
        <f>ROUND(E12*U12,2)</f>
        <v>3.35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282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5.5" x14ac:dyDescent="0.2">
      <c r="A14" s="227" t="s">
        <v>209</v>
      </c>
      <c r="B14" s="228" t="s">
        <v>125</v>
      </c>
      <c r="C14" s="247" t="s">
        <v>126</v>
      </c>
      <c r="D14" s="229"/>
      <c r="E14" s="230"/>
      <c r="F14" s="231"/>
      <c r="G14" s="232">
        <f>SUMIF(AG15:AG15,"&lt;&gt;NOR",G15:G15)</f>
        <v>0</v>
      </c>
      <c r="H14" s="226"/>
      <c r="I14" s="226">
        <f>SUM(I15:I15)</f>
        <v>0</v>
      </c>
      <c r="J14" s="226"/>
      <c r="K14" s="226">
        <f>SUM(K15:K15)</f>
        <v>0</v>
      </c>
      <c r="L14" s="226"/>
      <c r="M14" s="226">
        <f>SUM(M15:M15)</f>
        <v>0</v>
      </c>
      <c r="N14" s="226"/>
      <c r="O14" s="226">
        <f>SUM(O15:O15)</f>
        <v>0</v>
      </c>
      <c r="P14" s="226"/>
      <c r="Q14" s="226">
        <f>SUM(Q15:Q15)</f>
        <v>0</v>
      </c>
      <c r="R14" s="226"/>
      <c r="S14" s="226"/>
      <c r="T14" s="226"/>
      <c r="U14" s="226"/>
      <c r="V14" s="226">
        <f>SUM(V15:V15)</f>
        <v>3.08</v>
      </c>
      <c r="W14" s="226"/>
      <c r="AG14" t="s">
        <v>210</v>
      </c>
    </row>
    <row r="15" spans="1:60" outlineLevel="1" x14ac:dyDescent="0.2">
      <c r="A15" s="240">
        <v>4</v>
      </c>
      <c r="B15" s="241" t="s">
        <v>283</v>
      </c>
      <c r="C15" s="250" t="s">
        <v>284</v>
      </c>
      <c r="D15" s="242" t="s">
        <v>241</v>
      </c>
      <c r="E15" s="243">
        <v>10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4.0000000000000003E-5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215</v>
      </c>
      <c r="U15" s="224">
        <v>0.308</v>
      </c>
      <c r="V15" s="224">
        <f>ROUND(E15*U15,2)</f>
        <v>3.08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127</v>
      </c>
      <c r="C16" s="247" t="s">
        <v>128</v>
      </c>
      <c r="D16" s="229"/>
      <c r="E16" s="230"/>
      <c r="F16" s="231"/>
      <c r="G16" s="232">
        <f>SUMIF(AG17:AG19,"&lt;&gt;NOR",G17:G19)</f>
        <v>0</v>
      </c>
      <c r="H16" s="226"/>
      <c r="I16" s="226">
        <f>SUM(I17:I19)</f>
        <v>0</v>
      </c>
      <c r="J16" s="226"/>
      <c r="K16" s="226">
        <f>SUM(K17:K19)</f>
        <v>0</v>
      </c>
      <c r="L16" s="226"/>
      <c r="M16" s="226">
        <f>SUM(M17:M19)</f>
        <v>0</v>
      </c>
      <c r="N16" s="226"/>
      <c r="O16" s="226">
        <f>SUM(O17:O19)</f>
        <v>0.01</v>
      </c>
      <c r="P16" s="226"/>
      <c r="Q16" s="226">
        <f>SUM(Q17:Q19)</f>
        <v>7.3</v>
      </c>
      <c r="R16" s="226"/>
      <c r="S16" s="226"/>
      <c r="T16" s="226"/>
      <c r="U16" s="226"/>
      <c r="V16" s="226">
        <f>SUM(V17:V19)</f>
        <v>20.86</v>
      </c>
      <c r="W16" s="226"/>
      <c r="AG16" t="s">
        <v>210</v>
      </c>
    </row>
    <row r="17" spans="1:60" outlineLevel="1" x14ac:dyDescent="0.2">
      <c r="A17" s="240">
        <v>5</v>
      </c>
      <c r="B17" s="241" t="s">
        <v>285</v>
      </c>
      <c r="C17" s="250" t="s">
        <v>286</v>
      </c>
      <c r="D17" s="242" t="s">
        <v>241</v>
      </c>
      <c r="E17" s="243">
        <v>10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0.01</v>
      </c>
      <c r="Q17" s="224">
        <f>ROUND(E17*P17,2)</f>
        <v>0.1</v>
      </c>
      <c r="R17" s="224"/>
      <c r="S17" s="224" t="s">
        <v>214</v>
      </c>
      <c r="T17" s="224" t="s">
        <v>233</v>
      </c>
      <c r="U17" s="224">
        <v>0.08</v>
      </c>
      <c r="V17" s="224">
        <f>ROUND(E17*U17,2)</f>
        <v>0.8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33">
        <v>6</v>
      </c>
      <c r="B18" s="234" t="s">
        <v>287</v>
      </c>
      <c r="C18" s="248" t="s">
        <v>288</v>
      </c>
      <c r="D18" s="235" t="s">
        <v>277</v>
      </c>
      <c r="E18" s="236">
        <v>4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1.82E-3</v>
      </c>
      <c r="O18" s="224">
        <f>ROUND(E18*N18,2)</f>
        <v>0.01</v>
      </c>
      <c r="P18" s="224">
        <v>1.8</v>
      </c>
      <c r="Q18" s="224">
        <f>ROUND(E18*P18,2)</f>
        <v>7.2</v>
      </c>
      <c r="R18" s="224"/>
      <c r="S18" s="224" t="s">
        <v>221</v>
      </c>
      <c r="T18" s="224" t="s">
        <v>215</v>
      </c>
      <c r="U18" s="224">
        <v>5.016</v>
      </c>
      <c r="V18" s="224">
        <f>ROUND(E18*U18,2)</f>
        <v>20.059999999999999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49" t="s">
        <v>289</v>
      </c>
      <c r="D19" s="239"/>
      <c r="E19" s="239"/>
      <c r="F19" s="239"/>
      <c r="G19" s="239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218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129</v>
      </c>
      <c r="C20" s="247" t="s">
        <v>130</v>
      </c>
      <c r="D20" s="229"/>
      <c r="E20" s="230"/>
      <c r="F20" s="231"/>
      <c r="G20" s="232">
        <f>SUMIF(AG21:AG22,"&lt;&gt;NOR",G21:G22)</f>
        <v>0</v>
      </c>
      <c r="H20" s="226"/>
      <c r="I20" s="226">
        <f>SUM(I21:I22)</f>
        <v>0</v>
      </c>
      <c r="J20" s="226"/>
      <c r="K20" s="226">
        <f>SUM(K21:K22)</f>
        <v>0</v>
      </c>
      <c r="L20" s="226"/>
      <c r="M20" s="226">
        <f>SUM(M21:M22)</f>
        <v>0</v>
      </c>
      <c r="N20" s="226"/>
      <c r="O20" s="226">
        <f>SUM(O21:O22)</f>
        <v>0</v>
      </c>
      <c r="P20" s="226"/>
      <c r="Q20" s="226">
        <f>SUM(Q21:Q22)</f>
        <v>0</v>
      </c>
      <c r="R20" s="226"/>
      <c r="S20" s="226"/>
      <c r="T20" s="226"/>
      <c r="U20" s="226"/>
      <c r="V20" s="226">
        <f>SUM(V21:V22)</f>
        <v>1.39</v>
      </c>
      <c r="W20" s="226"/>
      <c r="AG20" t="s">
        <v>210</v>
      </c>
    </row>
    <row r="21" spans="1:60" outlineLevel="1" x14ac:dyDescent="0.2">
      <c r="A21" s="240">
        <v>7</v>
      </c>
      <c r="B21" s="241" t="s">
        <v>290</v>
      </c>
      <c r="C21" s="250" t="s">
        <v>291</v>
      </c>
      <c r="D21" s="242" t="s">
        <v>255</v>
      </c>
      <c r="E21" s="243">
        <v>1.6328400000000001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0.85199999999999998</v>
      </c>
      <c r="V21" s="224">
        <f>ROUND(E21*U21,2)</f>
        <v>1.39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256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292</v>
      </c>
      <c r="C22" s="250" t="s">
        <v>293</v>
      </c>
      <c r="D22" s="242" t="s">
        <v>255</v>
      </c>
      <c r="E22" s="243">
        <v>1.6328400000000001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x14ac:dyDescent="0.2">
      <c r="A23" s="227" t="s">
        <v>209</v>
      </c>
      <c r="B23" s="228" t="s">
        <v>131</v>
      </c>
      <c r="C23" s="247" t="s">
        <v>132</v>
      </c>
      <c r="D23" s="229"/>
      <c r="E23" s="230"/>
      <c r="F23" s="231"/>
      <c r="G23" s="232">
        <f>SUMIF(AG24:AG28,"&lt;&gt;NOR",G24:G28)</f>
        <v>0</v>
      </c>
      <c r="H23" s="226"/>
      <c r="I23" s="226">
        <f>SUM(I24:I28)</f>
        <v>0</v>
      </c>
      <c r="J23" s="226"/>
      <c r="K23" s="226">
        <f>SUM(K24:K28)</f>
        <v>0</v>
      </c>
      <c r="L23" s="226"/>
      <c r="M23" s="226">
        <f>SUM(M24:M28)</f>
        <v>0</v>
      </c>
      <c r="N23" s="226"/>
      <c r="O23" s="226">
        <f>SUM(O24:O28)</f>
        <v>0.01</v>
      </c>
      <c r="P23" s="226"/>
      <c r="Q23" s="226">
        <f>SUM(Q24:Q28)</f>
        <v>0</v>
      </c>
      <c r="R23" s="226"/>
      <c r="S23" s="226"/>
      <c r="T23" s="226"/>
      <c r="U23" s="226"/>
      <c r="V23" s="226">
        <f>SUM(V24:V28)</f>
        <v>1.49</v>
      </c>
      <c r="W23" s="226"/>
      <c r="AG23" t="s">
        <v>210</v>
      </c>
    </row>
    <row r="24" spans="1:60" outlineLevel="1" x14ac:dyDescent="0.2">
      <c r="A24" s="240">
        <v>9</v>
      </c>
      <c r="B24" s="241" t="s">
        <v>294</v>
      </c>
      <c r="C24" s="250" t="s">
        <v>295</v>
      </c>
      <c r="D24" s="242" t="s">
        <v>261</v>
      </c>
      <c r="E24" s="243">
        <v>18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215</v>
      </c>
      <c r="U24" s="224">
        <v>8.2000000000000003E-2</v>
      </c>
      <c r="V24" s="224">
        <f>ROUND(E24*U24,2)</f>
        <v>1.48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10</v>
      </c>
      <c r="B25" s="241" t="s">
        <v>296</v>
      </c>
      <c r="C25" s="250" t="s">
        <v>297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298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40">
        <v>11</v>
      </c>
      <c r="B26" s="241" t="s">
        <v>299</v>
      </c>
      <c r="C26" s="250" t="s">
        <v>300</v>
      </c>
      <c r="D26" s="242" t="s">
        <v>261</v>
      </c>
      <c r="E26" s="243">
        <v>18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2.9E-4</v>
      </c>
      <c r="O26" s="224">
        <f>ROUND(E26*N26,2)</f>
        <v>0.01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298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12</v>
      </c>
      <c r="B27" s="241" t="s">
        <v>303</v>
      </c>
      <c r="C27" s="250" t="s">
        <v>304</v>
      </c>
      <c r="D27" s="242" t="s">
        <v>255</v>
      </c>
      <c r="E27" s="243">
        <v>5.2199999999999998E-3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214</v>
      </c>
      <c r="T27" s="224" t="s">
        <v>233</v>
      </c>
      <c r="U27" s="224">
        <v>1.74</v>
      </c>
      <c r="V27" s="224">
        <f>ROUND(E27*U27,2)</f>
        <v>0.01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256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13</v>
      </c>
      <c r="B28" s="241" t="s">
        <v>305</v>
      </c>
      <c r="C28" s="250" t="s">
        <v>306</v>
      </c>
      <c r="D28" s="242" t="s">
        <v>255</v>
      </c>
      <c r="E28" s="243">
        <v>5.2199999999999998E-3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227" t="s">
        <v>209</v>
      </c>
      <c r="B29" s="228" t="s">
        <v>135</v>
      </c>
      <c r="C29" s="247" t="s">
        <v>136</v>
      </c>
      <c r="D29" s="229"/>
      <c r="E29" s="230"/>
      <c r="F29" s="231"/>
      <c r="G29" s="232">
        <f>SUMIF(AG30:AG50,"&lt;&gt;NOR",G30:G50)</f>
        <v>0</v>
      </c>
      <c r="H29" s="226"/>
      <c r="I29" s="226">
        <f>SUM(I30:I50)</f>
        <v>0</v>
      </c>
      <c r="J29" s="226"/>
      <c r="K29" s="226">
        <f>SUM(K30:K50)</f>
        <v>0</v>
      </c>
      <c r="L29" s="226"/>
      <c r="M29" s="226">
        <f>SUM(M30:M50)</f>
        <v>0</v>
      </c>
      <c r="N29" s="226"/>
      <c r="O29" s="226">
        <f>SUM(O30:O50)</f>
        <v>0.04</v>
      </c>
      <c r="P29" s="226"/>
      <c r="Q29" s="226">
        <f>SUM(Q30:Q50)</f>
        <v>0</v>
      </c>
      <c r="R29" s="226"/>
      <c r="S29" s="226"/>
      <c r="T29" s="226"/>
      <c r="U29" s="226"/>
      <c r="V29" s="226">
        <f>SUM(V30:V50)</f>
        <v>8.6</v>
      </c>
      <c r="W29" s="226"/>
      <c r="AG29" t="s">
        <v>210</v>
      </c>
    </row>
    <row r="30" spans="1:60" outlineLevel="1" x14ac:dyDescent="0.2">
      <c r="A30" s="240">
        <v>14</v>
      </c>
      <c r="B30" s="241" t="s">
        <v>319</v>
      </c>
      <c r="C30" s="250" t="s">
        <v>320</v>
      </c>
      <c r="D30" s="242" t="s">
        <v>261</v>
      </c>
      <c r="E30" s="243">
        <v>6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2.7999999999999998E-4</v>
      </c>
      <c r="Q30" s="224">
        <f>ROUND(E30*P30,2)</f>
        <v>0</v>
      </c>
      <c r="R30" s="224"/>
      <c r="S30" s="224" t="s">
        <v>214</v>
      </c>
      <c r="T30" s="224" t="s">
        <v>233</v>
      </c>
      <c r="U30" s="224">
        <v>5.1999999999999998E-2</v>
      </c>
      <c r="V30" s="224">
        <f>ROUND(E30*U30,2)</f>
        <v>0.31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234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15</v>
      </c>
      <c r="B31" s="241" t="s">
        <v>321</v>
      </c>
      <c r="C31" s="250" t="s">
        <v>322</v>
      </c>
      <c r="D31" s="242" t="s">
        <v>232</v>
      </c>
      <c r="E31" s="243">
        <v>6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5.2999999999999998E-4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6.2E-2</v>
      </c>
      <c r="V31" s="224">
        <f>ROUND(E31*U31,2)</f>
        <v>0.37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16</v>
      </c>
      <c r="B32" s="241" t="s">
        <v>323</v>
      </c>
      <c r="C32" s="250" t="s">
        <v>324</v>
      </c>
      <c r="D32" s="242" t="s">
        <v>232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4.0000000000000003E-5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233</v>
      </c>
      <c r="U32" s="224">
        <v>0.14499999999999999</v>
      </c>
      <c r="V32" s="224">
        <f>ROUND(E32*U32,2)</f>
        <v>0.15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17</v>
      </c>
      <c r="B33" s="241" t="s">
        <v>325</v>
      </c>
      <c r="C33" s="250" t="s">
        <v>326</v>
      </c>
      <c r="D33" s="242" t="s">
        <v>232</v>
      </c>
      <c r="E33" s="243">
        <v>5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0.16500000000000001</v>
      </c>
      <c r="V33" s="224">
        <f>ROUND(E33*U33,2)</f>
        <v>0.83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33">
        <v>18</v>
      </c>
      <c r="B34" s="234" t="s">
        <v>327</v>
      </c>
      <c r="C34" s="248" t="s">
        <v>328</v>
      </c>
      <c r="D34" s="235" t="s">
        <v>261</v>
      </c>
      <c r="E34" s="236">
        <v>8</v>
      </c>
      <c r="F34" s="237"/>
      <c r="G34" s="238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214</v>
      </c>
      <c r="T34" s="224" t="s">
        <v>215</v>
      </c>
      <c r="U34" s="224">
        <v>2.9000000000000001E-2</v>
      </c>
      <c r="V34" s="224">
        <f>ROUND(E34*U34,2)</f>
        <v>0.23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/>
      <c r="B35" s="222"/>
      <c r="C35" s="249" t="s">
        <v>329</v>
      </c>
      <c r="D35" s="239"/>
      <c r="E35" s="239"/>
      <c r="F35" s="239"/>
      <c r="G35" s="239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218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33">
        <v>19</v>
      </c>
      <c r="B36" s="234" t="s">
        <v>330</v>
      </c>
      <c r="C36" s="248" t="s">
        <v>331</v>
      </c>
      <c r="D36" s="235" t="s">
        <v>261</v>
      </c>
      <c r="E36" s="236">
        <v>8</v>
      </c>
      <c r="F36" s="237"/>
      <c r="G36" s="238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1.0000000000000001E-5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215</v>
      </c>
      <c r="U36" s="224">
        <v>6.2E-2</v>
      </c>
      <c r="V36" s="224">
        <f>ROUND(E36*U36,2)</f>
        <v>0.5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1"/>
      <c r="B37" s="222"/>
      <c r="C37" s="249" t="s">
        <v>332</v>
      </c>
      <c r="D37" s="239"/>
      <c r="E37" s="239"/>
      <c r="F37" s="239"/>
      <c r="G37" s="239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218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33">
        <v>20</v>
      </c>
      <c r="B38" s="234" t="s">
        <v>333</v>
      </c>
      <c r="C38" s="248" t="s">
        <v>334</v>
      </c>
      <c r="D38" s="235" t="s">
        <v>261</v>
      </c>
      <c r="E38" s="236">
        <v>8</v>
      </c>
      <c r="F38" s="237"/>
      <c r="G38" s="238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3.9899999999999996E-3</v>
      </c>
      <c r="O38" s="224">
        <f>ROUND(E38*N38,2)</f>
        <v>0.03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233</v>
      </c>
      <c r="U38" s="224">
        <v>0.54290000000000005</v>
      </c>
      <c r="V38" s="224">
        <f>ROUND(E38*U38,2)</f>
        <v>4.34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21"/>
      <c r="B39" s="222"/>
      <c r="C39" s="249" t="s">
        <v>335</v>
      </c>
      <c r="D39" s="239"/>
      <c r="E39" s="239"/>
      <c r="F39" s="239"/>
      <c r="G39" s="239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218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59" t="s">
        <v>336</v>
      </c>
      <c r="D40" s="258"/>
      <c r="E40" s="258"/>
      <c r="F40" s="258"/>
      <c r="G40" s="258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218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22.5" outlineLevel="1" x14ac:dyDescent="0.2">
      <c r="A41" s="233">
        <v>21</v>
      </c>
      <c r="B41" s="234" t="s">
        <v>337</v>
      </c>
      <c r="C41" s="248" t="s">
        <v>338</v>
      </c>
      <c r="D41" s="235" t="s">
        <v>261</v>
      </c>
      <c r="E41" s="236">
        <v>4</v>
      </c>
      <c r="F41" s="237"/>
      <c r="G41" s="238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3.0000000000000001E-5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233</v>
      </c>
      <c r="U41" s="224">
        <v>0.129</v>
      </c>
      <c r="V41" s="224">
        <f>ROUND(E41*U41,2)</f>
        <v>0.52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49" t="s">
        <v>339</v>
      </c>
      <c r="D42" s="239"/>
      <c r="E42" s="239"/>
      <c r="F42" s="239"/>
      <c r="G42" s="239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218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33">
        <v>22</v>
      </c>
      <c r="B43" s="234" t="s">
        <v>340</v>
      </c>
      <c r="C43" s="248" t="s">
        <v>341</v>
      </c>
      <c r="D43" s="235" t="s">
        <v>261</v>
      </c>
      <c r="E43" s="236">
        <v>4</v>
      </c>
      <c r="F43" s="237"/>
      <c r="G43" s="238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5.0000000000000002E-5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233</v>
      </c>
      <c r="U43" s="224">
        <v>0.129</v>
      </c>
      <c r="V43" s="224">
        <f>ROUND(E43*U43,2)</f>
        <v>0.52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49" t="s">
        <v>339</v>
      </c>
      <c r="D44" s="239"/>
      <c r="E44" s="239"/>
      <c r="F44" s="239"/>
      <c r="G44" s="239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218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23</v>
      </c>
      <c r="B45" s="241" t="s">
        <v>342</v>
      </c>
      <c r="C45" s="250" t="s">
        <v>343</v>
      </c>
      <c r="D45" s="242" t="s">
        <v>232</v>
      </c>
      <c r="E45" s="243">
        <v>2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2.14E-3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233</v>
      </c>
      <c r="U45" s="224">
        <v>0.372</v>
      </c>
      <c r="V45" s="224">
        <f>ROUND(E45*U45,2)</f>
        <v>0.74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24</v>
      </c>
      <c r="B46" s="241" t="s">
        <v>344</v>
      </c>
      <c r="C46" s="250" t="s">
        <v>345</v>
      </c>
      <c r="D46" s="242" t="s">
        <v>232</v>
      </c>
      <c r="E46" s="243">
        <v>4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1.8E-3</v>
      </c>
      <c r="O46" s="224">
        <f>ROUND(E46*N46,2)</f>
        <v>0.01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298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248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25</v>
      </c>
      <c r="B47" s="241" t="s">
        <v>346</v>
      </c>
      <c r="C47" s="250" t="s">
        <v>347</v>
      </c>
      <c r="D47" s="242" t="s">
        <v>232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1.9000000000000001E-4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298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248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26</v>
      </c>
      <c r="B48" s="241" t="s">
        <v>348</v>
      </c>
      <c r="C48" s="250" t="s">
        <v>349</v>
      </c>
      <c r="D48" s="242" t="s">
        <v>232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1.4999999999999999E-4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298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248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0">
        <v>27</v>
      </c>
      <c r="B49" s="241" t="s">
        <v>350</v>
      </c>
      <c r="C49" s="250" t="s">
        <v>351</v>
      </c>
      <c r="D49" s="242" t="s">
        <v>255</v>
      </c>
      <c r="E49" s="243">
        <v>4.4179999999999997E-2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1.327</v>
      </c>
      <c r="V49" s="224">
        <f>ROUND(E49*U49,2)</f>
        <v>0.06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256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28</v>
      </c>
      <c r="B50" s="241" t="s">
        <v>352</v>
      </c>
      <c r="C50" s="250" t="s">
        <v>353</v>
      </c>
      <c r="D50" s="242" t="s">
        <v>255</v>
      </c>
      <c r="E50" s="243">
        <v>4.4179999999999997E-2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233</v>
      </c>
      <c r="U50" s="224">
        <v>0.72499999999999998</v>
      </c>
      <c r="V50" s="224">
        <f>ROUND(E50*U50,2)</f>
        <v>0.03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256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x14ac:dyDescent="0.2">
      <c r="A51" s="227" t="s">
        <v>209</v>
      </c>
      <c r="B51" s="228" t="s">
        <v>139</v>
      </c>
      <c r="C51" s="247" t="s">
        <v>140</v>
      </c>
      <c r="D51" s="229"/>
      <c r="E51" s="230"/>
      <c r="F51" s="231"/>
      <c r="G51" s="232">
        <f>SUMIF(AG52:AG52,"&lt;&gt;NOR",G52:G52)</f>
        <v>0</v>
      </c>
      <c r="H51" s="226"/>
      <c r="I51" s="226">
        <f>SUM(I52:I52)</f>
        <v>0</v>
      </c>
      <c r="J51" s="226"/>
      <c r="K51" s="226">
        <f>SUM(K52:K52)</f>
        <v>0</v>
      </c>
      <c r="L51" s="226"/>
      <c r="M51" s="226">
        <f>SUM(M52:M52)</f>
        <v>0</v>
      </c>
      <c r="N51" s="226"/>
      <c r="O51" s="226">
        <f>SUM(O52:O52)</f>
        <v>0</v>
      </c>
      <c r="P51" s="226"/>
      <c r="Q51" s="226">
        <f>SUM(Q52:Q52)</f>
        <v>0.69</v>
      </c>
      <c r="R51" s="226"/>
      <c r="S51" s="226"/>
      <c r="T51" s="226"/>
      <c r="U51" s="226"/>
      <c r="V51" s="226">
        <f>SUM(V52:V52)</f>
        <v>2.7</v>
      </c>
      <c r="W51" s="226"/>
      <c r="AG51" t="s">
        <v>210</v>
      </c>
    </row>
    <row r="52" spans="1:60" outlineLevel="1" x14ac:dyDescent="0.2">
      <c r="A52" s="240">
        <v>29</v>
      </c>
      <c r="B52" s="241" t="s">
        <v>356</v>
      </c>
      <c r="C52" s="250" t="s">
        <v>357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0.69347000000000003</v>
      </c>
      <c r="Q52" s="224">
        <f>ROUND(E52*P52,2)</f>
        <v>0.69</v>
      </c>
      <c r="R52" s="224"/>
      <c r="S52" s="224" t="s">
        <v>214</v>
      </c>
      <c r="T52" s="224" t="s">
        <v>233</v>
      </c>
      <c r="U52" s="224">
        <v>2.6989999999999998</v>
      </c>
      <c r="V52" s="224">
        <f>ROUND(E52*U52,2)</f>
        <v>2.7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227" t="s">
        <v>209</v>
      </c>
      <c r="B53" s="228" t="s">
        <v>141</v>
      </c>
      <c r="C53" s="247" t="s">
        <v>142</v>
      </c>
      <c r="D53" s="229"/>
      <c r="E53" s="230"/>
      <c r="F53" s="231"/>
      <c r="G53" s="232">
        <f>SUMIF(AG54:AG67,"&lt;&gt;NOR",G54:G67)</f>
        <v>0</v>
      </c>
      <c r="H53" s="226"/>
      <c r="I53" s="226">
        <f>SUM(I54:I67)</f>
        <v>0</v>
      </c>
      <c r="J53" s="226"/>
      <c r="K53" s="226">
        <f>SUM(K54:K67)</f>
        <v>0</v>
      </c>
      <c r="L53" s="226"/>
      <c r="M53" s="226">
        <f>SUM(M54:M67)</f>
        <v>0</v>
      </c>
      <c r="N53" s="226"/>
      <c r="O53" s="226">
        <f>SUM(O54:O67)</f>
        <v>6.9999999999999993E-2</v>
      </c>
      <c r="P53" s="226"/>
      <c r="Q53" s="226">
        <f>SUM(Q54:Q67)</f>
        <v>0.23</v>
      </c>
      <c r="R53" s="226"/>
      <c r="S53" s="226"/>
      <c r="T53" s="226"/>
      <c r="U53" s="226"/>
      <c r="V53" s="226">
        <f>SUM(V54:V67)</f>
        <v>11.75</v>
      </c>
      <c r="W53" s="226"/>
      <c r="AG53" t="s">
        <v>210</v>
      </c>
    </row>
    <row r="54" spans="1:60" outlineLevel="1" x14ac:dyDescent="0.2">
      <c r="A54" s="240">
        <v>30</v>
      </c>
      <c r="B54" s="241" t="s">
        <v>362</v>
      </c>
      <c r="C54" s="250" t="s">
        <v>363</v>
      </c>
      <c r="D54" s="242" t="s">
        <v>314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7.3999999999999999E-4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214</v>
      </c>
      <c r="T54" s="224" t="s">
        <v>233</v>
      </c>
      <c r="U54" s="224">
        <v>9.1110000000000007</v>
      </c>
      <c r="V54" s="224">
        <f>ROUND(E54*U54,2)</f>
        <v>9.11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31</v>
      </c>
      <c r="B55" s="241" t="s">
        <v>364</v>
      </c>
      <c r="C55" s="250" t="s">
        <v>365</v>
      </c>
      <c r="D55" s="242" t="s">
        <v>261</v>
      </c>
      <c r="E55" s="243">
        <v>5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3.6999999999999999E-4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214</v>
      </c>
      <c r="T55" s="224" t="s">
        <v>215</v>
      </c>
      <c r="U55" s="224">
        <v>3.1E-2</v>
      </c>
      <c r="V55" s="224">
        <f>ROUND(E55*U55,2)</f>
        <v>0.16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32</v>
      </c>
      <c r="B56" s="241" t="s">
        <v>366</v>
      </c>
      <c r="C56" s="250" t="s">
        <v>367</v>
      </c>
      <c r="D56" s="242" t="s">
        <v>314</v>
      </c>
      <c r="E56" s="243">
        <v>1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0.01</v>
      </c>
      <c r="O56" s="224">
        <f>ROUND(E56*N56,2)</f>
        <v>0.01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ht="22.5" outlineLevel="1" x14ac:dyDescent="0.2">
      <c r="A57" s="240">
        <v>33</v>
      </c>
      <c r="B57" s="241" t="s">
        <v>368</v>
      </c>
      <c r="C57" s="250" t="s">
        <v>369</v>
      </c>
      <c r="D57" s="242" t="s">
        <v>314</v>
      </c>
      <c r="E57" s="243">
        <v>1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221</v>
      </c>
      <c r="T57" s="224" t="s">
        <v>215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0">
        <v>34</v>
      </c>
      <c r="B58" s="241" t="s">
        <v>370</v>
      </c>
      <c r="C58" s="250" t="s">
        <v>371</v>
      </c>
      <c r="D58" s="242" t="s">
        <v>232</v>
      </c>
      <c r="E58" s="243">
        <v>1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2.0000000000000001E-4</v>
      </c>
      <c r="O58" s="224">
        <f>ROUND(E58*N58,2)</f>
        <v>0</v>
      </c>
      <c r="P58" s="224">
        <v>0.22625000000000001</v>
      </c>
      <c r="Q58" s="224">
        <f>ROUND(E58*P58,2)</f>
        <v>0.23</v>
      </c>
      <c r="R58" s="224"/>
      <c r="S58" s="224" t="s">
        <v>221</v>
      </c>
      <c r="T58" s="224" t="s">
        <v>233</v>
      </c>
      <c r="U58" s="224">
        <v>1.5449999999999999</v>
      </c>
      <c r="V58" s="224">
        <f>ROUND(E58*U58,2)</f>
        <v>1.55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ht="22.5" outlineLevel="1" x14ac:dyDescent="0.2">
      <c r="A59" s="240">
        <v>35</v>
      </c>
      <c r="B59" s="241" t="s">
        <v>372</v>
      </c>
      <c r="C59" s="250" t="s">
        <v>373</v>
      </c>
      <c r="D59" s="242" t="s">
        <v>277</v>
      </c>
      <c r="E59" s="243">
        <v>1</v>
      </c>
      <c r="F59" s="244"/>
      <c r="G59" s="245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2.0000000000000001E-4</v>
      </c>
      <c r="O59" s="224">
        <f>ROUND(E59*N59,2)</f>
        <v>0</v>
      </c>
      <c r="P59" s="224">
        <v>0</v>
      </c>
      <c r="Q59" s="224">
        <f>ROUND(E59*P59,2)</f>
        <v>0</v>
      </c>
      <c r="R59" s="224"/>
      <c r="S59" s="224" t="s">
        <v>221</v>
      </c>
      <c r="T59" s="224" t="s">
        <v>215</v>
      </c>
      <c r="U59" s="224">
        <v>0</v>
      </c>
      <c r="V59" s="224">
        <f>ROUND(E59*U59,2)</f>
        <v>0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248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40">
        <v>36</v>
      </c>
      <c r="B60" s="241" t="s">
        <v>374</v>
      </c>
      <c r="C60" s="250" t="s">
        <v>375</v>
      </c>
      <c r="D60" s="242" t="s">
        <v>277</v>
      </c>
      <c r="E60" s="243">
        <v>1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1E-4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221</v>
      </c>
      <c r="T60" s="224" t="s">
        <v>233</v>
      </c>
      <c r="U60" s="224">
        <v>0</v>
      </c>
      <c r="V60" s="224">
        <f>ROUND(E60*U60,2)</f>
        <v>0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248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ht="22.5" outlineLevel="1" x14ac:dyDescent="0.2">
      <c r="A61" s="240">
        <v>37</v>
      </c>
      <c r="B61" s="241" t="s">
        <v>376</v>
      </c>
      <c r="C61" s="250" t="s">
        <v>377</v>
      </c>
      <c r="D61" s="242" t="s">
        <v>277</v>
      </c>
      <c r="E61" s="243">
        <v>1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5.0000000000000001E-4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221</v>
      </c>
      <c r="T61" s="224" t="s">
        <v>215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248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ht="33.75" outlineLevel="1" x14ac:dyDescent="0.2">
      <c r="A62" s="240">
        <v>38</v>
      </c>
      <c r="B62" s="241" t="s">
        <v>378</v>
      </c>
      <c r="C62" s="250" t="s">
        <v>379</v>
      </c>
      <c r="D62" s="242" t="s">
        <v>277</v>
      </c>
      <c r="E62" s="243">
        <v>1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6.4000000000000001E-2</v>
      </c>
      <c r="O62" s="224">
        <f>ROUND(E62*N62,2)</f>
        <v>0.06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215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248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ht="22.5" outlineLevel="1" x14ac:dyDescent="0.2">
      <c r="A63" s="240">
        <v>39</v>
      </c>
      <c r="B63" s="241" t="s">
        <v>380</v>
      </c>
      <c r="C63" s="250" t="s">
        <v>381</v>
      </c>
      <c r="D63" s="242" t="s">
        <v>277</v>
      </c>
      <c r="E63" s="243">
        <v>1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1E-3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233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248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0">
        <v>40</v>
      </c>
      <c r="B64" s="241" t="s">
        <v>382</v>
      </c>
      <c r="C64" s="250" t="s">
        <v>383</v>
      </c>
      <c r="D64" s="242" t="s">
        <v>277</v>
      </c>
      <c r="E64" s="243">
        <v>1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2.0000000000000001E-4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233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248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40">
        <v>41</v>
      </c>
      <c r="B65" s="241" t="s">
        <v>384</v>
      </c>
      <c r="C65" s="250" t="s">
        <v>385</v>
      </c>
      <c r="D65" s="242" t="s">
        <v>277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2.9999999999999997E-4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233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0">
        <v>42</v>
      </c>
      <c r="B66" s="241" t="s">
        <v>386</v>
      </c>
      <c r="C66" s="250" t="s">
        <v>387</v>
      </c>
      <c r="D66" s="242" t="s">
        <v>255</v>
      </c>
      <c r="E66" s="243">
        <v>7.9089999999999994E-2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214</v>
      </c>
      <c r="T66" s="224" t="s">
        <v>233</v>
      </c>
      <c r="U66" s="224">
        <v>10.582000000000001</v>
      </c>
      <c r="V66" s="224">
        <f>ROUND(E66*U66,2)</f>
        <v>0.84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256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0">
        <v>43</v>
      </c>
      <c r="B67" s="241" t="s">
        <v>388</v>
      </c>
      <c r="C67" s="250" t="s">
        <v>389</v>
      </c>
      <c r="D67" s="242" t="s">
        <v>255</v>
      </c>
      <c r="E67" s="243">
        <v>7.9089999999999994E-2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214</v>
      </c>
      <c r="T67" s="224" t="s">
        <v>233</v>
      </c>
      <c r="U67" s="224">
        <v>1.1830000000000001</v>
      </c>
      <c r="V67" s="224">
        <f>ROUND(E67*U67,2)</f>
        <v>0.09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256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x14ac:dyDescent="0.2">
      <c r="A68" s="227" t="s">
        <v>209</v>
      </c>
      <c r="B68" s="228" t="s">
        <v>143</v>
      </c>
      <c r="C68" s="247" t="s">
        <v>144</v>
      </c>
      <c r="D68" s="229"/>
      <c r="E68" s="230"/>
      <c r="F68" s="231"/>
      <c r="G68" s="232">
        <f>SUMIF(AG69:AG77,"&lt;&gt;NOR",G69:G77)</f>
        <v>0</v>
      </c>
      <c r="H68" s="226"/>
      <c r="I68" s="226">
        <f>SUM(I69:I77)</f>
        <v>0</v>
      </c>
      <c r="J68" s="226"/>
      <c r="K68" s="226">
        <f>SUM(K69:K77)</f>
        <v>0</v>
      </c>
      <c r="L68" s="226"/>
      <c r="M68" s="226">
        <f>SUM(M69:M77)</f>
        <v>0</v>
      </c>
      <c r="N68" s="226"/>
      <c r="O68" s="226">
        <f>SUM(O69:O77)</f>
        <v>0.02</v>
      </c>
      <c r="P68" s="226"/>
      <c r="Q68" s="226">
        <f>SUM(Q69:Q77)</f>
        <v>0</v>
      </c>
      <c r="R68" s="226"/>
      <c r="S68" s="226"/>
      <c r="T68" s="226"/>
      <c r="U68" s="226"/>
      <c r="V68" s="226">
        <f>SUM(V69:V77)</f>
        <v>1.99</v>
      </c>
      <c r="W68" s="226"/>
      <c r="AG68" t="s">
        <v>210</v>
      </c>
    </row>
    <row r="69" spans="1:60" outlineLevel="1" x14ac:dyDescent="0.2">
      <c r="A69" s="240">
        <v>44</v>
      </c>
      <c r="B69" s="241" t="s">
        <v>390</v>
      </c>
      <c r="C69" s="250" t="s">
        <v>391</v>
      </c>
      <c r="D69" s="242" t="s">
        <v>232</v>
      </c>
      <c r="E69" s="243">
        <v>1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214</v>
      </c>
      <c r="T69" s="224" t="s">
        <v>233</v>
      </c>
      <c r="U69" s="224">
        <v>0.98</v>
      </c>
      <c r="V69" s="224">
        <f>ROUND(E69*U69,2)</f>
        <v>0.98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234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0">
        <v>45</v>
      </c>
      <c r="B70" s="241" t="s">
        <v>1005</v>
      </c>
      <c r="C70" s="250" t="s">
        <v>1006</v>
      </c>
      <c r="D70" s="242" t="s">
        <v>232</v>
      </c>
      <c r="E70" s="243">
        <v>1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214</v>
      </c>
      <c r="T70" s="224" t="s">
        <v>233</v>
      </c>
      <c r="U70" s="224">
        <v>0.23</v>
      </c>
      <c r="V70" s="224">
        <f>ROUND(E70*U70,2)</f>
        <v>0.23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40">
        <v>46</v>
      </c>
      <c r="B71" s="241" t="s">
        <v>1018</v>
      </c>
      <c r="C71" s="250" t="s">
        <v>1019</v>
      </c>
      <c r="D71" s="242" t="s">
        <v>314</v>
      </c>
      <c r="E71" s="243">
        <v>1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5.2999999999999998E-4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214</v>
      </c>
      <c r="T71" s="224" t="s">
        <v>215</v>
      </c>
      <c r="U71" s="224">
        <v>0.25</v>
      </c>
      <c r="V71" s="224">
        <f>ROUND(E71*U71,2)</f>
        <v>0.25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234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47</v>
      </c>
      <c r="B72" s="241" t="s">
        <v>394</v>
      </c>
      <c r="C72" s="250" t="s">
        <v>395</v>
      </c>
      <c r="D72" s="242" t="s">
        <v>232</v>
      </c>
      <c r="E72" s="243">
        <v>1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6.9999999999999994E-5</v>
      </c>
      <c r="O72" s="224">
        <f>ROUND(E72*N72,2)</f>
        <v>0</v>
      </c>
      <c r="P72" s="224">
        <v>4.4999999999999997E-3</v>
      </c>
      <c r="Q72" s="224">
        <f>ROUND(E72*P72,2)</f>
        <v>0</v>
      </c>
      <c r="R72" s="224"/>
      <c r="S72" s="224" t="s">
        <v>214</v>
      </c>
      <c r="T72" s="224" t="s">
        <v>215</v>
      </c>
      <c r="U72" s="224">
        <v>0.42</v>
      </c>
      <c r="V72" s="224">
        <f>ROUND(E72*U72,2)</f>
        <v>0.42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ht="33.75" outlineLevel="1" x14ac:dyDescent="0.2">
      <c r="A73" s="240">
        <v>48</v>
      </c>
      <c r="B73" s="241" t="s">
        <v>396</v>
      </c>
      <c r="C73" s="250" t="s">
        <v>397</v>
      </c>
      <c r="D73" s="242" t="s">
        <v>232</v>
      </c>
      <c r="E73" s="243">
        <v>1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3.1E-4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221</v>
      </c>
      <c r="T73" s="224" t="s">
        <v>215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248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40">
        <v>49</v>
      </c>
      <c r="B74" s="241" t="s">
        <v>1020</v>
      </c>
      <c r="C74" s="250" t="s">
        <v>1021</v>
      </c>
      <c r="D74" s="242" t="s">
        <v>277</v>
      </c>
      <c r="E74" s="243">
        <v>1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4.7999999999999996E-3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221</v>
      </c>
      <c r="T74" s="224" t="s">
        <v>215</v>
      </c>
      <c r="U74" s="224">
        <v>0</v>
      </c>
      <c r="V74" s="224">
        <f>ROUND(E74*U74,2)</f>
        <v>0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248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0">
        <v>50</v>
      </c>
      <c r="B75" s="241" t="s">
        <v>400</v>
      </c>
      <c r="C75" s="250" t="s">
        <v>401</v>
      </c>
      <c r="D75" s="242" t="s">
        <v>277</v>
      </c>
      <c r="E75" s="243">
        <v>1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0.02</v>
      </c>
      <c r="O75" s="224">
        <f>ROUND(E75*N75,2)</f>
        <v>0.02</v>
      </c>
      <c r="P75" s="224">
        <v>0</v>
      </c>
      <c r="Q75" s="224">
        <f>ROUND(E75*P75,2)</f>
        <v>0</v>
      </c>
      <c r="R75" s="224"/>
      <c r="S75" s="224" t="s">
        <v>221</v>
      </c>
      <c r="T75" s="224" t="s">
        <v>215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248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0">
        <v>51</v>
      </c>
      <c r="B76" s="241" t="s">
        <v>402</v>
      </c>
      <c r="C76" s="250" t="s">
        <v>403</v>
      </c>
      <c r="D76" s="242" t="s">
        <v>255</v>
      </c>
      <c r="E76" s="243">
        <v>2.571E-2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0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214</v>
      </c>
      <c r="T76" s="224" t="s">
        <v>233</v>
      </c>
      <c r="U76" s="224">
        <v>4.0430000000000001</v>
      </c>
      <c r="V76" s="224">
        <f>ROUND(E76*U76,2)</f>
        <v>0.1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256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40">
        <v>52</v>
      </c>
      <c r="B77" s="241" t="s">
        <v>404</v>
      </c>
      <c r="C77" s="250" t="s">
        <v>405</v>
      </c>
      <c r="D77" s="242" t="s">
        <v>255</v>
      </c>
      <c r="E77" s="243">
        <v>2.571E-2</v>
      </c>
      <c r="F77" s="244"/>
      <c r="G77" s="245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214</v>
      </c>
      <c r="T77" s="224" t="s">
        <v>233</v>
      </c>
      <c r="U77" s="224">
        <v>0.48899999999999999</v>
      </c>
      <c r="V77" s="224">
        <f>ROUND(E77*U77,2)</f>
        <v>0.01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256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x14ac:dyDescent="0.2">
      <c r="A78" s="227" t="s">
        <v>209</v>
      </c>
      <c r="B78" s="228" t="s">
        <v>145</v>
      </c>
      <c r="C78" s="247" t="s">
        <v>146</v>
      </c>
      <c r="D78" s="229"/>
      <c r="E78" s="230"/>
      <c r="F78" s="231"/>
      <c r="G78" s="232">
        <f>SUMIF(AG79:AG89,"&lt;&gt;NOR",G79:G89)</f>
        <v>0</v>
      </c>
      <c r="H78" s="226"/>
      <c r="I78" s="226">
        <f>SUM(I79:I89)</f>
        <v>0</v>
      </c>
      <c r="J78" s="226"/>
      <c r="K78" s="226">
        <f>SUM(K79:K89)</f>
        <v>0</v>
      </c>
      <c r="L78" s="226"/>
      <c r="M78" s="226">
        <f>SUM(M79:M89)</f>
        <v>0</v>
      </c>
      <c r="N78" s="226"/>
      <c r="O78" s="226">
        <f>SUM(O79:O89)</f>
        <v>0.24000000000000002</v>
      </c>
      <c r="P78" s="226"/>
      <c r="Q78" s="226">
        <f>SUM(Q79:Q89)</f>
        <v>0.04</v>
      </c>
      <c r="R78" s="226"/>
      <c r="S78" s="226"/>
      <c r="T78" s="226"/>
      <c r="U78" s="226"/>
      <c r="V78" s="226">
        <f>SUM(V79:V89)</f>
        <v>9.9599999999999991</v>
      </c>
      <c r="W78" s="226"/>
      <c r="AG78" t="s">
        <v>210</v>
      </c>
    </row>
    <row r="79" spans="1:60" outlineLevel="1" x14ac:dyDescent="0.2">
      <c r="A79" s="233">
        <v>53</v>
      </c>
      <c r="B79" s="234" t="s">
        <v>408</v>
      </c>
      <c r="C79" s="248" t="s">
        <v>409</v>
      </c>
      <c r="D79" s="235" t="s">
        <v>261</v>
      </c>
      <c r="E79" s="236">
        <v>18</v>
      </c>
      <c r="F79" s="237"/>
      <c r="G79" s="238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7.4200000000000004E-3</v>
      </c>
      <c r="O79" s="224">
        <f>ROUND(E79*N79,2)</f>
        <v>0.13</v>
      </c>
      <c r="P79" s="224">
        <v>0</v>
      </c>
      <c r="Q79" s="224">
        <f>ROUND(E79*P79,2)</f>
        <v>0</v>
      </c>
      <c r="R79" s="224"/>
      <c r="S79" s="224" t="s">
        <v>214</v>
      </c>
      <c r="T79" s="224" t="s">
        <v>233</v>
      </c>
      <c r="U79" s="224">
        <v>0.42099999999999999</v>
      </c>
      <c r="V79" s="224">
        <f>ROUND(E79*U79,2)</f>
        <v>7.58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234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1"/>
      <c r="B80" s="222"/>
      <c r="C80" s="249" t="s">
        <v>335</v>
      </c>
      <c r="D80" s="239"/>
      <c r="E80" s="239"/>
      <c r="F80" s="239"/>
      <c r="G80" s="239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218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ht="22.5" outlineLevel="1" x14ac:dyDescent="0.2">
      <c r="A81" s="240">
        <v>54</v>
      </c>
      <c r="B81" s="241" t="s">
        <v>410</v>
      </c>
      <c r="C81" s="250" t="s">
        <v>411</v>
      </c>
      <c r="D81" s="242" t="s">
        <v>261</v>
      </c>
      <c r="E81" s="243">
        <v>8</v>
      </c>
      <c r="F81" s="244"/>
      <c r="G81" s="245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5.0000000000000002E-5</v>
      </c>
      <c r="O81" s="224">
        <f>ROUND(E81*N81,2)</f>
        <v>0</v>
      </c>
      <c r="P81" s="224">
        <v>5.3200000000000001E-3</v>
      </c>
      <c r="Q81" s="224">
        <f>ROUND(E81*P81,2)</f>
        <v>0.04</v>
      </c>
      <c r="R81" s="224"/>
      <c r="S81" s="224" t="s">
        <v>214</v>
      </c>
      <c r="T81" s="224" t="s">
        <v>233</v>
      </c>
      <c r="U81" s="224">
        <v>0.10299999999999999</v>
      </c>
      <c r="V81" s="224">
        <f>ROUND(E81*U81,2)</f>
        <v>0.82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234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33">
        <v>55</v>
      </c>
      <c r="B82" s="234" t="s">
        <v>412</v>
      </c>
      <c r="C82" s="248" t="s">
        <v>413</v>
      </c>
      <c r="D82" s="235" t="s">
        <v>261</v>
      </c>
      <c r="E82" s="236">
        <v>12</v>
      </c>
      <c r="F82" s="237"/>
      <c r="G82" s="238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0</v>
      </c>
      <c r="O82" s="224">
        <f>ROUND(E82*N82,2)</f>
        <v>0</v>
      </c>
      <c r="P82" s="224">
        <v>0</v>
      </c>
      <c r="Q82" s="224">
        <f>ROUND(E82*P82,2)</f>
        <v>0</v>
      </c>
      <c r="R82" s="224"/>
      <c r="S82" s="224" t="s">
        <v>214</v>
      </c>
      <c r="T82" s="224" t="s">
        <v>215</v>
      </c>
      <c r="U82" s="224">
        <v>1.7999999999999999E-2</v>
      </c>
      <c r="V82" s="224">
        <f>ROUND(E82*U82,2)</f>
        <v>0.22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234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1"/>
      <c r="B83" s="222"/>
      <c r="C83" s="249" t="s">
        <v>329</v>
      </c>
      <c r="D83" s="239"/>
      <c r="E83" s="239"/>
      <c r="F83" s="239"/>
      <c r="G83" s="239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218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40">
        <v>56</v>
      </c>
      <c r="B84" s="241" t="s">
        <v>414</v>
      </c>
      <c r="C84" s="250" t="s">
        <v>415</v>
      </c>
      <c r="D84" s="242" t="s">
        <v>314</v>
      </c>
      <c r="E84" s="243">
        <v>1</v>
      </c>
      <c r="F84" s="244"/>
      <c r="G84" s="245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3.8999999999999999E-4</v>
      </c>
      <c r="O84" s="224">
        <f>ROUND(E84*N84,2)</f>
        <v>0</v>
      </c>
      <c r="P84" s="224">
        <v>0</v>
      </c>
      <c r="Q84" s="224">
        <f>ROUND(E84*P84,2)</f>
        <v>0</v>
      </c>
      <c r="R84" s="224"/>
      <c r="S84" s="224" t="s">
        <v>221</v>
      </c>
      <c r="T84" s="224" t="s">
        <v>215</v>
      </c>
      <c r="U84" s="224">
        <v>0.24199999999999999</v>
      </c>
      <c r="V84" s="224">
        <f>ROUND(E84*U84,2)</f>
        <v>0.24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234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57</v>
      </c>
      <c r="B85" s="241" t="s">
        <v>416</v>
      </c>
      <c r="C85" s="250" t="s">
        <v>417</v>
      </c>
      <c r="D85" s="242" t="s">
        <v>314</v>
      </c>
      <c r="E85" s="243">
        <v>1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0.01</v>
      </c>
      <c r="O85" s="224">
        <f>ROUND(E85*N85,2)</f>
        <v>0.01</v>
      </c>
      <c r="P85" s="224">
        <v>0</v>
      </c>
      <c r="Q85" s="224">
        <f>ROUND(E85*P85,2)</f>
        <v>0</v>
      </c>
      <c r="R85" s="224"/>
      <c r="S85" s="224" t="s">
        <v>221</v>
      </c>
      <c r="T85" s="224" t="s">
        <v>215</v>
      </c>
      <c r="U85" s="224">
        <v>0</v>
      </c>
      <c r="V85" s="224">
        <f>ROUND(E85*U85,2)</f>
        <v>0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234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58</v>
      </c>
      <c r="B86" s="241" t="s">
        <v>418</v>
      </c>
      <c r="C86" s="250" t="s">
        <v>419</v>
      </c>
      <c r="D86" s="242" t="s">
        <v>314</v>
      </c>
      <c r="E86" s="243">
        <v>1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</v>
      </c>
      <c r="O86" s="224">
        <f>ROUND(E86*N86,2)</f>
        <v>0</v>
      </c>
      <c r="P86" s="224">
        <v>0</v>
      </c>
      <c r="Q86" s="224">
        <f>ROUND(E86*P86,2)</f>
        <v>0</v>
      </c>
      <c r="R86" s="224"/>
      <c r="S86" s="224" t="s">
        <v>221</v>
      </c>
      <c r="T86" s="224" t="s">
        <v>215</v>
      </c>
      <c r="U86" s="224">
        <v>3.1E-2</v>
      </c>
      <c r="V86" s="224">
        <f>ROUND(E86*U86,2)</f>
        <v>0.03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234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ht="22.5" outlineLevel="1" x14ac:dyDescent="0.2">
      <c r="A87" s="240">
        <v>59</v>
      </c>
      <c r="B87" s="241" t="s">
        <v>420</v>
      </c>
      <c r="C87" s="250" t="s">
        <v>421</v>
      </c>
      <c r="D87" s="242" t="s">
        <v>314</v>
      </c>
      <c r="E87" s="243">
        <v>1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0.1</v>
      </c>
      <c r="O87" s="224">
        <f>ROUND(E87*N87,2)</f>
        <v>0.1</v>
      </c>
      <c r="P87" s="224">
        <v>0</v>
      </c>
      <c r="Q87" s="224">
        <f>ROUND(E87*P87,2)</f>
        <v>0</v>
      </c>
      <c r="R87" s="224"/>
      <c r="S87" s="224" t="s">
        <v>221</v>
      </c>
      <c r="T87" s="224" t="s">
        <v>215</v>
      </c>
      <c r="U87" s="224">
        <v>0</v>
      </c>
      <c r="V87" s="224">
        <f>ROUND(E87*U87,2)</f>
        <v>0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248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40">
        <v>60</v>
      </c>
      <c r="B88" s="241" t="s">
        <v>422</v>
      </c>
      <c r="C88" s="250" t="s">
        <v>423</v>
      </c>
      <c r="D88" s="242" t="s">
        <v>255</v>
      </c>
      <c r="E88" s="243">
        <v>0.24435000000000001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214</v>
      </c>
      <c r="T88" s="224" t="s">
        <v>233</v>
      </c>
      <c r="U88" s="224">
        <v>3.5630000000000002</v>
      </c>
      <c r="V88" s="224">
        <f>ROUND(E88*U88,2)</f>
        <v>0.87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256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61</v>
      </c>
      <c r="B89" s="241" t="s">
        <v>424</v>
      </c>
      <c r="C89" s="250" t="s">
        <v>425</v>
      </c>
      <c r="D89" s="242" t="s">
        <v>255</v>
      </c>
      <c r="E89" s="243">
        <v>0.24435000000000001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0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214</v>
      </c>
      <c r="T89" s="224" t="s">
        <v>233</v>
      </c>
      <c r="U89" s="224">
        <v>0.81599999999999995</v>
      </c>
      <c r="V89" s="224">
        <f>ROUND(E89*U89,2)</f>
        <v>0.2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256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x14ac:dyDescent="0.2">
      <c r="A90" s="227" t="s">
        <v>209</v>
      </c>
      <c r="B90" s="228" t="s">
        <v>147</v>
      </c>
      <c r="C90" s="247" t="s">
        <v>148</v>
      </c>
      <c r="D90" s="229"/>
      <c r="E90" s="230"/>
      <c r="F90" s="231"/>
      <c r="G90" s="232">
        <f>SUMIF(AG91:AG102,"&lt;&gt;NOR",G91:G102)</f>
        <v>0</v>
      </c>
      <c r="H90" s="226"/>
      <c r="I90" s="226">
        <f>SUM(I91:I102)</f>
        <v>0</v>
      </c>
      <c r="J90" s="226"/>
      <c r="K90" s="226">
        <f>SUM(K91:K102)</f>
        <v>0</v>
      </c>
      <c r="L90" s="226"/>
      <c r="M90" s="226">
        <f>SUM(M91:M102)</f>
        <v>0</v>
      </c>
      <c r="N90" s="226"/>
      <c r="O90" s="226">
        <f>SUM(O91:O102)</f>
        <v>0</v>
      </c>
      <c r="P90" s="226"/>
      <c r="Q90" s="226">
        <f>SUM(Q91:Q102)</f>
        <v>0.02</v>
      </c>
      <c r="R90" s="226"/>
      <c r="S90" s="226"/>
      <c r="T90" s="226"/>
      <c r="U90" s="226"/>
      <c r="V90" s="226">
        <f>SUM(V91:V102)</f>
        <v>4.0200000000000005</v>
      </c>
      <c r="W90" s="226"/>
      <c r="AG90" t="s">
        <v>210</v>
      </c>
    </row>
    <row r="91" spans="1:60" outlineLevel="1" x14ac:dyDescent="0.2">
      <c r="A91" s="240">
        <v>62</v>
      </c>
      <c r="B91" s="241" t="s">
        <v>426</v>
      </c>
      <c r="C91" s="250" t="s">
        <v>427</v>
      </c>
      <c r="D91" s="242" t="s">
        <v>232</v>
      </c>
      <c r="E91" s="243">
        <v>2</v>
      </c>
      <c r="F91" s="244"/>
      <c r="G91" s="245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0</v>
      </c>
      <c r="O91" s="224">
        <f>ROUND(E91*N91,2)</f>
        <v>0</v>
      </c>
      <c r="P91" s="224">
        <v>0</v>
      </c>
      <c r="Q91" s="224">
        <f>ROUND(E91*P91,2)</f>
        <v>0</v>
      </c>
      <c r="R91" s="224"/>
      <c r="S91" s="224" t="s">
        <v>214</v>
      </c>
      <c r="T91" s="224" t="s">
        <v>233</v>
      </c>
      <c r="U91" s="224">
        <v>5.0999999999999997E-2</v>
      </c>
      <c r="V91" s="224">
        <f>ROUND(E91*U91,2)</f>
        <v>0.1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234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40">
        <v>63</v>
      </c>
      <c r="B92" s="241" t="s">
        <v>428</v>
      </c>
      <c r="C92" s="250" t="s">
        <v>429</v>
      </c>
      <c r="D92" s="242" t="s">
        <v>232</v>
      </c>
      <c r="E92" s="243">
        <v>2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0</v>
      </c>
      <c r="O92" s="224">
        <f>ROUND(E92*N92,2)</f>
        <v>0</v>
      </c>
      <c r="P92" s="224">
        <v>0</v>
      </c>
      <c r="Q92" s="224">
        <f>ROUND(E92*P92,2)</f>
        <v>0</v>
      </c>
      <c r="R92" s="224"/>
      <c r="S92" s="224" t="s">
        <v>214</v>
      </c>
      <c r="T92" s="224" t="s">
        <v>233</v>
      </c>
      <c r="U92" s="224">
        <v>5.0999999999999997E-2</v>
      </c>
      <c r="V92" s="224">
        <f>ROUND(E92*U92,2)</f>
        <v>0.1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234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0">
        <v>64</v>
      </c>
      <c r="B93" s="241" t="s">
        <v>430</v>
      </c>
      <c r="C93" s="250" t="s">
        <v>431</v>
      </c>
      <c r="D93" s="242" t="s">
        <v>232</v>
      </c>
      <c r="E93" s="243">
        <v>1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0</v>
      </c>
      <c r="O93" s="224">
        <f>ROUND(E93*N93,2)</f>
        <v>0</v>
      </c>
      <c r="P93" s="224">
        <v>0</v>
      </c>
      <c r="Q93" s="224">
        <f>ROUND(E93*P93,2)</f>
        <v>0</v>
      </c>
      <c r="R93" s="224"/>
      <c r="S93" s="224" t="s">
        <v>214</v>
      </c>
      <c r="T93" s="224" t="s">
        <v>233</v>
      </c>
      <c r="U93" s="224">
        <v>0.20599999999999999</v>
      </c>
      <c r="V93" s="224">
        <f>ROUND(E93*U93,2)</f>
        <v>0.21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234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40">
        <v>65</v>
      </c>
      <c r="B94" s="241" t="s">
        <v>432</v>
      </c>
      <c r="C94" s="250" t="s">
        <v>433</v>
      </c>
      <c r="D94" s="242" t="s">
        <v>232</v>
      </c>
      <c r="E94" s="243">
        <v>4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214</v>
      </c>
      <c r="T94" s="224" t="s">
        <v>233</v>
      </c>
      <c r="U94" s="224">
        <v>0.22700000000000001</v>
      </c>
      <c r="V94" s="224">
        <f>ROUND(E94*U94,2)</f>
        <v>0.91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234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40">
        <v>66</v>
      </c>
      <c r="B95" s="241" t="s">
        <v>434</v>
      </c>
      <c r="C95" s="250" t="s">
        <v>435</v>
      </c>
      <c r="D95" s="242" t="s">
        <v>232</v>
      </c>
      <c r="E95" s="243">
        <v>6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2.1000000000000001E-4</v>
      </c>
      <c r="O95" s="224">
        <f>ROUND(E95*N95,2)</f>
        <v>0</v>
      </c>
      <c r="P95" s="224">
        <v>3.5000000000000001E-3</v>
      </c>
      <c r="Q95" s="224">
        <f>ROUND(E95*P95,2)</f>
        <v>0.02</v>
      </c>
      <c r="R95" s="224"/>
      <c r="S95" s="224" t="s">
        <v>214</v>
      </c>
      <c r="T95" s="224" t="s">
        <v>233</v>
      </c>
      <c r="U95" s="224">
        <v>0.374</v>
      </c>
      <c r="V95" s="224">
        <f>ROUND(E95*U95,2)</f>
        <v>2.2400000000000002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234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22.5" outlineLevel="1" x14ac:dyDescent="0.2">
      <c r="A96" s="240">
        <v>67</v>
      </c>
      <c r="B96" s="241" t="s">
        <v>436</v>
      </c>
      <c r="C96" s="250" t="s">
        <v>941</v>
      </c>
      <c r="D96" s="242" t="s">
        <v>232</v>
      </c>
      <c r="E96" s="243">
        <v>1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2.5699999999999998E-3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221</v>
      </c>
      <c r="T96" s="224" t="s">
        <v>233</v>
      </c>
      <c r="U96" s="224">
        <v>0.433</v>
      </c>
      <c r="V96" s="224">
        <f>ROUND(E96*U96,2)</f>
        <v>0.43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234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ht="22.5" outlineLevel="1" x14ac:dyDescent="0.2">
      <c r="A97" s="240">
        <v>68</v>
      </c>
      <c r="B97" s="241" t="s">
        <v>438</v>
      </c>
      <c r="C97" s="250" t="s">
        <v>439</v>
      </c>
      <c r="D97" s="242" t="s">
        <v>232</v>
      </c>
      <c r="E97" s="243">
        <v>2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6.9999999999999994E-5</v>
      </c>
      <c r="O97" s="224">
        <f>ROUND(E97*N97,2)</f>
        <v>0</v>
      </c>
      <c r="P97" s="224">
        <v>0</v>
      </c>
      <c r="Q97" s="224">
        <f>ROUND(E97*P97,2)</f>
        <v>0</v>
      </c>
      <c r="R97" s="224"/>
      <c r="S97" s="224" t="s">
        <v>221</v>
      </c>
      <c r="T97" s="224" t="s">
        <v>298</v>
      </c>
      <c r="U97" s="224">
        <v>0</v>
      </c>
      <c r="V97" s="224">
        <f>ROUND(E97*U97,2)</f>
        <v>0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248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40">
        <v>69</v>
      </c>
      <c r="B98" s="241" t="s">
        <v>440</v>
      </c>
      <c r="C98" s="250" t="s">
        <v>441</v>
      </c>
      <c r="D98" s="242" t="s">
        <v>232</v>
      </c>
      <c r="E98" s="243">
        <v>3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4.8000000000000001E-4</v>
      </c>
      <c r="O98" s="224">
        <f>ROUND(E98*N98,2)</f>
        <v>0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298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248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40">
        <v>70</v>
      </c>
      <c r="B99" s="241" t="s">
        <v>346</v>
      </c>
      <c r="C99" s="250" t="s">
        <v>347</v>
      </c>
      <c r="D99" s="242" t="s">
        <v>232</v>
      </c>
      <c r="E99" s="243">
        <v>2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1.9000000000000001E-4</v>
      </c>
      <c r="O99" s="224">
        <f>ROUND(E99*N99,2)</f>
        <v>0</v>
      </c>
      <c r="P99" s="224">
        <v>0</v>
      </c>
      <c r="Q99" s="224">
        <f>ROUND(E99*P99,2)</f>
        <v>0</v>
      </c>
      <c r="R99" s="224"/>
      <c r="S99" s="224" t="s">
        <v>221</v>
      </c>
      <c r="T99" s="224" t="s">
        <v>298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248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40">
        <v>71</v>
      </c>
      <c r="B100" s="241" t="s">
        <v>442</v>
      </c>
      <c r="C100" s="250" t="s">
        <v>443</v>
      </c>
      <c r="D100" s="242" t="s">
        <v>232</v>
      </c>
      <c r="E100" s="243">
        <v>1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4.6000000000000001E-4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221</v>
      </c>
      <c r="T100" s="224" t="s">
        <v>298</v>
      </c>
      <c r="U100" s="224">
        <v>0</v>
      </c>
      <c r="V100" s="224">
        <f>ROUND(E100*U100,2)</f>
        <v>0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248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40">
        <v>72</v>
      </c>
      <c r="B101" s="241" t="s">
        <v>444</v>
      </c>
      <c r="C101" s="250" t="s">
        <v>445</v>
      </c>
      <c r="D101" s="242" t="s">
        <v>255</v>
      </c>
      <c r="E101" s="243">
        <v>6.2500000000000003E-3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214</v>
      </c>
      <c r="T101" s="224" t="s">
        <v>233</v>
      </c>
      <c r="U101" s="224">
        <v>2.5750000000000002</v>
      </c>
      <c r="V101" s="224">
        <f>ROUND(E101*U101,2)</f>
        <v>0.02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256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40">
        <v>73</v>
      </c>
      <c r="B102" s="241" t="s">
        <v>446</v>
      </c>
      <c r="C102" s="250" t="s">
        <v>447</v>
      </c>
      <c r="D102" s="242" t="s">
        <v>255</v>
      </c>
      <c r="E102" s="243">
        <v>6.2500000000000003E-3</v>
      </c>
      <c r="F102" s="244"/>
      <c r="G102" s="245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214</v>
      </c>
      <c r="T102" s="224" t="s">
        <v>233</v>
      </c>
      <c r="U102" s="224">
        <v>1.355</v>
      </c>
      <c r="V102" s="224">
        <f>ROUND(E102*U102,2)</f>
        <v>0.01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256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x14ac:dyDescent="0.2">
      <c r="A103" s="227" t="s">
        <v>209</v>
      </c>
      <c r="B103" s="228" t="s">
        <v>153</v>
      </c>
      <c r="C103" s="247" t="s">
        <v>154</v>
      </c>
      <c r="D103" s="229"/>
      <c r="E103" s="230"/>
      <c r="F103" s="231"/>
      <c r="G103" s="232">
        <f>SUMIF(AG104:AG105,"&lt;&gt;NOR",G104:G105)</f>
        <v>0</v>
      </c>
      <c r="H103" s="226"/>
      <c r="I103" s="226">
        <f>SUM(I104:I105)</f>
        <v>0</v>
      </c>
      <c r="J103" s="226"/>
      <c r="K103" s="226">
        <f>SUM(K104:K105)</f>
        <v>0</v>
      </c>
      <c r="L103" s="226"/>
      <c r="M103" s="226">
        <f>SUM(M104:M105)</f>
        <v>0</v>
      </c>
      <c r="N103" s="226"/>
      <c r="O103" s="226">
        <f>SUM(O104:O105)</f>
        <v>0</v>
      </c>
      <c r="P103" s="226"/>
      <c r="Q103" s="226">
        <f>SUM(Q104:Q105)</f>
        <v>0</v>
      </c>
      <c r="R103" s="226"/>
      <c r="S103" s="226"/>
      <c r="T103" s="226"/>
      <c r="U103" s="226"/>
      <c r="V103" s="226">
        <f>SUM(V104:V105)</f>
        <v>3.04</v>
      </c>
      <c r="W103" s="226"/>
      <c r="AG103" t="s">
        <v>210</v>
      </c>
    </row>
    <row r="104" spans="1:60" outlineLevel="1" x14ac:dyDescent="0.2">
      <c r="A104" s="240">
        <v>74</v>
      </c>
      <c r="B104" s="241" t="s">
        <v>448</v>
      </c>
      <c r="C104" s="250" t="s">
        <v>449</v>
      </c>
      <c r="D104" s="242" t="s">
        <v>450</v>
      </c>
      <c r="E104" s="243">
        <v>10</v>
      </c>
      <c r="F104" s="244"/>
      <c r="G104" s="245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6.0000000000000002E-5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214</v>
      </c>
      <c r="T104" s="224" t="s">
        <v>233</v>
      </c>
      <c r="U104" s="224">
        <v>0.30399999999999999</v>
      </c>
      <c r="V104" s="224">
        <f>ROUND(E104*U104,2)</f>
        <v>3.04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234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40">
        <v>75</v>
      </c>
      <c r="B105" s="241" t="s">
        <v>451</v>
      </c>
      <c r="C105" s="250" t="s">
        <v>452</v>
      </c>
      <c r="D105" s="242" t="s">
        <v>255</v>
      </c>
      <c r="E105" s="243">
        <v>5.9999999999999995E-4</v>
      </c>
      <c r="F105" s="244"/>
      <c r="G105" s="245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0</v>
      </c>
      <c r="O105" s="224">
        <f>ROUND(E105*N105,2)</f>
        <v>0</v>
      </c>
      <c r="P105" s="224">
        <v>0</v>
      </c>
      <c r="Q105" s="224">
        <f>ROUND(E105*P105,2)</f>
        <v>0</v>
      </c>
      <c r="R105" s="224"/>
      <c r="S105" s="224" t="s">
        <v>214</v>
      </c>
      <c r="T105" s="224" t="s">
        <v>233</v>
      </c>
      <c r="U105" s="224">
        <v>3.0059999999999998</v>
      </c>
      <c r="V105" s="224">
        <f>ROUND(E105*U105,2)</f>
        <v>0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256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x14ac:dyDescent="0.2">
      <c r="A106" s="227" t="s">
        <v>209</v>
      </c>
      <c r="B106" s="228" t="s">
        <v>155</v>
      </c>
      <c r="C106" s="247" t="s">
        <v>156</v>
      </c>
      <c r="D106" s="229"/>
      <c r="E106" s="230"/>
      <c r="F106" s="231"/>
      <c r="G106" s="232">
        <f>SUMIF(AG107:AG109,"&lt;&gt;NOR",G107:G109)</f>
        <v>0</v>
      </c>
      <c r="H106" s="226"/>
      <c r="I106" s="226">
        <f>SUM(I107:I109)</f>
        <v>0</v>
      </c>
      <c r="J106" s="226"/>
      <c r="K106" s="226">
        <f>SUM(K107:K109)</f>
        <v>0</v>
      </c>
      <c r="L106" s="226"/>
      <c r="M106" s="226">
        <f>SUM(M107:M109)</f>
        <v>0</v>
      </c>
      <c r="N106" s="226"/>
      <c r="O106" s="226">
        <f>SUM(O107:O109)</f>
        <v>0</v>
      </c>
      <c r="P106" s="226"/>
      <c r="Q106" s="226">
        <f>SUM(Q107:Q109)</f>
        <v>0</v>
      </c>
      <c r="R106" s="226"/>
      <c r="S106" s="226"/>
      <c r="T106" s="226"/>
      <c r="U106" s="226"/>
      <c r="V106" s="226">
        <f>SUM(V107:V109)</f>
        <v>2.4899999999999998</v>
      </c>
      <c r="W106" s="226"/>
      <c r="AG106" t="s">
        <v>210</v>
      </c>
    </row>
    <row r="107" spans="1:60" outlineLevel="1" x14ac:dyDescent="0.2">
      <c r="A107" s="233">
        <v>76</v>
      </c>
      <c r="B107" s="234" t="s">
        <v>453</v>
      </c>
      <c r="C107" s="248" t="s">
        <v>454</v>
      </c>
      <c r="D107" s="235" t="s">
        <v>241</v>
      </c>
      <c r="E107" s="236">
        <v>1</v>
      </c>
      <c r="F107" s="237"/>
      <c r="G107" s="238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3.1E-4</v>
      </c>
      <c r="O107" s="224">
        <f>ROUND(E107*N107,2)</f>
        <v>0</v>
      </c>
      <c r="P107" s="224">
        <v>0</v>
      </c>
      <c r="Q107" s="224">
        <f>ROUND(E107*P107,2)</f>
        <v>0</v>
      </c>
      <c r="R107" s="224"/>
      <c r="S107" s="224" t="s">
        <v>214</v>
      </c>
      <c r="T107" s="224" t="s">
        <v>233</v>
      </c>
      <c r="U107" s="224">
        <v>0.40300000000000002</v>
      </c>
      <c r="V107" s="224">
        <f>ROUND(E107*U107,2)</f>
        <v>0.4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234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1"/>
      <c r="B108" s="222"/>
      <c r="C108" s="249" t="s">
        <v>455</v>
      </c>
      <c r="D108" s="239"/>
      <c r="E108" s="239"/>
      <c r="F108" s="239"/>
      <c r="G108" s="239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218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40">
        <v>77</v>
      </c>
      <c r="B109" s="241" t="s">
        <v>456</v>
      </c>
      <c r="C109" s="250" t="s">
        <v>457</v>
      </c>
      <c r="D109" s="242" t="s">
        <v>261</v>
      </c>
      <c r="E109" s="243">
        <v>18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9.0000000000000006E-5</v>
      </c>
      <c r="O109" s="224">
        <f>ROUND(E109*N109,2)</f>
        <v>0</v>
      </c>
      <c r="P109" s="224">
        <v>0</v>
      </c>
      <c r="Q109" s="224">
        <f>ROUND(E109*P109,2)</f>
        <v>0</v>
      </c>
      <c r="R109" s="224"/>
      <c r="S109" s="224" t="s">
        <v>214</v>
      </c>
      <c r="T109" s="224" t="s">
        <v>233</v>
      </c>
      <c r="U109" s="224">
        <v>0.11600000000000001</v>
      </c>
      <c r="V109" s="224">
        <f>ROUND(E109*U109,2)</f>
        <v>2.09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234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x14ac:dyDescent="0.2">
      <c r="A110" s="227" t="s">
        <v>209</v>
      </c>
      <c r="B110" s="228" t="s">
        <v>157</v>
      </c>
      <c r="C110" s="247" t="s">
        <v>158</v>
      </c>
      <c r="D110" s="229"/>
      <c r="E110" s="230"/>
      <c r="F110" s="231"/>
      <c r="G110" s="232">
        <f>SUMIF(AG111:AG111,"&lt;&gt;NOR",G111:G111)</f>
        <v>0</v>
      </c>
      <c r="H110" s="226"/>
      <c r="I110" s="226">
        <f>SUM(I111:I111)</f>
        <v>0</v>
      </c>
      <c r="J110" s="226"/>
      <c r="K110" s="226">
        <f>SUM(K111:K111)</f>
        <v>0</v>
      </c>
      <c r="L110" s="226"/>
      <c r="M110" s="226">
        <f>SUM(M111:M111)</f>
        <v>0</v>
      </c>
      <c r="N110" s="226"/>
      <c r="O110" s="226">
        <f>SUM(O111:O111)</f>
        <v>0.01</v>
      </c>
      <c r="P110" s="226"/>
      <c r="Q110" s="226">
        <f>SUM(Q111:Q111)</f>
        <v>0</v>
      </c>
      <c r="R110" s="226"/>
      <c r="S110" s="226"/>
      <c r="T110" s="226"/>
      <c r="U110" s="226"/>
      <c r="V110" s="226">
        <f>SUM(V111:V111)</f>
        <v>2.04</v>
      </c>
      <c r="W110" s="226"/>
      <c r="AG110" t="s">
        <v>210</v>
      </c>
    </row>
    <row r="111" spans="1:60" ht="22.5" outlineLevel="1" x14ac:dyDescent="0.2">
      <c r="A111" s="240">
        <v>78</v>
      </c>
      <c r="B111" s="241" t="s">
        <v>458</v>
      </c>
      <c r="C111" s="250" t="s">
        <v>459</v>
      </c>
      <c r="D111" s="242" t="s">
        <v>241</v>
      </c>
      <c r="E111" s="243">
        <v>20</v>
      </c>
      <c r="F111" s="244"/>
      <c r="G111" s="245">
        <f>ROUND(E111*F111,2)</f>
        <v>0</v>
      </c>
      <c r="H111" s="225"/>
      <c r="I111" s="224">
        <f>ROUND(E111*H111,2)</f>
        <v>0</v>
      </c>
      <c r="J111" s="225"/>
      <c r="K111" s="224">
        <f>ROUND(E111*J111,2)</f>
        <v>0</v>
      </c>
      <c r="L111" s="224">
        <v>21</v>
      </c>
      <c r="M111" s="224">
        <f>G111*(1+L111/100)</f>
        <v>0</v>
      </c>
      <c r="N111" s="224">
        <v>4.6000000000000001E-4</v>
      </c>
      <c r="O111" s="224">
        <f>ROUND(E111*N111,2)</f>
        <v>0.01</v>
      </c>
      <c r="P111" s="224">
        <v>0</v>
      </c>
      <c r="Q111" s="224">
        <f>ROUND(E111*P111,2)</f>
        <v>0</v>
      </c>
      <c r="R111" s="224"/>
      <c r="S111" s="224" t="s">
        <v>221</v>
      </c>
      <c r="T111" s="224" t="s">
        <v>215</v>
      </c>
      <c r="U111" s="224">
        <v>0.10191</v>
      </c>
      <c r="V111" s="224">
        <f>ROUND(E111*U111,2)</f>
        <v>2.04</v>
      </c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234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x14ac:dyDescent="0.2">
      <c r="A112" s="227" t="s">
        <v>209</v>
      </c>
      <c r="B112" s="228" t="s">
        <v>173</v>
      </c>
      <c r="C112" s="247" t="s">
        <v>174</v>
      </c>
      <c r="D112" s="229"/>
      <c r="E112" s="230"/>
      <c r="F112" s="231"/>
      <c r="G112" s="232">
        <f>SUMIF(AG113:AG117,"&lt;&gt;NOR",G113:G117)</f>
        <v>0</v>
      </c>
      <c r="H112" s="226"/>
      <c r="I112" s="226">
        <f>SUM(I113:I117)</f>
        <v>0</v>
      </c>
      <c r="J112" s="226"/>
      <c r="K112" s="226">
        <f>SUM(K113:K117)</f>
        <v>0</v>
      </c>
      <c r="L112" s="226"/>
      <c r="M112" s="226">
        <f>SUM(M113:M117)</f>
        <v>0</v>
      </c>
      <c r="N112" s="226"/>
      <c r="O112" s="226">
        <f>SUM(O113:O117)</f>
        <v>0</v>
      </c>
      <c r="P112" s="226"/>
      <c r="Q112" s="226">
        <f>SUM(Q113:Q117)</f>
        <v>0</v>
      </c>
      <c r="R112" s="226"/>
      <c r="S112" s="226"/>
      <c r="T112" s="226"/>
      <c r="U112" s="226"/>
      <c r="V112" s="226">
        <f>SUM(V113:V117)</f>
        <v>12</v>
      </c>
      <c r="W112" s="226"/>
      <c r="AG112" t="s">
        <v>210</v>
      </c>
    </row>
    <row r="113" spans="1:60" outlineLevel="1" x14ac:dyDescent="0.2">
      <c r="A113" s="233">
        <v>79</v>
      </c>
      <c r="B113" s="234" t="s">
        <v>460</v>
      </c>
      <c r="C113" s="248" t="s">
        <v>461</v>
      </c>
      <c r="D113" s="235" t="s">
        <v>213</v>
      </c>
      <c r="E113" s="236">
        <v>1</v>
      </c>
      <c r="F113" s="237"/>
      <c r="G113" s="238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</v>
      </c>
      <c r="O113" s="224">
        <f>ROUND(E113*N113,2)</f>
        <v>0</v>
      </c>
      <c r="P113" s="224">
        <v>0</v>
      </c>
      <c r="Q113" s="224">
        <f>ROUND(E113*P113,2)</f>
        <v>0</v>
      </c>
      <c r="R113" s="224"/>
      <c r="S113" s="224" t="s">
        <v>221</v>
      </c>
      <c r="T113" s="224" t="s">
        <v>215</v>
      </c>
      <c r="U113" s="224">
        <v>0</v>
      </c>
      <c r="V113" s="224">
        <f>ROUND(E113*U113,2)</f>
        <v>0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234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21"/>
      <c r="B114" s="222"/>
      <c r="C114" s="249" t="s">
        <v>462</v>
      </c>
      <c r="D114" s="239"/>
      <c r="E114" s="239"/>
      <c r="F114" s="239"/>
      <c r="G114" s="239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218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33">
        <v>80</v>
      </c>
      <c r="B115" s="234" t="s">
        <v>463</v>
      </c>
      <c r="C115" s="248" t="s">
        <v>464</v>
      </c>
      <c r="D115" s="235" t="s">
        <v>213</v>
      </c>
      <c r="E115" s="236">
        <v>1</v>
      </c>
      <c r="F115" s="237"/>
      <c r="G115" s="238">
        <f>ROUND(E115*F115,2)</f>
        <v>0</v>
      </c>
      <c r="H115" s="225"/>
      <c r="I115" s="224">
        <f>ROUND(E115*H115,2)</f>
        <v>0</v>
      </c>
      <c r="J115" s="225"/>
      <c r="K115" s="224">
        <f>ROUND(E115*J115,2)</f>
        <v>0</v>
      </c>
      <c r="L115" s="224">
        <v>21</v>
      </c>
      <c r="M115" s="224">
        <f>G115*(1+L115/100)</f>
        <v>0</v>
      </c>
      <c r="N115" s="224">
        <v>0</v>
      </c>
      <c r="O115" s="224">
        <f>ROUND(E115*N115,2)</f>
        <v>0</v>
      </c>
      <c r="P115" s="224">
        <v>0</v>
      </c>
      <c r="Q115" s="224">
        <f>ROUND(E115*P115,2)</f>
        <v>0</v>
      </c>
      <c r="R115" s="224"/>
      <c r="S115" s="224" t="s">
        <v>221</v>
      </c>
      <c r="T115" s="224" t="s">
        <v>215</v>
      </c>
      <c r="U115" s="224">
        <v>0</v>
      </c>
      <c r="V115" s="224">
        <f>ROUND(E115*U115,2)</f>
        <v>0</v>
      </c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234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21"/>
      <c r="B116" s="222"/>
      <c r="C116" s="249" t="s">
        <v>462</v>
      </c>
      <c r="D116" s="239"/>
      <c r="E116" s="239"/>
      <c r="F116" s="239"/>
      <c r="G116" s="239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218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40">
        <v>81</v>
      </c>
      <c r="B117" s="241" t="s">
        <v>262</v>
      </c>
      <c r="C117" s="250" t="s">
        <v>263</v>
      </c>
      <c r="D117" s="242" t="s">
        <v>264</v>
      </c>
      <c r="E117" s="243">
        <v>12</v>
      </c>
      <c r="F117" s="244"/>
      <c r="G117" s="245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0</v>
      </c>
      <c r="O117" s="224">
        <f>ROUND(E117*N117,2)</f>
        <v>0</v>
      </c>
      <c r="P117" s="224">
        <v>0</v>
      </c>
      <c r="Q117" s="224">
        <f>ROUND(E117*P117,2)</f>
        <v>0</v>
      </c>
      <c r="R117" s="224" t="s">
        <v>265</v>
      </c>
      <c r="S117" s="224" t="s">
        <v>214</v>
      </c>
      <c r="T117" s="224" t="s">
        <v>215</v>
      </c>
      <c r="U117" s="224">
        <v>1</v>
      </c>
      <c r="V117" s="224">
        <f>ROUND(E117*U117,2)</f>
        <v>12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266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x14ac:dyDescent="0.2">
      <c r="A118" s="227" t="s">
        <v>209</v>
      </c>
      <c r="B118" s="228" t="s">
        <v>177</v>
      </c>
      <c r="C118" s="247" t="s">
        <v>178</v>
      </c>
      <c r="D118" s="229"/>
      <c r="E118" s="230"/>
      <c r="F118" s="231"/>
      <c r="G118" s="232">
        <f>SUMIF(AG119:AG122,"&lt;&gt;NOR",G119:G122)</f>
        <v>0</v>
      </c>
      <c r="H118" s="226"/>
      <c r="I118" s="226">
        <f>SUM(I119:I122)</f>
        <v>0</v>
      </c>
      <c r="J118" s="226"/>
      <c r="K118" s="226">
        <f>SUM(K119:K122)</f>
        <v>0</v>
      </c>
      <c r="L118" s="226"/>
      <c r="M118" s="226">
        <f>SUM(M119:M122)</f>
        <v>0</v>
      </c>
      <c r="N118" s="226"/>
      <c r="O118" s="226">
        <f>SUM(O119:O122)</f>
        <v>0</v>
      </c>
      <c r="P118" s="226"/>
      <c r="Q118" s="226">
        <f>SUM(Q119:Q122)</f>
        <v>0</v>
      </c>
      <c r="R118" s="226"/>
      <c r="S118" s="226"/>
      <c r="T118" s="226"/>
      <c r="U118" s="226"/>
      <c r="V118" s="226">
        <f>SUM(V119:V122)</f>
        <v>4.88</v>
      </c>
      <c r="W118" s="226"/>
      <c r="AG118" t="s">
        <v>210</v>
      </c>
    </row>
    <row r="119" spans="1:60" outlineLevel="1" x14ac:dyDescent="0.2">
      <c r="A119" s="240">
        <v>82</v>
      </c>
      <c r="B119" s="241" t="s">
        <v>267</v>
      </c>
      <c r="C119" s="250" t="s">
        <v>268</v>
      </c>
      <c r="D119" s="242" t="s">
        <v>255</v>
      </c>
      <c r="E119" s="243">
        <v>8.2926400000000005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0</v>
      </c>
      <c r="O119" s="224">
        <f>ROUND(E119*N119,2)</f>
        <v>0</v>
      </c>
      <c r="P119" s="224">
        <v>0</v>
      </c>
      <c r="Q119" s="224">
        <f>ROUND(E119*P119,2)</f>
        <v>0</v>
      </c>
      <c r="R119" s="224"/>
      <c r="S119" s="224" t="s">
        <v>214</v>
      </c>
      <c r="T119" s="224" t="s">
        <v>215</v>
      </c>
      <c r="U119" s="224">
        <v>9.9000000000000005E-2</v>
      </c>
      <c r="V119" s="224">
        <f>ROUND(E119*U119,2)</f>
        <v>0.82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269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33">
        <v>83</v>
      </c>
      <c r="B120" s="234" t="s">
        <v>270</v>
      </c>
      <c r="C120" s="248" t="s">
        <v>271</v>
      </c>
      <c r="D120" s="235" t="s">
        <v>255</v>
      </c>
      <c r="E120" s="236">
        <v>8.2926400000000005</v>
      </c>
      <c r="F120" s="237"/>
      <c r="G120" s="238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214</v>
      </c>
      <c r="T120" s="224" t="s">
        <v>233</v>
      </c>
      <c r="U120" s="224">
        <v>0.49</v>
      </c>
      <c r="V120" s="224">
        <f>ROUND(E120*U120,2)</f>
        <v>4.0599999999999996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269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21"/>
      <c r="B121" s="222"/>
      <c r="C121" s="249" t="s">
        <v>272</v>
      </c>
      <c r="D121" s="239"/>
      <c r="E121" s="239"/>
      <c r="F121" s="239"/>
      <c r="G121" s="239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218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40">
        <v>84</v>
      </c>
      <c r="B122" s="241" t="s">
        <v>273</v>
      </c>
      <c r="C122" s="250" t="s">
        <v>274</v>
      </c>
      <c r="D122" s="242" t="s">
        <v>255</v>
      </c>
      <c r="E122" s="243">
        <v>165.8528</v>
      </c>
      <c r="F122" s="244"/>
      <c r="G122" s="245">
        <f>ROUND(E122*F122,2)</f>
        <v>0</v>
      </c>
      <c r="H122" s="225"/>
      <c r="I122" s="224">
        <f>ROUND(E122*H122,2)</f>
        <v>0</v>
      </c>
      <c r="J122" s="225"/>
      <c r="K122" s="224">
        <f>ROUND(E122*J122,2)</f>
        <v>0</v>
      </c>
      <c r="L122" s="224">
        <v>21</v>
      </c>
      <c r="M122" s="224">
        <f>G122*(1+L122/100)</f>
        <v>0</v>
      </c>
      <c r="N122" s="224">
        <v>0</v>
      </c>
      <c r="O122" s="224">
        <f>ROUND(E122*N122,2)</f>
        <v>0</v>
      </c>
      <c r="P122" s="224">
        <v>0</v>
      </c>
      <c r="Q122" s="224">
        <f>ROUND(E122*P122,2)</f>
        <v>0</v>
      </c>
      <c r="R122" s="224"/>
      <c r="S122" s="224" t="s">
        <v>214</v>
      </c>
      <c r="T122" s="224" t="s">
        <v>233</v>
      </c>
      <c r="U122" s="224">
        <v>0</v>
      </c>
      <c r="V122" s="224">
        <f>ROUND(E122*U122,2)</f>
        <v>0</v>
      </c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269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x14ac:dyDescent="0.2">
      <c r="A123" s="227" t="s">
        <v>209</v>
      </c>
      <c r="B123" s="228" t="s">
        <v>183</v>
      </c>
      <c r="C123" s="247" t="s">
        <v>30</v>
      </c>
      <c r="D123" s="229"/>
      <c r="E123" s="230"/>
      <c r="F123" s="231"/>
      <c r="G123" s="232">
        <f>SUMIF(AG124:AG124,"&lt;&gt;NOR",G124:G124)</f>
        <v>0</v>
      </c>
      <c r="H123" s="226"/>
      <c r="I123" s="226">
        <f>SUM(I124:I124)</f>
        <v>0</v>
      </c>
      <c r="J123" s="226"/>
      <c r="K123" s="226">
        <f>SUM(K124:K124)</f>
        <v>0</v>
      </c>
      <c r="L123" s="226"/>
      <c r="M123" s="226">
        <f>SUM(M124:M124)</f>
        <v>0</v>
      </c>
      <c r="N123" s="226"/>
      <c r="O123" s="226">
        <f>SUM(O124:O124)</f>
        <v>0</v>
      </c>
      <c r="P123" s="226"/>
      <c r="Q123" s="226">
        <f>SUM(Q124:Q124)</f>
        <v>0</v>
      </c>
      <c r="R123" s="226"/>
      <c r="S123" s="226"/>
      <c r="T123" s="226"/>
      <c r="U123" s="226"/>
      <c r="V123" s="226">
        <f>SUM(V124:V124)</f>
        <v>0</v>
      </c>
      <c r="W123" s="226"/>
      <c r="AG123" t="s">
        <v>210</v>
      </c>
    </row>
    <row r="124" spans="1:60" outlineLevel="1" x14ac:dyDescent="0.2">
      <c r="A124" s="233">
        <v>85</v>
      </c>
      <c r="B124" s="234" t="s">
        <v>465</v>
      </c>
      <c r="C124" s="248" t="s">
        <v>466</v>
      </c>
      <c r="D124" s="235" t="s">
        <v>314</v>
      </c>
      <c r="E124" s="236">
        <v>1</v>
      </c>
      <c r="F124" s="237"/>
      <c r="G124" s="238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0</v>
      </c>
      <c r="O124" s="224">
        <f>ROUND(E124*N124,2)</f>
        <v>0</v>
      </c>
      <c r="P124" s="224">
        <v>0</v>
      </c>
      <c r="Q124" s="224">
        <f>ROUND(E124*P124,2)</f>
        <v>0</v>
      </c>
      <c r="R124" s="224"/>
      <c r="S124" s="224" t="s">
        <v>221</v>
      </c>
      <c r="T124" s="224" t="s">
        <v>215</v>
      </c>
      <c r="U124" s="224">
        <v>0</v>
      </c>
      <c r="V124" s="224">
        <f>ROUND(E124*U124,2)</f>
        <v>0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234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x14ac:dyDescent="0.2">
      <c r="A125" s="5"/>
      <c r="B125" s="6"/>
      <c r="C125" s="25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207"/>
      <c r="B126" s="208" t="s">
        <v>31</v>
      </c>
      <c r="C126" s="252"/>
      <c r="D126" s="209"/>
      <c r="E126" s="210"/>
      <c r="F126" s="210"/>
      <c r="G126" s="246">
        <f>G8+G10+G14+G16+G20+G23+G29+G51+G53+G68+G78+G90+G103+G106+G110+G112+G118+G123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226</v>
      </c>
    </row>
    <row r="127" spans="1:60" x14ac:dyDescent="0.2">
      <c r="A127" s="5"/>
      <c r="B127" s="6"/>
      <c r="C127" s="25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5"/>
      <c r="B128" s="6"/>
      <c r="C128" s="25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11" t="s">
        <v>227</v>
      </c>
      <c r="B129" s="211"/>
      <c r="C129" s="253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12"/>
      <c r="B130" s="213"/>
      <c r="C130" s="254"/>
      <c r="D130" s="213"/>
      <c r="E130" s="213"/>
      <c r="F130" s="213"/>
      <c r="G130" s="21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G130" t="s">
        <v>228</v>
      </c>
    </row>
    <row r="131" spans="1:33" x14ac:dyDescent="0.2">
      <c r="A131" s="215"/>
      <c r="B131" s="216"/>
      <c r="C131" s="255"/>
      <c r="D131" s="216"/>
      <c r="E131" s="216"/>
      <c r="F131" s="216"/>
      <c r="G131" s="21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15"/>
      <c r="B132" s="216"/>
      <c r="C132" s="255"/>
      <c r="D132" s="216"/>
      <c r="E132" s="216"/>
      <c r="F132" s="216"/>
      <c r="G132" s="21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15"/>
      <c r="B133" s="216"/>
      <c r="C133" s="255"/>
      <c r="D133" s="216"/>
      <c r="E133" s="216"/>
      <c r="F133" s="216"/>
      <c r="G133" s="21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18"/>
      <c r="B134" s="219"/>
      <c r="C134" s="256"/>
      <c r="D134" s="219"/>
      <c r="E134" s="219"/>
      <c r="F134" s="219"/>
      <c r="G134" s="22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A135" s="5"/>
      <c r="B135" s="6"/>
      <c r="C135" s="251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C136" s="257"/>
      <c r="D136" s="188"/>
      <c r="AG136" t="s">
        <v>229</v>
      </c>
    </row>
    <row r="137" spans="1:33" x14ac:dyDescent="0.2">
      <c r="D137" s="188"/>
    </row>
    <row r="138" spans="1:33" x14ac:dyDescent="0.2">
      <c r="D138" s="188"/>
    </row>
    <row r="139" spans="1:33" x14ac:dyDescent="0.2">
      <c r="D139" s="188"/>
    </row>
    <row r="140" spans="1:33" x14ac:dyDescent="0.2">
      <c r="D140" s="188"/>
    </row>
    <row r="141" spans="1:33" x14ac:dyDescent="0.2">
      <c r="D141" s="188"/>
    </row>
    <row r="142" spans="1:33" x14ac:dyDescent="0.2">
      <c r="D142" s="188"/>
    </row>
    <row r="143" spans="1:33" x14ac:dyDescent="0.2">
      <c r="D143" s="188"/>
    </row>
    <row r="144" spans="1:33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0">
    <mergeCell ref="C108:G108"/>
    <mergeCell ref="C114:G114"/>
    <mergeCell ref="C116:G116"/>
    <mergeCell ref="C121:G121"/>
    <mergeCell ref="C39:G39"/>
    <mergeCell ref="C40:G40"/>
    <mergeCell ref="C42:G42"/>
    <mergeCell ref="C44:G44"/>
    <mergeCell ref="C80:G80"/>
    <mergeCell ref="C83:G83"/>
    <mergeCell ref="A1:G1"/>
    <mergeCell ref="C2:G2"/>
    <mergeCell ref="C3:G3"/>
    <mergeCell ref="C4:G4"/>
    <mergeCell ref="A129:C129"/>
    <mergeCell ref="A130:G134"/>
    <mergeCell ref="C13:G13"/>
    <mergeCell ref="C19:G19"/>
    <mergeCell ref="C35:G35"/>
    <mergeCell ref="C37:G3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84</v>
      </c>
      <c r="C3" s="193" t="s">
        <v>85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SUMIF(AG9:AG40,"&lt;&gt;NOR",G9:G40)</f>
        <v>0</v>
      </c>
      <c r="H8" s="226"/>
      <c r="I8" s="226">
        <f>SUM(I9:I40)</f>
        <v>0</v>
      </c>
      <c r="J8" s="226"/>
      <c r="K8" s="226">
        <f>SUM(K9:K40)</f>
        <v>0</v>
      </c>
      <c r="L8" s="226"/>
      <c r="M8" s="226">
        <f>SUM(M9:M40)</f>
        <v>0</v>
      </c>
      <c r="N8" s="226"/>
      <c r="O8" s="226">
        <f>SUM(O9:O40)</f>
        <v>0.33</v>
      </c>
      <c r="P8" s="226"/>
      <c r="Q8" s="226">
        <f>SUM(Q9:Q40)</f>
        <v>0</v>
      </c>
      <c r="R8" s="226"/>
      <c r="S8" s="226"/>
      <c r="T8" s="226"/>
      <c r="U8" s="226"/>
      <c r="V8" s="226">
        <f>SUM(V9:V40)</f>
        <v>22.240000000000002</v>
      </c>
      <c r="W8" s="226"/>
      <c r="AG8" t="s">
        <v>210</v>
      </c>
    </row>
    <row r="9" spans="1:60" outlineLevel="1" x14ac:dyDescent="0.2">
      <c r="A9" s="233">
        <v>1</v>
      </c>
      <c r="B9" s="234" t="s">
        <v>467</v>
      </c>
      <c r="C9" s="248" t="s">
        <v>468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5.0899999999999999E-3</v>
      </c>
      <c r="O9" s="224">
        <f>ROUND(E9*N9,2)</f>
        <v>0.03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0.53100000000000003</v>
      </c>
      <c r="V9" s="224">
        <f>ROUND(E9*U9,2)</f>
        <v>3.19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469</v>
      </c>
      <c r="C12" s="248" t="s">
        <v>470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1.455E-2</v>
      </c>
      <c r="O12" s="224">
        <f>ROUND(E12*N12,2)</f>
        <v>0.09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0.78400000000000003</v>
      </c>
      <c r="V12" s="224">
        <f>ROUND(E12*U12,2)</f>
        <v>4.7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471</v>
      </c>
      <c r="C15" s="248" t="s">
        <v>472</v>
      </c>
      <c r="D15" s="235" t="s">
        <v>261</v>
      </c>
      <c r="E15" s="236">
        <v>12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1.2489999999999999E-2</v>
      </c>
      <c r="O15" s="224">
        <f>ROUND(E15*N15,2)</f>
        <v>0.15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0.70399999999999996</v>
      </c>
      <c r="V15" s="224">
        <f>ROUND(E15*U15,2)</f>
        <v>8.4499999999999993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4</v>
      </c>
      <c r="B18" s="241" t="s">
        <v>473</v>
      </c>
      <c r="C18" s="250" t="s">
        <v>474</v>
      </c>
      <c r="D18" s="242" t="s">
        <v>261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3.0100000000000001E-3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0.28999999999999998</v>
      </c>
      <c r="V18" s="224">
        <f>ROUND(E18*U18,2)</f>
        <v>0.28999999999999998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5</v>
      </c>
      <c r="B19" s="241" t="s">
        <v>475</v>
      </c>
      <c r="C19" s="250" t="s">
        <v>476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1.8000000000000001E-4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0.83799999999999997</v>
      </c>
      <c r="V19" s="224">
        <f>ROUND(E19*U19,2)</f>
        <v>0.84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6</v>
      </c>
      <c r="B20" s="241" t="s">
        <v>477</v>
      </c>
      <c r="C20" s="250" t="s">
        <v>478</v>
      </c>
      <c r="D20" s="242" t="s">
        <v>261</v>
      </c>
      <c r="E20" s="243">
        <v>24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6.2E-2</v>
      </c>
      <c r="V20" s="224">
        <f>ROUND(E20*U20,2)</f>
        <v>1.49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7</v>
      </c>
      <c r="B21" s="241" t="s">
        <v>479</v>
      </c>
      <c r="C21" s="250" t="s">
        <v>480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3.0000000000000001E-5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0.16600000000000001</v>
      </c>
      <c r="V21" s="224">
        <f>ROUND(E21*U21,2)</f>
        <v>0.17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481</v>
      </c>
      <c r="C22" s="250" t="s">
        <v>482</v>
      </c>
      <c r="D22" s="242" t="s">
        <v>232</v>
      </c>
      <c r="E22" s="243">
        <v>2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3.0000000000000001E-5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0.22700000000000001</v>
      </c>
      <c r="V22" s="224">
        <f>ROUND(E22*U22,2)</f>
        <v>0.45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9</v>
      </c>
      <c r="B23" s="241" t="s">
        <v>483</v>
      </c>
      <c r="C23" s="250" t="s">
        <v>484</v>
      </c>
      <c r="D23" s="242" t="s">
        <v>314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5.9999999999999995E-4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0.3</v>
      </c>
      <c r="V23" s="224">
        <f>ROUND(E23*U23,2)</f>
        <v>0.3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10</v>
      </c>
      <c r="B24" s="241" t="s">
        <v>485</v>
      </c>
      <c r="C24" s="250" t="s">
        <v>486</v>
      </c>
      <c r="D24" s="242" t="s">
        <v>232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1.7000000000000001E-4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0.17299999999999999</v>
      </c>
      <c r="V24" s="224">
        <f>ROUND(E24*U24,2)</f>
        <v>0.17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40">
        <v>11</v>
      </c>
      <c r="B25" s="241" t="s">
        <v>364</v>
      </c>
      <c r="C25" s="250" t="s">
        <v>487</v>
      </c>
      <c r="D25" s="242" t="s">
        <v>261</v>
      </c>
      <c r="E25" s="243">
        <v>5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3.6999999999999999E-4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3.1E-2</v>
      </c>
      <c r="V25" s="224">
        <f>ROUND(E25*U25,2)</f>
        <v>0.16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12</v>
      </c>
      <c r="B26" s="241" t="s">
        <v>488</v>
      </c>
      <c r="C26" s="250" t="s">
        <v>489</v>
      </c>
      <c r="D26" s="242" t="s">
        <v>261</v>
      </c>
      <c r="E26" s="243">
        <v>24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1.9E-2</v>
      </c>
      <c r="V26" s="224">
        <f>ROUND(E26*U26,2)</f>
        <v>0.46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13</v>
      </c>
      <c r="B27" s="241" t="s">
        <v>436</v>
      </c>
      <c r="C27" s="250" t="s">
        <v>490</v>
      </c>
      <c r="D27" s="242" t="s">
        <v>232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2.5699999999999998E-3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0.433</v>
      </c>
      <c r="V27" s="224">
        <f>ROUND(E27*U27,2)</f>
        <v>0.43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14</v>
      </c>
      <c r="B28" s="241" t="s">
        <v>491</v>
      </c>
      <c r="C28" s="250" t="s">
        <v>492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2.5699999999999998E-3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0.433</v>
      </c>
      <c r="V28" s="224">
        <f>ROUND(E28*U28,2)</f>
        <v>0.43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15</v>
      </c>
      <c r="B29" s="241" t="s">
        <v>493</v>
      </c>
      <c r="C29" s="250" t="s">
        <v>494</v>
      </c>
      <c r="D29" s="242" t="s">
        <v>232</v>
      </c>
      <c r="E29" s="243">
        <v>10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1.2999999999999999E-4</v>
      </c>
      <c r="O29" s="224">
        <f>ROUND(E29*N29,2)</f>
        <v>0</v>
      </c>
      <c r="P29" s="224">
        <v>0</v>
      </c>
      <c r="Q29" s="224">
        <f>ROUND(E29*P29,2)</f>
        <v>0</v>
      </c>
      <c r="R29" s="224" t="s">
        <v>495</v>
      </c>
      <c r="S29" s="224" t="s">
        <v>214</v>
      </c>
      <c r="T29" s="224" t="s">
        <v>298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16</v>
      </c>
      <c r="B30" s="241" t="s">
        <v>496</v>
      </c>
      <c r="C30" s="250" t="s">
        <v>497</v>
      </c>
      <c r="D30" s="242" t="s">
        <v>232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9.0000000000000006E-5</v>
      </c>
      <c r="O30" s="224">
        <f>ROUND(E30*N30,2)</f>
        <v>0</v>
      </c>
      <c r="P30" s="224">
        <v>0</v>
      </c>
      <c r="Q30" s="224">
        <f>ROUND(E30*P30,2)</f>
        <v>0</v>
      </c>
      <c r="R30" s="224" t="s">
        <v>495</v>
      </c>
      <c r="S30" s="224" t="s">
        <v>214</v>
      </c>
      <c r="T30" s="224" t="s">
        <v>498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17</v>
      </c>
      <c r="B31" s="241" t="s">
        <v>499</v>
      </c>
      <c r="C31" s="250" t="s">
        <v>500</v>
      </c>
      <c r="D31" s="242" t="s">
        <v>232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9.0000000000000006E-5</v>
      </c>
      <c r="O31" s="224">
        <f>ROUND(E31*N31,2)</f>
        <v>0</v>
      </c>
      <c r="P31" s="224">
        <v>0</v>
      </c>
      <c r="Q31" s="224">
        <f>ROUND(E31*P31,2)</f>
        <v>0</v>
      </c>
      <c r="R31" s="224" t="s">
        <v>495</v>
      </c>
      <c r="S31" s="224" t="s">
        <v>214</v>
      </c>
      <c r="T31" s="224" t="s">
        <v>498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18</v>
      </c>
      <c r="B32" s="241" t="s">
        <v>501</v>
      </c>
      <c r="C32" s="250" t="s">
        <v>502</v>
      </c>
      <c r="D32" s="242" t="s">
        <v>232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2.4000000000000001E-4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19</v>
      </c>
      <c r="B33" s="241" t="s">
        <v>503</v>
      </c>
      <c r="C33" s="250" t="s">
        <v>504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6.0999999999999997E-4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298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20</v>
      </c>
      <c r="B34" s="241" t="s">
        <v>505</v>
      </c>
      <c r="C34" s="250" t="s">
        <v>506</v>
      </c>
      <c r="D34" s="242" t="s">
        <v>277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8.9999999999999993E-3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21</v>
      </c>
      <c r="B35" s="241" t="s">
        <v>507</v>
      </c>
      <c r="C35" s="250" t="s">
        <v>508</v>
      </c>
      <c r="D35" s="242" t="s">
        <v>277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1.9E-3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33.75" outlineLevel="1" x14ac:dyDescent="0.2">
      <c r="A36" s="240">
        <v>22</v>
      </c>
      <c r="B36" s="241" t="s">
        <v>509</v>
      </c>
      <c r="C36" s="250" t="s">
        <v>510</v>
      </c>
      <c r="D36" s="242" t="s">
        <v>277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1E-3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0">
        <v>23</v>
      </c>
      <c r="B37" s="241" t="s">
        <v>511</v>
      </c>
      <c r="C37" s="250" t="s">
        <v>512</v>
      </c>
      <c r="D37" s="242" t="s">
        <v>277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5.0000000000000001E-4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24</v>
      </c>
      <c r="B38" s="241" t="s">
        <v>420</v>
      </c>
      <c r="C38" s="250" t="s">
        <v>421</v>
      </c>
      <c r="D38" s="242" t="s">
        <v>314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0.05</v>
      </c>
      <c r="O38" s="224">
        <f>ROUND(E38*N38,2)</f>
        <v>0.05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25</v>
      </c>
      <c r="B39" s="241" t="s">
        <v>513</v>
      </c>
      <c r="C39" s="250" t="s">
        <v>514</v>
      </c>
      <c r="D39" s="242" t="s">
        <v>255</v>
      </c>
      <c r="E39" s="243">
        <v>0.34349000000000002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1.333</v>
      </c>
      <c r="V39" s="224">
        <f>ROUND(E39*U39,2)</f>
        <v>0.46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515</v>
      </c>
      <c r="C40" s="250" t="s">
        <v>516</v>
      </c>
      <c r="D40" s="242" t="s">
        <v>255</v>
      </c>
      <c r="E40" s="243">
        <v>0.34349000000000002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0.72799999999999998</v>
      </c>
      <c r="V40" s="224">
        <f>ROUND(E40*U40,2)</f>
        <v>0.25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x14ac:dyDescent="0.2">
      <c r="A41" s="227" t="s">
        <v>209</v>
      </c>
      <c r="B41" s="228" t="s">
        <v>153</v>
      </c>
      <c r="C41" s="247" t="s">
        <v>154</v>
      </c>
      <c r="D41" s="229"/>
      <c r="E41" s="230"/>
      <c r="F41" s="231"/>
      <c r="G41" s="232">
        <f>SUMIF(AG42:AG43,"&lt;&gt;NOR",G42:G43)</f>
        <v>0</v>
      </c>
      <c r="H41" s="226"/>
      <c r="I41" s="226">
        <f>SUM(I42:I43)</f>
        <v>0</v>
      </c>
      <c r="J41" s="226"/>
      <c r="K41" s="226">
        <f>SUM(K42:K43)</f>
        <v>0</v>
      </c>
      <c r="L41" s="226"/>
      <c r="M41" s="226">
        <f>SUM(M42:M43)</f>
        <v>0</v>
      </c>
      <c r="N41" s="226"/>
      <c r="O41" s="226">
        <f>SUM(O42:O43)</f>
        <v>0</v>
      </c>
      <c r="P41" s="226"/>
      <c r="Q41" s="226">
        <f>SUM(Q42:Q43)</f>
        <v>0</v>
      </c>
      <c r="R41" s="226"/>
      <c r="S41" s="226"/>
      <c r="T41" s="226"/>
      <c r="U41" s="226"/>
      <c r="V41" s="226">
        <f>SUM(V42:V43)</f>
        <v>9.129999999999999</v>
      </c>
      <c r="W41" s="226"/>
      <c r="AG41" t="s">
        <v>210</v>
      </c>
    </row>
    <row r="42" spans="1:60" outlineLevel="1" x14ac:dyDescent="0.2">
      <c r="A42" s="240">
        <v>27</v>
      </c>
      <c r="B42" s="241" t="s">
        <v>448</v>
      </c>
      <c r="C42" s="250" t="s">
        <v>449</v>
      </c>
      <c r="D42" s="242" t="s">
        <v>450</v>
      </c>
      <c r="E42" s="243">
        <v>30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6.0000000000000002E-5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0.30399999999999999</v>
      </c>
      <c r="V42" s="224">
        <f>ROUND(E42*U42,2)</f>
        <v>9.1199999999999992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28</v>
      </c>
      <c r="B43" s="241" t="s">
        <v>451</v>
      </c>
      <c r="C43" s="250" t="s">
        <v>452</v>
      </c>
      <c r="D43" s="242" t="s">
        <v>255</v>
      </c>
      <c r="E43" s="243">
        <v>1.8E-3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3.0059999999999998</v>
      </c>
      <c r="V43" s="224">
        <f>ROUND(E43*U43,2)</f>
        <v>0.01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27" t="s">
        <v>209</v>
      </c>
      <c r="B44" s="228" t="s">
        <v>155</v>
      </c>
      <c r="C44" s="247" t="s">
        <v>156</v>
      </c>
      <c r="D44" s="229"/>
      <c r="E44" s="230"/>
      <c r="F44" s="231"/>
      <c r="G44" s="232">
        <f>SUMIF(AG45:AG47,"&lt;&gt;NOR",G45:G47)</f>
        <v>0</v>
      </c>
      <c r="H44" s="226"/>
      <c r="I44" s="226">
        <f>SUM(I45:I47)</f>
        <v>0</v>
      </c>
      <c r="J44" s="226"/>
      <c r="K44" s="226">
        <f>SUM(K45:K47)</f>
        <v>0</v>
      </c>
      <c r="L44" s="226"/>
      <c r="M44" s="226">
        <f>SUM(M45:M47)</f>
        <v>0</v>
      </c>
      <c r="N44" s="226"/>
      <c r="O44" s="226">
        <f>SUM(O45:O47)</f>
        <v>0</v>
      </c>
      <c r="P44" s="226"/>
      <c r="Q44" s="226">
        <f>SUM(Q45:Q47)</f>
        <v>0</v>
      </c>
      <c r="R44" s="226"/>
      <c r="S44" s="226"/>
      <c r="T44" s="226"/>
      <c r="U44" s="226"/>
      <c r="V44" s="226">
        <f>SUM(V45:V47)</f>
        <v>3.15</v>
      </c>
      <c r="W44" s="226"/>
      <c r="AG44" t="s">
        <v>210</v>
      </c>
    </row>
    <row r="45" spans="1:60" outlineLevel="1" x14ac:dyDescent="0.2">
      <c r="A45" s="233">
        <v>29</v>
      </c>
      <c r="B45" s="234" t="s">
        <v>453</v>
      </c>
      <c r="C45" s="248" t="s">
        <v>454</v>
      </c>
      <c r="D45" s="235" t="s">
        <v>241</v>
      </c>
      <c r="E45" s="236">
        <v>1.5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3.1E-4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0.40300000000000002</v>
      </c>
      <c r="V45" s="224">
        <f>ROUND(E45*U45,2)</f>
        <v>0.6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49" t="s">
        <v>455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30</v>
      </c>
      <c r="B47" s="241" t="s">
        <v>456</v>
      </c>
      <c r="C47" s="250" t="s">
        <v>457</v>
      </c>
      <c r="D47" s="242" t="s">
        <v>261</v>
      </c>
      <c r="E47" s="243">
        <v>22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9.0000000000000006E-5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233</v>
      </c>
      <c r="U47" s="224">
        <v>0.11600000000000001</v>
      </c>
      <c r="V47" s="224">
        <f>ROUND(E47*U47,2)</f>
        <v>2.5499999999999998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173</v>
      </c>
      <c r="C48" s="247" t="s">
        <v>174</v>
      </c>
      <c r="D48" s="229"/>
      <c r="E48" s="230"/>
      <c r="F48" s="231"/>
      <c r="G48" s="232">
        <f>SUMIF(AG49:AG50,"&lt;&gt;NOR",G49:G50)</f>
        <v>0</v>
      </c>
      <c r="H48" s="226"/>
      <c r="I48" s="226">
        <f>SUM(I49:I50)</f>
        <v>0</v>
      </c>
      <c r="J48" s="226"/>
      <c r="K48" s="226">
        <f>SUM(K49:K50)</f>
        <v>0</v>
      </c>
      <c r="L48" s="226"/>
      <c r="M48" s="226">
        <f>SUM(M49:M50)</f>
        <v>0</v>
      </c>
      <c r="N48" s="226"/>
      <c r="O48" s="226">
        <f>SUM(O49:O50)</f>
        <v>0</v>
      </c>
      <c r="P48" s="226"/>
      <c r="Q48" s="226">
        <f>SUM(Q49:Q50)</f>
        <v>0</v>
      </c>
      <c r="R48" s="226"/>
      <c r="S48" s="226"/>
      <c r="T48" s="226"/>
      <c r="U48" s="226"/>
      <c r="V48" s="226">
        <f>SUM(V49:V50)</f>
        <v>7</v>
      </c>
      <c r="W48" s="226"/>
      <c r="AG48" t="s">
        <v>210</v>
      </c>
    </row>
    <row r="49" spans="1:60" outlineLevel="1" x14ac:dyDescent="0.2">
      <c r="A49" s="240">
        <v>31</v>
      </c>
      <c r="B49" s="241" t="s">
        <v>517</v>
      </c>
      <c r="C49" s="250" t="s">
        <v>518</v>
      </c>
      <c r="D49" s="242" t="s">
        <v>264</v>
      </c>
      <c r="E49" s="243">
        <v>3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215</v>
      </c>
      <c r="U49" s="224">
        <v>1</v>
      </c>
      <c r="V49" s="224">
        <f>ROUND(E49*U49,2)</f>
        <v>3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32</v>
      </c>
      <c r="B50" s="241" t="s">
        <v>519</v>
      </c>
      <c r="C50" s="250" t="s">
        <v>520</v>
      </c>
      <c r="D50" s="242" t="s">
        <v>264</v>
      </c>
      <c r="E50" s="243">
        <v>4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215</v>
      </c>
      <c r="U50" s="224">
        <v>1</v>
      </c>
      <c r="V50" s="224">
        <f>ROUND(E50*U50,2)</f>
        <v>4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x14ac:dyDescent="0.2">
      <c r="A51" s="227" t="s">
        <v>209</v>
      </c>
      <c r="B51" s="228" t="s">
        <v>183</v>
      </c>
      <c r="C51" s="247" t="s">
        <v>30</v>
      </c>
      <c r="D51" s="229"/>
      <c r="E51" s="230"/>
      <c r="F51" s="231"/>
      <c r="G51" s="232">
        <f>SUMIF(AG52:AG52,"&lt;&gt;NOR",G52:G52)</f>
        <v>0</v>
      </c>
      <c r="H51" s="226"/>
      <c r="I51" s="226">
        <f>SUM(I52:I52)</f>
        <v>0</v>
      </c>
      <c r="J51" s="226"/>
      <c r="K51" s="226">
        <f>SUM(K52:K52)</f>
        <v>0</v>
      </c>
      <c r="L51" s="226"/>
      <c r="M51" s="226">
        <f>SUM(M52:M52)</f>
        <v>0</v>
      </c>
      <c r="N51" s="226"/>
      <c r="O51" s="226">
        <f>SUM(O52:O52)</f>
        <v>0</v>
      </c>
      <c r="P51" s="226"/>
      <c r="Q51" s="226">
        <f>SUM(Q52:Q52)</f>
        <v>0</v>
      </c>
      <c r="R51" s="226"/>
      <c r="S51" s="226"/>
      <c r="T51" s="226"/>
      <c r="U51" s="226"/>
      <c r="V51" s="226">
        <f>SUM(V52:V52)</f>
        <v>0</v>
      </c>
      <c r="W51" s="226"/>
      <c r="AG51" t="s">
        <v>210</v>
      </c>
    </row>
    <row r="52" spans="1:60" outlineLevel="1" x14ac:dyDescent="0.2">
      <c r="A52" s="233">
        <v>33</v>
      </c>
      <c r="B52" s="234" t="s">
        <v>465</v>
      </c>
      <c r="C52" s="248" t="s">
        <v>466</v>
      </c>
      <c r="D52" s="235" t="s">
        <v>314</v>
      </c>
      <c r="E52" s="236">
        <v>1</v>
      </c>
      <c r="F52" s="237"/>
      <c r="G52" s="238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5"/>
      <c r="B53" s="6"/>
      <c r="C53" s="251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 x14ac:dyDescent="0.2">
      <c r="A54" s="207"/>
      <c r="B54" s="208" t="s">
        <v>31</v>
      </c>
      <c r="C54" s="252"/>
      <c r="D54" s="209"/>
      <c r="E54" s="210"/>
      <c r="F54" s="210"/>
      <c r="G54" s="246">
        <f>G8+G41+G44+G48+G51</f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0</v>
      </c>
      <c r="AG54" t="s">
        <v>226</v>
      </c>
    </row>
    <row r="55" spans="1:60" x14ac:dyDescent="0.2">
      <c r="A55" s="5"/>
      <c r="B55" s="6"/>
      <c r="C55" s="251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211" t="s">
        <v>227</v>
      </c>
      <c r="B57" s="211"/>
      <c r="C57" s="253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2"/>
      <c r="B58" s="213"/>
      <c r="C58" s="254"/>
      <c r="D58" s="213"/>
      <c r="E58" s="213"/>
      <c r="F58" s="213"/>
      <c r="G58" s="2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G58" t="s">
        <v>228</v>
      </c>
    </row>
    <row r="59" spans="1:60" x14ac:dyDescent="0.2">
      <c r="A59" s="215"/>
      <c r="B59" s="216"/>
      <c r="C59" s="255"/>
      <c r="D59" s="216"/>
      <c r="E59" s="216"/>
      <c r="F59" s="216"/>
      <c r="G59" s="21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8"/>
      <c r="B62" s="219"/>
      <c r="C62" s="256"/>
      <c r="D62" s="219"/>
      <c r="E62" s="219"/>
      <c r="F62" s="219"/>
      <c r="G62" s="22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5"/>
      <c r="B63" s="6"/>
      <c r="C63" s="251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C64" s="257"/>
      <c r="D64" s="188"/>
      <c r="AG64" t="s">
        <v>229</v>
      </c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16:G16"/>
    <mergeCell ref="C17:G17"/>
    <mergeCell ref="C46:G46"/>
    <mergeCell ref="A1:G1"/>
    <mergeCell ref="C2:G2"/>
    <mergeCell ref="C3:G3"/>
    <mergeCell ref="C4:G4"/>
    <mergeCell ref="A57:C57"/>
    <mergeCell ref="A58:G62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84</v>
      </c>
      <c r="C3" s="193" t="s">
        <v>85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</v>
      </c>
      <c r="P8" s="226"/>
      <c r="Q8" s="226">
        <f>SUM(Q9:Q19)</f>
        <v>0</v>
      </c>
      <c r="R8" s="226"/>
      <c r="S8" s="226"/>
      <c r="T8" s="226"/>
      <c r="U8" s="226"/>
      <c r="V8" s="226">
        <f>SUM(V9:V19)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532</v>
      </c>
      <c r="C14" s="250" t="s">
        <v>533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534</v>
      </c>
      <c r="C15" s="250" t="s">
        <v>535</v>
      </c>
      <c r="D15" s="242" t="s">
        <v>277</v>
      </c>
      <c r="E15" s="243">
        <v>14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233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536</v>
      </c>
      <c r="C16" s="250" t="s">
        <v>537</v>
      </c>
      <c r="D16" s="242" t="s">
        <v>277</v>
      </c>
      <c r="E16" s="243">
        <v>4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538</v>
      </c>
      <c r="C17" s="250" t="s">
        <v>539</v>
      </c>
      <c r="D17" s="242" t="s">
        <v>277</v>
      </c>
      <c r="E17" s="243">
        <v>4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968</v>
      </c>
      <c r="C18" s="250" t="s">
        <v>969</v>
      </c>
      <c r="D18" s="242" t="s">
        <v>277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531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33.75" outlineLevel="1" x14ac:dyDescent="0.2">
      <c r="A19" s="240">
        <v>11</v>
      </c>
      <c r="B19" s="241" t="s">
        <v>540</v>
      </c>
      <c r="C19" s="250" t="s">
        <v>541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221</v>
      </c>
      <c r="T19" s="224" t="s">
        <v>215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163</v>
      </c>
      <c r="C20" s="247" t="s">
        <v>164</v>
      </c>
      <c r="D20" s="229"/>
      <c r="E20" s="230"/>
      <c r="F20" s="231"/>
      <c r="G20" s="232">
        <f>SUMIF(AG21:AG26,"&lt;&gt;NOR",G21:G26)</f>
        <v>0</v>
      </c>
      <c r="H20" s="226"/>
      <c r="I20" s="226">
        <f>SUM(I21:I26)</f>
        <v>0</v>
      </c>
      <c r="J20" s="226"/>
      <c r="K20" s="226">
        <f>SUM(K21:K26)</f>
        <v>0</v>
      </c>
      <c r="L20" s="226"/>
      <c r="M20" s="226">
        <f>SUM(M21:M26)</f>
        <v>0</v>
      </c>
      <c r="N20" s="226"/>
      <c r="O20" s="226">
        <f>SUM(O21:O26)</f>
        <v>0</v>
      </c>
      <c r="P20" s="226"/>
      <c r="Q20" s="226">
        <f>SUM(Q21:Q26)</f>
        <v>0</v>
      </c>
      <c r="R20" s="226"/>
      <c r="S20" s="226"/>
      <c r="T20" s="226"/>
      <c r="U20" s="226"/>
      <c r="V20" s="226">
        <f>SUM(V21:V26)</f>
        <v>0</v>
      </c>
      <c r="W20" s="226"/>
      <c r="AG20" t="s">
        <v>210</v>
      </c>
    </row>
    <row r="21" spans="1:60" ht="33.75" outlineLevel="1" x14ac:dyDescent="0.2">
      <c r="A21" s="240">
        <v>12</v>
      </c>
      <c r="B21" s="241" t="s">
        <v>542</v>
      </c>
      <c r="C21" s="250" t="s">
        <v>543</v>
      </c>
      <c r="D21" s="242" t="s">
        <v>277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233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33.75" outlineLevel="1" x14ac:dyDescent="0.2">
      <c r="A22" s="240">
        <v>13</v>
      </c>
      <c r="B22" s="241" t="s">
        <v>544</v>
      </c>
      <c r="C22" s="250" t="s">
        <v>545</v>
      </c>
      <c r="D22" s="242" t="s">
        <v>277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45" outlineLevel="1" x14ac:dyDescent="0.2">
      <c r="A23" s="240">
        <v>14</v>
      </c>
      <c r="B23" s="241" t="s">
        <v>546</v>
      </c>
      <c r="C23" s="250" t="s">
        <v>547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40">
        <v>15</v>
      </c>
      <c r="B24" s="241" t="s">
        <v>548</v>
      </c>
      <c r="C24" s="250" t="s">
        <v>549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550</v>
      </c>
      <c r="C25" s="250" t="s">
        <v>551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17</v>
      </c>
      <c r="B26" s="241" t="s">
        <v>552</v>
      </c>
      <c r="C26" s="250" t="s">
        <v>553</v>
      </c>
      <c r="D26" s="242" t="s">
        <v>277</v>
      </c>
      <c r="E26" s="243">
        <v>1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233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7" t="s">
        <v>209</v>
      </c>
      <c r="B27" s="228" t="s">
        <v>167</v>
      </c>
      <c r="C27" s="247" t="s">
        <v>168</v>
      </c>
      <c r="D27" s="229"/>
      <c r="E27" s="230"/>
      <c r="F27" s="231"/>
      <c r="G27" s="232">
        <f>SUMIF(AG28:AG37,"&lt;&gt;NOR",G28:G37)</f>
        <v>0</v>
      </c>
      <c r="H27" s="226"/>
      <c r="I27" s="226">
        <f>SUM(I28:I37)</f>
        <v>0</v>
      </c>
      <c r="J27" s="226"/>
      <c r="K27" s="226">
        <f>SUM(K28:K37)</f>
        <v>0</v>
      </c>
      <c r="L27" s="226"/>
      <c r="M27" s="226">
        <f>SUM(M28:M37)</f>
        <v>0</v>
      </c>
      <c r="N27" s="226"/>
      <c r="O27" s="226">
        <f>SUM(O28:O37)</f>
        <v>0</v>
      </c>
      <c r="P27" s="226"/>
      <c r="Q27" s="226">
        <f>SUM(Q28:Q37)</f>
        <v>0</v>
      </c>
      <c r="R27" s="226"/>
      <c r="S27" s="226"/>
      <c r="T27" s="226"/>
      <c r="U27" s="226"/>
      <c r="V27" s="226">
        <f>SUM(V28:V37)</f>
        <v>0</v>
      </c>
      <c r="W27" s="226"/>
      <c r="AG27" t="s">
        <v>210</v>
      </c>
    </row>
    <row r="28" spans="1:60" ht="45" outlineLevel="1" x14ac:dyDescent="0.2">
      <c r="A28" s="233">
        <v>18</v>
      </c>
      <c r="B28" s="234" t="s">
        <v>561</v>
      </c>
      <c r="C28" s="248" t="s">
        <v>562</v>
      </c>
      <c r="D28" s="235" t="s">
        <v>563</v>
      </c>
      <c r="E28" s="236">
        <v>16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215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45" outlineLevel="1" x14ac:dyDescent="0.2">
      <c r="A29" s="221"/>
      <c r="B29" s="222"/>
      <c r="C29" s="249" t="s">
        <v>564</v>
      </c>
      <c r="D29" s="239"/>
      <c r="E29" s="239"/>
      <c r="F29" s="239"/>
      <c r="G29" s="239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218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60" t="str">
        <f>C29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29" s="204"/>
      <c r="BC29" s="204"/>
      <c r="BD29" s="204"/>
      <c r="BE29" s="204"/>
      <c r="BF29" s="204"/>
      <c r="BG29" s="204"/>
      <c r="BH29" s="204"/>
    </row>
    <row r="30" spans="1:60" ht="45" outlineLevel="1" x14ac:dyDescent="0.2">
      <c r="A30" s="233">
        <v>19</v>
      </c>
      <c r="B30" s="234" t="s">
        <v>568</v>
      </c>
      <c r="C30" s="248" t="s">
        <v>569</v>
      </c>
      <c r="D30" s="235" t="s">
        <v>563</v>
      </c>
      <c r="E30" s="236">
        <v>5</v>
      </c>
      <c r="F30" s="237"/>
      <c r="G30" s="238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221</v>
      </c>
      <c r="T30" s="224" t="s">
        <v>215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234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45" outlineLevel="1" x14ac:dyDescent="0.2">
      <c r="A31" s="221"/>
      <c r="B31" s="222"/>
      <c r="C31" s="249" t="s">
        <v>570</v>
      </c>
      <c r="D31" s="239"/>
      <c r="E31" s="239"/>
      <c r="F31" s="239"/>
      <c r="G31" s="239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218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60" t="str">
        <f>C31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31" s="204"/>
      <c r="BC31" s="204"/>
      <c r="BD31" s="204"/>
      <c r="BE31" s="204"/>
      <c r="BF31" s="204"/>
      <c r="BG31" s="204"/>
      <c r="BH31" s="204"/>
    </row>
    <row r="32" spans="1:60" ht="45" outlineLevel="1" x14ac:dyDescent="0.2">
      <c r="A32" s="233">
        <v>20</v>
      </c>
      <c r="B32" s="234" t="s">
        <v>571</v>
      </c>
      <c r="C32" s="248" t="s">
        <v>572</v>
      </c>
      <c r="D32" s="235" t="s">
        <v>563</v>
      </c>
      <c r="E32" s="236">
        <v>6</v>
      </c>
      <c r="F32" s="237"/>
      <c r="G32" s="238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45" outlineLevel="1" x14ac:dyDescent="0.2">
      <c r="A33" s="221"/>
      <c r="B33" s="222"/>
      <c r="C33" s="249" t="s">
        <v>573</v>
      </c>
      <c r="D33" s="239"/>
      <c r="E33" s="239"/>
      <c r="F33" s="239"/>
      <c r="G33" s="239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218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60" t="str">
        <f>C33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21</v>
      </c>
      <c r="B34" s="241" t="s">
        <v>574</v>
      </c>
      <c r="C34" s="250" t="s">
        <v>575</v>
      </c>
      <c r="D34" s="242" t="s">
        <v>563</v>
      </c>
      <c r="E34" s="243">
        <v>8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22</v>
      </c>
      <c r="B35" s="241" t="s">
        <v>576</v>
      </c>
      <c r="C35" s="250" t="s">
        <v>577</v>
      </c>
      <c r="D35" s="242" t="s">
        <v>563</v>
      </c>
      <c r="E35" s="243">
        <v>20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33.75" outlineLevel="1" x14ac:dyDescent="0.2">
      <c r="A36" s="240">
        <v>23</v>
      </c>
      <c r="B36" s="241" t="s">
        <v>578</v>
      </c>
      <c r="C36" s="250" t="s">
        <v>579</v>
      </c>
      <c r="D36" s="242" t="s">
        <v>563</v>
      </c>
      <c r="E36" s="243">
        <v>5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0">
        <v>24</v>
      </c>
      <c r="B37" s="241" t="s">
        <v>580</v>
      </c>
      <c r="C37" s="250" t="s">
        <v>581</v>
      </c>
      <c r="D37" s="242" t="s">
        <v>314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227" t="s">
        <v>209</v>
      </c>
      <c r="B38" s="228" t="s">
        <v>181</v>
      </c>
      <c r="C38" s="247" t="s">
        <v>182</v>
      </c>
      <c r="D38" s="229"/>
      <c r="E38" s="230"/>
      <c r="F38" s="231"/>
      <c r="G38" s="232">
        <f>SUMIF(AG39:AG53,"&lt;&gt;NOR",G39:G53)</f>
        <v>0</v>
      </c>
      <c r="H38" s="226"/>
      <c r="I38" s="226">
        <f>SUM(I39:I53)</f>
        <v>0</v>
      </c>
      <c r="J38" s="226"/>
      <c r="K38" s="226">
        <f>SUM(K39:K53)</f>
        <v>0</v>
      </c>
      <c r="L38" s="226"/>
      <c r="M38" s="226">
        <f>SUM(M39:M53)</f>
        <v>0</v>
      </c>
      <c r="N38" s="226"/>
      <c r="O38" s="226">
        <f>SUM(O39:O53)</f>
        <v>0</v>
      </c>
      <c r="P38" s="226"/>
      <c r="Q38" s="226">
        <f>SUM(Q39:Q53)</f>
        <v>0</v>
      </c>
      <c r="R38" s="226"/>
      <c r="S38" s="226"/>
      <c r="T38" s="226"/>
      <c r="U38" s="226"/>
      <c r="V38" s="226">
        <f>SUM(V39:V53)</f>
        <v>0</v>
      </c>
      <c r="W38" s="226"/>
      <c r="AG38" t="s">
        <v>210</v>
      </c>
    </row>
    <row r="39" spans="1:60" outlineLevel="1" x14ac:dyDescent="0.2">
      <c r="A39" s="240">
        <v>25</v>
      </c>
      <c r="B39" s="241" t="s">
        <v>582</v>
      </c>
      <c r="C39" s="250" t="s">
        <v>583</v>
      </c>
      <c r="D39" s="242" t="s">
        <v>314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584</v>
      </c>
      <c r="C40" s="250" t="s">
        <v>585</v>
      </c>
      <c r="D40" s="242" t="s">
        <v>314</v>
      </c>
      <c r="E40" s="243">
        <v>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0">
        <v>27</v>
      </c>
      <c r="B41" s="241" t="s">
        <v>586</v>
      </c>
      <c r="C41" s="250" t="s">
        <v>587</v>
      </c>
      <c r="D41" s="242" t="s">
        <v>314</v>
      </c>
      <c r="E41" s="243">
        <v>1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40">
        <v>28</v>
      </c>
      <c r="B42" s="241" t="s">
        <v>588</v>
      </c>
      <c r="C42" s="250" t="s">
        <v>589</v>
      </c>
      <c r="D42" s="242" t="s">
        <v>277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29</v>
      </c>
      <c r="B43" s="241" t="s">
        <v>590</v>
      </c>
      <c r="C43" s="250" t="s">
        <v>591</v>
      </c>
      <c r="D43" s="242" t="s">
        <v>277</v>
      </c>
      <c r="E43" s="243">
        <v>1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215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ht="22.5" outlineLevel="1" x14ac:dyDescent="0.2">
      <c r="A44" s="240">
        <v>30</v>
      </c>
      <c r="B44" s="241" t="s">
        <v>592</v>
      </c>
      <c r="C44" s="250" t="s">
        <v>593</v>
      </c>
      <c r="D44" s="242" t="s">
        <v>277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40">
        <v>31</v>
      </c>
      <c r="B45" s="241" t="s">
        <v>594</v>
      </c>
      <c r="C45" s="250" t="s">
        <v>595</v>
      </c>
      <c r="D45" s="242" t="s">
        <v>277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40">
        <v>32</v>
      </c>
      <c r="B46" s="241" t="s">
        <v>596</v>
      </c>
      <c r="C46" s="250" t="s">
        <v>597</v>
      </c>
      <c r="D46" s="242" t="s">
        <v>277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33</v>
      </c>
      <c r="B47" s="241" t="s">
        <v>598</v>
      </c>
      <c r="C47" s="250" t="s">
        <v>599</v>
      </c>
      <c r="D47" s="242" t="s">
        <v>314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34</v>
      </c>
      <c r="B48" s="241" t="s">
        <v>600</v>
      </c>
      <c r="C48" s="250" t="s">
        <v>601</v>
      </c>
      <c r="D48" s="242" t="s">
        <v>314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35</v>
      </c>
      <c r="B49" s="241" t="s">
        <v>602</v>
      </c>
      <c r="C49" s="250" t="s">
        <v>603</v>
      </c>
      <c r="D49" s="242" t="s">
        <v>314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36</v>
      </c>
      <c r="B50" s="241" t="s">
        <v>604</v>
      </c>
      <c r="C50" s="250" t="s">
        <v>605</v>
      </c>
      <c r="D50" s="242" t="s">
        <v>314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37</v>
      </c>
      <c r="B51" s="241" t="s">
        <v>606</v>
      </c>
      <c r="C51" s="250" t="s">
        <v>607</v>
      </c>
      <c r="D51" s="242" t="s">
        <v>314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38</v>
      </c>
      <c r="B52" s="241" t="s">
        <v>608</v>
      </c>
      <c r="C52" s="250" t="s">
        <v>609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33">
        <v>39</v>
      </c>
      <c r="B53" s="234" t="s">
        <v>610</v>
      </c>
      <c r="C53" s="248" t="s">
        <v>611</v>
      </c>
      <c r="D53" s="235" t="s">
        <v>314</v>
      </c>
      <c r="E53" s="236">
        <v>1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x14ac:dyDescent="0.2">
      <c r="A54" s="5"/>
      <c r="B54" s="6"/>
      <c r="C54" s="251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v>15</v>
      </c>
      <c r="AF54">
        <v>21</v>
      </c>
    </row>
    <row r="55" spans="1:60" x14ac:dyDescent="0.2">
      <c r="A55" s="207"/>
      <c r="B55" s="208" t="s">
        <v>31</v>
      </c>
      <c r="C55" s="252"/>
      <c r="D55" s="209"/>
      <c r="E55" s="210"/>
      <c r="F55" s="210"/>
      <c r="G55" s="246">
        <f>G8+G20+G27+G38</f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E55">
        <f>SUMIF(L7:L53,AE54,G7:G53)</f>
        <v>0</v>
      </c>
      <c r="AF55">
        <f>SUMIF(L7:L53,AF54,G7:G53)</f>
        <v>0</v>
      </c>
      <c r="AG55" t="s">
        <v>226</v>
      </c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5"/>
      <c r="B57" s="6"/>
      <c r="C57" s="251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1" t="s">
        <v>227</v>
      </c>
      <c r="B58" s="211"/>
      <c r="C58" s="253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12"/>
      <c r="B59" s="213"/>
      <c r="C59" s="254"/>
      <c r="D59" s="213"/>
      <c r="E59" s="213"/>
      <c r="F59" s="213"/>
      <c r="G59" s="21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G59" t="s">
        <v>228</v>
      </c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5"/>
      <c r="B62" s="216"/>
      <c r="C62" s="255"/>
      <c r="D62" s="216"/>
      <c r="E62" s="216"/>
      <c r="F62" s="216"/>
      <c r="G62" s="21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8"/>
      <c r="B63" s="219"/>
      <c r="C63" s="256"/>
      <c r="D63" s="219"/>
      <c r="E63" s="219"/>
      <c r="F63" s="219"/>
      <c r="G63" s="22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5"/>
      <c r="B64" s="6"/>
      <c r="C64" s="251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3:33" x14ac:dyDescent="0.2">
      <c r="C65" s="257"/>
      <c r="D65" s="188"/>
      <c r="AG65" t="s">
        <v>229</v>
      </c>
    </row>
    <row r="66" spans="3:33" x14ac:dyDescent="0.2">
      <c r="D66" s="188"/>
    </row>
    <row r="67" spans="3:33" x14ac:dyDescent="0.2">
      <c r="D67" s="188"/>
    </row>
    <row r="68" spans="3:33" x14ac:dyDescent="0.2">
      <c r="D68" s="188"/>
    </row>
    <row r="69" spans="3:33" x14ac:dyDescent="0.2">
      <c r="D69" s="188"/>
    </row>
    <row r="70" spans="3:33" x14ac:dyDescent="0.2">
      <c r="D70" s="188"/>
    </row>
    <row r="71" spans="3:33" x14ac:dyDescent="0.2">
      <c r="D71" s="188"/>
    </row>
    <row r="72" spans="3:33" x14ac:dyDescent="0.2">
      <c r="D72" s="188"/>
    </row>
    <row r="73" spans="3:33" x14ac:dyDescent="0.2">
      <c r="D73" s="188"/>
    </row>
    <row r="74" spans="3:33" x14ac:dyDescent="0.2">
      <c r="D74" s="188"/>
    </row>
    <row r="75" spans="3:33" x14ac:dyDescent="0.2">
      <c r="D75" s="188"/>
    </row>
    <row r="76" spans="3:33" x14ac:dyDescent="0.2">
      <c r="D76" s="188"/>
    </row>
    <row r="77" spans="3:33" x14ac:dyDescent="0.2">
      <c r="D77" s="188"/>
    </row>
    <row r="78" spans="3:33" x14ac:dyDescent="0.2">
      <c r="D78" s="188"/>
    </row>
    <row r="79" spans="3:33" x14ac:dyDescent="0.2">
      <c r="D79" s="188"/>
    </row>
    <row r="80" spans="3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9">
    <mergeCell ref="A1:G1"/>
    <mergeCell ref="C2:G2"/>
    <mergeCell ref="C3:G3"/>
    <mergeCell ref="C4:G4"/>
    <mergeCell ref="A58:C58"/>
    <mergeCell ref="A59:G63"/>
    <mergeCell ref="C29:G29"/>
    <mergeCell ref="C31:G31"/>
    <mergeCell ref="C33:G3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86</v>
      </c>
      <c r="C3" s="193" t="s">
        <v>87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149</v>
      </c>
      <c r="C8" s="247" t="s">
        <v>150</v>
      </c>
      <c r="D8" s="229"/>
      <c r="E8" s="230"/>
      <c r="F8" s="231"/>
      <c r="G8" s="232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6"/>
      <c r="O8" s="226">
        <f>SUM(O9:O19)</f>
        <v>0</v>
      </c>
      <c r="P8" s="226"/>
      <c r="Q8" s="226">
        <f>SUM(Q9:Q19)</f>
        <v>0.01</v>
      </c>
      <c r="R8" s="226"/>
      <c r="S8" s="226"/>
      <c r="T8" s="226"/>
      <c r="U8" s="226"/>
      <c r="V8" s="226">
        <f>SUM(V9:V19)</f>
        <v>12.49</v>
      </c>
      <c r="W8" s="226"/>
      <c r="AG8" t="s">
        <v>210</v>
      </c>
    </row>
    <row r="9" spans="1:60" outlineLevel="1" x14ac:dyDescent="0.2">
      <c r="A9" s="240">
        <v>1</v>
      </c>
      <c r="B9" s="241" t="s">
        <v>230</v>
      </c>
      <c r="C9" s="250" t="s">
        <v>231</v>
      </c>
      <c r="D9" s="242" t="s">
        <v>232</v>
      </c>
      <c r="E9" s="243">
        <v>16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0.16500000000000001</v>
      </c>
      <c r="V9" s="224">
        <f>ROUND(E9*U9,2)</f>
        <v>2.64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0">
        <v>2</v>
      </c>
      <c r="B10" s="241" t="s">
        <v>235</v>
      </c>
      <c r="C10" s="250" t="s">
        <v>236</v>
      </c>
      <c r="D10" s="242" t="s">
        <v>232</v>
      </c>
      <c r="E10" s="243">
        <v>16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9.0000000000000006E-5</v>
      </c>
      <c r="O10" s="224">
        <f>ROUND(E10*N10,2)</f>
        <v>0</v>
      </c>
      <c r="P10" s="224">
        <v>4.4999999999999999E-4</v>
      </c>
      <c r="Q10" s="224">
        <f>ROUND(E10*P10,2)</f>
        <v>0.01</v>
      </c>
      <c r="R10" s="224"/>
      <c r="S10" s="224" t="s">
        <v>214</v>
      </c>
      <c r="T10" s="224" t="s">
        <v>233</v>
      </c>
      <c r="U10" s="224">
        <v>0.16600000000000001</v>
      </c>
      <c r="V10" s="224">
        <f>ROUND(E10*U10,2)</f>
        <v>2.66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234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0">
        <v>3</v>
      </c>
      <c r="B11" s="241" t="s">
        <v>237</v>
      </c>
      <c r="C11" s="250" t="s">
        <v>238</v>
      </c>
      <c r="D11" s="242" t="s">
        <v>232</v>
      </c>
      <c r="E11" s="243">
        <v>8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233</v>
      </c>
      <c r="U11" s="224">
        <v>0.26800000000000002</v>
      </c>
      <c r="V11" s="224">
        <f>ROUND(E11*U11,2)</f>
        <v>2.14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0">
        <v>4</v>
      </c>
      <c r="B12" s="241" t="s">
        <v>239</v>
      </c>
      <c r="C12" s="250" t="s">
        <v>240</v>
      </c>
      <c r="D12" s="242" t="s">
        <v>241</v>
      </c>
      <c r="E12" s="243">
        <v>46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2.5999999999999999E-2</v>
      </c>
      <c r="V12" s="224">
        <f>ROUND(E12*U12,2)</f>
        <v>1.2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0">
        <v>5</v>
      </c>
      <c r="B13" s="241" t="s">
        <v>242</v>
      </c>
      <c r="C13" s="250" t="s">
        <v>243</v>
      </c>
      <c r="D13" s="242" t="s">
        <v>241</v>
      </c>
      <c r="E13" s="243">
        <v>46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214</v>
      </c>
      <c r="T13" s="224" t="s">
        <v>233</v>
      </c>
      <c r="U13" s="224">
        <v>3.1E-2</v>
      </c>
      <c r="V13" s="224">
        <f>ROUND(E13*U13,2)</f>
        <v>1.43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234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0">
        <v>6</v>
      </c>
      <c r="B14" s="241" t="s">
        <v>244</v>
      </c>
      <c r="C14" s="250" t="s">
        <v>245</v>
      </c>
      <c r="D14" s="242" t="s">
        <v>241</v>
      </c>
      <c r="E14" s="243">
        <v>46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214</v>
      </c>
      <c r="T14" s="224" t="s">
        <v>233</v>
      </c>
      <c r="U14" s="224">
        <v>5.1999999999999998E-2</v>
      </c>
      <c r="V14" s="224">
        <f>ROUND(E14*U14,2)</f>
        <v>2.39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0">
        <v>7</v>
      </c>
      <c r="B15" s="241" t="s">
        <v>246</v>
      </c>
      <c r="C15" s="250" t="s">
        <v>247</v>
      </c>
      <c r="D15" s="242" t="s">
        <v>232</v>
      </c>
      <c r="E15" s="243">
        <v>8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2.5999999999999998E-4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215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0">
        <v>8</v>
      </c>
      <c r="B16" s="241" t="s">
        <v>249</v>
      </c>
      <c r="C16" s="250" t="s">
        <v>250</v>
      </c>
      <c r="D16" s="242" t="s">
        <v>232</v>
      </c>
      <c r="E16" s="243">
        <v>8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9.0000000000000006E-5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215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33.75" outlineLevel="1" x14ac:dyDescent="0.2">
      <c r="A17" s="240">
        <v>9</v>
      </c>
      <c r="B17" s="241" t="s">
        <v>251</v>
      </c>
      <c r="C17" s="250" t="s">
        <v>252</v>
      </c>
      <c r="D17" s="242" t="s">
        <v>232</v>
      </c>
      <c r="E17" s="243">
        <v>8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2.0000000000000001E-4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215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10</v>
      </c>
      <c r="B18" s="241" t="s">
        <v>253</v>
      </c>
      <c r="C18" s="250" t="s">
        <v>254</v>
      </c>
      <c r="D18" s="242" t="s">
        <v>255</v>
      </c>
      <c r="E18" s="243">
        <v>5.8399999999999997E-3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3.0750000000000002</v>
      </c>
      <c r="V18" s="224">
        <f>ROUND(E18*U18,2)</f>
        <v>0.02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11</v>
      </c>
      <c r="B19" s="241" t="s">
        <v>257</v>
      </c>
      <c r="C19" s="250" t="s">
        <v>258</v>
      </c>
      <c r="D19" s="242" t="s">
        <v>255</v>
      </c>
      <c r="E19" s="243">
        <v>5.8399999999999997E-3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215</v>
      </c>
      <c r="U19" s="224">
        <v>0.88100000000000001</v>
      </c>
      <c r="V19" s="224">
        <f>ROUND(E19*U19,2)</f>
        <v>0.01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256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155</v>
      </c>
      <c r="C20" s="247" t="s">
        <v>156</v>
      </c>
      <c r="D20" s="229"/>
      <c r="E20" s="230"/>
      <c r="F20" s="231"/>
      <c r="G20" s="232">
        <f>SUMIF(AG21:AG21,"&lt;&gt;NOR",G21:G21)</f>
        <v>0</v>
      </c>
      <c r="H20" s="226"/>
      <c r="I20" s="226">
        <f>SUM(I21:I21)</f>
        <v>0</v>
      </c>
      <c r="J20" s="226"/>
      <c r="K20" s="226">
        <f>SUM(K21:K21)</f>
        <v>0</v>
      </c>
      <c r="L20" s="226"/>
      <c r="M20" s="226">
        <f>SUM(M21:M21)</f>
        <v>0</v>
      </c>
      <c r="N20" s="226"/>
      <c r="O20" s="226">
        <f>SUM(O21:O21)</f>
        <v>0</v>
      </c>
      <c r="P20" s="226"/>
      <c r="Q20" s="226">
        <f>SUM(Q21:Q21)</f>
        <v>0</v>
      </c>
      <c r="R20" s="226"/>
      <c r="S20" s="226"/>
      <c r="T20" s="226"/>
      <c r="U20" s="226"/>
      <c r="V20" s="226">
        <f>SUM(V21:V21)</f>
        <v>0.27</v>
      </c>
      <c r="W20" s="226"/>
      <c r="AG20" t="s">
        <v>210</v>
      </c>
    </row>
    <row r="21" spans="1:60" ht="22.5" outlineLevel="1" x14ac:dyDescent="0.2">
      <c r="A21" s="240">
        <v>12</v>
      </c>
      <c r="B21" s="241" t="s">
        <v>259</v>
      </c>
      <c r="C21" s="250" t="s">
        <v>260</v>
      </c>
      <c r="D21" s="242" t="s">
        <v>261</v>
      </c>
      <c r="E21" s="243">
        <v>3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6.9999999999999994E-5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8.8999999999999996E-2</v>
      </c>
      <c r="V21" s="224">
        <f>ROUND(E21*U21,2)</f>
        <v>0.27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7" t="s">
        <v>209</v>
      </c>
      <c r="B22" s="228" t="s">
        <v>173</v>
      </c>
      <c r="C22" s="247" t="s">
        <v>174</v>
      </c>
      <c r="D22" s="229"/>
      <c r="E22" s="230"/>
      <c r="F22" s="231"/>
      <c r="G22" s="232">
        <f>SUMIF(AG23:AG23,"&lt;&gt;NOR",G23:G23)</f>
        <v>0</v>
      </c>
      <c r="H22" s="226"/>
      <c r="I22" s="226">
        <f>SUM(I23:I23)</f>
        <v>0</v>
      </c>
      <c r="J22" s="226"/>
      <c r="K22" s="226">
        <f>SUM(K23:K23)</f>
        <v>0</v>
      </c>
      <c r="L22" s="226"/>
      <c r="M22" s="226">
        <f>SUM(M23:M23)</f>
        <v>0</v>
      </c>
      <c r="N22" s="226"/>
      <c r="O22" s="226">
        <f>SUM(O23:O23)</f>
        <v>0</v>
      </c>
      <c r="P22" s="226"/>
      <c r="Q22" s="226">
        <f>SUM(Q23:Q23)</f>
        <v>0</v>
      </c>
      <c r="R22" s="226"/>
      <c r="S22" s="226"/>
      <c r="T22" s="226"/>
      <c r="U22" s="226"/>
      <c r="V22" s="226">
        <f>SUM(V23:V23)</f>
        <v>72</v>
      </c>
      <c r="W22" s="226"/>
      <c r="AG22" t="s">
        <v>210</v>
      </c>
    </row>
    <row r="23" spans="1:60" outlineLevel="1" x14ac:dyDescent="0.2">
      <c r="A23" s="240">
        <v>13</v>
      </c>
      <c r="B23" s="241" t="s">
        <v>262</v>
      </c>
      <c r="C23" s="250" t="s">
        <v>263</v>
      </c>
      <c r="D23" s="242" t="s">
        <v>264</v>
      </c>
      <c r="E23" s="243">
        <v>72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 t="s">
        <v>265</v>
      </c>
      <c r="S23" s="224" t="s">
        <v>214</v>
      </c>
      <c r="T23" s="224" t="s">
        <v>233</v>
      </c>
      <c r="U23" s="224">
        <v>1</v>
      </c>
      <c r="V23" s="224">
        <f>ROUND(E23*U23,2)</f>
        <v>72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266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x14ac:dyDescent="0.2">
      <c r="A24" s="227" t="s">
        <v>209</v>
      </c>
      <c r="B24" s="228" t="s">
        <v>177</v>
      </c>
      <c r="C24" s="247" t="s">
        <v>178</v>
      </c>
      <c r="D24" s="229"/>
      <c r="E24" s="230"/>
      <c r="F24" s="231"/>
      <c r="G24" s="232">
        <f>SUMIF(AG25:AG28,"&lt;&gt;NOR",G25:G28)</f>
        <v>0</v>
      </c>
      <c r="H24" s="226"/>
      <c r="I24" s="226">
        <f>SUM(I25:I28)</f>
        <v>0</v>
      </c>
      <c r="J24" s="226"/>
      <c r="K24" s="226">
        <f>SUM(K25:K28)</f>
        <v>0</v>
      </c>
      <c r="L24" s="226"/>
      <c r="M24" s="226">
        <f>SUM(M25:M28)</f>
        <v>0</v>
      </c>
      <c r="N24" s="226"/>
      <c r="O24" s="226">
        <f>SUM(O25:O28)</f>
        <v>0</v>
      </c>
      <c r="P24" s="226"/>
      <c r="Q24" s="226">
        <f>SUM(Q25:Q28)</f>
        <v>0</v>
      </c>
      <c r="R24" s="226"/>
      <c r="S24" s="226"/>
      <c r="T24" s="226"/>
      <c r="U24" s="226"/>
      <c r="V24" s="226">
        <f>SUM(V25:V28)</f>
        <v>0</v>
      </c>
      <c r="W24" s="226"/>
      <c r="AG24" t="s">
        <v>210</v>
      </c>
    </row>
    <row r="25" spans="1:60" outlineLevel="1" x14ac:dyDescent="0.2">
      <c r="A25" s="240">
        <v>14</v>
      </c>
      <c r="B25" s="241" t="s">
        <v>267</v>
      </c>
      <c r="C25" s="250" t="s">
        <v>268</v>
      </c>
      <c r="D25" s="242" t="s">
        <v>255</v>
      </c>
      <c r="E25" s="243">
        <v>7.1999999999999998E-3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215</v>
      </c>
      <c r="U25" s="224">
        <v>9.9000000000000005E-2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269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33">
        <v>15</v>
      </c>
      <c r="B26" s="234" t="s">
        <v>270</v>
      </c>
      <c r="C26" s="248" t="s">
        <v>271</v>
      </c>
      <c r="D26" s="235" t="s">
        <v>255</v>
      </c>
      <c r="E26" s="236">
        <v>7.1999999999999998E-3</v>
      </c>
      <c r="F26" s="237"/>
      <c r="G26" s="238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0.49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269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49" t="s">
        <v>272</v>
      </c>
      <c r="D27" s="239"/>
      <c r="E27" s="239"/>
      <c r="F27" s="239"/>
      <c r="G27" s="23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218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33">
        <v>16</v>
      </c>
      <c r="B28" s="234" t="s">
        <v>273</v>
      </c>
      <c r="C28" s="248" t="s">
        <v>274</v>
      </c>
      <c r="D28" s="235" t="s">
        <v>255</v>
      </c>
      <c r="E28" s="236">
        <v>0.14399999999999999</v>
      </c>
      <c r="F28" s="237"/>
      <c r="G28" s="238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269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5"/>
      <c r="B29" s="6"/>
      <c r="C29" s="251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207"/>
      <c r="B30" s="208" t="s">
        <v>31</v>
      </c>
      <c r="C30" s="252"/>
      <c r="D30" s="209"/>
      <c r="E30" s="210"/>
      <c r="F30" s="210"/>
      <c r="G30" s="246">
        <f>G8+G20+G22+G24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226</v>
      </c>
    </row>
    <row r="31" spans="1:60" x14ac:dyDescent="0.2">
      <c r="A31" s="5"/>
      <c r="B31" s="6"/>
      <c r="C31" s="251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5"/>
      <c r="B32" s="6"/>
      <c r="C32" s="251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11" t="s">
        <v>227</v>
      </c>
      <c r="B33" s="211"/>
      <c r="C33" s="253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12"/>
      <c r="B34" s="213"/>
      <c r="C34" s="254"/>
      <c r="D34" s="213"/>
      <c r="E34" s="213"/>
      <c r="F34" s="213"/>
      <c r="G34" s="21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228</v>
      </c>
    </row>
    <row r="35" spans="1:33" x14ac:dyDescent="0.2">
      <c r="A35" s="215"/>
      <c r="B35" s="216"/>
      <c r="C35" s="255"/>
      <c r="D35" s="216"/>
      <c r="E35" s="216"/>
      <c r="F35" s="216"/>
      <c r="G35" s="21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15"/>
      <c r="B36" s="216"/>
      <c r="C36" s="255"/>
      <c r="D36" s="216"/>
      <c r="E36" s="216"/>
      <c r="F36" s="216"/>
      <c r="G36" s="21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15"/>
      <c r="B37" s="216"/>
      <c r="C37" s="255"/>
      <c r="D37" s="216"/>
      <c r="E37" s="216"/>
      <c r="F37" s="216"/>
      <c r="G37" s="21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 x14ac:dyDescent="0.2">
      <c r="A38" s="218"/>
      <c r="B38" s="219"/>
      <c r="C38" s="256"/>
      <c r="D38" s="219"/>
      <c r="E38" s="219"/>
      <c r="F38" s="219"/>
      <c r="G38" s="2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5"/>
      <c r="B39" s="6"/>
      <c r="C39" s="251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C40" s="257"/>
      <c r="D40" s="188"/>
      <c r="AG40" t="s">
        <v>229</v>
      </c>
    </row>
    <row r="41" spans="1:33" x14ac:dyDescent="0.2">
      <c r="D41" s="188"/>
    </row>
    <row r="42" spans="1:33" x14ac:dyDescent="0.2">
      <c r="D42" s="188"/>
    </row>
    <row r="43" spans="1:33" x14ac:dyDescent="0.2">
      <c r="D43" s="188"/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7">
    <mergeCell ref="A1:G1"/>
    <mergeCell ref="C2:G2"/>
    <mergeCell ref="C3:G3"/>
    <mergeCell ref="C4:G4"/>
    <mergeCell ref="A33:C33"/>
    <mergeCell ref="A34:G38"/>
    <mergeCell ref="C27:G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86</v>
      </c>
      <c r="C3" s="193" t="s">
        <v>87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0.56999999999999995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2.04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2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0.56999999999999995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2.04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SUMIF(AG11:AG13,"&lt;&gt;NOR",G11:G13)</f>
        <v>0</v>
      </c>
      <c r="H10" s="226"/>
      <c r="I10" s="226">
        <f>SUM(I11:I13)</f>
        <v>0</v>
      </c>
      <c r="J10" s="226"/>
      <c r="K10" s="226">
        <f>SUM(K11:K13)</f>
        <v>0</v>
      </c>
      <c r="L10" s="226"/>
      <c r="M10" s="226">
        <f>SUM(M11:M13)</f>
        <v>0</v>
      </c>
      <c r="N10" s="226"/>
      <c r="O10" s="226">
        <f>SUM(O11:O13)</f>
        <v>0.49</v>
      </c>
      <c r="P10" s="226"/>
      <c r="Q10" s="226">
        <f>SUM(Q11:Q13)</f>
        <v>0</v>
      </c>
      <c r="R10" s="226"/>
      <c r="S10" s="226"/>
      <c r="T10" s="226"/>
      <c r="U10" s="226"/>
      <c r="V10" s="226">
        <f>SUM(V11:V13)</f>
        <v>5.45</v>
      </c>
      <c r="W10" s="226"/>
      <c r="AG10" t="s">
        <v>210</v>
      </c>
    </row>
    <row r="11" spans="1:60" outlineLevel="1" x14ac:dyDescent="0.2">
      <c r="A11" s="240">
        <v>2</v>
      </c>
      <c r="B11" s="241" t="s">
        <v>278</v>
      </c>
      <c r="C11" s="250" t="s">
        <v>279</v>
      </c>
      <c r="D11" s="242" t="s">
        <v>241</v>
      </c>
      <c r="E11" s="243">
        <v>3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0.10712000000000001</v>
      </c>
      <c r="O11" s="224">
        <f>ROUND(E11*N11,2)</f>
        <v>0.32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0.69998000000000005</v>
      </c>
      <c r="V11" s="224">
        <f>ROUND(E11*U11,2)</f>
        <v>2.1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3</v>
      </c>
      <c r="B12" s="234" t="s">
        <v>280</v>
      </c>
      <c r="C12" s="248" t="s">
        <v>281</v>
      </c>
      <c r="D12" s="235" t="s">
        <v>241</v>
      </c>
      <c r="E12" s="236">
        <v>10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1.694E-2</v>
      </c>
      <c r="O12" s="224">
        <f>ROUND(E12*N12,2)</f>
        <v>0.17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215</v>
      </c>
      <c r="U12" s="224">
        <v>0.33481</v>
      </c>
      <c r="V12" s="224">
        <f>ROUND(E12*U12,2)</f>
        <v>3.35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282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5.5" x14ac:dyDescent="0.2">
      <c r="A14" s="227" t="s">
        <v>209</v>
      </c>
      <c r="B14" s="228" t="s">
        <v>125</v>
      </c>
      <c r="C14" s="247" t="s">
        <v>126</v>
      </c>
      <c r="D14" s="229"/>
      <c r="E14" s="230"/>
      <c r="F14" s="231"/>
      <c r="G14" s="232">
        <f>SUMIF(AG15:AG15,"&lt;&gt;NOR",G15:G15)</f>
        <v>0</v>
      </c>
      <c r="H14" s="226"/>
      <c r="I14" s="226">
        <f>SUM(I15:I15)</f>
        <v>0</v>
      </c>
      <c r="J14" s="226"/>
      <c r="K14" s="226">
        <f>SUM(K15:K15)</f>
        <v>0</v>
      </c>
      <c r="L14" s="226"/>
      <c r="M14" s="226">
        <f>SUM(M15:M15)</f>
        <v>0</v>
      </c>
      <c r="N14" s="226"/>
      <c r="O14" s="226">
        <f>SUM(O15:O15)</f>
        <v>0</v>
      </c>
      <c r="P14" s="226"/>
      <c r="Q14" s="226">
        <f>SUM(Q15:Q15)</f>
        <v>0</v>
      </c>
      <c r="R14" s="226"/>
      <c r="S14" s="226"/>
      <c r="T14" s="226"/>
      <c r="U14" s="226"/>
      <c r="V14" s="226">
        <f>SUM(V15:V15)</f>
        <v>3.08</v>
      </c>
      <c r="W14" s="226"/>
      <c r="AG14" t="s">
        <v>210</v>
      </c>
    </row>
    <row r="15" spans="1:60" outlineLevel="1" x14ac:dyDescent="0.2">
      <c r="A15" s="240">
        <v>4</v>
      </c>
      <c r="B15" s="241" t="s">
        <v>283</v>
      </c>
      <c r="C15" s="250" t="s">
        <v>284</v>
      </c>
      <c r="D15" s="242" t="s">
        <v>241</v>
      </c>
      <c r="E15" s="243">
        <v>10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4.0000000000000003E-5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215</v>
      </c>
      <c r="U15" s="224">
        <v>0.308</v>
      </c>
      <c r="V15" s="224">
        <f>ROUND(E15*U15,2)</f>
        <v>3.08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127</v>
      </c>
      <c r="C16" s="247" t="s">
        <v>128</v>
      </c>
      <c r="D16" s="229"/>
      <c r="E16" s="230"/>
      <c r="F16" s="231"/>
      <c r="G16" s="232">
        <f>SUMIF(AG17:AG19,"&lt;&gt;NOR",G17:G19)</f>
        <v>0</v>
      </c>
      <c r="H16" s="226"/>
      <c r="I16" s="226">
        <f>SUM(I17:I19)</f>
        <v>0</v>
      </c>
      <c r="J16" s="226"/>
      <c r="K16" s="226">
        <f>SUM(K17:K19)</f>
        <v>0</v>
      </c>
      <c r="L16" s="226"/>
      <c r="M16" s="226">
        <f>SUM(M17:M19)</f>
        <v>0</v>
      </c>
      <c r="N16" s="226"/>
      <c r="O16" s="226">
        <f>SUM(O17:O19)</f>
        <v>0</v>
      </c>
      <c r="P16" s="226"/>
      <c r="Q16" s="226">
        <f>SUM(Q17:Q19)</f>
        <v>3.7</v>
      </c>
      <c r="R16" s="226"/>
      <c r="S16" s="226"/>
      <c r="T16" s="226"/>
      <c r="U16" s="226"/>
      <c r="V16" s="226">
        <f>SUM(V17:V19)</f>
        <v>10.83</v>
      </c>
      <c r="W16" s="226"/>
      <c r="AG16" t="s">
        <v>210</v>
      </c>
    </row>
    <row r="17" spans="1:60" outlineLevel="1" x14ac:dyDescent="0.2">
      <c r="A17" s="240">
        <v>5</v>
      </c>
      <c r="B17" s="241" t="s">
        <v>285</v>
      </c>
      <c r="C17" s="250" t="s">
        <v>286</v>
      </c>
      <c r="D17" s="242" t="s">
        <v>241</v>
      </c>
      <c r="E17" s="243">
        <v>10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0.01</v>
      </c>
      <c r="Q17" s="224">
        <f>ROUND(E17*P17,2)</f>
        <v>0.1</v>
      </c>
      <c r="R17" s="224"/>
      <c r="S17" s="224" t="s">
        <v>214</v>
      </c>
      <c r="T17" s="224" t="s">
        <v>215</v>
      </c>
      <c r="U17" s="224">
        <v>0.08</v>
      </c>
      <c r="V17" s="224">
        <f>ROUND(E17*U17,2)</f>
        <v>0.8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33">
        <v>6</v>
      </c>
      <c r="B18" s="234" t="s">
        <v>287</v>
      </c>
      <c r="C18" s="248" t="s">
        <v>288</v>
      </c>
      <c r="D18" s="235" t="s">
        <v>277</v>
      </c>
      <c r="E18" s="236">
        <v>2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1.82E-3</v>
      </c>
      <c r="O18" s="224">
        <f>ROUND(E18*N18,2)</f>
        <v>0</v>
      </c>
      <c r="P18" s="224">
        <v>1.8</v>
      </c>
      <c r="Q18" s="224">
        <f>ROUND(E18*P18,2)</f>
        <v>3.6</v>
      </c>
      <c r="R18" s="224"/>
      <c r="S18" s="224" t="s">
        <v>221</v>
      </c>
      <c r="T18" s="224" t="s">
        <v>215</v>
      </c>
      <c r="U18" s="224">
        <v>5.016</v>
      </c>
      <c r="V18" s="224">
        <f>ROUND(E18*U18,2)</f>
        <v>10.029999999999999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49" t="s">
        <v>289</v>
      </c>
      <c r="D19" s="239"/>
      <c r="E19" s="239"/>
      <c r="F19" s="239"/>
      <c r="G19" s="239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218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129</v>
      </c>
      <c r="C20" s="247" t="s">
        <v>130</v>
      </c>
      <c r="D20" s="229"/>
      <c r="E20" s="230"/>
      <c r="F20" s="231"/>
      <c r="G20" s="232">
        <f>SUMIF(AG21:AG22,"&lt;&gt;NOR",G21:G22)</f>
        <v>0</v>
      </c>
      <c r="H20" s="226"/>
      <c r="I20" s="226">
        <f>SUM(I21:I22)</f>
        <v>0</v>
      </c>
      <c r="J20" s="226"/>
      <c r="K20" s="226">
        <f>SUM(K21:K22)</f>
        <v>0</v>
      </c>
      <c r="L20" s="226"/>
      <c r="M20" s="226">
        <f>SUM(M21:M22)</f>
        <v>0</v>
      </c>
      <c r="N20" s="226"/>
      <c r="O20" s="226">
        <f>SUM(O21:O22)</f>
        <v>0</v>
      </c>
      <c r="P20" s="226"/>
      <c r="Q20" s="226">
        <f>SUM(Q21:Q22)</f>
        <v>0</v>
      </c>
      <c r="R20" s="226"/>
      <c r="S20" s="226"/>
      <c r="T20" s="226"/>
      <c r="U20" s="226"/>
      <c r="V20" s="226">
        <f>SUM(V21:V22)</f>
        <v>0.9</v>
      </c>
      <c r="W20" s="226"/>
      <c r="AG20" t="s">
        <v>210</v>
      </c>
    </row>
    <row r="21" spans="1:60" outlineLevel="1" x14ac:dyDescent="0.2">
      <c r="A21" s="240">
        <v>7</v>
      </c>
      <c r="B21" s="241" t="s">
        <v>290</v>
      </c>
      <c r="C21" s="250" t="s">
        <v>291</v>
      </c>
      <c r="D21" s="242" t="s">
        <v>255</v>
      </c>
      <c r="E21" s="243">
        <v>1.0620000000000001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0.85199999999999998</v>
      </c>
      <c r="V21" s="224">
        <f>ROUND(E21*U21,2)</f>
        <v>0.9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256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292</v>
      </c>
      <c r="C22" s="250" t="s">
        <v>293</v>
      </c>
      <c r="D22" s="242" t="s">
        <v>255</v>
      </c>
      <c r="E22" s="243">
        <v>1.0620000000000001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x14ac:dyDescent="0.2">
      <c r="A23" s="227" t="s">
        <v>209</v>
      </c>
      <c r="B23" s="228" t="s">
        <v>131</v>
      </c>
      <c r="C23" s="247" t="s">
        <v>132</v>
      </c>
      <c r="D23" s="229"/>
      <c r="E23" s="230"/>
      <c r="F23" s="231"/>
      <c r="G23" s="232">
        <f>SUMIF(AG24:AG29,"&lt;&gt;NOR",G24:G29)</f>
        <v>0</v>
      </c>
      <c r="H23" s="226"/>
      <c r="I23" s="226">
        <f>SUM(I24:I29)</f>
        <v>0</v>
      </c>
      <c r="J23" s="226"/>
      <c r="K23" s="226">
        <f>SUM(K24:K29)</f>
        <v>0</v>
      </c>
      <c r="L23" s="226"/>
      <c r="M23" s="226">
        <f>SUM(M24:M29)</f>
        <v>0</v>
      </c>
      <c r="N23" s="226"/>
      <c r="O23" s="226">
        <f>SUM(O24:O29)</f>
        <v>0</v>
      </c>
      <c r="P23" s="226"/>
      <c r="Q23" s="226">
        <f>SUM(Q24:Q29)</f>
        <v>0</v>
      </c>
      <c r="R23" s="226"/>
      <c r="S23" s="226"/>
      <c r="T23" s="226"/>
      <c r="U23" s="226"/>
      <c r="V23" s="226">
        <f>SUM(V24:V29)</f>
        <v>1.49</v>
      </c>
      <c r="W23" s="226"/>
      <c r="AG23" t="s">
        <v>210</v>
      </c>
    </row>
    <row r="24" spans="1:60" outlineLevel="1" x14ac:dyDescent="0.2">
      <c r="A24" s="240">
        <v>9</v>
      </c>
      <c r="B24" s="241" t="s">
        <v>294</v>
      </c>
      <c r="C24" s="250" t="s">
        <v>295</v>
      </c>
      <c r="D24" s="242" t="s">
        <v>261</v>
      </c>
      <c r="E24" s="243">
        <v>18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215</v>
      </c>
      <c r="U24" s="224">
        <v>8.2000000000000003E-2</v>
      </c>
      <c r="V24" s="224">
        <f>ROUND(E24*U24,2)</f>
        <v>1.48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10</v>
      </c>
      <c r="B25" s="241" t="s">
        <v>296</v>
      </c>
      <c r="C25" s="250" t="s">
        <v>297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298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40">
        <v>11</v>
      </c>
      <c r="B26" s="241" t="s">
        <v>299</v>
      </c>
      <c r="C26" s="250" t="s">
        <v>300</v>
      </c>
      <c r="D26" s="242" t="s">
        <v>261</v>
      </c>
      <c r="E26" s="243">
        <v>6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2.9E-4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298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40">
        <v>12</v>
      </c>
      <c r="B27" s="241" t="s">
        <v>301</v>
      </c>
      <c r="C27" s="250" t="s">
        <v>302</v>
      </c>
      <c r="D27" s="242" t="s">
        <v>261</v>
      </c>
      <c r="E27" s="243">
        <v>12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3.2000000000000003E-4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298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13</v>
      </c>
      <c r="B28" s="241" t="s">
        <v>303</v>
      </c>
      <c r="C28" s="250" t="s">
        <v>304</v>
      </c>
      <c r="D28" s="242" t="s">
        <v>255</v>
      </c>
      <c r="E28" s="243">
        <v>5.5799999999999999E-3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1.74</v>
      </c>
      <c r="V28" s="224">
        <f>ROUND(E28*U28,2)</f>
        <v>0.01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14</v>
      </c>
      <c r="B29" s="241" t="s">
        <v>305</v>
      </c>
      <c r="C29" s="250" t="s">
        <v>306</v>
      </c>
      <c r="D29" s="242" t="s">
        <v>255</v>
      </c>
      <c r="E29" s="243">
        <v>5.5799999999999999E-3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133</v>
      </c>
      <c r="C30" s="247" t="s">
        <v>134</v>
      </c>
      <c r="D30" s="229"/>
      <c r="E30" s="230"/>
      <c r="F30" s="231"/>
      <c r="G30" s="232">
        <f>SUMIF(AG31:AG36,"&lt;&gt;NOR",G31:G36)</f>
        <v>0</v>
      </c>
      <c r="H30" s="226"/>
      <c r="I30" s="226">
        <f>SUM(I31:I36)</f>
        <v>0</v>
      </c>
      <c r="J30" s="226"/>
      <c r="K30" s="226">
        <f>SUM(K31:K36)</f>
        <v>0</v>
      </c>
      <c r="L30" s="226"/>
      <c r="M30" s="226">
        <f>SUM(M31:M36)</f>
        <v>0</v>
      </c>
      <c r="N30" s="226"/>
      <c r="O30" s="226">
        <f>SUM(O31:O36)</f>
        <v>0.01</v>
      </c>
      <c r="P30" s="226"/>
      <c r="Q30" s="226">
        <f>SUM(Q31:Q36)</f>
        <v>0</v>
      </c>
      <c r="R30" s="226"/>
      <c r="S30" s="226"/>
      <c r="T30" s="226"/>
      <c r="U30" s="226"/>
      <c r="V30" s="226">
        <f>SUM(V31:V36)</f>
        <v>2.1199999999999997</v>
      </c>
      <c r="W30" s="226"/>
      <c r="AG30" t="s">
        <v>210</v>
      </c>
    </row>
    <row r="31" spans="1:60" outlineLevel="1" x14ac:dyDescent="0.2">
      <c r="A31" s="233">
        <v>15</v>
      </c>
      <c r="B31" s="234" t="s">
        <v>307</v>
      </c>
      <c r="C31" s="248" t="s">
        <v>308</v>
      </c>
      <c r="D31" s="235" t="s">
        <v>261</v>
      </c>
      <c r="E31" s="236">
        <v>6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3.4000000000000002E-4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0.32</v>
      </c>
      <c r="V31" s="224">
        <f>ROUND(E31*U31,2)</f>
        <v>1.92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49" t="s">
        <v>309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33.75" outlineLevel="1" x14ac:dyDescent="0.2">
      <c r="A33" s="240">
        <v>16</v>
      </c>
      <c r="B33" s="241" t="s">
        <v>310</v>
      </c>
      <c r="C33" s="250" t="s">
        <v>311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9.0000000000000006E-5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0.18</v>
      </c>
      <c r="V33" s="224">
        <f>ROUND(E33*U33,2)</f>
        <v>0.18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17</v>
      </c>
      <c r="B34" s="241" t="s">
        <v>312</v>
      </c>
      <c r="C34" s="250" t="s">
        <v>1022</v>
      </c>
      <c r="D34" s="242" t="s">
        <v>314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5.0000000000000001E-3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18</v>
      </c>
      <c r="B35" s="241" t="s">
        <v>315</v>
      </c>
      <c r="C35" s="250" t="s">
        <v>316</v>
      </c>
      <c r="D35" s="242" t="s">
        <v>255</v>
      </c>
      <c r="E35" s="243">
        <v>7.1300000000000001E-3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1.47</v>
      </c>
      <c r="V35" s="224">
        <f>ROUND(E35*U35,2)</f>
        <v>0.01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256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0">
        <v>19</v>
      </c>
      <c r="B36" s="241" t="s">
        <v>317</v>
      </c>
      <c r="C36" s="250" t="s">
        <v>318</v>
      </c>
      <c r="D36" s="242" t="s">
        <v>255</v>
      </c>
      <c r="E36" s="243">
        <v>7.1300000000000001E-3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214</v>
      </c>
      <c r="T36" s="224" t="s">
        <v>233</v>
      </c>
      <c r="U36" s="224">
        <v>0.81100000000000005</v>
      </c>
      <c r="V36" s="224">
        <f>ROUND(E36*U36,2)</f>
        <v>0.01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256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7" t="s">
        <v>209</v>
      </c>
      <c r="B37" s="228" t="s">
        <v>135</v>
      </c>
      <c r="C37" s="247" t="s">
        <v>136</v>
      </c>
      <c r="D37" s="229"/>
      <c r="E37" s="230"/>
      <c r="F37" s="231"/>
      <c r="G37" s="232">
        <f>SUMIF(AG38:AG50,"&lt;&gt;NOR",G38:G50)</f>
        <v>0</v>
      </c>
      <c r="H37" s="226"/>
      <c r="I37" s="226">
        <f>SUM(I38:I50)</f>
        <v>0</v>
      </c>
      <c r="J37" s="226"/>
      <c r="K37" s="226">
        <f>SUM(K38:K50)</f>
        <v>0</v>
      </c>
      <c r="L37" s="226"/>
      <c r="M37" s="226">
        <f>SUM(M38:M50)</f>
        <v>0</v>
      </c>
      <c r="N37" s="226"/>
      <c r="O37" s="226">
        <f>SUM(O38:O50)</f>
        <v>0.02</v>
      </c>
      <c r="P37" s="226"/>
      <c r="Q37" s="226">
        <f>SUM(Q38:Q50)</f>
        <v>0</v>
      </c>
      <c r="R37" s="226"/>
      <c r="S37" s="226"/>
      <c r="T37" s="226"/>
      <c r="U37" s="226"/>
      <c r="V37" s="226">
        <f>SUM(V38:V50)</f>
        <v>3.5799999999999996</v>
      </c>
      <c r="W37" s="226"/>
      <c r="AG37" t="s">
        <v>210</v>
      </c>
    </row>
    <row r="38" spans="1:60" outlineLevel="1" x14ac:dyDescent="0.2">
      <c r="A38" s="240">
        <v>20</v>
      </c>
      <c r="B38" s="241" t="s">
        <v>323</v>
      </c>
      <c r="C38" s="250" t="s">
        <v>324</v>
      </c>
      <c r="D38" s="242" t="s">
        <v>232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4.0000000000000003E-5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0.14499999999999999</v>
      </c>
      <c r="V38" s="224">
        <f>ROUND(E38*U38,2)</f>
        <v>0.15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21</v>
      </c>
      <c r="B39" s="241" t="s">
        <v>325</v>
      </c>
      <c r="C39" s="250" t="s">
        <v>326</v>
      </c>
      <c r="D39" s="242" t="s">
        <v>232</v>
      </c>
      <c r="E39" s="243">
        <v>2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0.16500000000000001</v>
      </c>
      <c r="V39" s="224">
        <f>ROUND(E39*U39,2)</f>
        <v>0.33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33">
        <v>22</v>
      </c>
      <c r="B40" s="234" t="s">
        <v>333</v>
      </c>
      <c r="C40" s="248" t="s">
        <v>334</v>
      </c>
      <c r="D40" s="235" t="s">
        <v>261</v>
      </c>
      <c r="E40" s="236">
        <v>4</v>
      </c>
      <c r="F40" s="237"/>
      <c r="G40" s="238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3.9899999999999996E-3</v>
      </c>
      <c r="O40" s="224">
        <f>ROUND(E40*N40,2)</f>
        <v>0.02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233</v>
      </c>
      <c r="U40" s="224">
        <v>0.54290000000000005</v>
      </c>
      <c r="V40" s="224">
        <f>ROUND(E40*U40,2)</f>
        <v>2.17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49" t="s">
        <v>335</v>
      </c>
      <c r="D41" s="239"/>
      <c r="E41" s="239"/>
      <c r="F41" s="239"/>
      <c r="G41" s="239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218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59" t="s">
        <v>336</v>
      </c>
      <c r="D42" s="258"/>
      <c r="E42" s="258"/>
      <c r="F42" s="258"/>
      <c r="G42" s="258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218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33">
        <v>23</v>
      </c>
      <c r="B43" s="234" t="s">
        <v>337</v>
      </c>
      <c r="C43" s="248" t="s">
        <v>338</v>
      </c>
      <c r="D43" s="235" t="s">
        <v>261</v>
      </c>
      <c r="E43" s="236">
        <v>4</v>
      </c>
      <c r="F43" s="237"/>
      <c r="G43" s="238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3.0000000000000001E-5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233</v>
      </c>
      <c r="U43" s="224">
        <v>0.129</v>
      </c>
      <c r="V43" s="224">
        <f>ROUND(E43*U43,2)</f>
        <v>0.52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49" t="s">
        <v>339</v>
      </c>
      <c r="D44" s="239"/>
      <c r="E44" s="239"/>
      <c r="F44" s="239"/>
      <c r="G44" s="239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218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24</v>
      </c>
      <c r="B45" s="241" t="s">
        <v>342</v>
      </c>
      <c r="C45" s="250" t="s">
        <v>343</v>
      </c>
      <c r="D45" s="242" t="s">
        <v>232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2.14E-3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233</v>
      </c>
      <c r="U45" s="224">
        <v>0.372</v>
      </c>
      <c r="V45" s="224">
        <f>ROUND(E45*U45,2)</f>
        <v>0.37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25</v>
      </c>
      <c r="B46" s="241" t="s">
        <v>344</v>
      </c>
      <c r="C46" s="250" t="s">
        <v>345</v>
      </c>
      <c r="D46" s="242" t="s">
        <v>232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1.8E-3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298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248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26</v>
      </c>
      <c r="B47" s="241" t="s">
        <v>346</v>
      </c>
      <c r="C47" s="250" t="s">
        <v>347</v>
      </c>
      <c r="D47" s="242" t="s">
        <v>232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1.9000000000000001E-4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298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248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27</v>
      </c>
      <c r="B48" s="241" t="s">
        <v>348</v>
      </c>
      <c r="C48" s="250" t="s">
        <v>349</v>
      </c>
      <c r="D48" s="242" t="s">
        <v>232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1.4999999999999999E-4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298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248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0">
        <v>28</v>
      </c>
      <c r="B49" s="241" t="s">
        <v>350</v>
      </c>
      <c r="C49" s="250" t="s">
        <v>351</v>
      </c>
      <c r="D49" s="242" t="s">
        <v>255</v>
      </c>
      <c r="E49" s="243">
        <v>2.0400000000000001E-2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1.327</v>
      </c>
      <c r="V49" s="224">
        <f>ROUND(E49*U49,2)</f>
        <v>0.03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256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29</v>
      </c>
      <c r="B50" s="241" t="s">
        <v>352</v>
      </c>
      <c r="C50" s="250" t="s">
        <v>353</v>
      </c>
      <c r="D50" s="242" t="s">
        <v>255</v>
      </c>
      <c r="E50" s="243">
        <v>2.0400000000000001E-2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233</v>
      </c>
      <c r="U50" s="224">
        <v>0.72499999999999998</v>
      </c>
      <c r="V50" s="224">
        <f>ROUND(E50*U50,2)</f>
        <v>0.01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256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x14ac:dyDescent="0.2">
      <c r="A51" s="227" t="s">
        <v>209</v>
      </c>
      <c r="B51" s="228" t="s">
        <v>139</v>
      </c>
      <c r="C51" s="247" t="s">
        <v>140</v>
      </c>
      <c r="D51" s="229"/>
      <c r="E51" s="230"/>
      <c r="F51" s="231"/>
      <c r="G51" s="232">
        <f>SUMIF(AG52:AG54,"&lt;&gt;NOR",G52:G54)</f>
        <v>0</v>
      </c>
      <c r="H51" s="226"/>
      <c r="I51" s="226">
        <f>SUM(I52:I54)</f>
        <v>0</v>
      </c>
      <c r="J51" s="226"/>
      <c r="K51" s="226">
        <f>SUM(K52:K54)</f>
        <v>0</v>
      </c>
      <c r="L51" s="226"/>
      <c r="M51" s="226">
        <f>SUM(M52:M54)</f>
        <v>0</v>
      </c>
      <c r="N51" s="226"/>
      <c r="O51" s="226">
        <f>SUM(O52:O54)</f>
        <v>0</v>
      </c>
      <c r="P51" s="226"/>
      <c r="Q51" s="226">
        <f>SUM(Q52:Q54)</f>
        <v>0.69</v>
      </c>
      <c r="R51" s="226"/>
      <c r="S51" s="226"/>
      <c r="T51" s="226"/>
      <c r="U51" s="226"/>
      <c r="V51" s="226">
        <f>SUM(V52:V54)</f>
        <v>8.5</v>
      </c>
      <c r="W51" s="226"/>
      <c r="AG51" t="s">
        <v>210</v>
      </c>
    </row>
    <row r="52" spans="1:60" outlineLevel="1" x14ac:dyDescent="0.2">
      <c r="A52" s="240">
        <v>30</v>
      </c>
      <c r="B52" s="241" t="s">
        <v>354</v>
      </c>
      <c r="C52" s="250" t="s">
        <v>355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1.7000000000000001E-4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214</v>
      </c>
      <c r="T52" s="224" t="s">
        <v>233</v>
      </c>
      <c r="U52" s="224">
        <v>2.9</v>
      </c>
      <c r="V52" s="224">
        <f>ROUND(E52*U52,2)</f>
        <v>2.9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0">
        <v>31</v>
      </c>
      <c r="B53" s="241" t="s">
        <v>356</v>
      </c>
      <c r="C53" s="250" t="s">
        <v>357</v>
      </c>
      <c r="D53" s="242" t="s">
        <v>314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0.69347000000000003</v>
      </c>
      <c r="Q53" s="224">
        <f>ROUND(E53*P53,2)</f>
        <v>0.69</v>
      </c>
      <c r="R53" s="224"/>
      <c r="S53" s="224" t="s">
        <v>214</v>
      </c>
      <c r="T53" s="224" t="s">
        <v>233</v>
      </c>
      <c r="U53" s="224">
        <v>2.6989999999999998</v>
      </c>
      <c r="V53" s="224">
        <f>ROUND(E53*U53,2)</f>
        <v>2.7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32</v>
      </c>
      <c r="B54" s="241" t="s">
        <v>358</v>
      </c>
      <c r="C54" s="250" t="s">
        <v>359</v>
      </c>
      <c r="D54" s="242" t="s">
        <v>314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1.7000000000000001E-4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233</v>
      </c>
      <c r="U54" s="224">
        <v>2.9</v>
      </c>
      <c r="V54" s="224">
        <f>ROUND(E54*U54,2)</f>
        <v>2.9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x14ac:dyDescent="0.2">
      <c r="A55" s="227" t="s">
        <v>209</v>
      </c>
      <c r="B55" s="228" t="s">
        <v>141</v>
      </c>
      <c r="C55" s="247" t="s">
        <v>142</v>
      </c>
      <c r="D55" s="229"/>
      <c r="E55" s="230"/>
      <c r="F55" s="231"/>
      <c r="G55" s="232">
        <f>SUMIF(AG56:AG70,"&lt;&gt;NOR",G56:G70)</f>
        <v>0</v>
      </c>
      <c r="H55" s="226"/>
      <c r="I55" s="226">
        <f>SUM(I56:I70)</f>
        <v>0</v>
      </c>
      <c r="J55" s="226"/>
      <c r="K55" s="226">
        <f>SUM(K56:K70)</f>
        <v>0</v>
      </c>
      <c r="L55" s="226"/>
      <c r="M55" s="226">
        <f>SUM(M56:M70)</f>
        <v>0</v>
      </c>
      <c r="N55" s="226"/>
      <c r="O55" s="226">
        <f>SUM(O56:O70)</f>
        <v>0.06</v>
      </c>
      <c r="P55" s="226"/>
      <c r="Q55" s="226">
        <f>SUM(Q56:Q70)</f>
        <v>0</v>
      </c>
      <c r="R55" s="226"/>
      <c r="S55" s="226"/>
      <c r="T55" s="226"/>
      <c r="U55" s="226"/>
      <c r="V55" s="226">
        <f>SUM(V56:V70)</f>
        <v>9.120000000000001</v>
      </c>
      <c r="W55" s="226"/>
      <c r="AG55" t="s">
        <v>210</v>
      </c>
    </row>
    <row r="56" spans="1:60" outlineLevel="1" x14ac:dyDescent="0.2">
      <c r="A56" s="240">
        <v>33</v>
      </c>
      <c r="B56" s="241" t="s">
        <v>665</v>
      </c>
      <c r="C56" s="250" t="s">
        <v>666</v>
      </c>
      <c r="D56" s="242" t="s">
        <v>314</v>
      </c>
      <c r="E56" s="243">
        <v>1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7.3999999999999999E-4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214</v>
      </c>
      <c r="T56" s="224" t="s">
        <v>233</v>
      </c>
      <c r="U56" s="224">
        <v>8.2569999999999997</v>
      </c>
      <c r="V56" s="224">
        <f>ROUND(E56*U56,2)</f>
        <v>8.26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34</v>
      </c>
      <c r="B57" s="241" t="s">
        <v>364</v>
      </c>
      <c r="C57" s="250" t="s">
        <v>365</v>
      </c>
      <c r="D57" s="242" t="s">
        <v>261</v>
      </c>
      <c r="E57" s="243">
        <v>5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3.6999999999999999E-4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214</v>
      </c>
      <c r="T57" s="224" t="s">
        <v>215</v>
      </c>
      <c r="U57" s="224">
        <v>3.1E-2</v>
      </c>
      <c r="V57" s="224">
        <f>ROUND(E57*U57,2)</f>
        <v>0.16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0">
        <v>35</v>
      </c>
      <c r="B58" s="241" t="s">
        <v>366</v>
      </c>
      <c r="C58" s="250" t="s">
        <v>367</v>
      </c>
      <c r="D58" s="242" t="s">
        <v>314</v>
      </c>
      <c r="E58" s="243">
        <v>1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0.01</v>
      </c>
      <c r="O58" s="224">
        <f>ROUND(E58*N58,2)</f>
        <v>0.01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215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ht="22.5" outlineLevel="1" x14ac:dyDescent="0.2">
      <c r="A59" s="240">
        <v>36</v>
      </c>
      <c r="B59" s="241" t="s">
        <v>368</v>
      </c>
      <c r="C59" s="250" t="s">
        <v>369</v>
      </c>
      <c r="D59" s="242" t="s">
        <v>314</v>
      </c>
      <c r="E59" s="243">
        <v>1</v>
      </c>
      <c r="F59" s="244"/>
      <c r="G59" s="245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0</v>
      </c>
      <c r="O59" s="224">
        <f>ROUND(E59*N59,2)</f>
        <v>0</v>
      </c>
      <c r="P59" s="224">
        <v>0</v>
      </c>
      <c r="Q59" s="224">
        <f>ROUND(E59*P59,2)</f>
        <v>0</v>
      </c>
      <c r="R59" s="224"/>
      <c r="S59" s="224" t="s">
        <v>221</v>
      </c>
      <c r="T59" s="224" t="s">
        <v>215</v>
      </c>
      <c r="U59" s="224">
        <v>0</v>
      </c>
      <c r="V59" s="224">
        <f>ROUND(E59*U59,2)</f>
        <v>0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234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ht="22.5" outlineLevel="1" x14ac:dyDescent="0.2">
      <c r="A60" s="240">
        <v>37</v>
      </c>
      <c r="B60" s="241" t="s">
        <v>372</v>
      </c>
      <c r="C60" s="250" t="s">
        <v>373</v>
      </c>
      <c r="D60" s="242" t="s">
        <v>277</v>
      </c>
      <c r="E60" s="243">
        <v>1</v>
      </c>
      <c r="F60" s="244"/>
      <c r="G60" s="245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2.0000000000000001E-4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221</v>
      </c>
      <c r="T60" s="224" t="s">
        <v>215</v>
      </c>
      <c r="U60" s="224">
        <v>0</v>
      </c>
      <c r="V60" s="224">
        <f>ROUND(E60*U60,2)</f>
        <v>0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248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0">
        <v>38</v>
      </c>
      <c r="B61" s="241" t="s">
        <v>1023</v>
      </c>
      <c r="C61" s="250" t="s">
        <v>1024</v>
      </c>
      <c r="D61" s="242" t="s">
        <v>277</v>
      </c>
      <c r="E61" s="243">
        <v>1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6.0000000000000001E-3</v>
      </c>
      <c r="O61" s="224">
        <f>ROUND(E61*N61,2)</f>
        <v>0.01</v>
      </c>
      <c r="P61" s="224">
        <v>0</v>
      </c>
      <c r="Q61" s="224">
        <f>ROUND(E61*P61,2)</f>
        <v>0</v>
      </c>
      <c r="R61" s="224"/>
      <c r="S61" s="224" t="s">
        <v>221</v>
      </c>
      <c r="T61" s="224" t="s">
        <v>233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248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0">
        <v>39</v>
      </c>
      <c r="B62" s="241" t="s">
        <v>675</v>
      </c>
      <c r="C62" s="250" t="s">
        <v>676</v>
      </c>
      <c r="D62" s="242" t="s">
        <v>677</v>
      </c>
      <c r="E62" s="243">
        <v>1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4.0000000000000001E-3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221</v>
      </c>
      <c r="T62" s="224" t="s">
        <v>233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248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40">
        <v>40</v>
      </c>
      <c r="B63" s="241" t="s">
        <v>374</v>
      </c>
      <c r="C63" s="250" t="s">
        <v>375</v>
      </c>
      <c r="D63" s="242" t="s">
        <v>277</v>
      </c>
      <c r="E63" s="243">
        <v>1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1E-4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233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248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ht="22.5" outlineLevel="1" x14ac:dyDescent="0.2">
      <c r="A64" s="240">
        <v>41</v>
      </c>
      <c r="B64" s="241" t="s">
        <v>376</v>
      </c>
      <c r="C64" s="250" t="s">
        <v>377</v>
      </c>
      <c r="D64" s="242" t="s">
        <v>277</v>
      </c>
      <c r="E64" s="243">
        <v>1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5.0000000000000001E-4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215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248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40">
        <v>42</v>
      </c>
      <c r="B65" s="241" t="s">
        <v>987</v>
      </c>
      <c r="C65" s="250" t="s">
        <v>1025</v>
      </c>
      <c r="D65" s="242" t="s">
        <v>277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3.5000000000000003E-2</v>
      </c>
      <c r="O65" s="224">
        <f>ROUND(E65*N65,2)</f>
        <v>0.04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215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ht="22.5" outlineLevel="1" x14ac:dyDescent="0.2">
      <c r="A66" s="240">
        <v>43</v>
      </c>
      <c r="B66" s="241" t="s">
        <v>380</v>
      </c>
      <c r="C66" s="250" t="s">
        <v>381</v>
      </c>
      <c r="D66" s="242" t="s">
        <v>277</v>
      </c>
      <c r="E66" s="243">
        <v>1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1E-3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233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248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0">
        <v>44</v>
      </c>
      <c r="B67" s="241" t="s">
        <v>382</v>
      </c>
      <c r="C67" s="250" t="s">
        <v>383</v>
      </c>
      <c r="D67" s="242" t="s">
        <v>277</v>
      </c>
      <c r="E67" s="243">
        <v>1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2.0000000000000001E-4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233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248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22.5" outlineLevel="1" x14ac:dyDescent="0.2">
      <c r="A68" s="240">
        <v>45</v>
      </c>
      <c r="B68" s="241" t="s">
        <v>384</v>
      </c>
      <c r="C68" s="250" t="s">
        <v>385</v>
      </c>
      <c r="D68" s="242" t="s">
        <v>277</v>
      </c>
      <c r="E68" s="243">
        <v>1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2.9999999999999997E-4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215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248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40">
        <v>46</v>
      </c>
      <c r="B69" s="241" t="s">
        <v>386</v>
      </c>
      <c r="C69" s="250" t="s">
        <v>387</v>
      </c>
      <c r="D69" s="242" t="s">
        <v>255</v>
      </c>
      <c r="E69" s="243">
        <v>5.9889999999999999E-2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214</v>
      </c>
      <c r="T69" s="224" t="s">
        <v>233</v>
      </c>
      <c r="U69" s="224">
        <v>10.582000000000001</v>
      </c>
      <c r="V69" s="224">
        <f>ROUND(E69*U69,2)</f>
        <v>0.63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256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0">
        <v>47</v>
      </c>
      <c r="B70" s="241" t="s">
        <v>388</v>
      </c>
      <c r="C70" s="250" t="s">
        <v>389</v>
      </c>
      <c r="D70" s="242" t="s">
        <v>255</v>
      </c>
      <c r="E70" s="243">
        <v>5.9889999999999999E-2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214</v>
      </c>
      <c r="T70" s="224" t="s">
        <v>233</v>
      </c>
      <c r="U70" s="224">
        <v>1.1830000000000001</v>
      </c>
      <c r="V70" s="224">
        <f>ROUND(E70*U70,2)</f>
        <v>7.0000000000000007E-2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256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x14ac:dyDescent="0.2">
      <c r="A71" s="227" t="s">
        <v>209</v>
      </c>
      <c r="B71" s="228" t="s">
        <v>143</v>
      </c>
      <c r="C71" s="247" t="s">
        <v>144</v>
      </c>
      <c r="D71" s="229"/>
      <c r="E71" s="230"/>
      <c r="F71" s="231"/>
      <c r="G71" s="232">
        <f>SUMIF(AG72:AG76,"&lt;&gt;NOR",G72:G76)</f>
        <v>0</v>
      </c>
      <c r="H71" s="226"/>
      <c r="I71" s="226">
        <f>SUM(I72:I76)</f>
        <v>0</v>
      </c>
      <c r="J71" s="226"/>
      <c r="K71" s="226">
        <f>SUM(K72:K76)</f>
        <v>0</v>
      </c>
      <c r="L71" s="226"/>
      <c r="M71" s="226">
        <f>SUM(M72:M76)</f>
        <v>0</v>
      </c>
      <c r="N71" s="226"/>
      <c r="O71" s="226">
        <f>SUM(O72:O76)</f>
        <v>0.02</v>
      </c>
      <c r="P71" s="226"/>
      <c r="Q71" s="226">
        <f>SUM(Q72:Q76)</f>
        <v>0</v>
      </c>
      <c r="R71" s="226"/>
      <c r="S71" s="226"/>
      <c r="T71" s="226"/>
      <c r="U71" s="226"/>
      <c r="V71" s="226">
        <f>SUM(V72:V76)</f>
        <v>0.35</v>
      </c>
      <c r="W71" s="226"/>
      <c r="AG71" t="s">
        <v>210</v>
      </c>
    </row>
    <row r="72" spans="1:60" outlineLevel="1" x14ac:dyDescent="0.2">
      <c r="A72" s="240">
        <v>48</v>
      </c>
      <c r="B72" s="241" t="s">
        <v>1018</v>
      </c>
      <c r="C72" s="250" t="s">
        <v>1019</v>
      </c>
      <c r="D72" s="242" t="s">
        <v>314</v>
      </c>
      <c r="E72" s="243">
        <v>1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5.2999999999999998E-4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214</v>
      </c>
      <c r="T72" s="224" t="s">
        <v>233</v>
      </c>
      <c r="U72" s="224">
        <v>0.25</v>
      </c>
      <c r="V72" s="224">
        <f>ROUND(E72*U72,2)</f>
        <v>0.25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ht="33.75" outlineLevel="1" x14ac:dyDescent="0.2">
      <c r="A73" s="240">
        <v>49</v>
      </c>
      <c r="B73" s="241" t="s">
        <v>396</v>
      </c>
      <c r="C73" s="250" t="s">
        <v>397</v>
      </c>
      <c r="D73" s="242" t="s">
        <v>232</v>
      </c>
      <c r="E73" s="243">
        <v>1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3.1E-4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221</v>
      </c>
      <c r="T73" s="224" t="s">
        <v>215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248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40">
        <v>50</v>
      </c>
      <c r="B74" s="241" t="s">
        <v>1020</v>
      </c>
      <c r="C74" s="250" t="s">
        <v>1021</v>
      </c>
      <c r="D74" s="242" t="s">
        <v>277</v>
      </c>
      <c r="E74" s="243">
        <v>1</v>
      </c>
      <c r="F74" s="244"/>
      <c r="G74" s="245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4.7999999999999996E-3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221</v>
      </c>
      <c r="T74" s="224" t="s">
        <v>215</v>
      </c>
      <c r="U74" s="224">
        <v>0</v>
      </c>
      <c r="V74" s="224">
        <f>ROUND(E74*U74,2)</f>
        <v>0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248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0">
        <v>51</v>
      </c>
      <c r="B75" s="241" t="s">
        <v>400</v>
      </c>
      <c r="C75" s="250" t="s">
        <v>401</v>
      </c>
      <c r="D75" s="242" t="s">
        <v>277</v>
      </c>
      <c r="E75" s="243">
        <v>1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0.02</v>
      </c>
      <c r="O75" s="224">
        <f>ROUND(E75*N75,2)</f>
        <v>0.02</v>
      </c>
      <c r="P75" s="224">
        <v>0</v>
      </c>
      <c r="Q75" s="224">
        <f>ROUND(E75*P75,2)</f>
        <v>0</v>
      </c>
      <c r="R75" s="224"/>
      <c r="S75" s="224" t="s">
        <v>221</v>
      </c>
      <c r="T75" s="224" t="s">
        <v>215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248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0">
        <v>52</v>
      </c>
      <c r="B76" s="241" t="s">
        <v>402</v>
      </c>
      <c r="C76" s="250" t="s">
        <v>403</v>
      </c>
      <c r="D76" s="242" t="s">
        <v>255</v>
      </c>
      <c r="E76" s="243">
        <v>2.564E-2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0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214</v>
      </c>
      <c r="T76" s="224" t="s">
        <v>233</v>
      </c>
      <c r="U76" s="224">
        <v>4.0430000000000001</v>
      </c>
      <c r="V76" s="224">
        <f>ROUND(E76*U76,2)</f>
        <v>0.1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256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x14ac:dyDescent="0.2">
      <c r="A77" s="227" t="s">
        <v>209</v>
      </c>
      <c r="B77" s="228" t="s">
        <v>145</v>
      </c>
      <c r="C77" s="247" t="s">
        <v>146</v>
      </c>
      <c r="D77" s="229"/>
      <c r="E77" s="230"/>
      <c r="F77" s="231"/>
      <c r="G77" s="232">
        <f>SUMIF(AG78:AG90,"&lt;&gt;NOR",G78:G90)</f>
        <v>0</v>
      </c>
      <c r="H77" s="226"/>
      <c r="I77" s="226">
        <f>SUM(I78:I90)</f>
        <v>0</v>
      </c>
      <c r="J77" s="226"/>
      <c r="K77" s="226">
        <f>SUM(K78:K90)</f>
        <v>0</v>
      </c>
      <c r="L77" s="226"/>
      <c r="M77" s="226">
        <f>SUM(M78:M90)</f>
        <v>0</v>
      </c>
      <c r="N77" s="226"/>
      <c r="O77" s="226">
        <f>SUM(O78:O90)</f>
        <v>0.24000000000000002</v>
      </c>
      <c r="P77" s="226"/>
      <c r="Q77" s="226">
        <f>SUM(Q78:Q90)</f>
        <v>0.02</v>
      </c>
      <c r="R77" s="226"/>
      <c r="S77" s="226"/>
      <c r="T77" s="226"/>
      <c r="U77" s="226"/>
      <c r="V77" s="226">
        <f>SUM(V78:V90)</f>
        <v>9.3099999999999987</v>
      </c>
      <c r="W77" s="226"/>
      <c r="AG77" t="s">
        <v>210</v>
      </c>
    </row>
    <row r="78" spans="1:60" outlineLevel="1" x14ac:dyDescent="0.2">
      <c r="A78" s="233">
        <v>53</v>
      </c>
      <c r="B78" s="234" t="s">
        <v>406</v>
      </c>
      <c r="C78" s="248" t="s">
        <v>407</v>
      </c>
      <c r="D78" s="235" t="s">
        <v>261</v>
      </c>
      <c r="E78" s="236">
        <v>6</v>
      </c>
      <c r="F78" s="237"/>
      <c r="G78" s="238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6.5700000000000003E-3</v>
      </c>
      <c r="O78" s="224">
        <f>ROUND(E78*N78,2)</f>
        <v>0.04</v>
      </c>
      <c r="P78" s="224">
        <v>0</v>
      </c>
      <c r="Q78" s="224">
        <f>ROUND(E78*P78,2)</f>
        <v>0</v>
      </c>
      <c r="R78" s="224"/>
      <c r="S78" s="224" t="s">
        <v>214</v>
      </c>
      <c r="T78" s="224" t="s">
        <v>215</v>
      </c>
      <c r="U78" s="224">
        <v>0.36799999999999999</v>
      </c>
      <c r="V78" s="224">
        <f>ROUND(E78*U78,2)</f>
        <v>2.21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234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21"/>
      <c r="B79" s="222"/>
      <c r="C79" s="249" t="s">
        <v>335</v>
      </c>
      <c r="D79" s="239"/>
      <c r="E79" s="239"/>
      <c r="F79" s="239"/>
      <c r="G79" s="239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218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33">
        <v>54</v>
      </c>
      <c r="B80" s="234" t="s">
        <v>408</v>
      </c>
      <c r="C80" s="248" t="s">
        <v>409</v>
      </c>
      <c r="D80" s="235" t="s">
        <v>261</v>
      </c>
      <c r="E80" s="236">
        <v>12</v>
      </c>
      <c r="F80" s="237"/>
      <c r="G80" s="238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7.4200000000000004E-3</v>
      </c>
      <c r="O80" s="224">
        <f>ROUND(E80*N80,2)</f>
        <v>0.09</v>
      </c>
      <c r="P80" s="224">
        <v>0</v>
      </c>
      <c r="Q80" s="224">
        <f>ROUND(E80*P80,2)</f>
        <v>0</v>
      </c>
      <c r="R80" s="224"/>
      <c r="S80" s="224" t="s">
        <v>214</v>
      </c>
      <c r="T80" s="224" t="s">
        <v>233</v>
      </c>
      <c r="U80" s="224">
        <v>0.42099999999999999</v>
      </c>
      <c r="V80" s="224">
        <f>ROUND(E80*U80,2)</f>
        <v>5.05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234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1"/>
      <c r="B81" s="222"/>
      <c r="C81" s="249" t="s">
        <v>335</v>
      </c>
      <c r="D81" s="239"/>
      <c r="E81" s="239"/>
      <c r="F81" s="239"/>
      <c r="G81" s="239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218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ht="22.5" outlineLevel="1" x14ac:dyDescent="0.2">
      <c r="A82" s="240">
        <v>55</v>
      </c>
      <c r="B82" s="241" t="s">
        <v>410</v>
      </c>
      <c r="C82" s="250" t="s">
        <v>411</v>
      </c>
      <c r="D82" s="242" t="s">
        <v>261</v>
      </c>
      <c r="E82" s="243">
        <v>4</v>
      </c>
      <c r="F82" s="244"/>
      <c r="G82" s="245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5.0000000000000002E-5</v>
      </c>
      <c r="O82" s="224">
        <f>ROUND(E82*N82,2)</f>
        <v>0</v>
      </c>
      <c r="P82" s="224">
        <v>5.3200000000000001E-3</v>
      </c>
      <c r="Q82" s="224">
        <f>ROUND(E82*P82,2)</f>
        <v>0.02</v>
      </c>
      <c r="R82" s="224"/>
      <c r="S82" s="224" t="s">
        <v>214</v>
      </c>
      <c r="T82" s="224" t="s">
        <v>233</v>
      </c>
      <c r="U82" s="224">
        <v>0.10299999999999999</v>
      </c>
      <c r="V82" s="224">
        <f>ROUND(E82*U82,2)</f>
        <v>0.41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234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33">
        <v>56</v>
      </c>
      <c r="B83" s="234" t="s">
        <v>412</v>
      </c>
      <c r="C83" s="248" t="s">
        <v>413</v>
      </c>
      <c r="D83" s="235" t="s">
        <v>261</v>
      </c>
      <c r="E83" s="236">
        <v>18</v>
      </c>
      <c r="F83" s="237"/>
      <c r="G83" s="238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0</v>
      </c>
      <c r="O83" s="224">
        <f>ROUND(E83*N83,2)</f>
        <v>0</v>
      </c>
      <c r="P83" s="224">
        <v>0</v>
      </c>
      <c r="Q83" s="224">
        <f>ROUND(E83*P83,2)</f>
        <v>0</v>
      </c>
      <c r="R83" s="224"/>
      <c r="S83" s="224" t="s">
        <v>214</v>
      </c>
      <c r="T83" s="224" t="s">
        <v>215</v>
      </c>
      <c r="U83" s="224">
        <v>1.7999999999999999E-2</v>
      </c>
      <c r="V83" s="224">
        <f>ROUND(E83*U83,2)</f>
        <v>0.32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234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1"/>
      <c r="B84" s="222"/>
      <c r="C84" s="249" t="s">
        <v>329</v>
      </c>
      <c r="D84" s="239"/>
      <c r="E84" s="239"/>
      <c r="F84" s="239"/>
      <c r="G84" s="239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218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0">
        <v>57</v>
      </c>
      <c r="B85" s="241" t="s">
        <v>414</v>
      </c>
      <c r="C85" s="250" t="s">
        <v>415</v>
      </c>
      <c r="D85" s="242" t="s">
        <v>314</v>
      </c>
      <c r="E85" s="243">
        <v>1</v>
      </c>
      <c r="F85" s="244"/>
      <c r="G85" s="245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3.8999999999999999E-4</v>
      </c>
      <c r="O85" s="224">
        <f>ROUND(E85*N85,2)</f>
        <v>0</v>
      </c>
      <c r="P85" s="224">
        <v>0</v>
      </c>
      <c r="Q85" s="224">
        <f>ROUND(E85*P85,2)</f>
        <v>0</v>
      </c>
      <c r="R85" s="224"/>
      <c r="S85" s="224" t="s">
        <v>221</v>
      </c>
      <c r="T85" s="224" t="s">
        <v>215</v>
      </c>
      <c r="U85" s="224">
        <v>0.24199999999999999</v>
      </c>
      <c r="V85" s="224">
        <f>ROUND(E85*U85,2)</f>
        <v>0.24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234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58</v>
      </c>
      <c r="B86" s="241" t="s">
        <v>416</v>
      </c>
      <c r="C86" s="250" t="s">
        <v>417</v>
      </c>
      <c r="D86" s="242" t="s">
        <v>314</v>
      </c>
      <c r="E86" s="243">
        <v>1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0.01</v>
      </c>
      <c r="O86" s="224">
        <f>ROUND(E86*N86,2)</f>
        <v>0.01</v>
      </c>
      <c r="P86" s="224">
        <v>0</v>
      </c>
      <c r="Q86" s="224">
        <f>ROUND(E86*P86,2)</f>
        <v>0</v>
      </c>
      <c r="R86" s="224"/>
      <c r="S86" s="224" t="s">
        <v>221</v>
      </c>
      <c r="T86" s="224" t="s">
        <v>215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234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40">
        <v>59</v>
      </c>
      <c r="B87" s="241" t="s">
        <v>418</v>
      </c>
      <c r="C87" s="250" t="s">
        <v>419</v>
      </c>
      <c r="D87" s="242" t="s">
        <v>314</v>
      </c>
      <c r="E87" s="243">
        <v>1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0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221</v>
      </c>
      <c r="T87" s="224" t="s">
        <v>215</v>
      </c>
      <c r="U87" s="224">
        <v>3.1E-2</v>
      </c>
      <c r="V87" s="224">
        <f>ROUND(E87*U87,2)</f>
        <v>0.03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234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ht="22.5" outlineLevel="1" x14ac:dyDescent="0.2">
      <c r="A88" s="240">
        <v>60</v>
      </c>
      <c r="B88" s="241" t="s">
        <v>420</v>
      </c>
      <c r="C88" s="250" t="s">
        <v>421</v>
      </c>
      <c r="D88" s="242" t="s">
        <v>314</v>
      </c>
      <c r="E88" s="243">
        <v>1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0.1</v>
      </c>
      <c r="O88" s="224">
        <f>ROUND(E88*N88,2)</f>
        <v>0.1</v>
      </c>
      <c r="P88" s="224">
        <v>0</v>
      </c>
      <c r="Q88" s="224">
        <f>ROUND(E88*P88,2)</f>
        <v>0</v>
      </c>
      <c r="R88" s="224"/>
      <c r="S88" s="224" t="s">
        <v>221</v>
      </c>
      <c r="T88" s="224" t="s">
        <v>215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248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61</v>
      </c>
      <c r="B89" s="241" t="s">
        <v>422</v>
      </c>
      <c r="C89" s="250" t="s">
        <v>423</v>
      </c>
      <c r="D89" s="242" t="s">
        <v>255</v>
      </c>
      <c r="E89" s="243">
        <v>0.23905000000000001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0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214</v>
      </c>
      <c r="T89" s="224" t="s">
        <v>233</v>
      </c>
      <c r="U89" s="224">
        <v>3.5630000000000002</v>
      </c>
      <c r="V89" s="224">
        <f>ROUND(E89*U89,2)</f>
        <v>0.85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256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40">
        <v>62</v>
      </c>
      <c r="B90" s="241" t="s">
        <v>424</v>
      </c>
      <c r="C90" s="250" t="s">
        <v>425</v>
      </c>
      <c r="D90" s="242" t="s">
        <v>255</v>
      </c>
      <c r="E90" s="243">
        <v>0.23905000000000001</v>
      </c>
      <c r="F90" s="244"/>
      <c r="G90" s="245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4"/>
      <c r="S90" s="224" t="s">
        <v>214</v>
      </c>
      <c r="T90" s="224" t="s">
        <v>233</v>
      </c>
      <c r="U90" s="224">
        <v>0.81599999999999995</v>
      </c>
      <c r="V90" s="224">
        <f>ROUND(E90*U90,2)</f>
        <v>0.2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256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x14ac:dyDescent="0.2">
      <c r="A91" s="227" t="s">
        <v>209</v>
      </c>
      <c r="B91" s="228" t="s">
        <v>147</v>
      </c>
      <c r="C91" s="247" t="s">
        <v>148</v>
      </c>
      <c r="D91" s="229"/>
      <c r="E91" s="230"/>
      <c r="F91" s="231"/>
      <c r="G91" s="232">
        <f>SUMIF(AG92:AG102,"&lt;&gt;NOR",G92:G102)</f>
        <v>0</v>
      </c>
      <c r="H91" s="226"/>
      <c r="I91" s="226">
        <f>SUM(I92:I102)</f>
        <v>0</v>
      </c>
      <c r="J91" s="226"/>
      <c r="K91" s="226">
        <f>SUM(K92:K102)</f>
        <v>0</v>
      </c>
      <c r="L91" s="226"/>
      <c r="M91" s="226">
        <f>SUM(M92:M102)</f>
        <v>0</v>
      </c>
      <c r="N91" s="226"/>
      <c r="O91" s="226">
        <f>SUM(O92:O102)</f>
        <v>0</v>
      </c>
      <c r="P91" s="226"/>
      <c r="Q91" s="226">
        <f>SUM(Q92:Q102)</f>
        <v>0</v>
      </c>
      <c r="R91" s="226"/>
      <c r="S91" s="226"/>
      <c r="T91" s="226"/>
      <c r="U91" s="226"/>
      <c r="V91" s="226">
        <f>SUM(V92:V102)</f>
        <v>1.77</v>
      </c>
      <c r="W91" s="226"/>
      <c r="AG91" t="s">
        <v>210</v>
      </c>
    </row>
    <row r="92" spans="1:60" outlineLevel="1" x14ac:dyDescent="0.2">
      <c r="A92" s="240">
        <v>63</v>
      </c>
      <c r="B92" s="241" t="s">
        <v>426</v>
      </c>
      <c r="C92" s="250" t="s">
        <v>427</v>
      </c>
      <c r="D92" s="242" t="s">
        <v>232</v>
      </c>
      <c r="E92" s="243">
        <v>2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0</v>
      </c>
      <c r="O92" s="224">
        <f>ROUND(E92*N92,2)</f>
        <v>0</v>
      </c>
      <c r="P92" s="224">
        <v>0</v>
      </c>
      <c r="Q92" s="224">
        <f>ROUND(E92*P92,2)</f>
        <v>0</v>
      </c>
      <c r="R92" s="224"/>
      <c r="S92" s="224" t="s">
        <v>214</v>
      </c>
      <c r="T92" s="224" t="s">
        <v>233</v>
      </c>
      <c r="U92" s="224">
        <v>5.0999999999999997E-2</v>
      </c>
      <c r="V92" s="224">
        <f>ROUND(E92*U92,2)</f>
        <v>0.1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234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0">
        <v>64</v>
      </c>
      <c r="B93" s="241" t="s">
        <v>428</v>
      </c>
      <c r="C93" s="250" t="s">
        <v>429</v>
      </c>
      <c r="D93" s="242" t="s">
        <v>232</v>
      </c>
      <c r="E93" s="243">
        <v>2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0</v>
      </c>
      <c r="O93" s="224">
        <f>ROUND(E93*N93,2)</f>
        <v>0</v>
      </c>
      <c r="P93" s="224">
        <v>0</v>
      </c>
      <c r="Q93" s="224">
        <f>ROUND(E93*P93,2)</f>
        <v>0</v>
      </c>
      <c r="R93" s="224"/>
      <c r="S93" s="224" t="s">
        <v>214</v>
      </c>
      <c r="T93" s="224" t="s">
        <v>233</v>
      </c>
      <c r="U93" s="224">
        <v>5.0999999999999997E-2</v>
      </c>
      <c r="V93" s="224">
        <f>ROUND(E93*U93,2)</f>
        <v>0.1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234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40">
        <v>65</v>
      </c>
      <c r="B94" s="241" t="s">
        <v>430</v>
      </c>
      <c r="C94" s="250" t="s">
        <v>431</v>
      </c>
      <c r="D94" s="242" t="s">
        <v>232</v>
      </c>
      <c r="E94" s="243">
        <v>1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214</v>
      </c>
      <c r="T94" s="224" t="s">
        <v>233</v>
      </c>
      <c r="U94" s="224">
        <v>0.20599999999999999</v>
      </c>
      <c r="V94" s="224">
        <f>ROUND(E94*U94,2)</f>
        <v>0.21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234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40">
        <v>66</v>
      </c>
      <c r="B95" s="241" t="s">
        <v>432</v>
      </c>
      <c r="C95" s="250" t="s">
        <v>433</v>
      </c>
      <c r="D95" s="242" t="s">
        <v>232</v>
      </c>
      <c r="E95" s="243">
        <v>4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214</v>
      </c>
      <c r="T95" s="224" t="s">
        <v>233</v>
      </c>
      <c r="U95" s="224">
        <v>0.22700000000000001</v>
      </c>
      <c r="V95" s="224">
        <f>ROUND(E95*U95,2)</f>
        <v>0.91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234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22.5" outlineLevel="1" x14ac:dyDescent="0.2">
      <c r="A96" s="240">
        <v>67</v>
      </c>
      <c r="B96" s="241" t="s">
        <v>436</v>
      </c>
      <c r="C96" s="250" t="s">
        <v>748</v>
      </c>
      <c r="D96" s="242" t="s">
        <v>232</v>
      </c>
      <c r="E96" s="243">
        <v>1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2.5699999999999998E-3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221</v>
      </c>
      <c r="T96" s="224" t="s">
        <v>233</v>
      </c>
      <c r="U96" s="224">
        <v>0.433</v>
      </c>
      <c r="V96" s="224">
        <f>ROUND(E96*U96,2)</f>
        <v>0.43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234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ht="22.5" outlineLevel="1" x14ac:dyDescent="0.2">
      <c r="A97" s="240">
        <v>68</v>
      </c>
      <c r="B97" s="241" t="s">
        <v>438</v>
      </c>
      <c r="C97" s="250" t="s">
        <v>439</v>
      </c>
      <c r="D97" s="242" t="s">
        <v>232</v>
      </c>
      <c r="E97" s="243">
        <v>2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6.9999999999999994E-5</v>
      </c>
      <c r="O97" s="224">
        <f>ROUND(E97*N97,2)</f>
        <v>0</v>
      </c>
      <c r="P97" s="224">
        <v>0</v>
      </c>
      <c r="Q97" s="224">
        <f>ROUND(E97*P97,2)</f>
        <v>0</v>
      </c>
      <c r="R97" s="224"/>
      <c r="S97" s="224" t="s">
        <v>221</v>
      </c>
      <c r="T97" s="224" t="s">
        <v>298</v>
      </c>
      <c r="U97" s="224">
        <v>0</v>
      </c>
      <c r="V97" s="224">
        <f>ROUND(E97*U97,2)</f>
        <v>0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248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40">
        <v>69</v>
      </c>
      <c r="B98" s="241" t="s">
        <v>440</v>
      </c>
      <c r="C98" s="250" t="s">
        <v>441</v>
      </c>
      <c r="D98" s="242" t="s">
        <v>232</v>
      </c>
      <c r="E98" s="243">
        <v>2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4.8000000000000001E-4</v>
      </c>
      <c r="O98" s="224">
        <f>ROUND(E98*N98,2)</f>
        <v>0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298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248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40">
        <v>70</v>
      </c>
      <c r="B99" s="241" t="s">
        <v>346</v>
      </c>
      <c r="C99" s="250" t="s">
        <v>347</v>
      </c>
      <c r="D99" s="242" t="s">
        <v>232</v>
      </c>
      <c r="E99" s="243">
        <v>2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1.9000000000000001E-4</v>
      </c>
      <c r="O99" s="224">
        <f>ROUND(E99*N99,2)</f>
        <v>0</v>
      </c>
      <c r="P99" s="224">
        <v>0</v>
      </c>
      <c r="Q99" s="224">
        <f>ROUND(E99*P99,2)</f>
        <v>0</v>
      </c>
      <c r="R99" s="224"/>
      <c r="S99" s="224" t="s">
        <v>221</v>
      </c>
      <c r="T99" s="224" t="s">
        <v>298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248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40">
        <v>71</v>
      </c>
      <c r="B100" s="241" t="s">
        <v>442</v>
      </c>
      <c r="C100" s="250" t="s">
        <v>443</v>
      </c>
      <c r="D100" s="242" t="s">
        <v>232</v>
      </c>
      <c r="E100" s="243">
        <v>1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4.6000000000000001E-4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221</v>
      </c>
      <c r="T100" s="224" t="s">
        <v>298</v>
      </c>
      <c r="U100" s="224">
        <v>0</v>
      </c>
      <c r="V100" s="224">
        <f>ROUND(E100*U100,2)</f>
        <v>0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248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40">
        <v>72</v>
      </c>
      <c r="B101" s="241" t="s">
        <v>444</v>
      </c>
      <c r="C101" s="250" t="s">
        <v>445</v>
      </c>
      <c r="D101" s="242" t="s">
        <v>255</v>
      </c>
      <c r="E101" s="243">
        <v>4.5100000000000001E-3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214</v>
      </c>
      <c r="T101" s="224" t="s">
        <v>233</v>
      </c>
      <c r="U101" s="224">
        <v>2.5750000000000002</v>
      </c>
      <c r="V101" s="224">
        <f>ROUND(E101*U101,2)</f>
        <v>0.01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256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40">
        <v>73</v>
      </c>
      <c r="B102" s="241" t="s">
        <v>446</v>
      </c>
      <c r="C102" s="250" t="s">
        <v>447</v>
      </c>
      <c r="D102" s="242" t="s">
        <v>255</v>
      </c>
      <c r="E102" s="243">
        <v>4.5100000000000001E-3</v>
      </c>
      <c r="F102" s="244"/>
      <c r="G102" s="245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214</v>
      </c>
      <c r="T102" s="224" t="s">
        <v>233</v>
      </c>
      <c r="U102" s="224">
        <v>1.355</v>
      </c>
      <c r="V102" s="224">
        <f>ROUND(E102*U102,2)</f>
        <v>0.01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256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x14ac:dyDescent="0.2">
      <c r="A103" s="227" t="s">
        <v>209</v>
      </c>
      <c r="B103" s="228" t="s">
        <v>153</v>
      </c>
      <c r="C103" s="247" t="s">
        <v>154</v>
      </c>
      <c r="D103" s="229"/>
      <c r="E103" s="230"/>
      <c r="F103" s="231"/>
      <c r="G103" s="232">
        <f>SUMIF(AG104:AG106,"&lt;&gt;NOR",G104:G106)</f>
        <v>0</v>
      </c>
      <c r="H103" s="226"/>
      <c r="I103" s="226">
        <f>SUM(I104:I106)</f>
        <v>0</v>
      </c>
      <c r="J103" s="226"/>
      <c r="K103" s="226">
        <f>SUM(K104:K106)</f>
        <v>0</v>
      </c>
      <c r="L103" s="226"/>
      <c r="M103" s="226">
        <f>SUM(M104:M106)</f>
        <v>0</v>
      </c>
      <c r="N103" s="226"/>
      <c r="O103" s="226">
        <f>SUM(O104:O106)</f>
        <v>0.3</v>
      </c>
      <c r="P103" s="226"/>
      <c r="Q103" s="226">
        <f>SUM(Q104:Q106)</f>
        <v>0</v>
      </c>
      <c r="R103" s="226"/>
      <c r="S103" s="226"/>
      <c r="T103" s="226"/>
      <c r="U103" s="226"/>
      <c r="V103" s="226">
        <f>SUM(V104:V106)</f>
        <v>3.94</v>
      </c>
      <c r="W103" s="226"/>
      <c r="AG103" t="s">
        <v>210</v>
      </c>
    </row>
    <row r="104" spans="1:60" outlineLevel="1" x14ac:dyDescent="0.2">
      <c r="A104" s="240">
        <v>74</v>
      </c>
      <c r="B104" s="241" t="s">
        <v>448</v>
      </c>
      <c r="C104" s="250" t="s">
        <v>449</v>
      </c>
      <c r="D104" s="242" t="s">
        <v>450</v>
      </c>
      <c r="E104" s="243">
        <v>10</v>
      </c>
      <c r="F104" s="244"/>
      <c r="G104" s="245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6.0000000000000002E-5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214</v>
      </c>
      <c r="T104" s="224" t="s">
        <v>233</v>
      </c>
      <c r="U104" s="224">
        <v>0.30399999999999999</v>
      </c>
      <c r="V104" s="224">
        <f>ROUND(E104*U104,2)</f>
        <v>3.04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234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40">
        <v>75</v>
      </c>
      <c r="B105" s="241" t="s">
        <v>1026</v>
      </c>
      <c r="C105" s="250" t="s">
        <v>1027</v>
      </c>
      <c r="D105" s="242" t="s">
        <v>314</v>
      </c>
      <c r="E105" s="243">
        <v>1</v>
      </c>
      <c r="F105" s="244"/>
      <c r="G105" s="245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0.3</v>
      </c>
      <c r="O105" s="224">
        <f>ROUND(E105*N105,2)</f>
        <v>0.3</v>
      </c>
      <c r="P105" s="224">
        <v>0</v>
      </c>
      <c r="Q105" s="224">
        <f>ROUND(E105*P105,2)</f>
        <v>0</v>
      </c>
      <c r="R105" s="224"/>
      <c r="S105" s="224" t="s">
        <v>221</v>
      </c>
      <c r="T105" s="224" t="s">
        <v>233</v>
      </c>
      <c r="U105" s="224">
        <v>0</v>
      </c>
      <c r="V105" s="224">
        <f>ROUND(E105*U105,2)</f>
        <v>0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234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40">
        <v>76</v>
      </c>
      <c r="B106" s="241" t="s">
        <v>451</v>
      </c>
      <c r="C106" s="250" t="s">
        <v>452</v>
      </c>
      <c r="D106" s="242" t="s">
        <v>255</v>
      </c>
      <c r="E106" s="243">
        <v>0.30059999999999998</v>
      </c>
      <c r="F106" s="244"/>
      <c r="G106" s="245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0</v>
      </c>
      <c r="O106" s="224">
        <f>ROUND(E106*N106,2)</f>
        <v>0</v>
      </c>
      <c r="P106" s="224">
        <v>0</v>
      </c>
      <c r="Q106" s="224">
        <f>ROUND(E106*P106,2)</f>
        <v>0</v>
      </c>
      <c r="R106" s="224"/>
      <c r="S106" s="224" t="s">
        <v>214</v>
      </c>
      <c r="T106" s="224" t="s">
        <v>233</v>
      </c>
      <c r="U106" s="224">
        <v>3.0059999999999998</v>
      </c>
      <c r="V106" s="224">
        <f>ROUND(E106*U106,2)</f>
        <v>0.9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256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x14ac:dyDescent="0.2">
      <c r="A107" s="227" t="s">
        <v>209</v>
      </c>
      <c r="B107" s="228" t="s">
        <v>155</v>
      </c>
      <c r="C107" s="247" t="s">
        <v>156</v>
      </c>
      <c r="D107" s="229"/>
      <c r="E107" s="230"/>
      <c r="F107" s="231"/>
      <c r="G107" s="232">
        <f>SUMIF(AG108:AG110,"&lt;&gt;NOR",G108:G110)</f>
        <v>0</v>
      </c>
      <c r="H107" s="226"/>
      <c r="I107" s="226">
        <f>SUM(I108:I110)</f>
        <v>0</v>
      </c>
      <c r="J107" s="226"/>
      <c r="K107" s="226">
        <f>SUM(K108:K110)</f>
        <v>0</v>
      </c>
      <c r="L107" s="226"/>
      <c r="M107" s="226">
        <f>SUM(M108:M110)</f>
        <v>0</v>
      </c>
      <c r="N107" s="226"/>
      <c r="O107" s="226">
        <f>SUM(O108:O110)</f>
        <v>0</v>
      </c>
      <c r="P107" s="226"/>
      <c r="Q107" s="226">
        <f>SUM(Q108:Q110)</f>
        <v>0</v>
      </c>
      <c r="R107" s="226"/>
      <c r="S107" s="226"/>
      <c r="T107" s="226"/>
      <c r="U107" s="226"/>
      <c r="V107" s="226">
        <f>SUM(V108:V110)</f>
        <v>3.7</v>
      </c>
      <c r="W107" s="226"/>
      <c r="AG107" t="s">
        <v>210</v>
      </c>
    </row>
    <row r="108" spans="1:60" outlineLevel="1" x14ac:dyDescent="0.2">
      <c r="A108" s="233">
        <v>77</v>
      </c>
      <c r="B108" s="234" t="s">
        <v>453</v>
      </c>
      <c r="C108" s="248" t="s">
        <v>454</v>
      </c>
      <c r="D108" s="235" t="s">
        <v>241</v>
      </c>
      <c r="E108" s="236">
        <v>4</v>
      </c>
      <c r="F108" s="237"/>
      <c r="G108" s="238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3.1E-4</v>
      </c>
      <c r="O108" s="224">
        <f>ROUND(E108*N108,2)</f>
        <v>0</v>
      </c>
      <c r="P108" s="224">
        <v>0</v>
      </c>
      <c r="Q108" s="224">
        <f>ROUND(E108*P108,2)</f>
        <v>0</v>
      </c>
      <c r="R108" s="224"/>
      <c r="S108" s="224" t="s">
        <v>214</v>
      </c>
      <c r="T108" s="224" t="s">
        <v>233</v>
      </c>
      <c r="U108" s="224">
        <v>0.40300000000000002</v>
      </c>
      <c r="V108" s="224">
        <f>ROUND(E108*U108,2)</f>
        <v>1.61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234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21"/>
      <c r="B109" s="222"/>
      <c r="C109" s="249" t="s">
        <v>455</v>
      </c>
      <c r="D109" s="239"/>
      <c r="E109" s="239"/>
      <c r="F109" s="239"/>
      <c r="G109" s="239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218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78</v>
      </c>
      <c r="B110" s="241" t="s">
        <v>456</v>
      </c>
      <c r="C110" s="250" t="s">
        <v>457</v>
      </c>
      <c r="D110" s="242" t="s">
        <v>261</v>
      </c>
      <c r="E110" s="243">
        <v>18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9.0000000000000006E-5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233</v>
      </c>
      <c r="U110" s="224">
        <v>0.11600000000000001</v>
      </c>
      <c r="V110" s="224">
        <f>ROUND(E110*U110,2)</f>
        <v>2.09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234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x14ac:dyDescent="0.2">
      <c r="A111" s="227" t="s">
        <v>209</v>
      </c>
      <c r="B111" s="228" t="s">
        <v>173</v>
      </c>
      <c r="C111" s="247" t="s">
        <v>174</v>
      </c>
      <c r="D111" s="229"/>
      <c r="E111" s="230"/>
      <c r="F111" s="231"/>
      <c r="G111" s="232">
        <f>SUMIF(AG112:AG116,"&lt;&gt;NOR",G112:G116)</f>
        <v>0</v>
      </c>
      <c r="H111" s="226"/>
      <c r="I111" s="226">
        <f>SUM(I112:I116)</f>
        <v>0</v>
      </c>
      <c r="J111" s="226"/>
      <c r="K111" s="226">
        <f>SUM(K112:K116)</f>
        <v>0</v>
      </c>
      <c r="L111" s="226"/>
      <c r="M111" s="226">
        <f>SUM(M112:M116)</f>
        <v>0</v>
      </c>
      <c r="N111" s="226"/>
      <c r="O111" s="226">
        <f>SUM(O112:O116)</f>
        <v>0</v>
      </c>
      <c r="P111" s="226"/>
      <c r="Q111" s="226">
        <f>SUM(Q112:Q116)</f>
        <v>0</v>
      </c>
      <c r="R111" s="226"/>
      <c r="S111" s="226"/>
      <c r="T111" s="226"/>
      <c r="U111" s="226"/>
      <c r="V111" s="226">
        <f>SUM(V112:V116)</f>
        <v>12</v>
      </c>
      <c r="W111" s="226"/>
      <c r="AG111" t="s">
        <v>210</v>
      </c>
    </row>
    <row r="112" spans="1:60" outlineLevel="1" x14ac:dyDescent="0.2">
      <c r="A112" s="233">
        <v>79</v>
      </c>
      <c r="B112" s="234" t="s">
        <v>460</v>
      </c>
      <c r="C112" s="248" t="s">
        <v>461</v>
      </c>
      <c r="D112" s="235" t="s">
        <v>213</v>
      </c>
      <c r="E112" s="236">
        <v>1</v>
      </c>
      <c r="F112" s="237"/>
      <c r="G112" s="238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0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221</v>
      </c>
      <c r="T112" s="224" t="s">
        <v>215</v>
      </c>
      <c r="U112" s="224">
        <v>0</v>
      </c>
      <c r="V112" s="224">
        <f>ROUND(E112*U112,2)</f>
        <v>0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234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1"/>
      <c r="B113" s="222"/>
      <c r="C113" s="249" t="s">
        <v>462</v>
      </c>
      <c r="D113" s="239"/>
      <c r="E113" s="239"/>
      <c r="F113" s="239"/>
      <c r="G113" s="239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218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33">
        <v>80</v>
      </c>
      <c r="B114" s="234" t="s">
        <v>463</v>
      </c>
      <c r="C114" s="248" t="s">
        <v>464</v>
      </c>
      <c r="D114" s="235" t="s">
        <v>213</v>
      </c>
      <c r="E114" s="236">
        <v>1</v>
      </c>
      <c r="F114" s="237"/>
      <c r="G114" s="238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221</v>
      </c>
      <c r="T114" s="224" t="s">
        <v>215</v>
      </c>
      <c r="U114" s="224">
        <v>0</v>
      </c>
      <c r="V114" s="224">
        <f>ROUND(E114*U114,2)</f>
        <v>0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234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1"/>
      <c r="B115" s="222"/>
      <c r="C115" s="249" t="s">
        <v>462</v>
      </c>
      <c r="D115" s="239"/>
      <c r="E115" s="239"/>
      <c r="F115" s="239"/>
      <c r="G115" s="239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218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40">
        <v>81</v>
      </c>
      <c r="B116" s="241" t="s">
        <v>262</v>
      </c>
      <c r="C116" s="250" t="s">
        <v>263</v>
      </c>
      <c r="D116" s="242" t="s">
        <v>264</v>
      </c>
      <c r="E116" s="243">
        <v>12</v>
      </c>
      <c r="F116" s="244"/>
      <c r="G116" s="245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 t="s">
        <v>265</v>
      </c>
      <c r="S116" s="224" t="s">
        <v>214</v>
      </c>
      <c r="T116" s="224" t="s">
        <v>215</v>
      </c>
      <c r="U116" s="224">
        <v>1</v>
      </c>
      <c r="V116" s="224">
        <f>ROUND(E116*U116,2)</f>
        <v>12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266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x14ac:dyDescent="0.2">
      <c r="A117" s="227" t="s">
        <v>209</v>
      </c>
      <c r="B117" s="228" t="s">
        <v>177</v>
      </c>
      <c r="C117" s="247" t="s">
        <v>178</v>
      </c>
      <c r="D117" s="229"/>
      <c r="E117" s="230"/>
      <c r="F117" s="231"/>
      <c r="G117" s="232">
        <f>SUMIF(AG118:AG121,"&lt;&gt;NOR",G118:G121)</f>
        <v>0</v>
      </c>
      <c r="H117" s="226"/>
      <c r="I117" s="226">
        <f>SUM(I118:I121)</f>
        <v>0</v>
      </c>
      <c r="J117" s="226"/>
      <c r="K117" s="226">
        <f>SUM(K118:K121)</f>
        <v>0</v>
      </c>
      <c r="L117" s="226"/>
      <c r="M117" s="226">
        <f>SUM(M118:M121)</f>
        <v>0</v>
      </c>
      <c r="N117" s="226"/>
      <c r="O117" s="226">
        <f>SUM(O118:O121)</f>
        <v>0</v>
      </c>
      <c r="P117" s="226"/>
      <c r="Q117" s="226">
        <f>SUM(Q118:Q121)</f>
        <v>0</v>
      </c>
      <c r="R117" s="226"/>
      <c r="S117" s="226"/>
      <c r="T117" s="226"/>
      <c r="U117" s="226"/>
      <c r="V117" s="226">
        <f>SUM(V118:V121)</f>
        <v>2.6</v>
      </c>
      <c r="W117" s="226"/>
      <c r="AG117" t="s">
        <v>210</v>
      </c>
    </row>
    <row r="118" spans="1:60" outlineLevel="1" x14ac:dyDescent="0.2">
      <c r="A118" s="240">
        <v>82</v>
      </c>
      <c r="B118" s="241" t="s">
        <v>267</v>
      </c>
      <c r="C118" s="250" t="s">
        <v>268</v>
      </c>
      <c r="D118" s="242" t="s">
        <v>255</v>
      </c>
      <c r="E118" s="243">
        <v>4.4147499999999997</v>
      </c>
      <c r="F118" s="244"/>
      <c r="G118" s="245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0</v>
      </c>
      <c r="O118" s="224">
        <f>ROUND(E118*N118,2)</f>
        <v>0</v>
      </c>
      <c r="P118" s="224">
        <v>0</v>
      </c>
      <c r="Q118" s="224">
        <f>ROUND(E118*P118,2)</f>
        <v>0</v>
      </c>
      <c r="R118" s="224"/>
      <c r="S118" s="224" t="s">
        <v>214</v>
      </c>
      <c r="T118" s="224" t="s">
        <v>215</v>
      </c>
      <c r="U118" s="224">
        <v>9.9000000000000005E-2</v>
      </c>
      <c r="V118" s="224">
        <f>ROUND(E118*U118,2)</f>
        <v>0.44</v>
      </c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269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33">
        <v>83</v>
      </c>
      <c r="B119" s="234" t="s">
        <v>270</v>
      </c>
      <c r="C119" s="248" t="s">
        <v>271</v>
      </c>
      <c r="D119" s="235" t="s">
        <v>255</v>
      </c>
      <c r="E119" s="236">
        <v>4.4147499999999997</v>
      </c>
      <c r="F119" s="237"/>
      <c r="G119" s="238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0</v>
      </c>
      <c r="O119" s="224">
        <f>ROUND(E119*N119,2)</f>
        <v>0</v>
      </c>
      <c r="P119" s="224">
        <v>0</v>
      </c>
      <c r="Q119" s="224">
        <f>ROUND(E119*P119,2)</f>
        <v>0</v>
      </c>
      <c r="R119" s="224"/>
      <c r="S119" s="224" t="s">
        <v>214</v>
      </c>
      <c r="T119" s="224" t="s">
        <v>233</v>
      </c>
      <c r="U119" s="224">
        <v>0.49</v>
      </c>
      <c r="V119" s="224">
        <f>ROUND(E119*U119,2)</f>
        <v>2.16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269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21"/>
      <c r="B120" s="222"/>
      <c r="C120" s="249" t="s">
        <v>272</v>
      </c>
      <c r="D120" s="239"/>
      <c r="E120" s="239"/>
      <c r="F120" s="239"/>
      <c r="G120" s="239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218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40">
        <v>84</v>
      </c>
      <c r="B121" s="241" t="s">
        <v>273</v>
      </c>
      <c r="C121" s="250" t="s">
        <v>274</v>
      </c>
      <c r="D121" s="242" t="s">
        <v>255</v>
      </c>
      <c r="E121" s="243">
        <v>88.295000000000002</v>
      </c>
      <c r="F121" s="244"/>
      <c r="G121" s="245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</v>
      </c>
      <c r="O121" s="224">
        <f>ROUND(E121*N121,2)</f>
        <v>0</v>
      </c>
      <c r="P121" s="224">
        <v>0</v>
      </c>
      <c r="Q121" s="224">
        <f>ROUND(E121*P121,2)</f>
        <v>0</v>
      </c>
      <c r="R121" s="224"/>
      <c r="S121" s="224" t="s">
        <v>214</v>
      </c>
      <c r="T121" s="224" t="s">
        <v>233</v>
      </c>
      <c r="U121" s="224">
        <v>0</v>
      </c>
      <c r="V121" s="224">
        <f>ROUND(E121*U121,2)</f>
        <v>0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269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x14ac:dyDescent="0.2">
      <c r="A122" s="227" t="s">
        <v>209</v>
      </c>
      <c r="B122" s="228" t="s">
        <v>183</v>
      </c>
      <c r="C122" s="247" t="s">
        <v>30</v>
      </c>
      <c r="D122" s="229"/>
      <c r="E122" s="230"/>
      <c r="F122" s="231"/>
      <c r="G122" s="232">
        <f>SUMIF(AG123:AG123,"&lt;&gt;NOR",G123:G123)</f>
        <v>0</v>
      </c>
      <c r="H122" s="226"/>
      <c r="I122" s="226">
        <f>SUM(I123:I123)</f>
        <v>0</v>
      </c>
      <c r="J122" s="226"/>
      <c r="K122" s="226">
        <f>SUM(K123:K123)</f>
        <v>0</v>
      </c>
      <c r="L122" s="226"/>
      <c r="M122" s="226">
        <f>SUM(M123:M123)</f>
        <v>0</v>
      </c>
      <c r="N122" s="226"/>
      <c r="O122" s="226">
        <f>SUM(O123:O123)</f>
        <v>0</v>
      </c>
      <c r="P122" s="226"/>
      <c r="Q122" s="226">
        <f>SUM(Q123:Q123)</f>
        <v>0</v>
      </c>
      <c r="R122" s="226"/>
      <c r="S122" s="226"/>
      <c r="T122" s="226"/>
      <c r="U122" s="226"/>
      <c r="V122" s="226">
        <f>SUM(V123:V123)</f>
        <v>0</v>
      </c>
      <c r="W122" s="226"/>
      <c r="AG122" t="s">
        <v>210</v>
      </c>
    </row>
    <row r="123" spans="1:60" outlineLevel="1" x14ac:dyDescent="0.2">
      <c r="A123" s="233">
        <v>85</v>
      </c>
      <c r="B123" s="234" t="s">
        <v>465</v>
      </c>
      <c r="C123" s="248" t="s">
        <v>466</v>
      </c>
      <c r="D123" s="235" t="s">
        <v>314</v>
      </c>
      <c r="E123" s="236">
        <v>1</v>
      </c>
      <c r="F123" s="237"/>
      <c r="G123" s="238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221</v>
      </c>
      <c r="T123" s="224" t="s">
        <v>215</v>
      </c>
      <c r="U123" s="224">
        <v>0</v>
      </c>
      <c r="V123" s="224">
        <f>ROUND(E123*U123,2)</f>
        <v>0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x14ac:dyDescent="0.2">
      <c r="A124" s="5"/>
      <c r="B124" s="6"/>
      <c r="C124" s="25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207"/>
      <c r="B125" s="208" t="s">
        <v>31</v>
      </c>
      <c r="C125" s="252"/>
      <c r="D125" s="209"/>
      <c r="E125" s="210"/>
      <c r="F125" s="210"/>
      <c r="G125" s="246">
        <f>G8+G10+G14+G16+G20+G23+G30+G37+G51+G55+G71+G77+G91+G103+G107+G111+G117+G122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226</v>
      </c>
    </row>
    <row r="126" spans="1:60" x14ac:dyDescent="0.2">
      <c r="A126" s="5"/>
      <c r="B126" s="6"/>
      <c r="C126" s="25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25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11" t="s">
        <v>227</v>
      </c>
      <c r="B128" s="211"/>
      <c r="C128" s="253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12"/>
      <c r="B129" s="213"/>
      <c r="C129" s="254"/>
      <c r="D129" s="213"/>
      <c r="E129" s="213"/>
      <c r="F129" s="213"/>
      <c r="G129" s="21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228</v>
      </c>
    </row>
    <row r="130" spans="1:33" x14ac:dyDescent="0.2">
      <c r="A130" s="215"/>
      <c r="B130" s="216"/>
      <c r="C130" s="255"/>
      <c r="D130" s="216"/>
      <c r="E130" s="216"/>
      <c r="F130" s="216"/>
      <c r="G130" s="21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15"/>
      <c r="B131" s="216"/>
      <c r="C131" s="255"/>
      <c r="D131" s="216"/>
      <c r="E131" s="216"/>
      <c r="F131" s="216"/>
      <c r="G131" s="21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15"/>
      <c r="B132" s="216"/>
      <c r="C132" s="255"/>
      <c r="D132" s="216"/>
      <c r="E132" s="216"/>
      <c r="F132" s="216"/>
      <c r="G132" s="21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18"/>
      <c r="B133" s="219"/>
      <c r="C133" s="256"/>
      <c r="D133" s="219"/>
      <c r="E133" s="219"/>
      <c r="F133" s="219"/>
      <c r="G133" s="22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25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257"/>
      <c r="D135" s="188"/>
      <c r="AG135" t="s">
        <v>229</v>
      </c>
    </row>
    <row r="136" spans="1:33" x14ac:dyDescent="0.2">
      <c r="D136" s="188"/>
    </row>
    <row r="137" spans="1:33" x14ac:dyDescent="0.2">
      <c r="D137" s="188"/>
    </row>
    <row r="138" spans="1:33" x14ac:dyDescent="0.2">
      <c r="D138" s="188"/>
    </row>
    <row r="139" spans="1:33" x14ac:dyDescent="0.2">
      <c r="D139" s="188"/>
    </row>
    <row r="140" spans="1:33" x14ac:dyDescent="0.2">
      <c r="D140" s="188"/>
    </row>
    <row r="141" spans="1:33" x14ac:dyDescent="0.2">
      <c r="D141" s="188"/>
    </row>
    <row r="142" spans="1:33" x14ac:dyDescent="0.2">
      <c r="D142" s="188"/>
    </row>
    <row r="143" spans="1:33" x14ac:dyDescent="0.2">
      <c r="D143" s="188"/>
    </row>
    <row r="144" spans="1:33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9">
    <mergeCell ref="C113:G113"/>
    <mergeCell ref="C115:G115"/>
    <mergeCell ref="C120:G120"/>
    <mergeCell ref="C42:G42"/>
    <mergeCell ref="C44:G44"/>
    <mergeCell ref="C79:G79"/>
    <mergeCell ref="C81:G81"/>
    <mergeCell ref="C84:G84"/>
    <mergeCell ref="C109:G109"/>
    <mergeCell ref="A1:G1"/>
    <mergeCell ref="C2:G2"/>
    <mergeCell ref="C3:G3"/>
    <mergeCell ref="C4:G4"/>
    <mergeCell ref="A128:C128"/>
    <mergeCell ref="A129:G133"/>
    <mergeCell ref="C13:G13"/>
    <mergeCell ref="C19:G19"/>
    <mergeCell ref="C32:G32"/>
    <mergeCell ref="C41:G4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86</v>
      </c>
      <c r="C3" s="193" t="s">
        <v>87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SUMIF(AG9:AG40,"&lt;&gt;NOR",G9:G40)</f>
        <v>0</v>
      </c>
      <c r="H8" s="226"/>
      <c r="I8" s="226">
        <f>SUM(I9:I40)</f>
        <v>0</v>
      </c>
      <c r="J8" s="226"/>
      <c r="K8" s="226">
        <f>SUM(K9:K40)</f>
        <v>0</v>
      </c>
      <c r="L8" s="226"/>
      <c r="M8" s="226">
        <f>SUM(M9:M40)</f>
        <v>0</v>
      </c>
      <c r="N8" s="226"/>
      <c r="O8" s="226">
        <f>SUM(O9:O40)</f>
        <v>0.25</v>
      </c>
      <c r="P8" s="226"/>
      <c r="Q8" s="226">
        <f>SUM(Q9:Q40)</f>
        <v>0</v>
      </c>
      <c r="R8" s="226"/>
      <c r="S8" s="226"/>
      <c r="T8" s="226"/>
      <c r="U8" s="226"/>
      <c r="V8" s="226">
        <f>SUM(V9:V40)</f>
        <v>17.369999999999997</v>
      </c>
      <c r="W8" s="226"/>
      <c r="AG8" t="s">
        <v>210</v>
      </c>
    </row>
    <row r="9" spans="1:60" outlineLevel="1" x14ac:dyDescent="0.2">
      <c r="A9" s="233">
        <v>1</v>
      </c>
      <c r="B9" s="234" t="s">
        <v>467</v>
      </c>
      <c r="C9" s="248" t="s">
        <v>468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5.0899999999999999E-3</v>
      </c>
      <c r="O9" s="224">
        <f>ROUND(E9*N9,2)</f>
        <v>0.03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0.53100000000000003</v>
      </c>
      <c r="V9" s="224">
        <f>ROUND(E9*U9,2)</f>
        <v>3.19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469</v>
      </c>
      <c r="C12" s="248" t="s">
        <v>470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1.455E-2</v>
      </c>
      <c r="O12" s="224">
        <f>ROUND(E12*N12,2)</f>
        <v>0.09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0.78400000000000003</v>
      </c>
      <c r="V12" s="224">
        <f>ROUND(E12*U12,2)</f>
        <v>4.7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471</v>
      </c>
      <c r="C15" s="248" t="s">
        <v>472</v>
      </c>
      <c r="D15" s="235" t="s">
        <v>261</v>
      </c>
      <c r="E15" s="236">
        <v>6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1.2489999999999999E-2</v>
      </c>
      <c r="O15" s="224">
        <f>ROUND(E15*N15,2)</f>
        <v>7.0000000000000007E-2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0.70399999999999996</v>
      </c>
      <c r="V15" s="224">
        <f>ROUND(E15*U15,2)</f>
        <v>4.22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4</v>
      </c>
      <c r="B18" s="241" t="s">
        <v>473</v>
      </c>
      <c r="C18" s="250" t="s">
        <v>474</v>
      </c>
      <c r="D18" s="242" t="s">
        <v>261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3.0100000000000001E-3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0.28999999999999998</v>
      </c>
      <c r="V18" s="224">
        <f>ROUND(E18*U18,2)</f>
        <v>0.28999999999999998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5</v>
      </c>
      <c r="B19" s="241" t="s">
        <v>475</v>
      </c>
      <c r="C19" s="250" t="s">
        <v>476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1.8000000000000001E-4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0.83799999999999997</v>
      </c>
      <c r="V19" s="224">
        <f>ROUND(E19*U19,2)</f>
        <v>0.84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6</v>
      </c>
      <c r="B20" s="241" t="s">
        <v>477</v>
      </c>
      <c r="C20" s="250" t="s">
        <v>478</v>
      </c>
      <c r="D20" s="242" t="s">
        <v>261</v>
      </c>
      <c r="E20" s="243">
        <v>18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6.2E-2</v>
      </c>
      <c r="V20" s="224">
        <f>ROUND(E20*U20,2)</f>
        <v>1.1200000000000001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7</v>
      </c>
      <c r="B21" s="241" t="s">
        <v>479</v>
      </c>
      <c r="C21" s="250" t="s">
        <v>480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3.0000000000000001E-5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0.16600000000000001</v>
      </c>
      <c r="V21" s="224">
        <f>ROUND(E21*U21,2)</f>
        <v>0.17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481</v>
      </c>
      <c r="C22" s="250" t="s">
        <v>482</v>
      </c>
      <c r="D22" s="242" t="s">
        <v>232</v>
      </c>
      <c r="E22" s="243">
        <v>2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3.0000000000000001E-5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0.22700000000000001</v>
      </c>
      <c r="V22" s="224">
        <f>ROUND(E22*U22,2)</f>
        <v>0.45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9</v>
      </c>
      <c r="B23" s="241" t="s">
        <v>483</v>
      </c>
      <c r="C23" s="250" t="s">
        <v>484</v>
      </c>
      <c r="D23" s="242" t="s">
        <v>314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5.9999999999999995E-4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0.3</v>
      </c>
      <c r="V23" s="224">
        <f>ROUND(E23*U23,2)</f>
        <v>0.3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10</v>
      </c>
      <c r="B24" s="241" t="s">
        <v>485</v>
      </c>
      <c r="C24" s="250" t="s">
        <v>486</v>
      </c>
      <c r="D24" s="242" t="s">
        <v>232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1.7000000000000001E-4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0.17299999999999999</v>
      </c>
      <c r="V24" s="224">
        <f>ROUND(E24*U24,2)</f>
        <v>0.17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40">
        <v>11</v>
      </c>
      <c r="B25" s="241" t="s">
        <v>364</v>
      </c>
      <c r="C25" s="250" t="s">
        <v>487</v>
      </c>
      <c r="D25" s="242" t="s">
        <v>261</v>
      </c>
      <c r="E25" s="243">
        <v>5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3.6999999999999999E-4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3.1E-2</v>
      </c>
      <c r="V25" s="224">
        <f>ROUND(E25*U25,2)</f>
        <v>0.16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12</v>
      </c>
      <c r="B26" s="241" t="s">
        <v>488</v>
      </c>
      <c r="C26" s="250" t="s">
        <v>489</v>
      </c>
      <c r="D26" s="242" t="s">
        <v>261</v>
      </c>
      <c r="E26" s="243">
        <v>18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1.9E-2</v>
      </c>
      <c r="V26" s="224">
        <f>ROUND(E26*U26,2)</f>
        <v>0.34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13</v>
      </c>
      <c r="B27" s="241" t="s">
        <v>436</v>
      </c>
      <c r="C27" s="250" t="s">
        <v>490</v>
      </c>
      <c r="D27" s="242" t="s">
        <v>232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2.5699999999999998E-3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0.433</v>
      </c>
      <c r="V27" s="224">
        <f>ROUND(E27*U27,2)</f>
        <v>0.43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14</v>
      </c>
      <c r="B28" s="241" t="s">
        <v>491</v>
      </c>
      <c r="C28" s="250" t="s">
        <v>492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2.5699999999999998E-3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0.433</v>
      </c>
      <c r="V28" s="224">
        <f>ROUND(E28*U28,2)</f>
        <v>0.43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15</v>
      </c>
      <c r="B29" s="241" t="s">
        <v>493</v>
      </c>
      <c r="C29" s="250" t="s">
        <v>494</v>
      </c>
      <c r="D29" s="242" t="s">
        <v>232</v>
      </c>
      <c r="E29" s="243">
        <v>5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1.2999999999999999E-4</v>
      </c>
      <c r="O29" s="224">
        <f>ROUND(E29*N29,2)</f>
        <v>0</v>
      </c>
      <c r="P29" s="224">
        <v>0</v>
      </c>
      <c r="Q29" s="224">
        <f>ROUND(E29*P29,2)</f>
        <v>0</v>
      </c>
      <c r="R29" s="224" t="s">
        <v>495</v>
      </c>
      <c r="S29" s="224" t="s">
        <v>214</v>
      </c>
      <c r="T29" s="224" t="s">
        <v>298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16</v>
      </c>
      <c r="B30" s="241" t="s">
        <v>496</v>
      </c>
      <c r="C30" s="250" t="s">
        <v>497</v>
      </c>
      <c r="D30" s="242" t="s">
        <v>232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9.0000000000000006E-5</v>
      </c>
      <c r="O30" s="224">
        <f>ROUND(E30*N30,2)</f>
        <v>0</v>
      </c>
      <c r="P30" s="224">
        <v>0</v>
      </c>
      <c r="Q30" s="224">
        <f>ROUND(E30*P30,2)</f>
        <v>0</v>
      </c>
      <c r="R30" s="224" t="s">
        <v>495</v>
      </c>
      <c r="S30" s="224" t="s">
        <v>214</v>
      </c>
      <c r="T30" s="224" t="s">
        <v>498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17</v>
      </c>
      <c r="B31" s="241" t="s">
        <v>499</v>
      </c>
      <c r="C31" s="250" t="s">
        <v>500</v>
      </c>
      <c r="D31" s="242" t="s">
        <v>232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9.0000000000000006E-5</v>
      </c>
      <c r="O31" s="224">
        <f>ROUND(E31*N31,2)</f>
        <v>0</v>
      </c>
      <c r="P31" s="224">
        <v>0</v>
      </c>
      <c r="Q31" s="224">
        <f>ROUND(E31*P31,2)</f>
        <v>0</v>
      </c>
      <c r="R31" s="224" t="s">
        <v>495</v>
      </c>
      <c r="S31" s="224" t="s">
        <v>214</v>
      </c>
      <c r="T31" s="224" t="s">
        <v>498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18</v>
      </c>
      <c r="B32" s="241" t="s">
        <v>501</v>
      </c>
      <c r="C32" s="250" t="s">
        <v>502</v>
      </c>
      <c r="D32" s="242" t="s">
        <v>232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2.4000000000000001E-4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19</v>
      </c>
      <c r="B33" s="241" t="s">
        <v>503</v>
      </c>
      <c r="C33" s="250" t="s">
        <v>504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6.0999999999999997E-4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298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20</v>
      </c>
      <c r="B34" s="241" t="s">
        <v>505</v>
      </c>
      <c r="C34" s="250" t="s">
        <v>506</v>
      </c>
      <c r="D34" s="242" t="s">
        <v>277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8.9999999999999993E-3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21</v>
      </c>
      <c r="B35" s="241" t="s">
        <v>507</v>
      </c>
      <c r="C35" s="250" t="s">
        <v>508</v>
      </c>
      <c r="D35" s="242" t="s">
        <v>277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1.9E-3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33.75" outlineLevel="1" x14ac:dyDescent="0.2">
      <c r="A36" s="240">
        <v>22</v>
      </c>
      <c r="B36" s="241" t="s">
        <v>509</v>
      </c>
      <c r="C36" s="250" t="s">
        <v>510</v>
      </c>
      <c r="D36" s="242" t="s">
        <v>277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1E-3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0">
        <v>23</v>
      </c>
      <c r="B37" s="241" t="s">
        <v>511</v>
      </c>
      <c r="C37" s="250" t="s">
        <v>512</v>
      </c>
      <c r="D37" s="242" t="s">
        <v>277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5.0000000000000001E-4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24</v>
      </c>
      <c r="B38" s="241" t="s">
        <v>420</v>
      </c>
      <c r="C38" s="250" t="s">
        <v>421</v>
      </c>
      <c r="D38" s="242" t="s">
        <v>314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0.05</v>
      </c>
      <c r="O38" s="224">
        <f>ROUND(E38*N38,2)</f>
        <v>0.05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25</v>
      </c>
      <c r="B39" s="241" t="s">
        <v>513</v>
      </c>
      <c r="C39" s="250" t="s">
        <v>514</v>
      </c>
      <c r="D39" s="242" t="s">
        <v>255</v>
      </c>
      <c r="E39" s="243">
        <v>0.26790000000000003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1.333</v>
      </c>
      <c r="V39" s="224">
        <f>ROUND(E39*U39,2)</f>
        <v>0.36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515</v>
      </c>
      <c r="C40" s="250" t="s">
        <v>516</v>
      </c>
      <c r="D40" s="242" t="s">
        <v>255</v>
      </c>
      <c r="E40" s="243">
        <v>0.26790000000000003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0.72799999999999998</v>
      </c>
      <c r="V40" s="224">
        <f>ROUND(E40*U40,2)</f>
        <v>0.2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x14ac:dyDescent="0.2">
      <c r="A41" s="227" t="s">
        <v>209</v>
      </c>
      <c r="B41" s="228" t="s">
        <v>153</v>
      </c>
      <c r="C41" s="247" t="s">
        <v>154</v>
      </c>
      <c r="D41" s="229"/>
      <c r="E41" s="230"/>
      <c r="F41" s="231"/>
      <c r="G41" s="232">
        <f>SUMIF(AG42:AG43,"&lt;&gt;NOR",G42:G43)</f>
        <v>0</v>
      </c>
      <c r="H41" s="226"/>
      <c r="I41" s="226">
        <f>SUM(I42:I43)</f>
        <v>0</v>
      </c>
      <c r="J41" s="226"/>
      <c r="K41" s="226">
        <f>SUM(K42:K43)</f>
        <v>0</v>
      </c>
      <c r="L41" s="226"/>
      <c r="M41" s="226">
        <f>SUM(M42:M43)</f>
        <v>0</v>
      </c>
      <c r="N41" s="226"/>
      <c r="O41" s="226">
        <f>SUM(O42:O43)</f>
        <v>0</v>
      </c>
      <c r="P41" s="226"/>
      <c r="Q41" s="226">
        <f>SUM(Q42:Q43)</f>
        <v>0</v>
      </c>
      <c r="R41" s="226"/>
      <c r="S41" s="226"/>
      <c r="T41" s="226"/>
      <c r="U41" s="226"/>
      <c r="V41" s="226">
        <f>SUM(V42:V43)</f>
        <v>3.04</v>
      </c>
      <c r="W41" s="226"/>
      <c r="AG41" t="s">
        <v>210</v>
      </c>
    </row>
    <row r="42" spans="1:60" outlineLevel="1" x14ac:dyDescent="0.2">
      <c r="A42" s="240">
        <v>27</v>
      </c>
      <c r="B42" s="241" t="s">
        <v>448</v>
      </c>
      <c r="C42" s="250" t="s">
        <v>449</v>
      </c>
      <c r="D42" s="242" t="s">
        <v>450</v>
      </c>
      <c r="E42" s="243">
        <v>10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6.0000000000000002E-5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0.30399999999999999</v>
      </c>
      <c r="V42" s="224">
        <f>ROUND(E42*U42,2)</f>
        <v>3.04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28</v>
      </c>
      <c r="B43" s="241" t="s">
        <v>451</v>
      </c>
      <c r="C43" s="250" t="s">
        <v>452</v>
      </c>
      <c r="D43" s="242" t="s">
        <v>255</v>
      </c>
      <c r="E43" s="243">
        <v>5.9999999999999995E-4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3.0059999999999998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27" t="s">
        <v>209</v>
      </c>
      <c r="B44" s="228" t="s">
        <v>155</v>
      </c>
      <c r="C44" s="247" t="s">
        <v>156</v>
      </c>
      <c r="D44" s="229"/>
      <c r="E44" s="230"/>
      <c r="F44" s="231"/>
      <c r="G44" s="232">
        <f>SUMIF(AG45:AG47,"&lt;&gt;NOR",G45:G47)</f>
        <v>0</v>
      </c>
      <c r="H44" s="226"/>
      <c r="I44" s="226">
        <f>SUM(I45:I47)</f>
        <v>0</v>
      </c>
      <c r="J44" s="226"/>
      <c r="K44" s="226">
        <f>SUM(K45:K47)</f>
        <v>0</v>
      </c>
      <c r="L44" s="226"/>
      <c r="M44" s="226">
        <f>SUM(M45:M47)</f>
        <v>0</v>
      </c>
      <c r="N44" s="226"/>
      <c r="O44" s="226">
        <f>SUM(O45:O47)</f>
        <v>0</v>
      </c>
      <c r="P44" s="226"/>
      <c r="Q44" s="226">
        <f>SUM(Q45:Q47)</f>
        <v>0</v>
      </c>
      <c r="R44" s="226"/>
      <c r="S44" s="226"/>
      <c r="T44" s="226"/>
      <c r="U44" s="226"/>
      <c r="V44" s="226">
        <f>SUM(V45:V47)</f>
        <v>2.4899999999999998</v>
      </c>
      <c r="W44" s="226"/>
      <c r="AG44" t="s">
        <v>210</v>
      </c>
    </row>
    <row r="45" spans="1:60" outlineLevel="1" x14ac:dyDescent="0.2">
      <c r="A45" s="233">
        <v>29</v>
      </c>
      <c r="B45" s="234" t="s">
        <v>453</v>
      </c>
      <c r="C45" s="248" t="s">
        <v>454</v>
      </c>
      <c r="D45" s="235" t="s">
        <v>241</v>
      </c>
      <c r="E45" s="236">
        <v>1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3.1E-4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0.40300000000000002</v>
      </c>
      <c r="V45" s="224">
        <f>ROUND(E45*U45,2)</f>
        <v>0.4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49" t="s">
        <v>455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30</v>
      </c>
      <c r="B47" s="241" t="s">
        <v>456</v>
      </c>
      <c r="C47" s="250" t="s">
        <v>457</v>
      </c>
      <c r="D47" s="242" t="s">
        <v>261</v>
      </c>
      <c r="E47" s="243">
        <v>18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9.0000000000000006E-5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233</v>
      </c>
      <c r="U47" s="224">
        <v>0.11600000000000001</v>
      </c>
      <c r="V47" s="224">
        <f>ROUND(E47*U47,2)</f>
        <v>2.09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173</v>
      </c>
      <c r="C48" s="247" t="s">
        <v>174</v>
      </c>
      <c r="D48" s="229"/>
      <c r="E48" s="230"/>
      <c r="F48" s="231"/>
      <c r="G48" s="232">
        <f>SUMIF(AG49:AG50,"&lt;&gt;NOR",G49:G50)</f>
        <v>0</v>
      </c>
      <c r="H48" s="226"/>
      <c r="I48" s="226">
        <f>SUM(I49:I50)</f>
        <v>0</v>
      </c>
      <c r="J48" s="226"/>
      <c r="K48" s="226">
        <f>SUM(K49:K50)</f>
        <v>0</v>
      </c>
      <c r="L48" s="226"/>
      <c r="M48" s="226">
        <f>SUM(M49:M50)</f>
        <v>0</v>
      </c>
      <c r="N48" s="226"/>
      <c r="O48" s="226">
        <f>SUM(O49:O50)</f>
        <v>0</v>
      </c>
      <c r="P48" s="226"/>
      <c r="Q48" s="226">
        <f>SUM(Q49:Q50)</f>
        <v>0</v>
      </c>
      <c r="R48" s="226"/>
      <c r="S48" s="226"/>
      <c r="T48" s="226"/>
      <c r="U48" s="226"/>
      <c r="V48" s="226">
        <f>SUM(V49:V50)</f>
        <v>7</v>
      </c>
      <c r="W48" s="226"/>
      <c r="AG48" t="s">
        <v>210</v>
      </c>
    </row>
    <row r="49" spans="1:60" outlineLevel="1" x14ac:dyDescent="0.2">
      <c r="A49" s="240">
        <v>31</v>
      </c>
      <c r="B49" s="241" t="s">
        <v>517</v>
      </c>
      <c r="C49" s="250" t="s">
        <v>518</v>
      </c>
      <c r="D49" s="242" t="s">
        <v>264</v>
      </c>
      <c r="E49" s="243">
        <v>3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215</v>
      </c>
      <c r="U49" s="224">
        <v>1</v>
      </c>
      <c r="V49" s="224">
        <f>ROUND(E49*U49,2)</f>
        <v>3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32</v>
      </c>
      <c r="B50" s="241" t="s">
        <v>519</v>
      </c>
      <c r="C50" s="250" t="s">
        <v>520</v>
      </c>
      <c r="D50" s="242" t="s">
        <v>264</v>
      </c>
      <c r="E50" s="243">
        <v>4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215</v>
      </c>
      <c r="U50" s="224">
        <v>1</v>
      </c>
      <c r="V50" s="224">
        <f>ROUND(E50*U50,2)</f>
        <v>4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x14ac:dyDescent="0.2">
      <c r="A51" s="227" t="s">
        <v>209</v>
      </c>
      <c r="B51" s="228" t="s">
        <v>183</v>
      </c>
      <c r="C51" s="247" t="s">
        <v>30</v>
      </c>
      <c r="D51" s="229"/>
      <c r="E51" s="230"/>
      <c r="F51" s="231"/>
      <c r="G51" s="232">
        <f>SUMIF(AG52:AG52,"&lt;&gt;NOR",G52:G52)</f>
        <v>0</v>
      </c>
      <c r="H51" s="226"/>
      <c r="I51" s="226">
        <f>SUM(I52:I52)</f>
        <v>0</v>
      </c>
      <c r="J51" s="226"/>
      <c r="K51" s="226">
        <f>SUM(K52:K52)</f>
        <v>0</v>
      </c>
      <c r="L51" s="226"/>
      <c r="M51" s="226">
        <f>SUM(M52:M52)</f>
        <v>0</v>
      </c>
      <c r="N51" s="226"/>
      <c r="O51" s="226">
        <f>SUM(O52:O52)</f>
        <v>0</v>
      </c>
      <c r="P51" s="226"/>
      <c r="Q51" s="226">
        <f>SUM(Q52:Q52)</f>
        <v>0</v>
      </c>
      <c r="R51" s="226"/>
      <c r="S51" s="226"/>
      <c r="T51" s="226"/>
      <c r="U51" s="226"/>
      <c r="V51" s="226">
        <f>SUM(V52:V52)</f>
        <v>0</v>
      </c>
      <c r="W51" s="226"/>
      <c r="AG51" t="s">
        <v>210</v>
      </c>
    </row>
    <row r="52" spans="1:60" outlineLevel="1" x14ac:dyDescent="0.2">
      <c r="A52" s="233">
        <v>33</v>
      </c>
      <c r="B52" s="234" t="s">
        <v>465</v>
      </c>
      <c r="C52" s="248" t="s">
        <v>466</v>
      </c>
      <c r="D52" s="235" t="s">
        <v>314</v>
      </c>
      <c r="E52" s="236">
        <v>1</v>
      </c>
      <c r="F52" s="237"/>
      <c r="G52" s="238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5"/>
      <c r="B53" s="6"/>
      <c r="C53" s="251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 x14ac:dyDescent="0.2">
      <c r="A54" s="207"/>
      <c r="B54" s="208" t="s">
        <v>31</v>
      </c>
      <c r="C54" s="252"/>
      <c r="D54" s="209"/>
      <c r="E54" s="210"/>
      <c r="F54" s="210"/>
      <c r="G54" s="246">
        <f>G8+G41+G44+G48+G51</f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0</v>
      </c>
      <c r="AG54" t="s">
        <v>226</v>
      </c>
    </row>
    <row r="55" spans="1:60" x14ac:dyDescent="0.2">
      <c r="A55" s="5"/>
      <c r="B55" s="6"/>
      <c r="C55" s="251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211" t="s">
        <v>227</v>
      </c>
      <c r="B57" s="211"/>
      <c r="C57" s="253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2"/>
      <c r="B58" s="213"/>
      <c r="C58" s="254"/>
      <c r="D58" s="213"/>
      <c r="E58" s="213"/>
      <c r="F58" s="213"/>
      <c r="G58" s="2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G58" t="s">
        <v>228</v>
      </c>
    </row>
    <row r="59" spans="1:60" x14ac:dyDescent="0.2">
      <c r="A59" s="215"/>
      <c r="B59" s="216"/>
      <c r="C59" s="255"/>
      <c r="D59" s="216"/>
      <c r="E59" s="216"/>
      <c r="F59" s="216"/>
      <c r="G59" s="21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8"/>
      <c r="B62" s="219"/>
      <c r="C62" s="256"/>
      <c r="D62" s="219"/>
      <c r="E62" s="219"/>
      <c r="F62" s="219"/>
      <c r="G62" s="22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5"/>
      <c r="B63" s="6"/>
      <c r="C63" s="251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C64" s="257"/>
      <c r="D64" s="188"/>
      <c r="AG64" t="s">
        <v>229</v>
      </c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16:G16"/>
    <mergeCell ref="C17:G17"/>
    <mergeCell ref="C46:G46"/>
    <mergeCell ref="A1:G1"/>
    <mergeCell ref="C2:G2"/>
    <mergeCell ref="C3:G3"/>
    <mergeCell ref="C4:G4"/>
    <mergeCell ref="A57:C57"/>
    <mergeCell ref="A58:G62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86</v>
      </c>
      <c r="C3" s="193" t="s">
        <v>87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6"/>
      <c r="S8" s="226"/>
      <c r="T8" s="226"/>
      <c r="U8" s="226"/>
      <c r="V8" s="226">
        <f>SUM(V9:V18)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532</v>
      </c>
      <c r="C14" s="250" t="s">
        <v>533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534</v>
      </c>
      <c r="C15" s="250" t="s">
        <v>535</v>
      </c>
      <c r="D15" s="242" t="s">
        <v>277</v>
      </c>
      <c r="E15" s="243">
        <v>12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233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536</v>
      </c>
      <c r="C16" s="250" t="s">
        <v>537</v>
      </c>
      <c r="D16" s="242" t="s">
        <v>277</v>
      </c>
      <c r="E16" s="243">
        <v>4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538</v>
      </c>
      <c r="C17" s="250" t="s">
        <v>539</v>
      </c>
      <c r="D17" s="242" t="s">
        <v>277</v>
      </c>
      <c r="E17" s="243">
        <v>5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33.75" outlineLevel="1" x14ac:dyDescent="0.2">
      <c r="A18" s="240">
        <v>10</v>
      </c>
      <c r="B18" s="241" t="s">
        <v>540</v>
      </c>
      <c r="C18" s="250" t="s">
        <v>541</v>
      </c>
      <c r="D18" s="242" t="s">
        <v>314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x14ac:dyDescent="0.2">
      <c r="A19" s="227" t="s">
        <v>209</v>
      </c>
      <c r="B19" s="228" t="s">
        <v>163</v>
      </c>
      <c r="C19" s="247" t="s">
        <v>164</v>
      </c>
      <c r="D19" s="229"/>
      <c r="E19" s="230"/>
      <c r="F19" s="231"/>
      <c r="G19" s="232">
        <f>SUMIF(AG20:AG25,"&lt;&gt;NOR",G20:G25)</f>
        <v>0</v>
      </c>
      <c r="H19" s="226"/>
      <c r="I19" s="226">
        <f>SUM(I20:I25)</f>
        <v>0</v>
      </c>
      <c r="J19" s="226"/>
      <c r="K19" s="226">
        <f>SUM(K20:K25)</f>
        <v>0</v>
      </c>
      <c r="L19" s="226"/>
      <c r="M19" s="226">
        <f>SUM(M20:M25)</f>
        <v>0</v>
      </c>
      <c r="N19" s="226"/>
      <c r="O19" s="226">
        <f>SUM(O20:O25)</f>
        <v>0</v>
      </c>
      <c r="P19" s="226"/>
      <c r="Q19" s="226">
        <f>SUM(Q20:Q25)</f>
        <v>0</v>
      </c>
      <c r="R19" s="226"/>
      <c r="S19" s="226"/>
      <c r="T19" s="226"/>
      <c r="U19" s="226"/>
      <c r="V19" s="226">
        <f>SUM(V20:V25)</f>
        <v>0</v>
      </c>
      <c r="W19" s="226"/>
      <c r="AG19" t="s">
        <v>210</v>
      </c>
    </row>
    <row r="20" spans="1:60" ht="33.75" outlineLevel="1" x14ac:dyDescent="0.2">
      <c r="A20" s="240">
        <v>11</v>
      </c>
      <c r="B20" s="241" t="s">
        <v>542</v>
      </c>
      <c r="C20" s="250" t="s">
        <v>543</v>
      </c>
      <c r="D20" s="242" t="s">
        <v>277</v>
      </c>
      <c r="E20" s="243">
        <v>1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233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33.75" outlineLevel="1" x14ac:dyDescent="0.2">
      <c r="A21" s="240">
        <v>12</v>
      </c>
      <c r="B21" s="241" t="s">
        <v>544</v>
      </c>
      <c r="C21" s="250" t="s">
        <v>545</v>
      </c>
      <c r="D21" s="242" t="s">
        <v>277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45" outlineLevel="1" x14ac:dyDescent="0.2">
      <c r="A22" s="240">
        <v>13</v>
      </c>
      <c r="B22" s="241" t="s">
        <v>546</v>
      </c>
      <c r="C22" s="250" t="s">
        <v>547</v>
      </c>
      <c r="D22" s="242" t="s">
        <v>277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233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40">
        <v>14</v>
      </c>
      <c r="B23" s="241" t="s">
        <v>548</v>
      </c>
      <c r="C23" s="250" t="s">
        <v>549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15</v>
      </c>
      <c r="B24" s="241" t="s">
        <v>550</v>
      </c>
      <c r="C24" s="250" t="s">
        <v>551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552</v>
      </c>
      <c r="C25" s="250" t="s">
        <v>553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x14ac:dyDescent="0.2">
      <c r="A26" s="227" t="s">
        <v>209</v>
      </c>
      <c r="B26" s="228" t="s">
        <v>165</v>
      </c>
      <c r="C26" s="247" t="s">
        <v>166</v>
      </c>
      <c r="D26" s="229"/>
      <c r="E26" s="230"/>
      <c r="F26" s="231"/>
      <c r="G26" s="232">
        <f>SUMIF(AG27:AG29,"&lt;&gt;NOR",G27:G29)</f>
        <v>0</v>
      </c>
      <c r="H26" s="226"/>
      <c r="I26" s="226">
        <f>SUM(I27:I29)</f>
        <v>0</v>
      </c>
      <c r="J26" s="226"/>
      <c r="K26" s="226">
        <f>SUM(K27:K29)</f>
        <v>0</v>
      </c>
      <c r="L26" s="226"/>
      <c r="M26" s="226">
        <f>SUM(M27:M29)</f>
        <v>0</v>
      </c>
      <c r="N26" s="226"/>
      <c r="O26" s="226">
        <f>SUM(O27:O29)</f>
        <v>0</v>
      </c>
      <c r="P26" s="226"/>
      <c r="Q26" s="226">
        <f>SUM(Q27:Q29)</f>
        <v>0</v>
      </c>
      <c r="R26" s="226"/>
      <c r="S26" s="226"/>
      <c r="T26" s="226"/>
      <c r="U26" s="226"/>
      <c r="V26" s="226">
        <f>SUM(V27:V29)</f>
        <v>0</v>
      </c>
      <c r="W26" s="226"/>
      <c r="AG26" t="s">
        <v>210</v>
      </c>
    </row>
    <row r="27" spans="1:60" ht="22.5" outlineLevel="1" x14ac:dyDescent="0.2">
      <c r="A27" s="240">
        <v>17</v>
      </c>
      <c r="B27" s="241" t="s">
        <v>554</v>
      </c>
      <c r="C27" s="250" t="s">
        <v>555</v>
      </c>
      <c r="D27" s="242" t="s">
        <v>277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18</v>
      </c>
      <c r="B28" s="241" t="s">
        <v>556</v>
      </c>
      <c r="C28" s="250" t="s">
        <v>557</v>
      </c>
      <c r="D28" s="242" t="s">
        <v>314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19</v>
      </c>
      <c r="B29" s="241" t="s">
        <v>558</v>
      </c>
      <c r="C29" s="250" t="s">
        <v>559</v>
      </c>
      <c r="D29" s="242" t="s">
        <v>560</v>
      </c>
      <c r="E29" s="243">
        <v>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215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167</v>
      </c>
      <c r="C30" s="247" t="s">
        <v>168</v>
      </c>
      <c r="D30" s="229"/>
      <c r="E30" s="230"/>
      <c r="F30" s="231"/>
      <c r="G30" s="232">
        <f>SUMIF(AG31:AG42,"&lt;&gt;NOR",G31:G42)</f>
        <v>0</v>
      </c>
      <c r="H30" s="226"/>
      <c r="I30" s="226">
        <f>SUM(I31:I42)</f>
        <v>0</v>
      </c>
      <c r="J30" s="226"/>
      <c r="K30" s="226">
        <f>SUM(K31:K42)</f>
        <v>0</v>
      </c>
      <c r="L30" s="226"/>
      <c r="M30" s="226">
        <f>SUM(M31:M42)</f>
        <v>0</v>
      </c>
      <c r="N30" s="226"/>
      <c r="O30" s="226">
        <f>SUM(O31:O42)</f>
        <v>0</v>
      </c>
      <c r="P30" s="226"/>
      <c r="Q30" s="226">
        <f>SUM(Q31:Q42)</f>
        <v>0</v>
      </c>
      <c r="R30" s="226"/>
      <c r="S30" s="226"/>
      <c r="T30" s="226"/>
      <c r="U30" s="226"/>
      <c r="V30" s="226">
        <f>SUM(V31:V42)</f>
        <v>0</v>
      </c>
      <c r="W30" s="226"/>
      <c r="AG30" t="s">
        <v>210</v>
      </c>
    </row>
    <row r="31" spans="1:60" ht="45" outlineLevel="1" x14ac:dyDescent="0.2">
      <c r="A31" s="233">
        <v>20</v>
      </c>
      <c r="B31" s="234" t="s">
        <v>561</v>
      </c>
      <c r="C31" s="248" t="s">
        <v>562</v>
      </c>
      <c r="D31" s="235" t="s">
        <v>563</v>
      </c>
      <c r="E31" s="236">
        <v>10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215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45" outlineLevel="1" x14ac:dyDescent="0.2">
      <c r="A32" s="221"/>
      <c r="B32" s="222"/>
      <c r="C32" s="249" t="s">
        <v>564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60" t="str">
        <f>C32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32" s="204"/>
      <c r="BC32" s="204"/>
      <c r="BD32" s="204"/>
      <c r="BE32" s="204"/>
      <c r="BF32" s="204"/>
      <c r="BG32" s="204"/>
      <c r="BH32" s="204"/>
    </row>
    <row r="33" spans="1:60" ht="45" outlineLevel="1" x14ac:dyDescent="0.2">
      <c r="A33" s="233">
        <v>21</v>
      </c>
      <c r="B33" s="234" t="s">
        <v>565</v>
      </c>
      <c r="C33" s="248" t="s">
        <v>566</v>
      </c>
      <c r="D33" s="235" t="s">
        <v>563</v>
      </c>
      <c r="E33" s="236">
        <v>5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215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45" outlineLevel="1" x14ac:dyDescent="0.2">
      <c r="A34" s="221"/>
      <c r="B34" s="222"/>
      <c r="C34" s="249" t="s">
        <v>567</v>
      </c>
      <c r="D34" s="239"/>
      <c r="E34" s="239"/>
      <c r="F34" s="239"/>
      <c r="G34" s="23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218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60" t="str">
        <f>C34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3x2,5</v>
      </c>
      <c r="BB34" s="204"/>
      <c r="BC34" s="204"/>
      <c r="BD34" s="204"/>
      <c r="BE34" s="204"/>
      <c r="BF34" s="204"/>
      <c r="BG34" s="204"/>
      <c r="BH34" s="204"/>
    </row>
    <row r="35" spans="1:60" ht="45" outlineLevel="1" x14ac:dyDescent="0.2">
      <c r="A35" s="233">
        <v>22</v>
      </c>
      <c r="B35" s="234" t="s">
        <v>568</v>
      </c>
      <c r="C35" s="248" t="s">
        <v>569</v>
      </c>
      <c r="D35" s="235" t="s">
        <v>563</v>
      </c>
      <c r="E35" s="236">
        <v>4</v>
      </c>
      <c r="F35" s="237"/>
      <c r="G35" s="238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45" outlineLevel="1" x14ac:dyDescent="0.2">
      <c r="A36" s="221"/>
      <c r="B36" s="222"/>
      <c r="C36" s="249" t="s">
        <v>570</v>
      </c>
      <c r="D36" s="239"/>
      <c r="E36" s="239"/>
      <c r="F36" s="239"/>
      <c r="G36" s="23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218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60" t="str">
        <f>C36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36" s="204"/>
      <c r="BC36" s="204"/>
      <c r="BD36" s="204"/>
      <c r="BE36" s="204"/>
      <c r="BF36" s="204"/>
      <c r="BG36" s="204"/>
      <c r="BH36" s="204"/>
    </row>
    <row r="37" spans="1:60" ht="45" outlineLevel="1" x14ac:dyDescent="0.2">
      <c r="A37" s="233">
        <v>23</v>
      </c>
      <c r="B37" s="234" t="s">
        <v>571</v>
      </c>
      <c r="C37" s="248" t="s">
        <v>572</v>
      </c>
      <c r="D37" s="235" t="s">
        <v>563</v>
      </c>
      <c r="E37" s="236">
        <v>16</v>
      </c>
      <c r="F37" s="237"/>
      <c r="G37" s="238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45" outlineLevel="1" x14ac:dyDescent="0.2">
      <c r="A38" s="221"/>
      <c r="B38" s="222"/>
      <c r="C38" s="249" t="s">
        <v>573</v>
      </c>
      <c r="D38" s="239"/>
      <c r="E38" s="239"/>
      <c r="F38" s="239"/>
      <c r="G38" s="239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218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60" t="str">
        <f>C38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40">
        <v>24</v>
      </c>
      <c r="B39" s="241" t="s">
        <v>574</v>
      </c>
      <c r="C39" s="250" t="s">
        <v>575</v>
      </c>
      <c r="D39" s="242" t="s">
        <v>563</v>
      </c>
      <c r="E39" s="243">
        <v>10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22.5" outlineLevel="1" x14ac:dyDescent="0.2">
      <c r="A40" s="240">
        <v>25</v>
      </c>
      <c r="B40" s="241" t="s">
        <v>576</v>
      </c>
      <c r="C40" s="250" t="s">
        <v>577</v>
      </c>
      <c r="D40" s="242" t="s">
        <v>563</v>
      </c>
      <c r="E40" s="243">
        <v>22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33.75" outlineLevel="1" x14ac:dyDescent="0.2">
      <c r="A41" s="240">
        <v>26</v>
      </c>
      <c r="B41" s="241" t="s">
        <v>578</v>
      </c>
      <c r="C41" s="250" t="s">
        <v>579</v>
      </c>
      <c r="D41" s="242" t="s">
        <v>563</v>
      </c>
      <c r="E41" s="243">
        <v>5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27</v>
      </c>
      <c r="B42" s="241" t="s">
        <v>580</v>
      </c>
      <c r="C42" s="250" t="s">
        <v>581</v>
      </c>
      <c r="D42" s="242" t="s">
        <v>314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x14ac:dyDescent="0.2">
      <c r="A43" s="227" t="s">
        <v>209</v>
      </c>
      <c r="B43" s="228" t="s">
        <v>181</v>
      </c>
      <c r="C43" s="247" t="s">
        <v>182</v>
      </c>
      <c r="D43" s="229"/>
      <c r="E43" s="230"/>
      <c r="F43" s="231"/>
      <c r="G43" s="232">
        <f>SUMIF(AG44:AG58,"&lt;&gt;NOR",G44:G58)</f>
        <v>0</v>
      </c>
      <c r="H43" s="226"/>
      <c r="I43" s="226">
        <f>SUM(I44:I58)</f>
        <v>0</v>
      </c>
      <c r="J43" s="226"/>
      <c r="K43" s="226">
        <f>SUM(K44:K58)</f>
        <v>0</v>
      </c>
      <c r="L43" s="226"/>
      <c r="M43" s="226">
        <f>SUM(M44:M58)</f>
        <v>0</v>
      </c>
      <c r="N43" s="226"/>
      <c r="O43" s="226">
        <f>SUM(O44:O58)</f>
        <v>0</v>
      </c>
      <c r="P43" s="226"/>
      <c r="Q43" s="226">
        <f>SUM(Q44:Q58)</f>
        <v>0</v>
      </c>
      <c r="R43" s="226"/>
      <c r="S43" s="226"/>
      <c r="T43" s="226"/>
      <c r="U43" s="226"/>
      <c r="V43" s="226">
        <f>SUM(V44:V58)</f>
        <v>0</v>
      </c>
      <c r="W43" s="226"/>
      <c r="AG43" t="s">
        <v>210</v>
      </c>
    </row>
    <row r="44" spans="1:60" outlineLevel="1" x14ac:dyDescent="0.2">
      <c r="A44" s="240">
        <v>28</v>
      </c>
      <c r="B44" s="241" t="s">
        <v>582</v>
      </c>
      <c r="C44" s="250" t="s">
        <v>583</v>
      </c>
      <c r="D44" s="242" t="s">
        <v>314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29</v>
      </c>
      <c r="B45" s="241" t="s">
        <v>584</v>
      </c>
      <c r="C45" s="250" t="s">
        <v>585</v>
      </c>
      <c r="D45" s="242" t="s">
        <v>314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30</v>
      </c>
      <c r="B46" s="241" t="s">
        <v>586</v>
      </c>
      <c r="C46" s="250" t="s">
        <v>587</v>
      </c>
      <c r="D46" s="242" t="s">
        <v>314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40">
        <v>31</v>
      </c>
      <c r="B47" s="241" t="s">
        <v>588</v>
      </c>
      <c r="C47" s="250" t="s">
        <v>589</v>
      </c>
      <c r="D47" s="242" t="s">
        <v>277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32</v>
      </c>
      <c r="B48" s="241" t="s">
        <v>590</v>
      </c>
      <c r="C48" s="250" t="s">
        <v>591</v>
      </c>
      <c r="D48" s="242" t="s">
        <v>277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33</v>
      </c>
      <c r="B49" s="241" t="s">
        <v>592</v>
      </c>
      <c r="C49" s="250" t="s">
        <v>593</v>
      </c>
      <c r="D49" s="242" t="s">
        <v>277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22.5" outlineLevel="1" x14ac:dyDescent="0.2">
      <c r="A50" s="240">
        <v>34</v>
      </c>
      <c r="B50" s="241" t="s">
        <v>594</v>
      </c>
      <c r="C50" s="250" t="s">
        <v>595</v>
      </c>
      <c r="D50" s="242" t="s">
        <v>277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ht="22.5" outlineLevel="1" x14ac:dyDescent="0.2">
      <c r="A51" s="240">
        <v>35</v>
      </c>
      <c r="B51" s="241" t="s">
        <v>596</v>
      </c>
      <c r="C51" s="250" t="s">
        <v>597</v>
      </c>
      <c r="D51" s="242" t="s">
        <v>277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36</v>
      </c>
      <c r="B52" s="241" t="s">
        <v>598</v>
      </c>
      <c r="C52" s="250" t="s">
        <v>599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0">
        <v>37</v>
      </c>
      <c r="B53" s="241" t="s">
        <v>600</v>
      </c>
      <c r="C53" s="250" t="s">
        <v>601</v>
      </c>
      <c r="D53" s="242" t="s">
        <v>314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22.5" outlineLevel="1" x14ac:dyDescent="0.2">
      <c r="A54" s="240">
        <v>38</v>
      </c>
      <c r="B54" s="241" t="s">
        <v>602</v>
      </c>
      <c r="C54" s="250" t="s">
        <v>603</v>
      </c>
      <c r="D54" s="242" t="s">
        <v>314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215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39</v>
      </c>
      <c r="B55" s="241" t="s">
        <v>604</v>
      </c>
      <c r="C55" s="250" t="s">
        <v>605</v>
      </c>
      <c r="D55" s="242" t="s">
        <v>314</v>
      </c>
      <c r="E55" s="243">
        <v>1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215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40</v>
      </c>
      <c r="B56" s="241" t="s">
        <v>606</v>
      </c>
      <c r="C56" s="250" t="s">
        <v>607</v>
      </c>
      <c r="D56" s="242" t="s">
        <v>314</v>
      </c>
      <c r="E56" s="243">
        <v>1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41</v>
      </c>
      <c r="B57" s="241" t="s">
        <v>608</v>
      </c>
      <c r="C57" s="250" t="s">
        <v>609</v>
      </c>
      <c r="D57" s="242" t="s">
        <v>314</v>
      </c>
      <c r="E57" s="243">
        <v>1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221</v>
      </c>
      <c r="T57" s="224" t="s">
        <v>215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3">
        <v>42</v>
      </c>
      <c r="B58" s="234" t="s">
        <v>610</v>
      </c>
      <c r="C58" s="248" t="s">
        <v>611</v>
      </c>
      <c r="D58" s="235" t="s">
        <v>314</v>
      </c>
      <c r="E58" s="236">
        <v>1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215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5"/>
      <c r="B59" s="6"/>
      <c r="C59" s="251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">
      <c r="A60" s="207"/>
      <c r="B60" s="208" t="s">
        <v>31</v>
      </c>
      <c r="C60" s="252"/>
      <c r="D60" s="209"/>
      <c r="E60" s="210"/>
      <c r="F60" s="210"/>
      <c r="G60" s="246">
        <f>G8+G19+G26+G30+G43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f>SUMIF(L7:L58,AE59,G7:G58)</f>
        <v>0</v>
      </c>
      <c r="AF60">
        <f>SUMIF(L7:L58,AF59,G7:G58)</f>
        <v>0</v>
      </c>
      <c r="AG60" t="s">
        <v>226</v>
      </c>
    </row>
    <row r="61" spans="1:60" x14ac:dyDescent="0.2">
      <c r="A61" s="5"/>
      <c r="B61" s="6"/>
      <c r="C61" s="251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5"/>
      <c r="B62" s="6"/>
      <c r="C62" s="251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1" t="s">
        <v>227</v>
      </c>
      <c r="B63" s="211"/>
      <c r="C63" s="253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12"/>
      <c r="B64" s="213"/>
      <c r="C64" s="254"/>
      <c r="D64" s="213"/>
      <c r="E64" s="213"/>
      <c r="F64" s="213"/>
      <c r="G64" s="21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G64" t="s">
        <v>228</v>
      </c>
    </row>
    <row r="65" spans="1:33" x14ac:dyDescent="0.2">
      <c r="A65" s="215"/>
      <c r="B65" s="216"/>
      <c r="C65" s="255"/>
      <c r="D65" s="216"/>
      <c r="E65" s="216"/>
      <c r="F65" s="216"/>
      <c r="G65" s="21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5"/>
      <c r="B66" s="216"/>
      <c r="C66" s="255"/>
      <c r="D66" s="216"/>
      <c r="E66" s="216"/>
      <c r="F66" s="216"/>
      <c r="G66" s="21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15"/>
      <c r="B67" s="216"/>
      <c r="C67" s="255"/>
      <c r="D67" s="216"/>
      <c r="E67" s="216"/>
      <c r="F67" s="216"/>
      <c r="G67" s="21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18"/>
      <c r="B68" s="219"/>
      <c r="C68" s="256"/>
      <c r="D68" s="219"/>
      <c r="E68" s="219"/>
      <c r="F68" s="219"/>
      <c r="G68" s="22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5"/>
      <c r="B69" s="6"/>
      <c r="C69" s="251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C70" s="257"/>
      <c r="D70" s="188"/>
      <c r="AG70" t="s">
        <v>229</v>
      </c>
    </row>
    <row r="71" spans="1:33" x14ac:dyDescent="0.2">
      <c r="D71" s="188"/>
    </row>
    <row r="72" spans="1:33" x14ac:dyDescent="0.2">
      <c r="D72" s="188"/>
    </row>
    <row r="73" spans="1:33" x14ac:dyDescent="0.2">
      <c r="D73" s="188"/>
    </row>
    <row r="74" spans="1:33" x14ac:dyDescent="0.2">
      <c r="D74" s="188"/>
    </row>
    <row r="75" spans="1:33" x14ac:dyDescent="0.2">
      <c r="D75" s="188"/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0">
    <mergeCell ref="A1:G1"/>
    <mergeCell ref="C2:G2"/>
    <mergeCell ref="C3:G3"/>
    <mergeCell ref="C4:G4"/>
    <mergeCell ref="A63:C63"/>
    <mergeCell ref="A64:G68"/>
    <mergeCell ref="C32:G32"/>
    <mergeCell ref="C34:G34"/>
    <mergeCell ref="C36:G36"/>
    <mergeCell ref="C38:G3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88</v>
      </c>
      <c r="C3" s="193" t="s">
        <v>89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65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2.84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10.210000000000001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10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2.84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10.210000000000001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SUMIF(AG11:AG12,"&lt;&gt;NOR",G11:G12)</f>
        <v>0</v>
      </c>
      <c r="H10" s="226"/>
      <c r="I10" s="226">
        <f>SUM(I11:I12)</f>
        <v>0</v>
      </c>
      <c r="J10" s="226"/>
      <c r="K10" s="226">
        <f>SUM(K11:K12)</f>
        <v>0</v>
      </c>
      <c r="L10" s="226"/>
      <c r="M10" s="226">
        <f>SUM(M11:M12)</f>
        <v>0</v>
      </c>
      <c r="N10" s="226"/>
      <c r="O10" s="226">
        <f>SUM(O11:O12)</f>
        <v>0.1</v>
      </c>
      <c r="P10" s="226"/>
      <c r="Q10" s="226">
        <f>SUM(Q11:Q12)</f>
        <v>0</v>
      </c>
      <c r="R10" s="226"/>
      <c r="S10" s="226"/>
      <c r="T10" s="226"/>
      <c r="U10" s="226"/>
      <c r="V10" s="226">
        <f>SUM(V11:V12)</f>
        <v>2.0099999999999998</v>
      </c>
      <c r="W10" s="226"/>
      <c r="AG10" t="s">
        <v>210</v>
      </c>
    </row>
    <row r="11" spans="1:60" outlineLevel="1" x14ac:dyDescent="0.2">
      <c r="A11" s="233">
        <v>2</v>
      </c>
      <c r="B11" s="234" t="s">
        <v>280</v>
      </c>
      <c r="C11" s="248" t="s">
        <v>281</v>
      </c>
      <c r="D11" s="235" t="s">
        <v>241</v>
      </c>
      <c r="E11" s="236">
        <v>6</v>
      </c>
      <c r="F11" s="237"/>
      <c r="G11" s="238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1.694E-2</v>
      </c>
      <c r="O11" s="224">
        <f>ROUND(E11*N11,2)</f>
        <v>0.1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0.33481</v>
      </c>
      <c r="V11" s="224">
        <f>ROUND(E11*U11,2)</f>
        <v>2.0099999999999998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49" t="s">
        <v>282</v>
      </c>
      <c r="D12" s="239"/>
      <c r="E12" s="239"/>
      <c r="F12" s="239"/>
      <c r="G12" s="23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218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x14ac:dyDescent="0.2">
      <c r="A13" s="227" t="s">
        <v>209</v>
      </c>
      <c r="B13" s="228" t="s">
        <v>127</v>
      </c>
      <c r="C13" s="247" t="s">
        <v>128</v>
      </c>
      <c r="D13" s="229"/>
      <c r="E13" s="230"/>
      <c r="F13" s="231"/>
      <c r="G13" s="232">
        <f>SUMIF(AG14:AG15,"&lt;&gt;NOR",G14:G15)</f>
        <v>0</v>
      </c>
      <c r="H13" s="226"/>
      <c r="I13" s="226">
        <f>SUM(I14:I15)</f>
        <v>0</v>
      </c>
      <c r="J13" s="226"/>
      <c r="K13" s="226">
        <f>SUM(K14:K15)</f>
        <v>0</v>
      </c>
      <c r="L13" s="226"/>
      <c r="M13" s="226">
        <f>SUM(M14:M15)</f>
        <v>0</v>
      </c>
      <c r="N13" s="226"/>
      <c r="O13" s="226">
        <f>SUM(O14:O15)</f>
        <v>0.02</v>
      </c>
      <c r="P13" s="226"/>
      <c r="Q13" s="226">
        <f>SUM(Q14:Q15)</f>
        <v>18</v>
      </c>
      <c r="R13" s="226"/>
      <c r="S13" s="226"/>
      <c r="T13" s="226"/>
      <c r="U13" s="226"/>
      <c r="V13" s="226">
        <f>SUM(V14:V15)</f>
        <v>50.16</v>
      </c>
      <c r="W13" s="226"/>
      <c r="AG13" t="s">
        <v>210</v>
      </c>
    </row>
    <row r="14" spans="1:60" ht="22.5" outlineLevel="1" x14ac:dyDescent="0.2">
      <c r="A14" s="233">
        <v>3</v>
      </c>
      <c r="B14" s="234" t="s">
        <v>287</v>
      </c>
      <c r="C14" s="248" t="s">
        <v>288</v>
      </c>
      <c r="D14" s="235" t="s">
        <v>277</v>
      </c>
      <c r="E14" s="236">
        <v>10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1.82E-3</v>
      </c>
      <c r="O14" s="224">
        <f>ROUND(E14*N14,2)</f>
        <v>0.02</v>
      </c>
      <c r="P14" s="224">
        <v>1.8</v>
      </c>
      <c r="Q14" s="224">
        <f>ROUND(E14*P14,2)</f>
        <v>18</v>
      </c>
      <c r="R14" s="224"/>
      <c r="S14" s="224" t="s">
        <v>221</v>
      </c>
      <c r="T14" s="224" t="s">
        <v>215</v>
      </c>
      <c r="U14" s="224">
        <v>5.016</v>
      </c>
      <c r="V14" s="224">
        <f>ROUND(E14*U14,2)</f>
        <v>50.16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49" t="s">
        <v>289</v>
      </c>
      <c r="D15" s="239"/>
      <c r="E15" s="239"/>
      <c r="F15" s="239"/>
      <c r="G15" s="239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218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129</v>
      </c>
      <c r="C16" s="247" t="s">
        <v>130</v>
      </c>
      <c r="D16" s="229"/>
      <c r="E16" s="230"/>
      <c r="F16" s="231"/>
      <c r="G16" s="232">
        <f>SUMIF(AG17:AG18,"&lt;&gt;NOR",G17:G18)</f>
        <v>0</v>
      </c>
      <c r="H16" s="226"/>
      <c r="I16" s="226">
        <f>SUM(I17:I18)</f>
        <v>0</v>
      </c>
      <c r="J16" s="226"/>
      <c r="K16" s="226">
        <f>SUM(K17:K18)</f>
        <v>0</v>
      </c>
      <c r="L16" s="226"/>
      <c r="M16" s="226">
        <f>SUM(M17:M18)</f>
        <v>0</v>
      </c>
      <c r="N16" s="226"/>
      <c r="O16" s="226">
        <f>SUM(O17:O18)</f>
        <v>0</v>
      </c>
      <c r="P16" s="226"/>
      <c r="Q16" s="226">
        <f>SUM(Q17:Q18)</f>
        <v>0</v>
      </c>
      <c r="R16" s="226"/>
      <c r="S16" s="226"/>
      <c r="T16" s="226"/>
      <c r="U16" s="226"/>
      <c r="V16" s="226">
        <f>SUM(V17:V18)</f>
        <v>2.52</v>
      </c>
      <c r="W16" s="226"/>
      <c r="AG16" t="s">
        <v>210</v>
      </c>
    </row>
    <row r="17" spans="1:60" outlineLevel="1" x14ac:dyDescent="0.2">
      <c r="A17" s="240">
        <v>4</v>
      </c>
      <c r="B17" s="241" t="s">
        <v>290</v>
      </c>
      <c r="C17" s="250" t="s">
        <v>291</v>
      </c>
      <c r="D17" s="242" t="s">
        <v>255</v>
      </c>
      <c r="E17" s="243">
        <v>2.9558399999999998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215</v>
      </c>
      <c r="U17" s="224">
        <v>0.85199999999999998</v>
      </c>
      <c r="V17" s="224">
        <f>ROUND(E17*U17,2)</f>
        <v>2.52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256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5</v>
      </c>
      <c r="B18" s="241" t="s">
        <v>292</v>
      </c>
      <c r="C18" s="250" t="s">
        <v>293</v>
      </c>
      <c r="D18" s="242" t="s">
        <v>255</v>
      </c>
      <c r="E18" s="243">
        <v>2.9558399999999998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x14ac:dyDescent="0.2">
      <c r="A19" s="227" t="s">
        <v>209</v>
      </c>
      <c r="B19" s="228" t="s">
        <v>145</v>
      </c>
      <c r="C19" s="247" t="s">
        <v>146</v>
      </c>
      <c r="D19" s="229"/>
      <c r="E19" s="230"/>
      <c r="F19" s="231"/>
      <c r="G19" s="232">
        <f>SUMIF(AG20:AG29,"&lt;&gt;NOR",G20:G29)</f>
        <v>0</v>
      </c>
      <c r="H19" s="226"/>
      <c r="I19" s="226">
        <f>SUM(I20:I29)</f>
        <v>0</v>
      </c>
      <c r="J19" s="226"/>
      <c r="K19" s="226">
        <f>SUM(K20:K29)</f>
        <v>0</v>
      </c>
      <c r="L19" s="226"/>
      <c r="M19" s="226">
        <f>SUM(M20:M29)</f>
        <v>0</v>
      </c>
      <c r="N19" s="226"/>
      <c r="O19" s="226">
        <f>SUM(O20:O29)</f>
        <v>0.62</v>
      </c>
      <c r="P19" s="226"/>
      <c r="Q19" s="226">
        <f>SUM(Q20:Q29)</f>
        <v>0</v>
      </c>
      <c r="R19" s="226"/>
      <c r="S19" s="226"/>
      <c r="T19" s="226"/>
      <c r="U19" s="226"/>
      <c r="V19" s="226">
        <f>SUM(V20:V29)</f>
        <v>38.959999999999994</v>
      </c>
      <c r="W19" s="226"/>
      <c r="AG19" t="s">
        <v>210</v>
      </c>
    </row>
    <row r="20" spans="1:60" outlineLevel="1" x14ac:dyDescent="0.2">
      <c r="A20" s="233">
        <v>6</v>
      </c>
      <c r="B20" s="234" t="s">
        <v>1028</v>
      </c>
      <c r="C20" s="248" t="s">
        <v>1029</v>
      </c>
      <c r="D20" s="235" t="s">
        <v>261</v>
      </c>
      <c r="E20" s="236">
        <v>30</v>
      </c>
      <c r="F20" s="237"/>
      <c r="G20" s="238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6.8900000000000003E-3</v>
      </c>
      <c r="O20" s="224">
        <f>ROUND(E20*N20,2)</f>
        <v>0.21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0.38100000000000001</v>
      </c>
      <c r="V20" s="224">
        <f>ROUND(E20*U20,2)</f>
        <v>11.43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/>
      <c r="B21" s="222"/>
      <c r="C21" s="249" t="s">
        <v>335</v>
      </c>
      <c r="D21" s="239"/>
      <c r="E21" s="239"/>
      <c r="F21" s="239"/>
      <c r="G21" s="239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218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33">
        <v>7</v>
      </c>
      <c r="B22" s="234" t="s">
        <v>1013</v>
      </c>
      <c r="C22" s="248" t="s">
        <v>1014</v>
      </c>
      <c r="D22" s="235" t="s">
        <v>261</v>
      </c>
      <c r="E22" s="236">
        <v>42</v>
      </c>
      <c r="F22" s="237"/>
      <c r="G22" s="238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6.8799999999999998E-3</v>
      </c>
      <c r="O22" s="224">
        <f>ROUND(E22*N22,2)</f>
        <v>0.28999999999999998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0.39200000000000002</v>
      </c>
      <c r="V22" s="224">
        <f>ROUND(E22*U22,2)</f>
        <v>16.46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49" t="s">
        <v>335</v>
      </c>
      <c r="D23" s="239"/>
      <c r="E23" s="239"/>
      <c r="F23" s="239"/>
      <c r="G23" s="239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218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33">
        <v>8</v>
      </c>
      <c r="B24" s="234" t="s">
        <v>1030</v>
      </c>
      <c r="C24" s="248" t="s">
        <v>1031</v>
      </c>
      <c r="D24" s="235" t="s">
        <v>261</v>
      </c>
      <c r="E24" s="236">
        <v>18</v>
      </c>
      <c r="F24" s="237"/>
      <c r="G24" s="238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6.5700000000000003E-3</v>
      </c>
      <c r="O24" s="224">
        <f>ROUND(E24*N24,2)</f>
        <v>0.12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0.36799999999999999</v>
      </c>
      <c r="V24" s="224">
        <f>ROUND(E24*U24,2)</f>
        <v>6.62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49" t="s">
        <v>335</v>
      </c>
      <c r="D25" s="239"/>
      <c r="E25" s="239"/>
      <c r="F25" s="239"/>
      <c r="G25" s="239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218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33">
        <v>9</v>
      </c>
      <c r="B26" s="234" t="s">
        <v>1032</v>
      </c>
      <c r="C26" s="248" t="s">
        <v>1033</v>
      </c>
      <c r="D26" s="235" t="s">
        <v>261</v>
      </c>
      <c r="E26" s="236">
        <v>84</v>
      </c>
      <c r="F26" s="237"/>
      <c r="G26" s="238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2.1000000000000001E-2</v>
      </c>
      <c r="V26" s="224">
        <f>ROUND(E26*U26,2)</f>
        <v>1.76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49" t="s">
        <v>329</v>
      </c>
      <c r="D27" s="239"/>
      <c r="E27" s="239"/>
      <c r="F27" s="239"/>
      <c r="G27" s="23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218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10</v>
      </c>
      <c r="B28" s="241" t="s">
        <v>422</v>
      </c>
      <c r="C28" s="250" t="s">
        <v>423</v>
      </c>
      <c r="D28" s="242" t="s">
        <v>255</v>
      </c>
      <c r="E28" s="243">
        <v>0.61392000000000002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3.5630000000000002</v>
      </c>
      <c r="V28" s="224">
        <f>ROUND(E28*U28,2)</f>
        <v>2.19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11</v>
      </c>
      <c r="B29" s="241" t="s">
        <v>424</v>
      </c>
      <c r="C29" s="250" t="s">
        <v>425</v>
      </c>
      <c r="D29" s="242" t="s">
        <v>255</v>
      </c>
      <c r="E29" s="243">
        <v>0.61392000000000002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214</v>
      </c>
      <c r="T29" s="224" t="s">
        <v>233</v>
      </c>
      <c r="U29" s="224">
        <v>0.81599999999999995</v>
      </c>
      <c r="V29" s="224">
        <f>ROUND(E29*U29,2)</f>
        <v>0.5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256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149</v>
      </c>
      <c r="C30" s="247" t="s">
        <v>150</v>
      </c>
      <c r="D30" s="229"/>
      <c r="E30" s="230"/>
      <c r="F30" s="231"/>
      <c r="G30" s="232">
        <f>SUMIF(AG31:AG47,"&lt;&gt;NOR",G31:G47)</f>
        <v>0</v>
      </c>
      <c r="H30" s="226"/>
      <c r="I30" s="226">
        <f>SUM(I31:I47)</f>
        <v>0</v>
      </c>
      <c r="J30" s="226"/>
      <c r="K30" s="226">
        <f>SUM(K31:K47)</f>
        <v>0</v>
      </c>
      <c r="L30" s="226"/>
      <c r="M30" s="226">
        <f>SUM(M31:M47)</f>
        <v>0</v>
      </c>
      <c r="N30" s="226"/>
      <c r="O30" s="226">
        <f>SUM(O31:O47)</f>
        <v>0.21000000000000002</v>
      </c>
      <c r="P30" s="226"/>
      <c r="Q30" s="226">
        <f>SUM(Q31:Q47)</f>
        <v>0.18</v>
      </c>
      <c r="R30" s="226"/>
      <c r="S30" s="226"/>
      <c r="T30" s="226"/>
      <c r="U30" s="226"/>
      <c r="V30" s="226">
        <f>SUM(V31:V47)</f>
        <v>13.790000000000001</v>
      </c>
      <c r="W30" s="226"/>
      <c r="AG30" t="s">
        <v>210</v>
      </c>
    </row>
    <row r="31" spans="1:60" outlineLevel="1" x14ac:dyDescent="0.2">
      <c r="A31" s="240">
        <v>12</v>
      </c>
      <c r="B31" s="241" t="s">
        <v>614</v>
      </c>
      <c r="C31" s="250" t="s">
        <v>615</v>
      </c>
      <c r="D31" s="242" t="s">
        <v>232</v>
      </c>
      <c r="E31" s="243">
        <v>4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214</v>
      </c>
      <c r="T31" s="224" t="s">
        <v>233</v>
      </c>
      <c r="U31" s="224">
        <v>0.16500000000000001</v>
      </c>
      <c r="V31" s="224">
        <f>ROUND(E31*U31,2)</f>
        <v>0.66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13</v>
      </c>
      <c r="B32" s="241" t="s">
        <v>230</v>
      </c>
      <c r="C32" s="250" t="s">
        <v>231</v>
      </c>
      <c r="D32" s="242" t="s">
        <v>232</v>
      </c>
      <c r="E32" s="243">
        <v>3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233</v>
      </c>
      <c r="U32" s="224">
        <v>0.16500000000000001</v>
      </c>
      <c r="V32" s="224">
        <f>ROUND(E32*U32,2)</f>
        <v>0.5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14</v>
      </c>
      <c r="B33" s="241" t="s">
        <v>237</v>
      </c>
      <c r="C33" s="250" t="s">
        <v>238</v>
      </c>
      <c r="D33" s="242" t="s">
        <v>232</v>
      </c>
      <c r="E33" s="243">
        <v>7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214</v>
      </c>
      <c r="T33" s="224" t="s">
        <v>233</v>
      </c>
      <c r="U33" s="224">
        <v>0.26800000000000002</v>
      </c>
      <c r="V33" s="224">
        <f>ROUND(E33*U33,2)</f>
        <v>1.88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15</v>
      </c>
      <c r="B34" s="241" t="s">
        <v>239</v>
      </c>
      <c r="C34" s="250" t="s">
        <v>240</v>
      </c>
      <c r="D34" s="242" t="s">
        <v>241</v>
      </c>
      <c r="E34" s="243">
        <v>13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214</v>
      </c>
      <c r="T34" s="224" t="s">
        <v>233</v>
      </c>
      <c r="U34" s="224">
        <v>2.5999999999999999E-2</v>
      </c>
      <c r="V34" s="224">
        <f>ROUND(E34*U34,2)</f>
        <v>0.34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234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16</v>
      </c>
      <c r="B35" s="241" t="s">
        <v>242</v>
      </c>
      <c r="C35" s="250" t="s">
        <v>243</v>
      </c>
      <c r="D35" s="242" t="s">
        <v>241</v>
      </c>
      <c r="E35" s="243">
        <v>13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3.1E-2</v>
      </c>
      <c r="V35" s="224">
        <f>ROUND(E35*U35,2)</f>
        <v>0.4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22.5" outlineLevel="1" x14ac:dyDescent="0.2">
      <c r="A36" s="240">
        <v>17</v>
      </c>
      <c r="B36" s="241" t="s">
        <v>1034</v>
      </c>
      <c r="C36" s="250" t="s">
        <v>1035</v>
      </c>
      <c r="D36" s="242" t="s">
        <v>232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1.8149999999999999E-2</v>
      </c>
      <c r="O36" s="224">
        <f>ROUND(E36*N36,2)</f>
        <v>0.02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233</v>
      </c>
      <c r="U36" s="224">
        <v>0.91300000000000003</v>
      </c>
      <c r="V36" s="224">
        <f>ROUND(E36*U36,2)</f>
        <v>0.91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234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0">
        <v>18</v>
      </c>
      <c r="B37" s="241" t="s">
        <v>1036</v>
      </c>
      <c r="C37" s="250" t="s">
        <v>1037</v>
      </c>
      <c r="D37" s="242" t="s">
        <v>232</v>
      </c>
      <c r="E37" s="243">
        <v>2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2.5409999999999999E-2</v>
      </c>
      <c r="O37" s="224">
        <f>ROUND(E37*N37,2)</f>
        <v>0.05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233</v>
      </c>
      <c r="U37" s="224">
        <v>0.92900000000000005</v>
      </c>
      <c r="V37" s="224">
        <f>ROUND(E37*U37,2)</f>
        <v>1.86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19</v>
      </c>
      <c r="B38" s="241" t="s">
        <v>1038</v>
      </c>
      <c r="C38" s="250" t="s">
        <v>1039</v>
      </c>
      <c r="D38" s="242" t="s">
        <v>232</v>
      </c>
      <c r="E38" s="243">
        <v>3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4.3560000000000001E-2</v>
      </c>
      <c r="O38" s="224">
        <f>ROUND(E38*N38,2)</f>
        <v>0.13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233</v>
      </c>
      <c r="U38" s="224">
        <v>1</v>
      </c>
      <c r="V38" s="224">
        <f>ROUND(E38*U38,2)</f>
        <v>3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ht="33.75" outlineLevel="1" x14ac:dyDescent="0.2">
      <c r="A39" s="240">
        <v>20</v>
      </c>
      <c r="B39" s="241" t="s">
        <v>1040</v>
      </c>
      <c r="C39" s="250" t="s">
        <v>1041</v>
      </c>
      <c r="D39" s="242" t="s">
        <v>232</v>
      </c>
      <c r="E39" s="243">
        <v>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1.1900000000000001E-2</v>
      </c>
      <c r="O39" s="224">
        <f>ROUND(E39*N39,2)</f>
        <v>0.01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233</v>
      </c>
      <c r="U39" s="224">
        <v>0.96799999999999997</v>
      </c>
      <c r="V39" s="224">
        <f>ROUND(E39*U39,2)</f>
        <v>0.97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22.5" outlineLevel="1" x14ac:dyDescent="0.2">
      <c r="A40" s="240">
        <v>21</v>
      </c>
      <c r="B40" s="241" t="s">
        <v>1042</v>
      </c>
      <c r="C40" s="250" t="s">
        <v>1043</v>
      </c>
      <c r="D40" s="242" t="s">
        <v>232</v>
      </c>
      <c r="E40" s="243">
        <v>5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3.5999999999999997E-2</v>
      </c>
      <c r="Q40" s="224">
        <f>ROUND(E40*P40,2)</f>
        <v>0.18</v>
      </c>
      <c r="R40" s="224"/>
      <c r="S40" s="224" t="s">
        <v>221</v>
      </c>
      <c r="T40" s="224" t="s">
        <v>233</v>
      </c>
      <c r="U40" s="224">
        <v>0.48399999999999999</v>
      </c>
      <c r="V40" s="224">
        <f>ROUND(E40*U40,2)</f>
        <v>2.42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22.5" outlineLevel="1" x14ac:dyDescent="0.2">
      <c r="A41" s="240">
        <v>22</v>
      </c>
      <c r="B41" s="241" t="s">
        <v>246</v>
      </c>
      <c r="C41" s="250" t="s">
        <v>247</v>
      </c>
      <c r="D41" s="242" t="s">
        <v>232</v>
      </c>
      <c r="E41" s="243">
        <v>8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2.5999999999999998E-4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248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40">
        <v>23</v>
      </c>
      <c r="B42" s="241" t="s">
        <v>622</v>
      </c>
      <c r="C42" s="250" t="s">
        <v>623</v>
      </c>
      <c r="D42" s="242" t="s">
        <v>232</v>
      </c>
      <c r="E42" s="243">
        <v>4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9.0000000000000006E-5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248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40">
        <v>24</v>
      </c>
      <c r="B43" s="241" t="s">
        <v>249</v>
      </c>
      <c r="C43" s="250" t="s">
        <v>250</v>
      </c>
      <c r="D43" s="242" t="s">
        <v>232</v>
      </c>
      <c r="E43" s="243">
        <v>3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9.0000000000000006E-5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221</v>
      </c>
      <c r="T43" s="224" t="s">
        <v>215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248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ht="33.75" outlineLevel="1" x14ac:dyDescent="0.2">
      <c r="A44" s="240">
        <v>25</v>
      </c>
      <c r="B44" s="241" t="s">
        <v>624</v>
      </c>
      <c r="C44" s="250" t="s">
        <v>625</v>
      </c>
      <c r="D44" s="242" t="s">
        <v>232</v>
      </c>
      <c r="E44" s="243">
        <v>4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2.0000000000000001E-4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248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33.75" outlineLevel="1" x14ac:dyDescent="0.2">
      <c r="A45" s="240">
        <v>26</v>
      </c>
      <c r="B45" s="241" t="s">
        <v>251</v>
      </c>
      <c r="C45" s="250" t="s">
        <v>252</v>
      </c>
      <c r="D45" s="242" t="s">
        <v>232</v>
      </c>
      <c r="E45" s="243">
        <v>3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2.0000000000000001E-4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248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27</v>
      </c>
      <c r="B46" s="241" t="s">
        <v>253</v>
      </c>
      <c r="C46" s="250" t="s">
        <v>254</v>
      </c>
      <c r="D46" s="242" t="s">
        <v>255</v>
      </c>
      <c r="E46" s="243">
        <v>0.21565999999999999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233</v>
      </c>
      <c r="U46" s="224">
        <v>3.0750000000000002</v>
      </c>
      <c r="V46" s="224">
        <f>ROUND(E46*U46,2)</f>
        <v>0.66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256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28</v>
      </c>
      <c r="B47" s="241" t="s">
        <v>257</v>
      </c>
      <c r="C47" s="250" t="s">
        <v>258</v>
      </c>
      <c r="D47" s="242" t="s">
        <v>255</v>
      </c>
      <c r="E47" s="243">
        <v>0.21565999999999999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215</v>
      </c>
      <c r="U47" s="224">
        <v>0.88100000000000001</v>
      </c>
      <c r="V47" s="224">
        <f>ROUND(E47*U47,2)</f>
        <v>0.19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256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155</v>
      </c>
      <c r="C48" s="247" t="s">
        <v>156</v>
      </c>
      <c r="D48" s="229"/>
      <c r="E48" s="230"/>
      <c r="F48" s="231"/>
      <c r="G48" s="232">
        <f>SUMIF(AG49:AG49,"&lt;&gt;NOR",G49:G49)</f>
        <v>0</v>
      </c>
      <c r="H48" s="226"/>
      <c r="I48" s="226">
        <f>SUM(I49:I49)</f>
        <v>0</v>
      </c>
      <c r="J48" s="226"/>
      <c r="K48" s="226">
        <f>SUM(K49:K49)</f>
        <v>0</v>
      </c>
      <c r="L48" s="226"/>
      <c r="M48" s="226">
        <f>SUM(M49:M49)</f>
        <v>0</v>
      </c>
      <c r="N48" s="226"/>
      <c r="O48" s="226">
        <f>SUM(O49:O49)</f>
        <v>0.01</v>
      </c>
      <c r="P48" s="226"/>
      <c r="Q48" s="226">
        <f>SUM(Q49:Q49)</f>
        <v>0</v>
      </c>
      <c r="R48" s="226"/>
      <c r="S48" s="226"/>
      <c r="T48" s="226"/>
      <c r="U48" s="226"/>
      <c r="V48" s="226">
        <f>SUM(V49:V49)</f>
        <v>7.48</v>
      </c>
      <c r="W48" s="226"/>
      <c r="AG48" t="s">
        <v>210</v>
      </c>
    </row>
    <row r="49" spans="1:60" outlineLevel="1" x14ac:dyDescent="0.2">
      <c r="A49" s="240">
        <v>29</v>
      </c>
      <c r="B49" s="241" t="s">
        <v>259</v>
      </c>
      <c r="C49" s="250" t="s">
        <v>1044</v>
      </c>
      <c r="D49" s="242" t="s">
        <v>261</v>
      </c>
      <c r="E49" s="243">
        <v>84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6.9999999999999994E-5</v>
      </c>
      <c r="O49" s="224">
        <f>ROUND(E49*N49,2)</f>
        <v>0.01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8.8999999999999996E-2</v>
      </c>
      <c r="V49" s="224">
        <f>ROUND(E49*U49,2)</f>
        <v>7.48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x14ac:dyDescent="0.2">
      <c r="A50" s="227" t="s">
        <v>209</v>
      </c>
      <c r="B50" s="228" t="s">
        <v>173</v>
      </c>
      <c r="C50" s="247" t="s">
        <v>174</v>
      </c>
      <c r="D50" s="229"/>
      <c r="E50" s="230"/>
      <c r="F50" s="231"/>
      <c r="G50" s="232">
        <f>SUMIF(AG51:AG51,"&lt;&gt;NOR",G51:G51)</f>
        <v>0</v>
      </c>
      <c r="H50" s="226"/>
      <c r="I50" s="226">
        <f>SUM(I51:I51)</f>
        <v>0</v>
      </c>
      <c r="J50" s="226"/>
      <c r="K50" s="226">
        <f>SUM(K51:K51)</f>
        <v>0</v>
      </c>
      <c r="L50" s="226"/>
      <c r="M50" s="226">
        <f>SUM(M51:M51)</f>
        <v>0</v>
      </c>
      <c r="N50" s="226"/>
      <c r="O50" s="226">
        <f>SUM(O51:O51)</f>
        <v>0</v>
      </c>
      <c r="P50" s="226"/>
      <c r="Q50" s="226">
        <f>SUM(Q51:Q51)</f>
        <v>0</v>
      </c>
      <c r="R50" s="226"/>
      <c r="S50" s="226"/>
      <c r="T50" s="226"/>
      <c r="U50" s="226"/>
      <c r="V50" s="226">
        <f>SUM(V51:V51)</f>
        <v>72</v>
      </c>
      <c r="W50" s="226"/>
      <c r="AG50" t="s">
        <v>210</v>
      </c>
    </row>
    <row r="51" spans="1:60" outlineLevel="1" x14ac:dyDescent="0.2">
      <c r="A51" s="240">
        <v>30</v>
      </c>
      <c r="B51" s="241" t="s">
        <v>262</v>
      </c>
      <c r="C51" s="250" t="s">
        <v>263</v>
      </c>
      <c r="D51" s="242" t="s">
        <v>264</v>
      </c>
      <c r="E51" s="243">
        <v>72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 t="s">
        <v>265</v>
      </c>
      <c r="S51" s="224" t="s">
        <v>214</v>
      </c>
      <c r="T51" s="224" t="s">
        <v>233</v>
      </c>
      <c r="U51" s="224">
        <v>1</v>
      </c>
      <c r="V51" s="224">
        <f>ROUND(E51*U51,2)</f>
        <v>72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266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x14ac:dyDescent="0.2">
      <c r="A52" s="227" t="s">
        <v>209</v>
      </c>
      <c r="B52" s="228" t="s">
        <v>177</v>
      </c>
      <c r="C52" s="247" t="s">
        <v>178</v>
      </c>
      <c r="D52" s="229"/>
      <c r="E52" s="230"/>
      <c r="F52" s="231"/>
      <c r="G52" s="232">
        <f>SUMIF(AG53:AG56,"&lt;&gt;NOR",G53:G56)</f>
        <v>0</v>
      </c>
      <c r="H52" s="226"/>
      <c r="I52" s="226">
        <f>SUM(I53:I56)</f>
        <v>0</v>
      </c>
      <c r="J52" s="226"/>
      <c r="K52" s="226">
        <f>SUM(K53:K56)</f>
        <v>0</v>
      </c>
      <c r="L52" s="226"/>
      <c r="M52" s="226">
        <f>SUM(M53:M56)</f>
        <v>0</v>
      </c>
      <c r="N52" s="226"/>
      <c r="O52" s="226">
        <f>SUM(O53:O56)</f>
        <v>0</v>
      </c>
      <c r="P52" s="226"/>
      <c r="Q52" s="226">
        <f>SUM(Q53:Q56)</f>
        <v>0</v>
      </c>
      <c r="R52" s="226"/>
      <c r="S52" s="226"/>
      <c r="T52" s="226"/>
      <c r="U52" s="226"/>
      <c r="V52" s="226">
        <f>SUM(V53:V56)</f>
        <v>10.71</v>
      </c>
      <c r="W52" s="226"/>
      <c r="AG52" t="s">
        <v>210</v>
      </c>
    </row>
    <row r="53" spans="1:60" outlineLevel="1" x14ac:dyDescent="0.2">
      <c r="A53" s="240">
        <v>31</v>
      </c>
      <c r="B53" s="241" t="s">
        <v>267</v>
      </c>
      <c r="C53" s="250" t="s">
        <v>268</v>
      </c>
      <c r="D53" s="242" t="s">
        <v>255</v>
      </c>
      <c r="E53" s="243">
        <v>18.18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214</v>
      </c>
      <c r="T53" s="224" t="s">
        <v>215</v>
      </c>
      <c r="U53" s="224">
        <v>9.9000000000000005E-2</v>
      </c>
      <c r="V53" s="224">
        <f>ROUND(E53*U53,2)</f>
        <v>1.8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269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33">
        <v>32</v>
      </c>
      <c r="B54" s="234" t="s">
        <v>270</v>
      </c>
      <c r="C54" s="248" t="s">
        <v>271</v>
      </c>
      <c r="D54" s="235" t="s">
        <v>255</v>
      </c>
      <c r="E54" s="236">
        <v>18.18</v>
      </c>
      <c r="F54" s="237"/>
      <c r="G54" s="238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214</v>
      </c>
      <c r="T54" s="224" t="s">
        <v>215</v>
      </c>
      <c r="U54" s="224">
        <v>0.49</v>
      </c>
      <c r="V54" s="224">
        <f>ROUND(E54*U54,2)</f>
        <v>8.91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269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49" t="s">
        <v>272</v>
      </c>
      <c r="D55" s="239"/>
      <c r="E55" s="239"/>
      <c r="F55" s="239"/>
      <c r="G55" s="239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218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33">
        <v>33</v>
      </c>
      <c r="B56" s="234" t="s">
        <v>273</v>
      </c>
      <c r="C56" s="248" t="s">
        <v>274</v>
      </c>
      <c r="D56" s="235" t="s">
        <v>255</v>
      </c>
      <c r="E56" s="236">
        <v>363.6</v>
      </c>
      <c r="F56" s="237"/>
      <c r="G56" s="238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214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269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x14ac:dyDescent="0.2">
      <c r="A57" s="5"/>
      <c r="B57" s="6"/>
      <c r="C57" s="251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 x14ac:dyDescent="0.2">
      <c r="A58" s="207"/>
      <c r="B58" s="208" t="s">
        <v>31</v>
      </c>
      <c r="C58" s="252"/>
      <c r="D58" s="209"/>
      <c r="E58" s="210"/>
      <c r="F58" s="210"/>
      <c r="G58" s="246">
        <f>G8+G10+G13+G16+G19+G30+G48+G50+G52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0</v>
      </c>
      <c r="AG58" t="s">
        <v>226</v>
      </c>
    </row>
    <row r="59" spans="1:60" x14ac:dyDescent="0.2">
      <c r="A59" s="5"/>
      <c r="B59" s="6"/>
      <c r="C59" s="251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5"/>
      <c r="B60" s="6"/>
      <c r="C60" s="251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1" t="s">
        <v>227</v>
      </c>
      <c r="B61" s="211"/>
      <c r="C61" s="253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2"/>
      <c r="B62" s="213"/>
      <c r="C62" s="254"/>
      <c r="D62" s="213"/>
      <c r="E62" s="213"/>
      <c r="F62" s="213"/>
      <c r="G62" s="21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G62" t="s">
        <v>228</v>
      </c>
    </row>
    <row r="63" spans="1:60" x14ac:dyDescent="0.2">
      <c r="A63" s="215"/>
      <c r="B63" s="216"/>
      <c r="C63" s="255"/>
      <c r="D63" s="216"/>
      <c r="E63" s="216"/>
      <c r="F63" s="216"/>
      <c r="G63" s="21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15"/>
      <c r="B64" s="216"/>
      <c r="C64" s="255"/>
      <c r="D64" s="216"/>
      <c r="E64" s="216"/>
      <c r="F64" s="216"/>
      <c r="G64" s="21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215"/>
      <c r="B65" s="216"/>
      <c r="C65" s="255"/>
      <c r="D65" s="216"/>
      <c r="E65" s="216"/>
      <c r="F65" s="216"/>
      <c r="G65" s="21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8"/>
      <c r="B66" s="219"/>
      <c r="C66" s="256"/>
      <c r="D66" s="219"/>
      <c r="E66" s="219"/>
      <c r="F66" s="219"/>
      <c r="G66" s="22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251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C68" s="257"/>
      <c r="D68" s="188"/>
      <c r="AG68" t="s">
        <v>229</v>
      </c>
    </row>
    <row r="69" spans="1:33" x14ac:dyDescent="0.2">
      <c r="D69" s="188"/>
    </row>
    <row r="70" spans="1:33" x14ac:dyDescent="0.2">
      <c r="D70" s="188"/>
    </row>
    <row r="71" spans="1:33" x14ac:dyDescent="0.2">
      <c r="D71" s="188"/>
    </row>
    <row r="72" spans="1:33" x14ac:dyDescent="0.2">
      <c r="D72" s="188"/>
    </row>
    <row r="73" spans="1:33" x14ac:dyDescent="0.2">
      <c r="D73" s="188"/>
    </row>
    <row r="74" spans="1:33" x14ac:dyDescent="0.2">
      <c r="D74" s="188"/>
    </row>
    <row r="75" spans="1:33" x14ac:dyDescent="0.2">
      <c r="D75" s="188"/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25:G25"/>
    <mergeCell ref="C27:G27"/>
    <mergeCell ref="C55:G55"/>
    <mergeCell ref="A1:G1"/>
    <mergeCell ref="C2:G2"/>
    <mergeCell ref="C3:G3"/>
    <mergeCell ref="C4:G4"/>
    <mergeCell ref="A61:C61"/>
    <mergeCell ref="A62:G66"/>
    <mergeCell ref="C12:G12"/>
    <mergeCell ref="C15:G15"/>
    <mergeCell ref="C21:G21"/>
    <mergeCell ref="C23:G2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88</v>
      </c>
      <c r="C3" s="193" t="s">
        <v>89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63</v>
      </c>
      <c r="C4" s="196" t="s">
        <v>64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105</v>
      </c>
      <c r="C8" s="247" t="s">
        <v>106</v>
      </c>
      <c r="D8" s="229"/>
      <c r="E8" s="230"/>
      <c r="F8" s="231"/>
      <c r="G8" s="232">
        <f>SUMIF(AG9:AG9,"&lt;&gt;NOR",G9:G9)</f>
        <v>0</v>
      </c>
      <c r="H8" s="226"/>
      <c r="I8" s="226">
        <f>SUM(I9:I9)</f>
        <v>0</v>
      </c>
      <c r="J8" s="226"/>
      <c r="K8" s="226">
        <f>SUM(K9:K9)</f>
        <v>0</v>
      </c>
      <c r="L8" s="226"/>
      <c r="M8" s="226">
        <f>SUM(M9:M9)</f>
        <v>0</v>
      </c>
      <c r="N8" s="226"/>
      <c r="O8" s="226">
        <f>SUM(O9:O9)</f>
        <v>0.56999999999999995</v>
      </c>
      <c r="P8" s="226"/>
      <c r="Q8" s="226">
        <f>SUM(Q9:Q9)</f>
        <v>0</v>
      </c>
      <c r="R8" s="226"/>
      <c r="S8" s="226"/>
      <c r="T8" s="226"/>
      <c r="U8" s="226"/>
      <c r="V8" s="226">
        <f>SUM(V9:V9)</f>
        <v>2.04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275</v>
      </c>
      <c r="C9" s="250" t="s">
        <v>276</v>
      </c>
      <c r="D9" s="242" t="s">
        <v>277</v>
      </c>
      <c r="E9" s="243">
        <v>2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0.28360000000000002</v>
      </c>
      <c r="O9" s="224">
        <f>ROUND(E9*N9,2)</f>
        <v>0.56999999999999995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215</v>
      </c>
      <c r="U9" s="224">
        <v>1.0209999999999999</v>
      </c>
      <c r="V9" s="224">
        <f>ROUND(E9*U9,2)</f>
        <v>2.04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27" t="s">
        <v>209</v>
      </c>
      <c r="B10" s="228" t="s">
        <v>113</v>
      </c>
      <c r="C10" s="247" t="s">
        <v>114</v>
      </c>
      <c r="D10" s="229"/>
      <c r="E10" s="230"/>
      <c r="F10" s="231"/>
      <c r="G10" s="232">
        <f>SUMIF(AG11:AG13,"&lt;&gt;NOR",G11:G13)</f>
        <v>0</v>
      </c>
      <c r="H10" s="226"/>
      <c r="I10" s="226">
        <f>SUM(I11:I13)</f>
        <v>0</v>
      </c>
      <c r="J10" s="226"/>
      <c r="K10" s="226">
        <f>SUM(K11:K13)</f>
        <v>0</v>
      </c>
      <c r="L10" s="226"/>
      <c r="M10" s="226">
        <f>SUM(M11:M13)</f>
        <v>0</v>
      </c>
      <c r="N10" s="226"/>
      <c r="O10" s="226">
        <f>SUM(O11:O13)</f>
        <v>0.49</v>
      </c>
      <c r="P10" s="226"/>
      <c r="Q10" s="226">
        <f>SUM(Q11:Q13)</f>
        <v>0</v>
      </c>
      <c r="R10" s="226"/>
      <c r="S10" s="226"/>
      <c r="T10" s="226"/>
      <c r="U10" s="226"/>
      <c r="V10" s="226">
        <f>SUM(V11:V13)</f>
        <v>5.45</v>
      </c>
      <c r="W10" s="226"/>
      <c r="AG10" t="s">
        <v>210</v>
      </c>
    </row>
    <row r="11" spans="1:60" outlineLevel="1" x14ac:dyDescent="0.2">
      <c r="A11" s="240">
        <v>2</v>
      </c>
      <c r="B11" s="241" t="s">
        <v>278</v>
      </c>
      <c r="C11" s="250" t="s">
        <v>279</v>
      </c>
      <c r="D11" s="242" t="s">
        <v>241</v>
      </c>
      <c r="E11" s="243">
        <v>3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0.10712000000000001</v>
      </c>
      <c r="O11" s="224">
        <f>ROUND(E11*N11,2)</f>
        <v>0.32</v>
      </c>
      <c r="P11" s="224">
        <v>0</v>
      </c>
      <c r="Q11" s="224">
        <f>ROUND(E11*P11,2)</f>
        <v>0</v>
      </c>
      <c r="R11" s="224"/>
      <c r="S11" s="224" t="s">
        <v>214</v>
      </c>
      <c r="T11" s="224" t="s">
        <v>215</v>
      </c>
      <c r="U11" s="224">
        <v>0.69998000000000005</v>
      </c>
      <c r="V11" s="224">
        <f>ROUND(E11*U11,2)</f>
        <v>2.1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234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3</v>
      </c>
      <c r="B12" s="234" t="s">
        <v>280</v>
      </c>
      <c r="C12" s="248" t="s">
        <v>281</v>
      </c>
      <c r="D12" s="235" t="s">
        <v>241</v>
      </c>
      <c r="E12" s="236">
        <v>10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1.694E-2</v>
      </c>
      <c r="O12" s="224">
        <f>ROUND(E12*N12,2)</f>
        <v>0.17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215</v>
      </c>
      <c r="U12" s="224">
        <v>0.33481</v>
      </c>
      <c r="V12" s="224">
        <f>ROUND(E12*U12,2)</f>
        <v>3.35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282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5.5" x14ac:dyDescent="0.2">
      <c r="A14" s="227" t="s">
        <v>209</v>
      </c>
      <c r="B14" s="228" t="s">
        <v>125</v>
      </c>
      <c r="C14" s="247" t="s">
        <v>126</v>
      </c>
      <c r="D14" s="229"/>
      <c r="E14" s="230"/>
      <c r="F14" s="231"/>
      <c r="G14" s="232">
        <f>SUMIF(AG15:AG15,"&lt;&gt;NOR",G15:G15)</f>
        <v>0</v>
      </c>
      <c r="H14" s="226"/>
      <c r="I14" s="226">
        <f>SUM(I15:I15)</f>
        <v>0</v>
      </c>
      <c r="J14" s="226"/>
      <c r="K14" s="226">
        <f>SUM(K15:K15)</f>
        <v>0</v>
      </c>
      <c r="L14" s="226"/>
      <c r="M14" s="226">
        <f>SUM(M15:M15)</f>
        <v>0</v>
      </c>
      <c r="N14" s="226"/>
      <c r="O14" s="226">
        <f>SUM(O15:O15)</f>
        <v>0</v>
      </c>
      <c r="P14" s="226"/>
      <c r="Q14" s="226">
        <f>SUM(Q15:Q15)</f>
        <v>0</v>
      </c>
      <c r="R14" s="226"/>
      <c r="S14" s="226"/>
      <c r="T14" s="226"/>
      <c r="U14" s="226"/>
      <c r="V14" s="226">
        <f>SUM(V15:V15)</f>
        <v>3.08</v>
      </c>
      <c r="W14" s="226"/>
      <c r="AG14" t="s">
        <v>210</v>
      </c>
    </row>
    <row r="15" spans="1:60" outlineLevel="1" x14ac:dyDescent="0.2">
      <c r="A15" s="240">
        <v>4</v>
      </c>
      <c r="B15" s="241" t="s">
        <v>283</v>
      </c>
      <c r="C15" s="250" t="s">
        <v>284</v>
      </c>
      <c r="D15" s="242" t="s">
        <v>241</v>
      </c>
      <c r="E15" s="243">
        <v>10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4.0000000000000003E-5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215</v>
      </c>
      <c r="U15" s="224">
        <v>0.308</v>
      </c>
      <c r="V15" s="224">
        <f>ROUND(E15*U15,2)</f>
        <v>3.08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7" t="s">
        <v>209</v>
      </c>
      <c r="B16" s="228" t="s">
        <v>127</v>
      </c>
      <c r="C16" s="247" t="s">
        <v>128</v>
      </c>
      <c r="D16" s="229"/>
      <c r="E16" s="230"/>
      <c r="F16" s="231"/>
      <c r="G16" s="232">
        <f>SUMIF(AG17:AG19,"&lt;&gt;NOR",G17:G19)</f>
        <v>0</v>
      </c>
      <c r="H16" s="226"/>
      <c r="I16" s="226">
        <f>SUM(I17:I19)</f>
        <v>0</v>
      </c>
      <c r="J16" s="226"/>
      <c r="K16" s="226">
        <f>SUM(K17:K19)</f>
        <v>0</v>
      </c>
      <c r="L16" s="226"/>
      <c r="M16" s="226">
        <f>SUM(M17:M19)</f>
        <v>0</v>
      </c>
      <c r="N16" s="226"/>
      <c r="O16" s="226">
        <f>SUM(O17:O19)</f>
        <v>0</v>
      </c>
      <c r="P16" s="226"/>
      <c r="Q16" s="226">
        <f>SUM(Q17:Q19)</f>
        <v>3.7</v>
      </c>
      <c r="R16" s="226"/>
      <c r="S16" s="226"/>
      <c r="T16" s="226"/>
      <c r="U16" s="226"/>
      <c r="V16" s="226">
        <f>SUM(V17:V19)</f>
        <v>10.83</v>
      </c>
      <c r="W16" s="226"/>
      <c r="AG16" t="s">
        <v>210</v>
      </c>
    </row>
    <row r="17" spans="1:60" outlineLevel="1" x14ac:dyDescent="0.2">
      <c r="A17" s="240">
        <v>5</v>
      </c>
      <c r="B17" s="241" t="s">
        <v>285</v>
      </c>
      <c r="C17" s="250" t="s">
        <v>286</v>
      </c>
      <c r="D17" s="242" t="s">
        <v>241</v>
      </c>
      <c r="E17" s="243">
        <v>10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0.01</v>
      </c>
      <c r="Q17" s="224">
        <f>ROUND(E17*P17,2)</f>
        <v>0.1</v>
      </c>
      <c r="R17" s="224"/>
      <c r="S17" s="224" t="s">
        <v>214</v>
      </c>
      <c r="T17" s="224" t="s">
        <v>215</v>
      </c>
      <c r="U17" s="224">
        <v>0.08</v>
      </c>
      <c r="V17" s="224">
        <f>ROUND(E17*U17,2)</f>
        <v>0.8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33">
        <v>6</v>
      </c>
      <c r="B18" s="234" t="s">
        <v>287</v>
      </c>
      <c r="C18" s="248" t="s">
        <v>288</v>
      </c>
      <c r="D18" s="235" t="s">
        <v>277</v>
      </c>
      <c r="E18" s="236">
        <v>2</v>
      </c>
      <c r="F18" s="237"/>
      <c r="G18" s="238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1.82E-3</v>
      </c>
      <c r="O18" s="224">
        <f>ROUND(E18*N18,2)</f>
        <v>0</v>
      </c>
      <c r="P18" s="224">
        <v>1.8</v>
      </c>
      <c r="Q18" s="224">
        <f>ROUND(E18*P18,2)</f>
        <v>3.6</v>
      </c>
      <c r="R18" s="224"/>
      <c r="S18" s="224" t="s">
        <v>221</v>
      </c>
      <c r="T18" s="224" t="s">
        <v>215</v>
      </c>
      <c r="U18" s="224">
        <v>5.016</v>
      </c>
      <c r="V18" s="224">
        <f>ROUND(E18*U18,2)</f>
        <v>10.029999999999999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49" t="s">
        <v>289</v>
      </c>
      <c r="D19" s="239"/>
      <c r="E19" s="239"/>
      <c r="F19" s="239"/>
      <c r="G19" s="239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218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7" t="s">
        <v>209</v>
      </c>
      <c r="B20" s="228" t="s">
        <v>129</v>
      </c>
      <c r="C20" s="247" t="s">
        <v>130</v>
      </c>
      <c r="D20" s="229"/>
      <c r="E20" s="230"/>
      <c r="F20" s="231"/>
      <c r="G20" s="232">
        <f>SUMIF(AG21:AG22,"&lt;&gt;NOR",G21:G22)</f>
        <v>0</v>
      </c>
      <c r="H20" s="226"/>
      <c r="I20" s="226">
        <f>SUM(I21:I22)</f>
        <v>0</v>
      </c>
      <c r="J20" s="226"/>
      <c r="K20" s="226">
        <f>SUM(K21:K22)</f>
        <v>0</v>
      </c>
      <c r="L20" s="226"/>
      <c r="M20" s="226">
        <f>SUM(M21:M22)</f>
        <v>0</v>
      </c>
      <c r="N20" s="226"/>
      <c r="O20" s="226">
        <f>SUM(O21:O22)</f>
        <v>0</v>
      </c>
      <c r="P20" s="226"/>
      <c r="Q20" s="226">
        <f>SUM(Q21:Q22)</f>
        <v>0</v>
      </c>
      <c r="R20" s="226"/>
      <c r="S20" s="226"/>
      <c r="T20" s="226"/>
      <c r="U20" s="226"/>
      <c r="V20" s="226">
        <f>SUM(V21:V22)</f>
        <v>0.9</v>
      </c>
      <c r="W20" s="226"/>
      <c r="AG20" t="s">
        <v>210</v>
      </c>
    </row>
    <row r="21" spans="1:60" outlineLevel="1" x14ac:dyDescent="0.2">
      <c r="A21" s="240">
        <v>7</v>
      </c>
      <c r="B21" s="241" t="s">
        <v>290</v>
      </c>
      <c r="C21" s="250" t="s">
        <v>291</v>
      </c>
      <c r="D21" s="242" t="s">
        <v>255</v>
      </c>
      <c r="E21" s="243">
        <v>1.0620000000000001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215</v>
      </c>
      <c r="U21" s="224">
        <v>0.85199999999999998</v>
      </c>
      <c r="V21" s="224">
        <f>ROUND(E21*U21,2)</f>
        <v>0.9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256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292</v>
      </c>
      <c r="C22" s="250" t="s">
        <v>293</v>
      </c>
      <c r="D22" s="242" t="s">
        <v>255</v>
      </c>
      <c r="E22" s="243">
        <v>1.0620000000000001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215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256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x14ac:dyDescent="0.2">
      <c r="A23" s="227" t="s">
        <v>209</v>
      </c>
      <c r="B23" s="228" t="s">
        <v>131</v>
      </c>
      <c r="C23" s="247" t="s">
        <v>132</v>
      </c>
      <c r="D23" s="229"/>
      <c r="E23" s="230"/>
      <c r="F23" s="231"/>
      <c r="G23" s="232">
        <f>SUMIF(AG24:AG28,"&lt;&gt;NOR",G24:G28)</f>
        <v>0</v>
      </c>
      <c r="H23" s="226"/>
      <c r="I23" s="226">
        <f>SUM(I24:I28)</f>
        <v>0</v>
      </c>
      <c r="J23" s="226"/>
      <c r="K23" s="226">
        <f>SUM(K24:K28)</f>
        <v>0</v>
      </c>
      <c r="L23" s="226"/>
      <c r="M23" s="226">
        <f>SUM(M24:M28)</f>
        <v>0</v>
      </c>
      <c r="N23" s="226"/>
      <c r="O23" s="226">
        <f>SUM(O24:O28)</f>
        <v>0</v>
      </c>
      <c r="P23" s="226"/>
      <c r="Q23" s="226">
        <f>SUM(Q24:Q28)</f>
        <v>0</v>
      </c>
      <c r="R23" s="226"/>
      <c r="S23" s="226"/>
      <c r="T23" s="226"/>
      <c r="U23" s="226"/>
      <c r="V23" s="226">
        <f>SUM(V24:V28)</f>
        <v>0.99</v>
      </c>
      <c r="W23" s="226"/>
      <c r="AG23" t="s">
        <v>210</v>
      </c>
    </row>
    <row r="24" spans="1:60" outlineLevel="1" x14ac:dyDescent="0.2">
      <c r="A24" s="240">
        <v>9</v>
      </c>
      <c r="B24" s="241" t="s">
        <v>294</v>
      </c>
      <c r="C24" s="250" t="s">
        <v>295</v>
      </c>
      <c r="D24" s="242" t="s">
        <v>261</v>
      </c>
      <c r="E24" s="243">
        <v>12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215</v>
      </c>
      <c r="U24" s="224">
        <v>8.2000000000000003E-2</v>
      </c>
      <c r="V24" s="224">
        <f>ROUND(E24*U24,2)</f>
        <v>0.98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10</v>
      </c>
      <c r="B25" s="241" t="s">
        <v>296</v>
      </c>
      <c r="C25" s="250" t="s">
        <v>297</v>
      </c>
      <c r="D25" s="242" t="s">
        <v>232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298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40">
        <v>11</v>
      </c>
      <c r="B26" s="241" t="s">
        <v>299</v>
      </c>
      <c r="C26" s="250" t="s">
        <v>300</v>
      </c>
      <c r="D26" s="242" t="s">
        <v>261</v>
      </c>
      <c r="E26" s="243">
        <v>12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2.9E-4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221</v>
      </c>
      <c r="T26" s="224" t="s">
        <v>298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12</v>
      </c>
      <c r="B27" s="241" t="s">
        <v>303</v>
      </c>
      <c r="C27" s="250" t="s">
        <v>304</v>
      </c>
      <c r="D27" s="242" t="s">
        <v>255</v>
      </c>
      <c r="E27" s="243">
        <v>3.48E-3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214</v>
      </c>
      <c r="T27" s="224" t="s">
        <v>233</v>
      </c>
      <c r="U27" s="224">
        <v>1.74</v>
      </c>
      <c r="V27" s="224">
        <f>ROUND(E27*U27,2)</f>
        <v>0.01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256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13</v>
      </c>
      <c r="B28" s="241" t="s">
        <v>305</v>
      </c>
      <c r="C28" s="250" t="s">
        <v>306</v>
      </c>
      <c r="D28" s="242" t="s">
        <v>255</v>
      </c>
      <c r="E28" s="243">
        <v>3.48E-3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214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256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227" t="s">
        <v>209</v>
      </c>
      <c r="B29" s="228" t="s">
        <v>133</v>
      </c>
      <c r="C29" s="247" t="s">
        <v>134</v>
      </c>
      <c r="D29" s="229"/>
      <c r="E29" s="230"/>
      <c r="F29" s="231"/>
      <c r="G29" s="232">
        <f>SUMIF(AG30:AG35,"&lt;&gt;NOR",G30:G35)</f>
        <v>0</v>
      </c>
      <c r="H29" s="226"/>
      <c r="I29" s="226">
        <f>SUM(I30:I35)</f>
        <v>0</v>
      </c>
      <c r="J29" s="226"/>
      <c r="K29" s="226">
        <f>SUM(K30:K35)</f>
        <v>0</v>
      </c>
      <c r="L29" s="226"/>
      <c r="M29" s="226">
        <f>SUM(M30:M35)</f>
        <v>0</v>
      </c>
      <c r="N29" s="226"/>
      <c r="O29" s="226">
        <f>SUM(O30:O35)</f>
        <v>0.01</v>
      </c>
      <c r="P29" s="226"/>
      <c r="Q29" s="226">
        <f>SUM(Q30:Q35)</f>
        <v>0</v>
      </c>
      <c r="R29" s="226"/>
      <c r="S29" s="226"/>
      <c r="T29" s="226"/>
      <c r="U29" s="226"/>
      <c r="V29" s="226">
        <f>SUM(V30:V35)</f>
        <v>4.0399999999999991</v>
      </c>
      <c r="W29" s="226"/>
      <c r="AG29" t="s">
        <v>210</v>
      </c>
    </row>
    <row r="30" spans="1:60" outlineLevel="1" x14ac:dyDescent="0.2">
      <c r="A30" s="233">
        <v>14</v>
      </c>
      <c r="B30" s="234" t="s">
        <v>307</v>
      </c>
      <c r="C30" s="248" t="s">
        <v>308</v>
      </c>
      <c r="D30" s="235" t="s">
        <v>261</v>
      </c>
      <c r="E30" s="236">
        <v>12</v>
      </c>
      <c r="F30" s="237"/>
      <c r="G30" s="238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3.4000000000000002E-4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214</v>
      </c>
      <c r="T30" s="224" t="s">
        <v>233</v>
      </c>
      <c r="U30" s="224">
        <v>0.32</v>
      </c>
      <c r="V30" s="224">
        <f>ROUND(E30*U30,2)</f>
        <v>3.84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234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49" t="s">
        <v>309</v>
      </c>
      <c r="D31" s="239"/>
      <c r="E31" s="239"/>
      <c r="F31" s="239"/>
      <c r="G31" s="239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218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33.75" outlineLevel="1" x14ac:dyDescent="0.2">
      <c r="A32" s="240">
        <v>15</v>
      </c>
      <c r="B32" s="241" t="s">
        <v>310</v>
      </c>
      <c r="C32" s="250" t="s">
        <v>311</v>
      </c>
      <c r="D32" s="242" t="s">
        <v>232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9.0000000000000006E-5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214</v>
      </c>
      <c r="T32" s="224" t="s">
        <v>233</v>
      </c>
      <c r="U32" s="224">
        <v>0.18</v>
      </c>
      <c r="V32" s="224">
        <f>ROUND(E32*U32,2)</f>
        <v>0.18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234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16</v>
      </c>
      <c r="B33" s="241" t="s">
        <v>312</v>
      </c>
      <c r="C33" s="250" t="s">
        <v>313</v>
      </c>
      <c r="D33" s="242" t="s">
        <v>314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5.0000000000000001E-3</v>
      </c>
      <c r="O33" s="224">
        <f>ROUND(E33*N33,2)</f>
        <v>0.01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215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0">
        <v>17</v>
      </c>
      <c r="B34" s="241" t="s">
        <v>315</v>
      </c>
      <c r="C34" s="250" t="s">
        <v>316</v>
      </c>
      <c r="D34" s="242" t="s">
        <v>255</v>
      </c>
      <c r="E34" s="243">
        <v>9.1699999999999993E-3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214</v>
      </c>
      <c r="T34" s="224" t="s">
        <v>233</v>
      </c>
      <c r="U34" s="224">
        <v>1.47</v>
      </c>
      <c r="V34" s="224">
        <f>ROUND(E34*U34,2)</f>
        <v>0.01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256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0">
        <v>18</v>
      </c>
      <c r="B35" s="241" t="s">
        <v>317</v>
      </c>
      <c r="C35" s="250" t="s">
        <v>318</v>
      </c>
      <c r="D35" s="242" t="s">
        <v>255</v>
      </c>
      <c r="E35" s="243">
        <v>9.1699999999999993E-3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214</v>
      </c>
      <c r="T35" s="224" t="s">
        <v>233</v>
      </c>
      <c r="U35" s="224">
        <v>0.81100000000000005</v>
      </c>
      <c r="V35" s="224">
        <f>ROUND(E35*U35,2)</f>
        <v>0.01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256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x14ac:dyDescent="0.2">
      <c r="A36" s="227" t="s">
        <v>209</v>
      </c>
      <c r="B36" s="228" t="s">
        <v>135</v>
      </c>
      <c r="C36" s="247" t="s">
        <v>136</v>
      </c>
      <c r="D36" s="229"/>
      <c r="E36" s="230"/>
      <c r="F36" s="231"/>
      <c r="G36" s="232">
        <f>SUMIF(AG37:AG56,"&lt;&gt;NOR",G37:G56)</f>
        <v>0</v>
      </c>
      <c r="H36" s="226"/>
      <c r="I36" s="226">
        <f>SUM(I37:I56)</f>
        <v>0</v>
      </c>
      <c r="J36" s="226"/>
      <c r="K36" s="226">
        <f>SUM(K37:K56)</f>
        <v>0</v>
      </c>
      <c r="L36" s="226"/>
      <c r="M36" s="226">
        <f>SUM(M37:M56)</f>
        <v>0</v>
      </c>
      <c r="N36" s="226"/>
      <c r="O36" s="226">
        <f>SUM(O37:O56)</f>
        <v>0.11</v>
      </c>
      <c r="P36" s="226"/>
      <c r="Q36" s="226">
        <f>SUM(Q37:Q56)</f>
        <v>0</v>
      </c>
      <c r="R36" s="226"/>
      <c r="S36" s="226"/>
      <c r="T36" s="226"/>
      <c r="U36" s="226"/>
      <c r="V36" s="226">
        <f>SUM(V37:V56)</f>
        <v>21.11</v>
      </c>
      <c r="W36" s="226"/>
      <c r="AG36" t="s">
        <v>210</v>
      </c>
    </row>
    <row r="37" spans="1:60" outlineLevel="1" x14ac:dyDescent="0.2">
      <c r="A37" s="240">
        <v>19</v>
      </c>
      <c r="B37" s="241" t="s">
        <v>1045</v>
      </c>
      <c r="C37" s="250" t="s">
        <v>1046</v>
      </c>
      <c r="D37" s="242" t="s">
        <v>232</v>
      </c>
      <c r="E37" s="243">
        <v>2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214</v>
      </c>
      <c r="T37" s="224" t="s">
        <v>233</v>
      </c>
      <c r="U37" s="224">
        <v>0.42499999999999999</v>
      </c>
      <c r="V37" s="224">
        <f>ROUND(E37*U37,2)</f>
        <v>0.85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0">
        <v>20</v>
      </c>
      <c r="B38" s="241" t="s">
        <v>323</v>
      </c>
      <c r="C38" s="250" t="s">
        <v>324</v>
      </c>
      <c r="D38" s="242" t="s">
        <v>232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4.0000000000000003E-5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214</v>
      </c>
      <c r="T38" s="224" t="s">
        <v>233</v>
      </c>
      <c r="U38" s="224">
        <v>0.14499999999999999</v>
      </c>
      <c r="V38" s="224">
        <f>ROUND(E38*U38,2)</f>
        <v>0.15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234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21</v>
      </c>
      <c r="B39" s="241" t="s">
        <v>325</v>
      </c>
      <c r="C39" s="250" t="s">
        <v>326</v>
      </c>
      <c r="D39" s="242" t="s">
        <v>232</v>
      </c>
      <c r="E39" s="243">
        <v>5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0.16500000000000001</v>
      </c>
      <c r="V39" s="224">
        <f>ROUND(E39*U39,2)</f>
        <v>0.83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33">
        <v>22</v>
      </c>
      <c r="B40" s="234" t="s">
        <v>327</v>
      </c>
      <c r="C40" s="248" t="s">
        <v>328</v>
      </c>
      <c r="D40" s="235" t="s">
        <v>261</v>
      </c>
      <c r="E40" s="236">
        <v>24</v>
      </c>
      <c r="F40" s="237"/>
      <c r="G40" s="238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215</v>
      </c>
      <c r="U40" s="224">
        <v>2.9000000000000001E-2</v>
      </c>
      <c r="V40" s="224">
        <f>ROUND(E40*U40,2)</f>
        <v>0.7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49" t="s">
        <v>329</v>
      </c>
      <c r="D41" s="239"/>
      <c r="E41" s="239"/>
      <c r="F41" s="239"/>
      <c r="G41" s="239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218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33">
        <v>23</v>
      </c>
      <c r="B42" s="234" t="s">
        <v>330</v>
      </c>
      <c r="C42" s="248" t="s">
        <v>331</v>
      </c>
      <c r="D42" s="235" t="s">
        <v>261</v>
      </c>
      <c r="E42" s="236">
        <v>24</v>
      </c>
      <c r="F42" s="237"/>
      <c r="G42" s="238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1.0000000000000001E-5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215</v>
      </c>
      <c r="U42" s="224">
        <v>6.2E-2</v>
      </c>
      <c r="V42" s="224">
        <f>ROUND(E42*U42,2)</f>
        <v>1.49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1"/>
      <c r="B43" s="222"/>
      <c r="C43" s="249" t="s">
        <v>332</v>
      </c>
      <c r="D43" s="239"/>
      <c r="E43" s="239"/>
      <c r="F43" s="239"/>
      <c r="G43" s="239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218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33">
        <v>24</v>
      </c>
      <c r="B44" s="234" t="s">
        <v>333</v>
      </c>
      <c r="C44" s="248" t="s">
        <v>334</v>
      </c>
      <c r="D44" s="235" t="s">
        <v>261</v>
      </c>
      <c r="E44" s="236">
        <v>24</v>
      </c>
      <c r="F44" s="237"/>
      <c r="G44" s="238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3.9899999999999996E-3</v>
      </c>
      <c r="O44" s="224">
        <f>ROUND(E44*N44,2)</f>
        <v>0.1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233</v>
      </c>
      <c r="U44" s="224">
        <v>0.54290000000000005</v>
      </c>
      <c r="V44" s="224">
        <f>ROUND(E44*U44,2)</f>
        <v>13.03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1"/>
      <c r="B45" s="222"/>
      <c r="C45" s="249" t="s">
        <v>335</v>
      </c>
      <c r="D45" s="239"/>
      <c r="E45" s="239"/>
      <c r="F45" s="239"/>
      <c r="G45" s="239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218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59" t="s">
        <v>336</v>
      </c>
      <c r="D46" s="258"/>
      <c r="E46" s="258"/>
      <c r="F46" s="258"/>
      <c r="G46" s="258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33">
        <v>25</v>
      </c>
      <c r="B47" s="234" t="s">
        <v>337</v>
      </c>
      <c r="C47" s="248" t="s">
        <v>338</v>
      </c>
      <c r="D47" s="235" t="s">
        <v>261</v>
      </c>
      <c r="E47" s="236">
        <v>12</v>
      </c>
      <c r="F47" s="237"/>
      <c r="G47" s="238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3.0000000000000001E-5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233</v>
      </c>
      <c r="U47" s="224">
        <v>0.129</v>
      </c>
      <c r="V47" s="224">
        <f>ROUND(E47*U47,2)</f>
        <v>1.55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49" t="s">
        <v>339</v>
      </c>
      <c r="D48" s="239"/>
      <c r="E48" s="239"/>
      <c r="F48" s="239"/>
      <c r="G48" s="23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218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33">
        <v>26</v>
      </c>
      <c r="B49" s="234" t="s">
        <v>340</v>
      </c>
      <c r="C49" s="248" t="s">
        <v>341</v>
      </c>
      <c r="D49" s="235" t="s">
        <v>261</v>
      </c>
      <c r="E49" s="236">
        <v>12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5.0000000000000002E-5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233</v>
      </c>
      <c r="U49" s="224">
        <v>0.129</v>
      </c>
      <c r="V49" s="224">
        <f>ROUND(E49*U49,2)</f>
        <v>1.55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49" t="s">
        <v>339</v>
      </c>
      <c r="D50" s="239"/>
      <c r="E50" s="239"/>
      <c r="F50" s="239"/>
      <c r="G50" s="239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218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0">
        <v>27</v>
      </c>
      <c r="B51" s="241" t="s">
        <v>342</v>
      </c>
      <c r="C51" s="250" t="s">
        <v>343</v>
      </c>
      <c r="D51" s="242" t="s">
        <v>232</v>
      </c>
      <c r="E51" s="243">
        <v>2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2.14E-3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233</v>
      </c>
      <c r="U51" s="224">
        <v>0.372</v>
      </c>
      <c r="V51" s="224">
        <f>ROUND(E51*U51,2)</f>
        <v>0.74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28</v>
      </c>
      <c r="B52" s="241" t="s">
        <v>344</v>
      </c>
      <c r="C52" s="250" t="s">
        <v>345</v>
      </c>
      <c r="D52" s="242" t="s">
        <v>232</v>
      </c>
      <c r="E52" s="243">
        <v>4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1.8E-3</v>
      </c>
      <c r="O52" s="224">
        <f>ROUND(E52*N52,2)</f>
        <v>0.01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298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248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0">
        <v>29</v>
      </c>
      <c r="B53" s="241" t="s">
        <v>346</v>
      </c>
      <c r="C53" s="250" t="s">
        <v>347</v>
      </c>
      <c r="D53" s="242" t="s">
        <v>232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1.9000000000000001E-4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298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248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0">
        <v>30</v>
      </c>
      <c r="B54" s="241" t="s">
        <v>348</v>
      </c>
      <c r="C54" s="250" t="s">
        <v>349</v>
      </c>
      <c r="D54" s="242" t="s">
        <v>232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1.4999999999999999E-4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298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248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31</v>
      </c>
      <c r="B55" s="241" t="s">
        <v>350</v>
      </c>
      <c r="C55" s="250" t="s">
        <v>351</v>
      </c>
      <c r="D55" s="242" t="s">
        <v>255</v>
      </c>
      <c r="E55" s="243">
        <v>0.10882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214</v>
      </c>
      <c r="T55" s="224" t="s">
        <v>233</v>
      </c>
      <c r="U55" s="224">
        <v>1.327</v>
      </c>
      <c r="V55" s="224">
        <f>ROUND(E55*U55,2)</f>
        <v>0.14000000000000001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256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32</v>
      </c>
      <c r="B56" s="241" t="s">
        <v>352</v>
      </c>
      <c r="C56" s="250" t="s">
        <v>353</v>
      </c>
      <c r="D56" s="242" t="s">
        <v>255</v>
      </c>
      <c r="E56" s="243">
        <v>0.10882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214</v>
      </c>
      <c r="T56" s="224" t="s">
        <v>233</v>
      </c>
      <c r="U56" s="224">
        <v>0.72499999999999998</v>
      </c>
      <c r="V56" s="224">
        <f>ROUND(E56*U56,2)</f>
        <v>0.08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256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x14ac:dyDescent="0.2">
      <c r="A57" s="227" t="s">
        <v>209</v>
      </c>
      <c r="B57" s="228" t="s">
        <v>139</v>
      </c>
      <c r="C57" s="247" t="s">
        <v>140</v>
      </c>
      <c r="D57" s="229"/>
      <c r="E57" s="230"/>
      <c r="F57" s="231"/>
      <c r="G57" s="232">
        <f>SUMIF(AG58:AG59,"&lt;&gt;NOR",G58:G59)</f>
        <v>0</v>
      </c>
      <c r="H57" s="226"/>
      <c r="I57" s="226">
        <f>SUM(I58:I59)</f>
        <v>0</v>
      </c>
      <c r="J57" s="226"/>
      <c r="K57" s="226">
        <f>SUM(K58:K59)</f>
        <v>0</v>
      </c>
      <c r="L57" s="226"/>
      <c r="M57" s="226">
        <f>SUM(M58:M59)</f>
        <v>0</v>
      </c>
      <c r="N57" s="226"/>
      <c r="O57" s="226">
        <f>SUM(O58:O59)</f>
        <v>0</v>
      </c>
      <c r="P57" s="226"/>
      <c r="Q57" s="226">
        <f>SUM(Q58:Q59)</f>
        <v>0.69</v>
      </c>
      <c r="R57" s="226"/>
      <c r="S57" s="226"/>
      <c r="T57" s="226"/>
      <c r="U57" s="226"/>
      <c r="V57" s="226">
        <f>SUM(V58:V59)</f>
        <v>3.18</v>
      </c>
      <c r="W57" s="226"/>
      <c r="AG57" t="s">
        <v>210</v>
      </c>
    </row>
    <row r="58" spans="1:60" outlineLevel="1" x14ac:dyDescent="0.2">
      <c r="A58" s="240">
        <v>33</v>
      </c>
      <c r="B58" s="241" t="s">
        <v>356</v>
      </c>
      <c r="C58" s="250" t="s">
        <v>357</v>
      </c>
      <c r="D58" s="242" t="s">
        <v>314</v>
      </c>
      <c r="E58" s="243">
        <v>1</v>
      </c>
      <c r="F58" s="244"/>
      <c r="G58" s="245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0.69347000000000003</v>
      </c>
      <c r="Q58" s="224">
        <f>ROUND(E58*P58,2)</f>
        <v>0.69</v>
      </c>
      <c r="R58" s="224"/>
      <c r="S58" s="224" t="s">
        <v>214</v>
      </c>
      <c r="T58" s="224" t="s">
        <v>233</v>
      </c>
      <c r="U58" s="224">
        <v>2.6989999999999998</v>
      </c>
      <c r="V58" s="224">
        <f>ROUND(E58*U58,2)</f>
        <v>2.7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ht="22.5" outlineLevel="1" x14ac:dyDescent="0.2">
      <c r="A59" s="240">
        <v>34</v>
      </c>
      <c r="B59" s="241" t="s">
        <v>1047</v>
      </c>
      <c r="C59" s="250" t="s">
        <v>1048</v>
      </c>
      <c r="D59" s="242" t="s">
        <v>232</v>
      </c>
      <c r="E59" s="243">
        <v>1</v>
      </c>
      <c r="F59" s="244"/>
      <c r="G59" s="245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1.72E-3</v>
      </c>
      <c r="O59" s="224">
        <f>ROUND(E59*N59,2)</f>
        <v>0</v>
      </c>
      <c r="P59" s="224">
        <v>0</v>
      </c>
      <c r="Q59" s="224">
        <f>ROUND(E59*P59,2)</f>
        <v>0</v>
      </c>
      <c r="R59" s="224"/>
      <c r="S59" s="224" t="s">
        <v>214</v>
      </c>
      <c r="T59" s="224" t="s">
        <v>233</v>
      </c>
      <c r="U59" s="224">
        <v>0.47599999999999998</v>
      </c>
      <c r="V59" s="224">
        <f>ROUND(E59*U59,2)</f>
        <v>0.48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234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x14ac:dyDescent="0.2">
      <c r="A60" s="227" t="s">
        <v>209</v>
      </c>
      <c r="B60" s="228" t="s">
        <v>141</v>
      </c>
      <c r="C60" s="247" t="s">
        <v>142</v>
      </c>
      <c r="D60" s="229"/>
      <c r="E60" s="230"/>
      <c r="F60" s="231"/>
      <c r="G60" s="232">
        <f>SUMIF(AG61:AG73,"&lt;&gt;NOR",G61:G73)</f>
        <v>0</v>
      </c>
      <c r="H60" s="226"/>
      <c r="I60" s="226">
        <f>SUM(I61:I73)</f>
        <v>0</v>
      </c>
      <c r="J60" s="226"/>
      <c r="K60" s="226">
        <f>SUM(K61:K73)</f>
        <v>0</v>
      </c>
      <c r="L60" s="226"/>
      <c r="M60" s="226">
        <f>SUM(M61:M73)</f>
        <v>0</v>
      </c>
      <c r="N60" s="226"/>
      <c r="O60" s="226">
        <f>SUM(O61:O73)</f>
        <v>0.05</v>
      </c>
      <c r="P60" s="226"/>
      <c r="Q60" s="226">
        <f>SUM(Q61:Q73)</f>
        <v>0</v>
      </c>
      <c r="R60" s="226"/>
      <c r="S60" s="226"/>
      <c r="T60" s="226"/>
      <c r="U60" s="226"/>
      <c r="V60" s="226">
        <f>SUM(V61:V73)</f>
        <v>9.86</v>
      </c>
      <c r="W60" s="226"/>
      <c r="AG60" t="s">
        <v>210</v>
      </c>
    </row>
    <row r="61" spans="1:60" outlineLevel="1" x14ac:dyDescent="0.2">
      <c r="A61" s="240">
        <v>35</v>
      </c>
      <c r="B61" s="241" t="s">
        <v>362</v>
      </c>
      <c r="C61" s="250" t="s">
        <v>363</v>
      </c>
      <c r="D61" s="242" t="s">
        <v>314</v>
      </c>
      <c r="E61" s="243">
        <v>1</v>
      </c>
      <c r="F61" s="244"/>
      <c r="G61" s="245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7.3999999999999999E-4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214</v>
      </c>
      <c r="T61" s="224" t="s">
        <v>233</v>
      </c>
      <c r="U61" s="224">
        <v>9.1110000000000007</v>
      </c>
      <c r="V61" s="224">
        <f>ROUND(E61*U61,2)</f>
        <v>9.11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234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0">
        <v>36</v>
      </c>
      <c r="B62" s="241" t="s">
        <v>364</v>
      </c>
      <c r="C62" s="250" t="s">
        <v>365</v>
      </c>
      <c r="D62" s="242" t="s">
        <v>261</v>
      </c>
      <c r="E62" s="243">
        <v>5</v>
      </c>
      <c r="F62" s="244"/>
      <c r="G62" s="245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3.6999999999999999E-4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214</v>
      </c>
      <c r="T62" s="224" t="s">
        <v>215</v>
      </c>
      <c r="U62" s="224">
        <v>3.1E-2</v>
      </c>
      <c r="V62" s="224">
        <f>ROUND(E62*U62,2)</f>
        <v>0.16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40">
        <v>37</v>
      </c>
      <c r="B63" s="241" t="s">
        <v>366</v>
      </c>
      <c r="C63" s="250" t="s">
        <v>367</v>
      </c>
      <c r="D63" s="242" t="s">
        <v>314</v>
      </c>
      <c r="E63" s="243">
        <v>1</v>
      </c>
      <c r="F63" s="244"/>
      <c r="G63" s="245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0.01</v>
      </c>
      <c r="O63" s="224">
        <f>ROUND(E63*N63,2)</f>
        <v>0.01</v>
      </c>
      <c r="P63" s="224">
        <v>0</v>
      </c>
      <c r="Q63" s="224">
        <f>ROUND(E63*P63,2)</f>
        <v>0</v>
      </c>
      <c r="R63" s="224"/>
      <c r="S63" s="224" t="s">
        <v>221</v>
      </c>
      <c r="T63" s="224" t="s">
        <v>215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234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ht="22.5" outlineLevel="1" x14ac:dyDescent="0.2">
      <c r="A64" s="240">
        <v>38</v>
      </c>
      <c r="B64" s="241" t="s">
        <v>368</v>
      </c>
      <c r="C64" s="250" t="s">
        <v>369</v>
      </c>
      <c r="D64" s="242" t="s">
        <v>314</v>
      </c>
      <c r="E64" s="243">
        <v>1</v>
      </c>
      <c r="F64" s="244"/>
      <c r="G64" s="245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221</v>
      </c>
      <c r="T64" s="224" t="s">
        <v>215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234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40">
        <v>39</v>
      </c>
      <c r="B65" s="241" t="s">
        <v>372</v>
      </c>
      <c r="C65" s="250" t="s">
        <v>373</v>
      </c>
      <c r="D65" s="242" t="s">
        <v>277</v>
      </c>
      <c r="E65" s="243">
        <v>1</v>
      </c>
      <c r="F65" s="244"/>
      <c r="G65" s="245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2.0000000000000001E-4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221</v>
      </c>
      <c r="T65" s="224" t="s">
        <v>215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248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0">
        <v>40</v>
      </c>
      <c r="B66" s="241" t="s">
        <v>374</v>
      </c>
      <c r="C66" s="250" t="s">
        <v>375</v>
      </c>
      <c r="D66" s="242" t="s">
        <v>277</v>
      </c>
      <c r="E66" s="243">
        <v>1</v>
      </c>
      <c r="F66" s="244"/>
      <c r="G66" s="245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1E-4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221</v>
      </c>
      <c r="T66" s="224" t="s">
        <v>233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248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ht="22.5" outlineLevel="1" x14ac:dyDescent="0.2">
      <c r="A67" s="240">
        <v>41</v>
      </c>
      <c r="B67" s="241" t="s">
        <v>376</v>
      </c>
      <c r="C67" s="250" t="s">
        <v>377</v>
      </c>
      <c r="D67" s="242" t="s">
        <v>277</v>
      </c>
      <c r="E67" s="243">
        <v>1</v>
      </c>
      <c r="F67" s="244"/>
      <c r="G67" s="245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5.0000000000000001E-4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221</v>
      </c>
      <c r="T67" s="224" t="s">
        <v>215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248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33.75" outlineLevel="1" x14ac:dyDescent="0.2">
      <c r="A68" s="240">
        <v>42</v>
      </c>
      <c r="B68" s="241" t="s">
        <v>1049</v>
      </c>
      <c r="C68" s="250" t="s">
        <v>1050</v>
      </c>
      <c r="D68" s="242" t="s">
        <v>277</v>
      </c>
      <c r="E68" s="243">
        <v>1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3.5000000000000003E-2</v>
      </c>
      <c r="O68" s="224">
        <f>ROUND(E68*N68,2)</f>
        <v>0.04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215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248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ht="22.5" outlineLevel="1" x14ac:dyDescent="0.2">
      <c r="A69" s="240">
        <v>43</v>
      </c>
      <c r="B69" s="241" t="s">
        <v>380</v>
      </c>
      <c r="C69" s="250" t="s">
        <v>381</v>
      </c>
      <c r="D69" s="242" t="s">
        <v>277</v>
      </c>
      <c r="E69" s="243">
        <v>1</v>
      </c>
      <c r="F69" s="244"/>
      <c r="G69" s="245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1E-3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221</v>
      </c>
      <c r="T69" s="224" t="s">
        <v>233</v>
      </c>
      <c r="U69" s="224">
        <v>0</v>
      </c>
      <c r="V69" s="224">
        <f>ROUND(E69*U69,2)</f>
        <v>0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248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0">
        <v>44</v>
      </c>
      <c r="B70" s="241" t="s">
        <v>382</v>
      </c>
      <c r="C70" s="250" t="s">
        <v>383</v>
      </c>
      <c r="D70" s="242" t="s">
        <v>277</v>
      </c>
      <c r="E70" s="243">
        <v>1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2.0000000000000001E-4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221</v>
      </c>
      <c r="T70" s="224" t="s">
        <v>233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248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ht="22.5" outlineLevel="1" x14ac:dyDescent="0.2">
      <c r="A71" s="240">
        <v>45</v>
      </c>
      <c r="B71" s="241" t="s">
        <v>384</v>
      </c>
      <c r="C71" s="250" t="s">
        <v>385</v>
      </c>
      <c r="D71" s="242" t="s">
        <v>277</v>
      </c>
      <c r="E71" s="243">
        <v>1</v>
      </c>
      <c r="F71" s="244"/>
      <c r="G71" s="245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2.9999999999999997E-4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221</v>
      </c>
      <c r="T71" s="224" t="s">
        <v>233</v>
      </c>
      <c r="U71" s="224">
        <v>0</v>
      </c>
      <c r="V71" s="224">
        <f>ROUND(E71*U71,2)</f>
        <v>0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248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0">
        <v>46</v>
      </c>
      <c r="B72" s="241" t="s">
        <v>386</v>
      </c>
      <c r="C72" s="250" t="s">
        <v>387</v>
      </c>
      <c r="D72" s="242" t="s">
        <v>255</v>
      </c>
      <c r="E72" s="243">
        <v>4.9889999999999997E-2</v>
      </c>
      <c r="F72" s="244"/>
      <c r="G72" s="245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0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214</v>
      </c>
      <c r="T72" s="224" t="s">
        <v>233</v>
      </c>
      <c r="U72" s="224">
        <v>10.582000000000001</v>
      </c>
      <c r="V72" s="224">
        <f>ROUND(E72*U72,2)</f>
        <v>0.53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256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40">
        <v>47</v>
      </c>
      <c r="B73" s="241" t="s">
        <v>388</v>
      </c>
      <c r="C73" s="250" t="s">
        <v>389</v>
      </c>
      <c r="D73" s="242" t="s">
        <v>255</v>
      </c>
      <c r="E73" s="243">
        <v>4.9889999999999997E-2</v>
      </c>
      <c r="F73" s="244"/>
      <c r="G73" s="245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0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214</v>
      </c>
      <c r="T73" s="224" t="s">
        <v>233</v>
      </c>
      <c r="U73" s="224">
        <v>1.1830000000000001</v>
      </c>
      <c r="V73" s="224">
        <f>ROUND(E73*U73,2)</f>
        <v>0.06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256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x14ac:dyDescent="0.2">
      <c r="A74" s="227" t="s">
        <v>209</v>
      </c>
      <c r="B74" s="228" t="s">
        <v>143</v>
      </c>
      <c r="C74" s="247" t="s">
        <v>144</v>
      </c>
      <c r="D74" s="229"/>
      <c r="E74" s="230"/>
      <c r="F74" s="231"/>
      <c r="G74" s="232">
        <f>SUMIF(AG75:AG80,"&lt;&gt;NOR",G75:G80)</f>
        <v>0</v>
      </c>
      <c r="H74" s="226"/>
      <c r="I74" s="226">
        <f>SUM(I75:I80)</f>
        <v>0</v>
      </c>
      <c r="J74" s="226"/>
      <c r="K74" s="226">
        <f>SUM(K75:K80)</f>
        <v>0</v>
      </c>
      <c r="L74" s="226"/>
      <c r="M74" s="226">
        <f>SUM(M75:M80)</f>
        <v>0</v>
      </c>
      <c r="N74" s="226"/>
      <c r="O74" s="226">
        <f>SUM(O75:O80)</f>
        <v>0.02</v>
      </c>
      <c r="P74" s="226"/>
      <c r="Q74" s="226">
        <f>SUM(Q75:Q80)</f>
        <v>0</v>
      </c>
      <c r="R74" s="226"/>
      <c r="S74" s="226"/>
      <c r="T74" s="226"/>
      <c r="U74" s="226"/>
      <c r="V74" s="226">
        <f>SUM(V75:V80)</f>
        <v>0.36</v>
      </c>
      <c r="W74" s="226"/>
      <c r="AG74" t="s">
        <v>210</v>
      </c>
    </row>
    <row r="75" spans="1:60" outlineLevel="1" x14ac:dyDescent="0.2">
      <c r="A75" s="240">
        <v>48</v>
      </c>
      <c r="B75" s="241" t="s">
        <v>1051</v>
      </c>
      <c r="C75" s="250" t="s">
        <v>1052</v>
      </c>
      <c r="D75" s="242" t="s">
        <v>314</v>
      </c>
      <c r="E75" s="243">
        <v>1</v>
      </c>
      <c r="F75" s="244"/>
      <c r="G75" s="245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5.2999999999999998E-4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214</v>
      </c>
      <c r="T75" s="224" t="s">
        <v>233</v>
      </c>
      <c r="U75" s="224">
        <v>0.25</v>
      </c>
      <c r="V75" s="224">
        <f>ROUND(E75*U75,2)</f>
        <v>0.25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234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ht="33.75" outlineLevel="1" x14ac:dyDescent="0.2">
      <c r="A76" s="240">
        <v>49</v>
      </c>
      <c r="B76" s="241" t="s">
        <v>396</v>
      </c>
      <c r="C76" s="250" t="s">
        <v>397</v>
      </c>
      <c r="D76" s="242" t="s">
        <v>232</v>
      </c>
      <c r="E76" s="243">
        <v>1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3.1E-4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221</v>
      </c>
      <c r="T76" s="224" t="s">
        <v>215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248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40">
        <v>50</v>
      </c>
      <c r="B77" s="241" t="s">
        <v>1053</v>
      </c>
      <c r="C77" s="250" t="s">
        <v>1054</v>
      </c>
      <c r="D77" s="242" t="s">
        <v>277</v>
      </c>
      <c r="E77" s="243">
        <v>1</v>
      </c>
      <c r="F77" s="244"/>
      <c r="G77" s="245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3.3999999999999998E-3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221</v>
      </c>
      <c r="T77" s="224" t="s">
        <v>215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248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40">
        <v>51</v>
      </c>
      <c r="B78" s="241" t="s">
        <v>400</v>
      </c>
      <c r="C78" s="250" t="s">
        <v>401</v>
      </c>
      <c r="D78" s="242" t="s">
        <v>277</v>
      </c>
      <c r="E78" s="243">
        <v>1</v>
      </c>
      <c r="F78" s="244"/>
      <c r="G78" s="245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0.02</v>
      </c>
      <c r="O78" s="224">
        <f>ROUND(E78*N78,2)</f>
        <v>0.02</v>
      </c>
      <c r="P78" s="224">
        <v>0</v>
      </c>
      <c r="Q78" s="224">
        <f>ROUND(E78*P78,2)</f>
        <v>0</v>
      </c>
      <c r="R78" s="224"/>
      <c r="S78" s="224" t="s">
        <v>221</v>
      </c>
      <c r="T78" s="224" t="s">
        <v>215</v>
      </c>
      <c r="U78" s="224">
        <v>0</v>
      </c>
      <c r="V78" s="224">
        <f>ROUND(E78*U78,2)</f>
        <v>0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248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40">
        <v>52</v>
      </c>
      <c r="B79" s="241" t="s">
        <v>402</v>
      </c>
      <c r="C79" s="250" t="s">
        <v>403</v>
      </c>
      <c r="D79" s="242" t="s">
        <v>255</v>
      </c>
      <c r="E79" s="243">
        <v>2.4240000000000001E-2</v>
      </c>
      <c r="F79" s="244"/>
      <c r="G79" s="245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0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214</v>
      </c>
      <c r="T79" s="224" t="s">
        <v>233</v>
      </c>
      <c r="U79" s="224">
        <v>4.0430000000000001</v>
      </c>
      <c r="V79" s="224">
        <f>ROUND(E79*U79,2)</f>
        <v>0.1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256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40">
        <v>53</v>
      </c>
      <c r="B80" s="241" t="s">
        <v>404</v>
      </c>
      <c r="C80" s="250" t="s">
        <v>405</v>
      </c>
      <c r="D80" s="242" t="s">
        <v>255</v>
      </c>
      <c r="E80" s="243">
        <v>2.4240000000000001E-2</v>
      </c>
      <c r="F80" s="244"/>
      <c r="G80" s="245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</v>
      </c>
      <c r="O80" s="224">
        <f>ROUND(E80*N80,2)</f>
        <v>0</v>
      </c>
      <c r="P80" s="224">
        <v>0</v>
      </c>
      <c r="Q80" s="224">
        <f>ROUND(E80*P80,2)</f>
        <v>0</v>
      </c>
      <c r="R80" s="224"/>
      <c r="S80" s="224" t="s">
        <v>214</v>
      </c>
      <c r="T80" s="224" t="s">
        <v>233</v>
      </c>
      <c r="U80" s="224">
        <v>0.48899999999999999</v>
      </c>
      <c r="V80" s="224">
        <f>ROUND(E80*U80,2)</f>
        <v>0.01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256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x14ac:dyDescent="0.2">
      <c r="A81" s="227" t="s">
        <v>209</v>
      </c>
      <c r="B81" s="228" t="s">
        <v>145</v>
      </c>
      <c r="C81" s="247" t="s">
        <v>146</v>
      </c>
      <c r="D81" s="229"/>
      <c r="E81" s="230"/>
      <c r="F81" s="231"/>
      <c r="G81" s="232">
        <f>SUMIF(AG82:AG90,"&lt;&gt;NOR",G82:G90)</f>
        <v>0</v>
      </c>
      <c r="H81" s="226"/>
      <c r="I81" s="226">
        <f>SUM(I82:I90)</f>
        <v>0</v>
      </c>
      <c r="J81" s="226"/>
      <c r="K81" s="226">
        <f>SUM(K82:K90)</f>
        <v>0</v>
      </c>
      <c r="L81" s="226"/>
      <c r="M81" s="226">
        <f>SUM(M82:M90)</f>
        <v>0</v>
      </c>
      <c r="N81" s="226"/>
      <c r="O81" s="226">
        <f>SUM(O82:O90)</f>
        <v>0.18</v>
      </c>
      <c r="P81" s="226"/>
      <c r="Q81" s="226">
        <f>SUM(Q82:Q90)</f>
        <v>0</v>
      </c>
      <c r="R81" s="226"/>
      <c r="S81" s="226"/>
      <c r="T81" s="226"/>
      <c r="U81" s="226"/>
      <c r="V81" s="226">
        <f>SUM(V82:V90)</f>
        <v>5.7</v>
      </c>
      <c r="W81" s="226"/>
      <c r="AG81" t="s">
        <v>210</v>
      </c>
    </row>
    <row r="82" spans="1:60" outlineLevel="1" x14ac:dyDescent="0.2">
      <c r="A82" s="233">
        <v>54</v>
      </c>
      <c r="B82" s="234" t="s">
        <v>406</v>
      </c>
      <c r="C82" s="248" t="s">
        <v>407</v>
      </c>
      <c r="D82" s="235" t="s">
        <v>261</v>
      </c>
      <c r="E82" s="236">
        <v>12</v>
      </c>
      <c r="F82" s="237"/>
      <c r="G82" s="238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6.5700000000000003E-3</v>
      </c>
      <c r="O82" s="224">
        <f>ROUND(E82*N82,2)</f>
        <v>0.08</v>
      </c>
      <c r="P82" s="224">
        <v>0</v>
      </c>
      <c r="Q82" s="224">
        <f>ROUND(E82*P82,2)</f>
        <v>0</v>
      </c>
      <c r="R82" s="224"/>
      <c r="S82" s="224" t="s">
        <v>214</v>
      </c>
      <c r="T82" s="224" t="s">
        <v>233</v>
      </c>
      <c r="U82" s="224">
        <v>0.36799999999999999</v>
      </c>
      <c r="V82" s="224">
        <f>ROUND(E82*U82,2)</f>
        <v>4.42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234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1"/>
      <c r="B83" s="222"/>
      <c r="C83" s="249" t="s">
        <v>335</v>
      </c>
      <c r="D83" s="239"/>
      <c r="E83" s="239"/>
      <c r="F83" s="239"/>
      <c r="G83" s="239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218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33">
        <v>55</v>
      </c>
      <c r="B84" s="234" t="s">
        <v>412</v>
      </c>
      <c r="C84" s="248" t="s">
        <v>413</v>
      </c>
      <c r="D84" s="235" t="s">
        <v>261</v>
      </c>
      <c r="E84" s="236">
        <v>12</v>
      </c>
      <c r="F84" s="237"/>
      <c r="G84" s="238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0</v>
      </c>
      <c r="O84" s="224">
        <f>ROUND(E84*N84,2)</f>
        <v>0</v>
      </c>
      <c r="P84" s="224">
        <v>0</v>
      </c>
      <c r="Q84" s="224">
        <f>ROUND(E84*P84,2)</f>
        <v>0</v>
      </c>
      <c r="R84" s="224"/>
      <c r="S84" s="224" t="s">
        <v>214</v>
      </c>
      <c r="T84" s="224" t="s">
        <v>215</v>
      </c>
      <c r="U84" s="224">
        <v>1.7999999999999999E-2</v>
      </c>
      <c r="V84" s="224">
        <f>ROUND(E84*U84,2)</f>
        <v>0.22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234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49" t="s">
        <v>329</v>
      </c>
      <c r="D85" s="239"/>
      <c r="E85" s="239"/>
      <c r="F85" s="239"/>
      <c r="G85" s="239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218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0">
        <v>56</v>
      </c>
      <c r="B86" s="241" t="s">
        <v>414</v>
      </c>
      <c r="C86" s="250" t="s">
        <v>415</v>
      </c>
      <c r="D86" s="242" t="s">
        <v>314</v>
      </c>
      <c r="E86" s="243">
        <v>1</v>
      </c>
      <c r="F86" s="244"/>
      <c r="G86" s="245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3.8999999999999999E-4</v>
      </c>
      <c r="O86" s="224">
        <f>ROUND(E86*N86,2)</f>
        <v>0</v>
      </c>
      <c r="P86" s="224">
        <v>0</v>
      </c>
      <c r="Q86" s="224">
        <f>ROUND(E86*P86,2)</f>
        <v>0</v>
      </c>
      <c r="R86" s="224"/>
      <c r="S86" s="224" t="s">
        <v>221</v>
      </c>
      <c r="T86" s="224" t="s">
        <v>215</v>
      </c>
      <c r="U86" s="224">
        <v>0.24199999999999999</v>
      </c>
      <c r="V86" s="224">
        <f>ROUND(E86*U86,2)</f>
        <v>0.24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234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40">
        <v>57</v>
      </c>
      <c r="B87" s="241" t="s">
        <v>418</v>
      </c>
      <c r="C87" s="250" t="s">
        <v>419</v>
      </c>
      <c r="D87" s="242" t="s">
        <v>314</v>
      </c>
      <c r="E87" s="243">
        <v>1</v>
      </c>
      <c r="F87" s="244"/>
      <c r="G87" s="245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0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221</v>
      </c>
      <c r="T87" s="224" t="s">
        <v>215</v>
      </c>
      <c r="U87" s="224">
        <v>3.1E-2</v>
      </c>
      <c r="V87" s="224">
        <f>ROUND(E87*U87,2)</f>
        <v>0.03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234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ht="22.5" outlineLevel="1" x14ac:dyDescent="0.2">
      <c r="A88" s="240">
        <v>58</v>
      </c>
      <c r="B88" s="241" t="s">
        <v>420</v>
      </c>
      <c r="C88" s="250" t="s">
        <v>421</v>
      </c>
      <c r="D88" s="242" t="s">
        <v>314</v>
      </c>
      <c r="E88" s="243">
        <v>1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0.1</v>
      </c>
      <c r="O88" s="224">
        <f>ROUND(E88*N88,2)</f>
        <v>0.1</v>
      </c>
      <c r="P88" s="224">
        <v>0</v>
      </c>
      <c r="Q88" s="224">
        <f>ROUND(E88*P88,2)</f>
        <v>0</v>
      </c>
      <c r="R88" s="224"/>
      <c r="S88" s="224" t="s">
        <v>221</v>
      </c>
      <c r="T88" s="224" t="s">
        <v>215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248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59</v>
      </c>
      <c r="B89" s="241" t="s">
        <v>422</v>
      </c>
      <c r="C89" s="250" t="s">
        <v>423</v>
      </c>
      <c r="D89" s="242" t="s">
        <v>255</v>
      </c>
      <c r="E89" s="243">
        <v>0.17923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0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214</v>
      </c>
      <c r="T89" s="224" t="s">
        <v>233</v>
      </c>
      <c r="U89" s="224">
        <v>3.5630000000000002</v>
      </c>
      <c r="V89" s="224">
        <f>ROUND(E89*U89,2)</f>
        <v>0.64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256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40">
        <v>60</v>
      </c>
      <c r="B90" s="241" t="s">
        <v>424</v>
      </c>
      <c r="C90" s="250" t="s">
        <v>425</v>
      </c>
      <c r="D90" s="242" t="s">
        <v>255</v>
      </c>
      <c r="E90" s="243">
        <v>0.17923</v>
      </c>
      <c r="F90" s="244"/>
      <c r="G90" s="245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4"/>
      <c r="S90" s="224" t="s">
        <v>214</v>
      </c>
      <c r="T90" s="224" t="s">
        <v>233</v>
      </c>
      <c r="U90" s="224">
        <v>0.81599999999999995</v>
      </c>
      <c r="V90" s="224">
        <f>ROUND(E90*U90,2)</f>
        <v>0.15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256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x14ac:dyDescent="0.2">
      <c r="A91" s="227" t="s">
        <v>209</v>
      </c>
      <c r="B91" s="228" t="s">
        <v>147</v>
      </c>
      <c r="C91" s="247" t="s">
        <v>148</v>
      </c>
      <c r="D91" s="229"/>
      <c r="E91" s="230"/>
      <c r="F91" s="231"/>
      <c r="G91" s="232">
        <f>SUMIF(AG92:AG103,"&lt;&gt;NOR",G92:G103)</f>
        <v>0</v>
      </c>
      <c r="H91" s="226"/>
      <c r="I91" s="226">
        <f>SUM(I92:I103)</f>
        <v>0</v>
      </c>
      <c r="J91" s="226"/>
      <c r="K91" s="226">
        <f>SUM(K92:K103)</f>
        <v>0</v>
      </c>
      <c r="L91" s="226"/>
      <c r="M91" s="226">
        <f>SUM(M92:M103)</f>
        <v>0</v>
      </c>
      <c r="N91" s="226"/>
      <c r="O91" s="226">
        <f>SUM(O92:O103)</f>
        <v>0</v>
      </c>
      <c r="P91" s="226"/>
      <c r="Q91" s="226">
        <f>SUM(Q92:Q103)</f>
        <v>0.02</v>
      </c>
      <c r="R91" s="226"/>
      <c r="S91" s="226"/>
      <c r="T91" s="226"/>
      <c r="U91" s="226"/>
      <c r="V91" s="226">
        <f>SUM(V92:V103)</f>
        <v>4.0100000000000007</v>
      </c>
      <c r="W91" s="226"/>
      <c r="AG91" t="s">
        <v>210</v>
      </c>
    </row>
    <row r="92" spans="1:60" outlineLevel="1" x14ac:dyDescent="0.2">
      <c r="A92" s="240">
        <v>61</v>
      </c>
      <c r="B92" s="241" t="s">
        <v>426</v>
      </c>
      <c r="C92" s="250" t="s">
        <v>427</v>
      </c>
      <c r="D92" s="242" t="s">
        <v>232</v>
      </c>
      <c r="E92" s="243">
        <v>2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0</v>
      </c>
      <c r="O92" s="224">
        <f>ROUND(E92*N92,2)</f>
        <v>0</v>
      </c>
      <c r="P92" s="224">
        <v>0</v>
      </c>
      <c r="Q92" s="224">
        <f>ROUND(E92*P92,2)</f>
        <v>0</v>
      </c>
      <c r="R92" s="224"/>
      <c r="S92" s="224" t="s">
        <v>214</v>
      </c>
      <c r="T92" s="224" t="s">
        <v>233</v>
      </c>
      <c r="U92" s="224">
        <v>5.0999999999999997E-2</v>
      </c>
      <c r="V92" s="224">
        <f>ROUND(E92*U92,2)</f>
        <v>0.1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234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0">
        <v>62</v>
      </c>
      <c r="B93" s="241" t="s">
        <v>428</v>
      </c>
      <c r="C93" s="250" t="s">
        <v>429</v>
      </c>
      <c r="D93" s="242" t="s">
        <v>232</v>
      </c>
      <c r="E93" s="243">
        <v>2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0</v>
      </c>
      <c r="O93" s="224">
        <f>ROUND(E93*N93,2)</f>
        <v>0</v>
      </c>
      <c r="P93" s="224">
        <v>0</v>
      </c>
      <c r="Q93" s="224">
        <f>ROUND(E93*P93,2)</f>
        <v>0</v>
      </c>
      <c r="R93" s="224"/>
      <c r="S93" s="224" t="s">
        <v>214</v>
      </c>
      <c r="T93" s="224" t="s">
        <v>233</v>
      </c>
      <c r="U93" s="224">
        <v>5.0999999999999997E-2</v>
      </c>
      <c r="V93" s="224">
        <f>ROUND(E93*U93,2)</f>
        <v>0.1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234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40">
        <v>63</v>
      </c>
      <c r="B94" s="241" t="s">
        <v>430</v>
      </c>
      <c r="C94" s="250" t="s">
        <v>431</v>
      </c>
      <c r="D94" s="242" t="s">
        <v>232</v>
      </c>
      <c r="E94" s="243">
        <v>1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214</v>
      </c>
      <c r="T94" s="224" t="s">
        <v>233</v>
      </c>
      <c r="U94" s="224">
        <v>0.20599999999999999</v>
      </c>
      <c r="V94" s="224">
        <f>ROUND(E94*U94,2)</f>
        <v>0.21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234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40">
        <v>64</v>
      </c>
      <c r="B95" s="241" t="s">
        <v>432</v>
      </c>
      <c r="C95" s="250" t="s">
        <v>433</v>
      </c>
      <c r="D95" s="242" t="s">
        <v>232</v>
      </c>
      <c r="E95" s="243">
        <v>4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214</v>
      </c>
      <c r="T95" s="224" t="s">
        <v>233</v>
      </c>
      <c r="U95" s="224">
        <v>0.22700000000000001</v>
      </c>
      <c r="V95" s="224">
        <f>ROUND(E95*U95,2)</f>
        <v>0.91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234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40">
        <v>65</v>
      </c>
      <c r="B96" s="241" t="s">
        <v>434</v>
      </c>
      <c r="C96" s="250" t="s">
        <v>435</v>
      </c>
      <c r="D96" s="242" t="s">
        <v>232</v>
      </c>
      <c r="E96" s="243">
        <v>6</v>
      </c>
      <c r="F96" s="244"/>
      <c r="G96" s="245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2.1000000000000001E-4</v>
      </c>
      <c r="O96" s="224">
        <f>ROUND(E96*N96,2)</f>
        <v>0</v>
      </c>
      <c r="P96" s="224">
        <v>3.5000000000000001E-3</v>
      </c>
      <c r="Q96" s="224">
        <f>ROUND(E96*P96,2)</f>
        <v>0.02</v>
      </c>
      <c r="R96" s="224"/>
      <c r="S96" s="224" t="s">
        <v>214</v>
      </c>
      <c r="T96" s="224" t="s">
        <v>233</v>
      </c>
      <c r="U96" s="224">
        <v>0.374</v>
      </c>
      <c r="V96" s="224">
        <f>ROUND(E96*U96,2)</f>
        <v>2.2400000000000002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234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ht="22.5" outlineLevel="1" x14ac:dyDescent="0.2">
      <c r="A97" s="240">
        <v>66</v>
      </c>
      <c r="B97" s="241" t="s">
        <v>436</v>
      </c>
      <c r="C97" s="250" t="s">
        <v>941</v>
      </c>
      <c r="D97" s="242" t="s">
        <v>232</v>
      </c>
      <c r="E97" s="243">
        <v>1</v>
      </c>
      <c r="F97" s="244"/>
      <c r="G97" s="245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2.5699999999999998E-3</v>
      </c>
      <c r="O97" s="224">
        <f>ROUND(E97*N97,2)</f>
        <v>0</v>
      </c>
      <c r="P97" s="224">
        <v>0</v>
      </c>
      <c r="Q97" s="224">
        <f>ROUND(E97*P97,2)</f>
        <v>0</v>
      </c>
      <c r="R97" s="224"/>
      <c r="S97" s="224" t="s">
        <v>221</v>
      </c>
      <c r="T97" s="224" t="s">
        <v>233</v>
      </c>
      <c r="U97" s="224">
        <v>0.433</v>
      </c>
      <c r="V97" s="224">
        <f>ROUND(E97*U97,2)</f>
        <v>0.43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234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ht="22.5" outlineLevel="1" x14ac:dyDescent="0.2">
      <c r="A98" s="240">
        <v>67</v>
      </c>
      <c r="B98" s="241" t="s">
        <v>438</v>
      </c>
      <c r="C98" s="250" t="s">
        <v>439</v>
      </c>
      <c r="D98" s="242" t="s">
        <v>232</v>
      </c>
      <c r="E98" s="243">
        <v>2</v>
      </c>
      <c r="F98" s="244"/>
      <c r="G98" s="245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6.9999999999999994E-5</v>
      </c>
      <c r="O98" s="224">
        <f>ROUND(E98*N98,2)</f>
        <v>0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298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248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40">
        <v>68</v>
      </c>
      <c r="B99" s="241" t="s">
        <v>440</v>
      </c>
      <c r="C99" s="250" t="s">
        <v>441</v>
      </c>
      <c r="D99" s="242" t="s">
        <v>232</v>
      </c>
      <c r="E99" s="243">
        <v>2</v>
      </c>
      <c r="F99" s="244"/>
      <c r="G99" s="245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4.8000000000000001E-4</v>
      </c>
      <c r="O99" s="224">
        <f>ROUND(E99*N99,2)</f>
        <v>0</v>
      </c>
      <c r="P99" s="224">
        <v>0</v>
      </c>
      <c r="Q99" s="224">
        <f>ROUND(E99*P99,2)</f>
        <v>0</v>
      </c>
      <c r="R99" s="224"/>
      <c r="S99" s="224" t="s">
        <v>221</v>
      </c>
      <c r="T99" s="224" t="s">
        <v>298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248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40">
        <v>69</v>
      </c>
      <c r="B100" s="241" t="s">
        <v>346</v>
      </c>
      <c r="C100" s="250" t="s">
        <v>347</v>
      </c>
      <c r="D100" s="242" t="s">
        <v>232</v>
      </c>
      <c r="E100" s="243">
        <v>2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1.9000000000000001E-4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221</v>
      </c>
      <c r="T100" s="224" t="s">
        <v>298</v>
      </c>
      <c r="U100" s="224">
        <v>0</v>
      </c>
      <c r="V100" s="224">
        <f>ROUND(E100*U100,2)</f>
        <v>0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248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40">
        <v>70</v>
      </c>
      <c r="B101" s="241" t="s">
        <v>442</v>
      </c>
      <c r="C101" s="250" t="s">
        <v>443</v>
      </c>
      <c r="D101" s="242" t="s">
        <v>232</v>
      </c>
      <c r="E101" s="243">
        <v>1</v>
      </c>
      <c r="F101" s="244"/>
      <c r="G101" s="245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4.6000000000000001E-4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221</v>
      </c>
      <c r="T101" s="224" t="s">
        <v>298</v>
      </c>
      <c r="U101" s="224">
        <v>0</v>
      </c>
      <c r="V101" s="224">
        <f>ROUND(E101*U101,2)</f>
        <v>0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248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40">
        <v>71</v>
      </c>
      <c r="B102" s="241" t="s">
        <v>444</v>
      </c>
      <c r="C102" s="250" t="s">
        <v>445</v>
      </c>
      <c r="D102" s="242" t="s">
        <v>255</v>
      </c>
      <c r="E102" s="243">
        <v>5.77E-3</v>
      </c>
      <c r="F102" s="244"/>
      <c r="G102" s="245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214</v>
      </c>
      <c r="T102" s="224" t="s">
        <v>233</v>
      </c>
      <c r="U102" s="224">
        <v>2.5750000000000002</v>
      </c>
      <c r="V102" s="224">
        <f>ROUND(E102*U102,2)</f>
        <v>0.01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256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40">
        <v>72</v>
      </c>
      <c r="B103" s="241" t="s">
        <v>446</v>
      </c>
      <c r="C103" s="250" t="s">
        <v>447</v>
      </c>
      <c r="D103" s="242" t="s">
        <v>255</v>
      </c>
      <c r="E103" s="243">
        <v>5.77E-3</v>
      </c>
      <c r="F103" s="244"/>
      <c r="G103" s="245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0</v>
      </c>
      <c r="O103" s="224">
        <f>ROUND(E103*N103,2)</f>
        <v>0</v>
      </c>
      <c r="P103" s="224">
        <v>0</v>
      </c>
      <c r="Q103" s="224">
        <f>ROUND(E103*P103,2)</f>
        <v>0</v>
      </c>
      <c r="R103" s="224"/>
      <c r="S103" s="224" t="s">
        <v>214</v>
      </c>
      <c r="T103" s="224" t="s">
        <v>233</v>
      </c>
      <c r="U103" s="224">
        <v>1.355</v>
      </c>
      <c r="V103" s="224">
        <f>ROUND(E103*U103,2)</f>
        <v>0.01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256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x14ac:dyDescent="0.2">
      <c r="A104" s="227" t="s">
        <v>209</v>
      </c>
      <c r="B104" s="228" t="s">
        <v>153</v>
      </c>
      <c r="C104" s="247" t="s">
        <v>154</v>
      </c>
      <c r="D104" s="229"/>
      <c r="E104" s="230"/>
      <c r="F104" s="231"/>
      <c r="G104" s="232">
        <f>SUMIF(AG105:AG106,"&lt;&gt;NOR",G105:G106)</f>
        <v>0</v>
      </c>
      <c r="H104" s="226"/>
      <c r="I104" s="226">
        <f>SUM(I105:I106)</f>
        <v>0</v>
      </c>
      <c r="J104" s="226"/>
      <c r="K104" s="226">
        <f>SUM(K105:K106)</f>
        <v>0</v>
      </c>
      <c r="L104" s="226"/>
      <c r="M104" s="226">
        <f>SUM(M105:M106)</f>
        <v>0</v>
      </c>
      <c r="N104" s="226"/>
      <c r="O104" s="226">
        <f>SUM(O105:O106)</f>
        <v>0</v>
      </c>
      <c r="P104" s="226"/>
      <c r="Q104" s="226">
        <f>SUM(Q105:Q106)</f>
        <v>0</v>
      </c>
      <c r="R104" s="226"/>
      <c r="S104" s="226"/>
      <c r="T104" s="226"/>
      <c r="U104" s="226"/>
      <c r="V104" s="226">
        <f>SUM(V105:V106)</f>
        <v>9.129999999999999</v>
      </c>
      <c r="W104" s="226"/>
      <c r="AG104" t="s">
        <v>210</v>
      </c>
    </row>
    <row r="105" spans="1:60" outlineLevel="1" x14ac:dyDescent="0.2">
      <c r="A105" s="240">
        <v>73</v>
      </c>
      <c r="B105" s="241" t="s">
        <v>448</v>
      </c>
      <c r="C105" s="250" t="s">
        <v>449</v>
      </c>
      <c r="D105" s="242" t="s">
        <v>450</v>
      </c>
      <c r="E105" s="243">
        <v>30</v>
      </c>
      <c r="F105" s="244"/>
      <c r="G105" s="245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6.0000000000000002E-5</v>
      </c>
      <c r="O105" s="224">
        <f>ROUND(E105*N105,2)</f>
        <v>0</v>
      </c>
      <c r="P105" s="224">
        <v>0</v>
      </c>
      <c r="Q105" s="224">
        <f>ROUND(E105*P105,2)</f>
        <v>0</v>
      </c>
      <c r="R105" s="224"/>
      <c r="S105" s="224" t="s">
        <v>214</v>
      </c>
      <c r="T105" s="224" t="s">
        <v>233</v>
      </c>
      <c r="U105" s="224">
        <v>0.30399999999999999</v>
      </c>
      <c r="V105" s="224">
        <f>ROUND(E105*U105,2)</f>
        <v>9.1199999999999992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234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40">
        <v>74</v>
      </c>
      <c r="B106" s="241" t="s">
        <v>451</v>
      </c>
      <c r="C106" s="250" t="s">
        <v>452</v>
      </c>
      <c r="D106" s="242" t="s">
        <v>255</v>
      </c>
      <c r="E106" s="243">
        <v>1.8E-3</v>
      </c>
      <c r="F106" s="244"/>
      <c r="G106" s="245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0</v>
      </c>
      <c r="O106" s="224">
        <f>ROUND(E106*N106,2)</f>
        <v>0</v>
      </c>
      <c r="P106" s="224">
        <v>0</v>
      </c>
      <c r="Q106" s="224">
        <f>ROUND(E106*P106,2)</f>
        <v>0</v>
      </c>
      <c r="R106" s="224"/>
      <c r="S106" s="224" t="s">
        <v>214</v>
      </c>
      <c r="T106" s="224" t="s">
        <v>233</v>
      </c>
      <c r="U106" s="224">
        <v>3.0059999999999998</v>
      </c>
      <c r="V106" s="224">
        <f>ROUND(E106*U106,2)</f>
        <v>0.01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256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x14ac:dyDescent="0.2">
      <c r="A107" s="227" t="s">
        <v>209</v>
      </c>
      <c r="B107" s="228" t="s">
        <v>155</v>
      </c>
      <c r="C107" s="247" t="s">
        <v>156</v>
      </c>
      <c r="D107" s="229"/>
      <c r="E107" s="230"/>
      <c r="F107" s="231"/>
      <c r="G107" s="232">
        <f>SUMIF(AG108:AG110,"&lt;&gt;NOR",G108:G110)</f>
        <v>0</v>
      </c>
      <c r="H107" s="226"/>
      <c r="I107" s="226">
        <f>SUM(I108:I110)</f>
        <v>0</v>
      </c>
      <c r="J107" s="226"/>
      <c r="K107" s="226">
        <f>SUM(K108:K110)</f>
        <v>0</v>
      </c>
      <c r="L107" s="226"/>
      <c r="M107" s="226">
        <f>SUM(M108:M110)</f>
        <v>0</v>
      </c>
      <c r="N107" s="226"/>
      <c r="O107" s="226">
        <f>SUM(O108:O110)</f>
        <v>0</v>
      </c>
      <c r="P107" s="226"/>
      <c r="Q107" s="226">
        <f>SUM(Q108:Q110)</f>
        <v>0</v>
      </c>
      <c r="R107" s="226"/>
      <c r="S107" s="226"/>
      <c r="T107" s="226"/>
      <c r="U107" s="226"/>
      <c r="V107" s="226">
        <f>SUM(V108:V110)</f>
        <v>2.2000000000000002</v>
      </c>
      <c r="W107" s="226"/>
      <c r="AG107" t="s">
        <v>210</v>
      </c>
    </row>
    <row r="108" spans="1:60" outlineLevel="1" x14ac:dyDescent="0.2">
      <c r="A108" s="233">
        <v>75</v>
      </c>
      <c r="B108" s="234" t="s">
        <v>453</v>
      </c>
      <c r="C108" s="248" t="s">
        <v>454</v>
      </c>
      <c r="D108" s="235" t="s">
        <v>241</v>
      </c>
      <c r="E108" s="236">
        <v>2</v>
      </c>
      <c r="F108" s="237"/>
      <c r="G108" s="238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3.1E-4</v>
      </c>
      <c r="O108" s="224">
        <f>ROUND(E108*N108,2)</f>
        <v>0</v>
      </c>
      <c r="P108" s="224">
        <v>0</v>
      </c>
      <c r="Q108" s="224">
        <f>ROUND(E108*P108,2)</f>
        <v>0</v>
      </c>
      <c r="R108" s="224"/>
      <c r="S108" s="224" t="s">
        <v>214</v>
      </c>
      <c r="T108" s="224" t="s">
        <v>233</v>
      </c>
      <c r="U108" s="224">
        <v>0.40300000000000002</v>
      </c>
      <c r="V108" s="224">
        <f>ROUND(E108*U108,2)</f>
        <v>0.81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234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21"/>
      <c r="B109" s="222"/>
      <c r="C109" s="249" t="s">
        <v>455</v>
      </c>
      <c r="D109" s="239"/>
      <c r="E109" s="239"/>
      <c r="F109" s="239"/>
      <c r="G109" s="239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218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76</v>
      </c>
      <c r="B110" s="241" t="s">
        <v>456</v>
      </c>
      <c r="C110" s="250" t="s">
        <v>457</v>
      </c>
      <c r="D110" s="242" t="s">
        <v>261</v>
      </c>
      <c r="E110" s="243">
        <v>12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9.0000000000000006E-5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233</v>
      </c>
      <c r="U110" s="224">
        <v>0.11600000000000001</v>
      </c>
      <c r="V110" s="224">
        <f>ROUND(E110*U110,2)</f>
        <v>1.39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234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x14ac:dyDescent="0.2">
      <c r="A111" s="227" t="s">
        <v>209</v>
      </c>
      <c r="B111" s="228" t="s">
        <v>157</v>
      </c>
      <c r="C111" s="247" t="s">
        <v>158</v>
      </c>
      <c r="D111" s="229"/>
      <c r="E111" s="230"/>
      <c r="F111" s="231"/>
      <c r="G111" s="232">
        <f>SUMIF(AG112:AG112,"&lt;&gt;NOR",G112:G112)</f>
        <v>0</v>
      </c>
      <c r="H111" s="226"/>
      <c r="I111" s="226">
        <f>SUM(I112:I112)</f>
        <v>0</v>
      </c>
      <c r="J111" s="226"/>
      <c r="K111" s="226">
        <f>SUM(K112:K112)</f>
        <v>0</v>
      </c>
      <c r="L111" s="226"/>
      <c r="M111" s="226">
        <f>SUM(M112:M112)</f>
        <v>0</v>
      </c>
      <c r="N111" s="226"/>
      <c r="O111" s="226">
        <f>SUM(O112:O112)</f>
        <v>0.01</v>
      </c>
      <c r="P111" s="226"/>
      <c r="Q111" s="226">
        <f>SUM(Q112:Q112)</f>
        <v>0</v>
      </c>
      <c r="R111" s="226"/>
      <c r="S111" s="226"/>
      <c r="T111" s="226"/>
      <c r="U111" s="226"/>
      <c r="V111" s="226">
        <f>SUM(V112:V112)</f>
        <v>2.65</v>
      </c>
      <c r="W111" s="226"/>
      <c r="AG111" t="s">
        <v>210</v>
      </c>
    </row>
    <row r="112" spans="1:60" ht="22.5" outlineLevel="1" x14ac:dyDescent="0.2">
      <c r="A112" s="240">
        <v>77</v>
      </c>
      <c r="B112" s="241" t="s">
        <v>458</v>
      </c>
      <c r="C112" s="250" t="s">
        <v>459</v>
      </c>
      <c r="D112" s="242" t="s">
        <v>241</v>
      </c>
      <c r="E112" s="243">
        <v>26</v>
      </c>
      <c r="F112" s="244"/>
      <c r="G112" s="245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4.6000000000000001E-4</v>
      </c>
      <c r="O112" s="224">
        <f>ROUND(E112*N112,2)</f>
        <v>0.01</v>
      </c>
      <c r="P112" s="224">
        <v>0</v>
      </c>
      <c r="Q112" s="224">
        <f>ROUND(E112*P112,2)</f>
        <v>0</v>
      </c>
      <c r="R112" s="224"/>
      <c r="S112" s="224" t="s">
        <v>221</v>
      </c>
      <c r="T112" s="224" t="s">
        <v>215</v>
      </c>
      <c r="U112" s="224">
        <v>0.10191</v>
      </c>
      <c r="V112" s="224">
        <f>ROUND(E112*U112,2)</f>
        <v>2.65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234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x14ac:dyDescent="0.2">
      <c r="A113" s="227" t="s">
        <v>209</v>
      </c>
      <c r="B113" s="228" t="s">
        <v>173</v>
      </c>
      <c r="C113" s="247" t="s">
        <v>174</v>
      </c>
      <c r="D113" s="229"/>
      <c r="E113" s="230"/>
      <c r="F113" s="231"/>
      <c r="G113" s="232">
        <f>SUMIF(AG114:AG118,"&lt;&gt;NOR",G114:G118)</f>
        <v>0</v>
      </c>
      <c r="H113" s="226"/>
      <c r="I113" s="226">
        <f>SUM(I114:I118)</f>
        <v>0</v>
      </c>
      <c r="J113" s="226"/>
      <c r="K113" s="226">
        <f>SUM(K114:K118)</f>
        <v>0</v>
      </c>
      <c r="L113" s="226"/>
      <c r="M113" s="226">
        <f>SUM(M114:M118)</f>
        <v>0</v>
      </c>
      <c r="N113" s="226"/>
      <c r="O113" s="226">
        <f>SUM(O114:O118)</f>
        <v>0</v>
      </c>
      <c r="P113" s="226"/>
      <c r="Q113" s="226">
        <f>SUM(Q114:Q118)</f>
        <v>0</v>
      </c>
      <c r="R113" s="226"/>
      <c r="S113" s="226"/>
      <c r="T113" s="226"/>
      <c r="U113" s="226"/>
      <c r="V113" s="226">
        <f>SUM(V114:V118)</f>
        <v>12</v>
      </c>
      <c r="W113" s="226"/>
      <c r="AG113" t="s">
        <v>210</v>
      </c>
    </row>
    <row r="114" spans="1:60" outlineLevel="1" x14ac:dyDescent="0.2">
      <c r="A114" s="233">
        <v>78</v>
      </c>
      <c r="B114" s="234" t="s">
        <v>460</v>
      </c>
      <c r="C114" s="248" t="s">
        <v>461</v>
      </c>
      <c r="D114" s="235" t="s">
        <v>213</v>
      </c>
      <c r="E114" s="236">
        <v>1</v>
      </c>
      <c r="F114" s="237"/>
      <c r="G114" s="238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221</v>
      </c>
      <c r="T114" s="224" t="s">
        <v>215</v>
      </c>
      <c r="U114" s="224">
        <v>0</v>
      </c>
      <c r="V114" s="224">
        <f>ROUND(E114*U114,2)</f>
        <v>0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234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1"/>
      <c r="B115" s="222"/>
      <c r="C115" s="249" t="s">
        <v>462</v>
      </c>
      <c r="D115" s="239"/>
      <c r="E115" s="239"/>
      <c r="F115" s="239"/>
      <c r="G115" s="239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218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33">
        <v>79</v>
      </c>
      <c r="B116" s="234" t="s">
        <v>463</v>
      </c>
      <c r="C116" s="248" t="s">
        <v>464</v>
      </c>
      <c r="D116" s="235" t="s">
        <v>213</v>
      </c>
      <c r="E116" s="236">
        <v>1</v>
      </c>
      <c r="F116" s="237"/>
      <c r="G116" s="238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221</v>
      </c>
      <c r="T116" s="224" t="s">
        <v>215</v>
      </c>
      <c r="U116" s="224">
        <v>0</v>
      </c>
      <c r="V116" s="224">
        <f>ROUND(E116*U116,2)</f>
        <v>0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234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1"/>
      <c r="B117" s="222"/>
      <c r="C117" s="249" t="s">
        <v>462</v>
      </c>
      <c r="D117" s="239"/>
      <c r="E117" s="239"/>
      <c r="F117" s="239"/>
      <c r="G117" s="239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218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40">
        <v>80</v>
      </c>
      <c r="B118" s="241" t="s">
        <v>262</v>
      </c>
      <c r="C118" s="250" t="s">
        <v>263</v>
      </c>
      <c r="D118" s="242" t="s">
        <v>264</v>
      </c>
      <c r="E118" s="243">
        <v>12</v>
      </c>
      <c r="F118" s="244"/>
      <c r="G118" s="245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0</v>
      </c>
      <c r="O118" s="224">
        <f>ROUND(E118*N118,2)</f>
        <v>0</v>
      </c>
      <c r="P118" s="224">
        <v>0</v>
      </c>
      <c r="Q118" s="224">
        <f>ROUND(E118*P118,2)</f>
        <v>0</v>
      </c>
      <c r="R118" s="224" t="s">
        <v>265</v>
      </c>
      <c r="S118" s="224" t="s">
        <v>214</v>
      </c>
      <c r="T118" s="224" t="s">
        <v>215</v>
      </c>
      <c r="U118" s="224">
        <v>1</v>
      </c>
      <c r="V118" s="224">
        <f>ROUND(E118*U118,2)</f>
        <v>12</v>
      </c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266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x14ac:dyDescent="0.2">
      <c r="A119" s="227" t="s">
        <v>209</v>
      </c>
      <c r="B119" s="228" t="s">
        <v>177</v>
      </c>
      <c r="C119" s="247" t="s">
        <v>178</v>
      </c>
      <c r="D119" s="229"/>
      <c r="E119" s="230"/>
      <c r="F119" s="231"/>
      <c r="G119" s="232">
        <f>SUMIF(AG120:AG123,"&lt;&gt;NOR",G120:G123)</f>
        <v>0</v>
      </c>
      <c r="H119" s="226"/>
      <c r="I119" s="226">
        <f>SUM(I120:I123)</f>
        <v>0</v>
      </c>
      <c r="J119" s="226"/>
      <c r="K119" s="226">
        <f>SUM(K120:K123)</f>
        <v>0</v>
      </c>
      <c r="L119" s="226"/>
      <c r="M119" s="226">
        <f>SUM(M120:M123)</f>
        <v>0</v>
      </c>
      <c r="N119" s="226"/>
      <c r="O119" s="226">
        <f>SUM(O120:O123)</f>
        <v>0</v>
      </c>
      <c r="P119" s="226"/>
      <c r="Q119" s="226">
        <f>SUM(Q120:Q123)</f>
        <v>0</v>
      </c>
      <c r="R119" s="226"/>
      <c r="S119" s="226"/>
      <c r="T119" s="226"/>
      <c r="U119" s="226"/>
      <c r="V119" s="226">
        <f>SUM(V120:V123)</f>
        <v>2.6</v>
      </c>
      <c r="W119" s="226"/>
      <c r="AG119" t="s">
        <v>210</v>
      </c>
    </row>
    <row r="120" spans="1:60" outlineLevel="1" x14ac:dyDescent="0.2">
      <c r="A120" s="240">
        <v>81</v>
      </c>
      <c r="B120" s="241" t="s">
        <v>267</v>
      </c>
      <c r="C120" s="250" t="s">
        <v>268</v>
      </c>
      <c r="D120" s="242" t="s">
        <v>255</v>
      </c>
      <c r="E120" s="243">
        <v>4.4144699999999997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214</v>
      </c>
      <c r="T120" s="224" t="s">
        <v>215</v>
      </c>
      <c r="U120" s="224">
        <v>9.9000000000000005E-2</v>
      </c>
      <c r="V120" s="224">
        <f>ROUND(E120*U120,2)</f>
        <v>0.44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269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33">
        <v>82</v>
      </c>
      <c r="B121" s="234" t="s">
        <v>270</v>
      </c>
      <c r="C121" s="248" t="s">
        <v>271</v>
      </c>
      <c r="D121" s="235" t="s">
        <v>255</v>
      </c>
      <c r="E121" s="236">
        <v>4.4144699999999997</v>
      </c>
      <c r="F121" s="237"/>
      <c r="G121" s="238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</v>
      </c>
      <c r="O121" s="224">
        <f>ROUND(E121*N121,2)</f>
        <v>0</v>
      </c>
      <c r="P121" s="224">
        <v>0</v>
      </c>
      <c r="Q121" s="224">
        <f>ROUND(E121*P121,2)</f>
        <v>0</v>
      </c>
      <c r="R121" s="224"/>
      <c r="S121" s="224" t="s">
        <v>214</v>
      </c>
      <c r="T121" s="224" t="s">
        <v>233</v>
      </c>
      <c r="U121" s="224">
        <v>0.49</v>
      </c>
      <c r="V121" s="224">
        <f>ROUND(E121*U121,2)</f>
        <v>2.16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269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1"/>
      <c r="B122" s="222"/>
      <c r="C122" s="249" t="s">
        <v>272</v>
      </c>
      <c r="D122" s="239"/>
      <c r="E122" s="239"/>
      <c r="F122" s="239"/>
      <c r="G122" s="239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218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40">
        <v>83</v>
      </c>
      <c r="B123" s="241" t="s">
        <v>273</v>
      </c>
      <c r="C123" s="250" t="s">
        <v>274</v>
      </c>
      <c r="D123" s="242" t="s">
        <v>255</v>
      </c>
      <c r="E123" s="243">
        <v>88.289400000000001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214</v>
      </c>
      <c r="T123" s="224" t="s">
        <v>233</v>
      </c>
      <c r="U123" s="224">
        <v>0</v>
      </c>
      <c r="V123" s="224">
        <f>ROUND(E123*U123,2)</f>
        <v>0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269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x14ac:dyDescent="0.2">
      <c r="A124" s="227" t="s">
        <v>209</v>
      </c>
      <c r="B124" s="228" t="s">
        <v>183</v>
      </c>
      <c r="C124" s="247" t="s">
        <v>30</v>
      </c>
      <c r="D124" s="229"/>
      <c r="E124" s="230"/>
      <c r="F124" s="231"/>
      <c r="G124" s="232">
        <f>SUMIF(AG125:AG125,"&lt;&gt;NOR",G125:G125)</f>
        <v>0</v>
      </c>
      <c r="H124" s="226"/>
      <c r="I124" s="226">
        <f>SUM(I125:I125)</f>
        <v>0</v>
      </c>
      <c r="J124" s="226"/>
      <c r="K124" s="226">
        <f>SUM(K125:K125)</f>
        <v>0</v>
      </c>
      <c r="L124" s="226"/>
      <c r="M124" s="226">
        <f>SUM(M125:M125)</f>
        <v>0</v>
      </c>
      <c r="N124" s="226"/>
      <c r="O124" s="226">
        <f>SUM(O125:O125)</f>
        <v>0</v>
      </c>
      <c r="P124" s="226"/>
      <c r="Q124" s="226">
        <f>SUM(Q125:Q125)</f>
        <v>0</v>
      </c>
      <c r="R124" s="226"/>
      <c r="S124" s="226"/>
      <c r="T124" s="226"/>
      <c r="U124" s="226"/>
      <c r="V124" s="226">
        <f>SUM(V125:V125)</f>
        <v>0</v>
      </c>
      <c r="W124" s="226"/>
      <c r="AG124" t="s">
        <v>210</v>
      </c>
    </row>
    <row r="125" spans="1:60" outlineLevel="1" x14ac:dyDescent="0.2">
      <c r="A125" s="233">
        <v>84</v>
      </c>
      <c r="B125" s="234" t="s">
        <v>465</v>
      </c>
      <c r="C125" s="248" t="s">
        <v>466</v>
      </c>
      <c r="D125" s="235" t="s">
        <v>314</v>
      </c>
      <c r="E125" s="236">
        <v>1</v>
      </c>
      <c r="F125" s="237"/>
      <c r="G125" s="238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0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221</v>
      </c>
      <c r="T125" s="224" t="s">
        <v>215</v>
      </c>
      <c r="U125" s="224">
        <v>0</v>
      </c>
      <c r="V125" s="224">
        <f>ROUND(E125*U125,2)</f>
        <v>0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234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x14ac:dyDescent="0.2">
      <c r="A126" s="5"/>
      <c r="B126" s="6"/>
      <c r="C126" s="25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v>15</v>
      </c>
      <c r="AF126">
        <v>21</v>
      </c>
    </row>
    <row r="127" spans="1:60" x14ac:dyDescent="0.2">
      <c r="A127" s="207"/>
      <c r="B127" s="208" t="s">
        <v>31</v>
      </c>
      <c r="C127" s="252"/>
      <c r="D127" s="209"/>
      <c r="E127" s="210"/>
      <c r="F127" s="210"/>
      <c r="G127" s="246">
        <f>G8+G10+G14+G16+G20+G23+G29+G36+G57+G60+G74+G81+G91+G104+G107+G111+G113+G119+G124</f>
        <v>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E127">
        <f>SUMIF(L7:L125,AE126,G7:G125)</f>
        <v>0</v>
      </c>
      <c r="AF127">
        <f>SUMIF(L7:L125,AF126,G7:G125)</f>
        <v>0</v>
      </c>
      <c r="AG127" t="s">
        <v>226</v>
      </c>
    </row>
    <row r="128" spans="1:60" x14ac:dyDescent="0.2">
      <c r="A128" s="5"/>
      <c r="B128" s="6"/>
      <c r="C128" s="25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25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11" t="s">
        <v>227</v>
      </c>
      <c r="B130" s="211"/>
      <c r="C130" s="253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12"/>
      <c r="B131" s="213"/>
      <c r="C131" s="254"/>
      <c r="D131" s="213"/>
      <c r="E131" s="213"/>
      <c r="F131" s="213"/>
      <c r="G131" s="21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G131" t="s">
        <v>228</v>
      </c>
    </row>
    <row r="132" spans="1:33" x14ac:dyDescent="0.2">
      <c r="A132" s="215"/>
      <c r="B132" s="216"/>
      <c r="C132" s="255"/>
      <c r="D132" s="216"/>
      <c r="E132" s="216"/>
      <c r="F132" s="216"/>
      <c r="G132" s="21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15"/>
      <c r="B133" s="216"/>
      <c r="C133" s="255"/>
      <c r="D133" s="216"/>
      <c r="E133" s="216"/>
      <c r="F133" s="216"/>
      <c r="G133" s="21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15"/>
      <c r="B134" s="216"/>
      <c r="C134" s="255"/>
      <c r="D134" s="216"/>
      <c r="E134" s="216"/>
      <c r="F134" s="216"/>
      <c r="G134" s="21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A135" s="218"/>
      <c r="B135" s="219"/>
      <c r="C135" s="256"/>
      <c r="D135" s="219"/>
      <c r="E135" s="219"/>
      <c r="F135" s="219"/>
      <c r="G135" s="22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A136" s="5"/>
      <c r="B136" s="6"/>
      <c r="C136" s="251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">
      <c r="C137" s="257"/>
      <c r="D137" s="188"/>
      <c r="AG137" t="s">
        <v>229</v>
      </c>
    </row>
    <row r="138" spans="1:33" x14ac:dyDescent="0.2">
      <c r="D138" s="188"/>
    </row>
    <row r="139" spans="1:33" x14ac:dyDescent="0.2">
      <c r="D139" s="188"/>
    </row>
    <row r="140" spans="1:33" x14ac:dyDescent="0.2">
      <c r="D140" s="188"/>
    </row>
    <row r="141" spans="1:33" x14ac:dyDescent="0.2">
      <c r="D141" s="188"/>
    </row>
    <row r="142" spans="1:33" x14ac:dyDescent="0.2">
      <c r="D142" s="188"/>
    </row>
    <row r="143" spans="1:33" x14ac:dyDescent="0.2">
      <c r="D143" s="188"/>
    </row>
    <row r="144" spans="1:33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21">
    <mergeCell ref="C85:G85"/>
    <mergeCell ref="C109:G109"/>
    <mergeCell ref="C115:G115"/>
    <mergeCell ref="C117:G117"/>
    <mergeCell ref="C122:G122"/>
    <mergeCell ref="C43:G43"/>
    <mergeCell ref="C45:G45"/>
    <mergeCell ref="C46:G46"/>
    <mergeCell ref="C48:G48"/>
    <mergeCell ref="C50:G50"/>
    <mergeCell ref="C83:G83"/>
    <mergeCell ref="A1:G1"/>
    <mergeCell ref="C2:G2"/>
    <mergeCell ref="C3:G3"/>
    <mergeCell ref="C4:G4"/>
    <mergeCell ref="A130:C130"/>
    <mergeCell ref="A131:G135"/>
    <mergeCell ref="C13:G13"/>
    <mergeCell ref="C19:G19"/>
    <mergeCell ref="C31:G31"/>
    <mergeCell ref="C41:G4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88</v>
      </c>
      <c r="C3" s="193" t="s">
        <v>89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66</v>
      </c>
      <c r="C4" s="196" t="s">
        <v>67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137</v>
      </c>
      <c r="C8" s="247" t="s">
        <v>138</v>
      </c>
      <c r="D8" s="229"/>
      <c r="E8" s="230"/>
      <c r="F8" s="231"/>
      <c r="G8" s="232">
        <f>SUMIF(AG9:AG40,"&lt;&gt;NOR",G9:G40)</f>
        <v>0</v>
      </c>
      <c r="H8" s="226"/>
      <c r="I8" s="226">
        <f>SUM(I9:I40)</f>
        <v>0</v>
      </c>
      <c r="J8" s="226"/>
      <c r="K8" s="226">
        <f>SUM(K9:K40)</f>
        <v>0</v>
      </c>
      <c r="L8" s="226"/>
      <c r="M8" s="226">
        <f>SUM(M9:M40)</f>
        <v>0</v>
      </c>
      <c r="N8" s="226"/>
      <c r="O8" s="226">
        <f>SUM(O9:O40)</f>
        <v>0.25</v>
      </c>
      <c r="P8" s="226"/>
      <c r="Q8" s="226">
        <f>SUM(Q9:Q40)</f>
        <v>0</v>
      </c>
      <c r="R8" s="226"/>
      <c r="S8" s="226"/>
      <c r="T8" s="226"/>
      <c r="U8" s="226"/>
      <c r="V8" s="226">
        <f>SUM(V9:V40)</f>
        <v>17.13</v>
      </c>
      <c r="W8" s="226"/>
      <c r="AG8" t="s">
        <v>210</v>
      </c>
    </row>
    <row r="9" spans="1:60" outlineLevel="1" x14ac:dyDescent="0.2">
      <c r="A9" s="233">
        <v>1</v>
      </c>
      <c r="B9" s="234" t="s">
        <v>467</v>
      </c>
      <c r="C9" s="248" t="s">
        <v>468</v>
      </c>
      <c r="D9" s="235" t="s">
        <v>261</v>
      </c>
      <c r="E9" s="236">
        <v>6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5.0899999999999999E-3</v>
      </c>
      <c r="O9" s="224">
        <f>ROUND(E9*N9,2)</f>
        <v>0.03</v>
      </c>
      <c r="P9" s="224">
        <v>0</v>
      </c>
      <c r="Q9" s="224">
        <f>ROUND(E9*P9,2)</f>
        <v>0</v>
      </c>
      <c r="R9" s="224"/>
      <c r="S9" s="224" t="s">
        <v>214</v>
      </c>
      <c r="T9" s="224" t="s">
        <v>233</v>
      </c>
      <c r="U9" s="224">
        <v>0.53100000000000003</v>
      </c>
      <c r="V9" s="224">
        <f>ROUND(E9*U9,2)</f>
        <v>3.19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49" t="s">
        <v>335</v>
      </c>
      <c r="D10" s="239"/>
      <c r="E10" s="239"/>
      <c r="F10" s="239"/>
      <c r="G10" s="23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218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9" t="s">
        <v>336</v>
      </c>
      <c r="D11" s="258"/>
      <c r="E11" s="258"/>
      <c r="F11" s="258"/>
      <c r="G11" s="25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218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3">
        <v>2</v>
      </c>
      <c r="B12" s="234" t="s">
        <v>469</v>
      </c>
      <c r="C12" s="248" t="s">
        <v>470</v>
      </c>
      <c r="D12" s="235" t="s">
        <v>261</v>
      </c>
      <c r="E12" s="236">
        <v>6</v>
      </c>
      <c r="F12" s="237"/>
      <c r="G12" s="238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1.455E-2</v>
      </c>
      <c r="O12" s="224">
        <f>ROUND(E12*N12,2)</f>
        <v>0.09</v>
      </c>
      <c r="P12" s="224">
        <v>0</v>
      </c>
      <c r="Q12" s="224">
        <f>ROUND(E12*P12,2)</f>
        <v>0</v>
      </c>
      <c r="R12" s="224"/>
      <c r="S12" s="224" t="s">
        <v>214</v>
      </c>
      <c r="T12" s="224" t="s">
        <v>233</v>
      </c>
      <c r="U12" s="224">
        <v>0.78400000000000003</v>
      </c>
      <c r="V12" s="224">
        <f>ROUND(E12*U12,2)</f>
        <v>4.7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234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49" t="s">
        <v>335</v>
      </c>
      <c r="D13" s="239"/>
      <c r="E13" s="239"/>
      <c r="F13" s="239"/>
      <c r="G13" s="239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218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9" t="s">
        <v>336</v>
      </c>
      <c r="D14" s="258"/>
      <c r="E14" s="258"/>
      <c r="F14" s="258"/>
      <c r="G14" s="258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33">
        <v>3</v>
      </c>
      <c r="B15" s="234" t="s">
        <v>471</v>
      </c>
      <c r="C15" s="248" t="s">
        <v>472</v>
      </c>
      <c r="D15" s="235" t="s">
        <v>261</v>
      </c>
      <c r="E15" s="236">
        <v>6</v>
      </c>
      <c r="F15" s="237"/>
      <c r="G15" s="238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1.2489999999999999E-2</v>
      </c>
      <c r="O15" s="224">
        <f>ROUND(E15*N15,2)</f>
        <v>7.0000000000000007E-2</v>
      </c>
      <c r="P15" s="224">
        <v>0</v>
      </c>
      <c r="Q15" s="224">
        <f>ROUND(E15*P15,2)</f>
        <v>0</v>
      </c>
      <c r="R15" s="224"/>
      <c r="S15" s="224" t="s">
        <v>214</v>
      </c>
      <c r="T15" s="224" t="s">
        <v>233</v>
      </c>
      <c r="U15" s="224">
        <v>0.70399999999999996</v>
      </c>
      <c r="V15" s="224">
        <f>ROUND(E15*U15,2)</f>
        <v>4.22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234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49" t="s">
        <v>335</v>
      </c>
      <c r="D16" s="239"/>
      <c r="E16" s="239"/>
      <c r="F16" s="239"/>
      <c r="G16" s="23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218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9" t="s">
        <v>336</v>
      </c>
      <c r="D17" s="258"/>
      <c r="E17" s="258"/>
      <c r="F17" s="258"/>
      <c r="G17" s="258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218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4</v>
      </c>
      <c r="B18" s="241" t="s">
        <v>473</v>
      </c>
      <c r="C18" s="250" t="s">
        <v>474</v>
      </c>
      <c r="D18" s="242" t="s">
        <v>261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3.0100000000000001E-3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0.28999999999999998</v>
      </c>
      <c r="V18" s="224">
        <f>ROUND(E18*U18,2)</f>
        <v>0.28999999999999998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0">
        <v>5</v>
      </c>
      <c r="B19" s="241" t="s">
        <v>475</v>
      </c>
      <c r="C19" s="250" t="s">
        <v>476</v>
      </c>
      <c r="D19" s="242" t="s">
        <v>314</v>
      </c>
      <c r="E19" s="243">
        <v>1</v>
      </c>
      <c r="F19" s="244"/>
      <c r="G19" s="245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1.8000000000000001E-4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0.83799999999999997</v>
      </c>
      <c r="V19" s="224">
        <f>ROUND(E19*U19,2)</f>
        <v>0.84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0">
        <v>6</v>
      </c>
      <c r="B20" s="241" t="s">
        <v>477</v>
      </c>
      <c r="C20" s="250" t="s">
        <v>478</v>
      </c>
      <c r="D20" s="242" t="s">
        <v>261</v>
      </c>
      <c r="E20" s="243">
        <v>18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214</v>
      </c>
      <c r="T20" s="224" t="s">
        <v>233</v>
      </c>
      <c r="U20" s="224">
        <v>6.2E-2</v>
      </c>
      <c r="V20" s="224">
        <f>ROUND(E20*U20,2)</f>
        <v>1.1200000000000001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234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0">
        <v>7</v>
      </c>
      <c r="B21" s="241" t="s">
        <v>479</v>
      </c>
      <c r="C21" s="250" t="s">
        <v>480</v>
      </c>
      <c r="D21" s="242" t="s">
        <v>232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3.0000000000000001E-5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214</v>
      </c>
      <c r="T21" s="224" t="s">
        <v>233</v>
      </c>
      <c r="U21" s="224">
        <v>0.16600000000000001</v>
      </c>
      <c r="V21" s="224">
        <f>ROUND(E21*U21,2)</f>
        <v>0.17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234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0">
        <v>8</v>
      </c>
      <c r="B22" s="241" t="s">
        <v>481</v>
      </c>
      <c r="C22" s="250" t="s">
        <v>482</v>
      </c>
      <c r="D22" s="242" t="s">
        <v>232</v>
      </c>
      <c r="E22" s="243">
        <v>2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3.0000000000000001E-5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0.22700000000000001</v>
      </c>
      <c r="V22" s="224">
        <f>ROUND(E22*U22,2)</f>
        <v>0.45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0">
        <v>9</v>
      </c>
      <c r="B23" s="241" t="s">
        <v>483</v>
      </c>
      <c r="C23" s="250" t="s">
        <v>484</v>
      </c>
      <c r="D23" s="242" t="s">
        <v>314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5.9999999999999995E-4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214</v>
      </c>
      <c r="T23" s="224" t="s">
        <v>233</v>
      </c>
      <c r="U23" s="224">
        <v>0.3</v>
      </c>
      <c r="V23" s="224">
        <f>ROUND(E23*U23,2)</f>
        <v>0.3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234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10</v>
      </c>
      <c r="B24" s="241" t="s">
        <v>485</v>
      </c>
      <c r="C24" s="250" t="s">
        <v>486</v>
      </c>
      <c r="D24" s="242" t="s">
        <v>232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1.7000000000000001E-4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0.17299999999999999</v>
      </c>
      <c r="V24" s="224">
        <f>ROUND(E24*U24,2)</f>
        <v>0.17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40">
        <v>11</v>
      </c>
      <c r="B25" s="241" t="s">
        <v>364</v>
      </c>
      <c r="C25" s="250" t="s">
        <v>487</v>
      </c>
      <c r="D25" s="242" t="s">
        <v>261</v>
      </c>
      <c r="E25" s="243">
        <v>5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3.6999999999999999E-4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214</v>
      </c>
      <c r="T25" s="224" t="s">
        <v>233</v>
      </c>
      <c r="U25" s="224">
        <v>3.1E-2</v>
      </c>
      <c r="V25" s="224">
        <f>ROUND(E25*U25,2)</f>
        <v>0.16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234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0">
        <v>12</v>
      </c>
      <c r="B26" s="241" t="s">
        <v>488</v>
      </c>
      <c r="C26" s="250" t="s">
        <v>489</v>
      </c>
      <c r="D26" s="242" t="s">
        <v>261</v>
      </c>
      <c r="E26" s="243">
        <v>6</v>
      </c>
      <c r="F26" s="244"/>
      <c r="G26" s="245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214</v>
      </c>
      <c r="T26" s="224" t="s">
        <v>233</v>
      </c>
      <c r="U26" s="224">
        <v>1.9E-2</v>
      </c>
      <c r="V26" s="224">
        <f>ROUND(E26*U26,2)</f>
        <v>0.11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234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0">
        <v>13</v>
      </c>
      <c r="B27" s="241" t="s">
        <v>436</v>
      </c>
      <c r="C27" s="250" t="s">
        <v>490</v>
      </c>
      <c r="D27" s="242" t="s">
        <v>232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2.5699999999999998E-3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0.433</v>
      </c>
      <c r="V27" s="224">
        <f>ROUND(E27*U27,2)</f>
        <v>0.43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234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14</v>
      </c>
      <c r="B28" s="241" t="s">
        <v>491</v>
      </c>
      <c r="C28" s="250" t="s">
        <v>492</v>
      </c>
      <c r="D28" s="242" t="s">
        <v>232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2.5699999999999998E-3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0.433</v>
      </c>
      <c r="V28" s="224">
        <f>ROUND(E28*U28,2)</f>
        <v>0.43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234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15</v>
      </c>
      <c r="B29" s="241" t="s">
        <v>493</v>
      </c>
      <c r="C29" s="250" t="s">
        <v>494</v>
      </c>
      <c r="D29" s="242" t="s">
        <v>232</v>
      </c>
      <c r="E29" s="243">
        <v>4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1.2999999999999999E-4</v>
      </c>
      <c r="O29" s="224">
        <f>ROUND(E29*N29,2)</f>
        <v>0</v>
      </c>
      <c r="P29" s="224">
        <v>0</v>
      </c>
      <c r="Q29" s="224">
        <f>ROUND(E29*P29,2)</f>
        <v>0</v>
      </c>
      <c r="R29" s="224" t="s">
        <v>495</v>
      </c>
      <c r="S29" s="224" t="s">
        <v>214</v>
      </c>
      <c r="T29" s="224" t="s">
        <v>298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0">
        <v>16</v>
      </c>
      <c r="B30" s="241" t="s">
        <v>496</v>
      </c>
      <c r="C30" s="250" t="s">
        <v>497</v>
      </c>
      <c r="D30" s="242" t="s">
        <v>232</v>
      </c>
      <c r="E30" s="243">
        <v>1</v>
      </c>
      <c r="F30" s="244"/>
      <c r="G30" s="245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9.0000000000000006E-5</v>
      </c>
      <c r="O30" s="224">
        <f>ROUND(E30*N30,2)</f>
        <v>0</v>
      </c>
      <c r="P30" s="224">
        <v>0</v>
      </c>
      <c r="Q30" s="224">
        <f>ROUND(E30*P30,2)</f>
        <v>0</v>
      </c>
      <c r="R30" s="224" t="s">
        <v>495</v>
      </c>
      <c r="S30" s="224" t="s">
        <v>214</v>
      </c>
      <c r="T30" s="224" t="s">
        <v>498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248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0">
        <v>17</v>
      </c>
      <c r="B31" s="241" t="s">
        <v>499</v>
      </c>
      <c r="C31" s="250" t="s">
        <v>500</v>
      </c>
      <c r="D31" s="242" t="s">
        <v>232</v>
      </c>
      <c r="E31" s="243">
        <v>1</v>
      </c>
      <c r="F31" s="244"/>
      <c r="G31" s="245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9.0000000000000006E-5</v>
      </c>
      <c r="O31" s="224">
        <f>ROUND(E31*N31,2)</f>
        <v>0</v>
      </c>
      <c r="P31" s="224">
        <v>0</v>
      </c>
      <c r="Q31" s="224">
        <f>ROUND(E31*P31,2)</f>
        <v>0</v>
      </c>
      <c r="R31" s="224" t="s">
        <v>495</v>
      </c>
      <c r="S31" s="224" t="s">
        <v>214</v>
      </c>
      <c r="T31" s="224" t="s">
        <v>498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0">
        <v>18</v>
      </c>
      <c r="B32" s="241" t="s">
        <v>501</v>
      </c>
      <c r="C32" s="250" t="s">
        <v>502</v>
      </c>
      <c r="D32" s="242" t="s">
        <v>232</v>
      </c>
      <c r="E32" s="243">
        <v>1</v>
      </c>
      <c r="F32" s="244"/>
      <c r="G32" s="245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2.4000000000000001E-4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221</v>
      </c>
      <c r="T32" s="224" t="s">
        <v>215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0">
        <v>19</v>
      </c>
      <c r="B33" s="241" t="s">
        <v>503</v>
      </c>
      <c r="C33" s="250" t="s">
        <v>504</v>
      </c>
      <c r="D33" s="242" t="s">
        <v>232</v>
      </c>
      <c r="E33" s="243">
        <v>1</v>
      </c>
      <c r="F33" s="244"/>
      <c r="G33" s="245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6.0999999999999997E-4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298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248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40">
        <v>20</v>
      </c>
      <c r="B34" s="241" t="s">
        <v>505</v>
      </c>
      <c r="C34" s="250" t="s">
        <v>506</v>
      </c>
      <c r="D34" s="242" t="s">
        <v>277</v>
      </c>
      <c r="E34" s="243">
        <v>1</v>
      </c>
      <c r="F34" s="244"/>
      <c r="G34" s="245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8.9999999999999993E-3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221</v>
      </c>
      <c r="T34" s="224" t="s">
        <v>215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0">
        <v>21</v>
      </c>
      <c r="B35" s="241" t="s">
        <v>507</v>
      </c>
      <c r="C35" s="250" t="s">
        <v>508</v>
      </c>
      <c r="D35" s="242" t="s">
        <v>277</v>
      </c>
      <c r="E35" s="243">
        <v>1</v>
      </c>
      <c r="F35" s="244"/>
      <c r="G35" s="245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1.9E-3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33.75" outlineLevel="1" x14ac:dyDescent="0.2">
      <c r="A36" s="240">
        <v>22</v>
      </c>
      <c r="B36" s="241" t="s">
        <v>509</v>
      </c>
      <c r="C36" s="250" t="s">
        <v>510</v>
      </c>
      <c r="D36" s="242" t="s">
        <v>277</v>
      </c>
      <c r="E36" s="243">
        <v>1</v>
      </c>
      <c r="F36" s="244"/>
      <c r="G36" s="245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1E-3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221</v>
      </c>
      <c r="T36" s="224" t="s">
        <v>215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0">
        <v>23</v>
      </c>
      <c r="B37" s="241" t="s">
        <v>511</v>
      </c>
      <c r="C37" s="250" t="s">
        <v>512</v>
      </c>
      <c r="D37" s="242" t="s">
        <v>277</v>
      </c>
      <c r="E37" s="243">
        <v>1</v>
      </c>
      <c r="F37" s="244"/>
      <c r="G37" s="245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5.0000000000000001E-4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0">
        <v>24</v>
      </c>
      <c r="B38" s="241" t="s">
        <v>420</v>
      </c>
      <c r="C38" s="250" t="s">
        <v>421</v>
      </c>
      <c r="D38" s="242" t="s">
        <v>314</v>
      </c>
      <c r="E38" s="243">
        <v>1</v>
      </c>
      <c r="F38" s="244"/>
      <c r="G38" s="245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0.05</v>
      </c>
      <c r="O38" s="224">
        <f>ROUND(E38*N38,2)</f>
        <v>0.05</v>
      </c>
      <c r="P38" s="224">
        <v>0</v>
      </c>
      <c r="Q38" s="224">
        <f>ROUND(E38*P38,2)</f>
        <v>0</v>
      </c>
      <c r="R38" s="224"/>
      <c r="S38" s="224" t="s">
        <v>221</v>
      </c>
      <c r="T38" s="224" t="s">
        <v>215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0">
        <v>25</v>
      </c>
      <c r="B39" s="241" t="s">
        <v>513</v>
      </c>
      <c r="C39" s="250" t="s">
        <v>514</v>
      </c>
      <c r="D39" s="242" t="s">
        <v>255</v>
      </c>
      <c r="E39" s="243">
        <v>0.26777000000000001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214</v>
      </c>
      <c r="T39" s="224" t="s">
        <v>233</v>
      </c>
      <c r="U39" s="224">
        <v>1.333</v>
      </c>
      <c r="V39" s="224">
        <f>ROUND(E39*U39,2)</f>
        <v>0.36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256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0">
        <v>26</v>
      </c>
      <c r="B40" s="241" t="s">
        <v>515</v>
      </c>
      <c r="C40" s="250" t="s">
        <v>516</v>
      </c>
      <c r="D40" s="242" t="s">
        <v>255</v>
      </c>
      <c r="E40" s="243">
        <v>0.26777000000000001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214</v>
      </c>
      <c r="T40" s="224" t="s">
        <v>233</v>
      </c>
      <c r="U40" s="224">
        <v>0.72799999999999998</v>
      </c>
      <c r="V40" s="224">
        <f>ROUND(E40*U40,2)</f>
        <v>0.19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x14ac:dyDescent="0.2">
      <c r="A41" s="227" t="s">
        <v>209</v>
      </c>
      <c r="B41" s="228" t="s">
        <v>153</v>
      </c>
      <c r="C41" s="247" t="s">
        <v>154</v>
      </c>
      <c r="D41" s="229"/>
      <c r="E41" s="230"/>
      <c r="F41" s="231"/>
      <c r="G41" s="232">
        <f>SUMIF(AG42:AG43,"&lt;&gt;NOR",G42:G43)</f>
        <v>0</v>
      </c>
      <c r="H41" s="226"/>
      <c r="I41" s="226">
        <f>SUM(I42:I43)</f>
        <v>0</v>
      </c>
      <c r="J41" s="226"/>
      <c r="K41" s="226">
        <f>SUM(K42:K43)</f>
        <v>0</v>
      </c>
      <c r="L41" s="226"/>
      <c r="M41" s="226">
        <f>SUM(M42:M43)</f>
        <v>0</v>
      </c>
      <c r="N41" s="226"/>
      <c r="O41" s="226">
        <f>SUM(O42:O43)</f>
        <v>0</v>
      </c>
      <c r="P41" s="226"/>
      <c r="Q41" s="226">
        <f>SUM(Q42:Q43)</f>
        <v>0</v>
      </c>
      <c r="R41" s="226"/>
      <c r="S41" s="226"/>
      <c r="T41" s="226"/>
      <c r="U41" s="226"/>
      <c r="V41" s="226">
        <f>SUM(V42:V43)</f>
        <v>3.04</v>
      </c>
      <c r="W41" s="226"/>
      <c r="AG41" t="s">
        <v>210</v>
      </c>
    </row>
    <row r="42" spans="1:60" outlineLevel="1" x14ac:dyDescent="0.2">
      <c r="A42" s="240">
        <v>27</v>
      </c>
      <c r="B42" s="241" t="s">
        <v>448</v>
      </c>
      <c r="C42" s="250" t="s">
        <v>449</v>
      </c>
      <c r="D42" s="242" t="s">
        <v>450</v>
      </c>
      <c r="E42" s="243">
        <v>10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6.0000000000000002E-5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214</v>
      </c>
      <c r="T42" s="224" t="s">
        <v>233</v>
      </c>
      <c r="U42" s="224">
        <v>0.30399999999999999</v>
      </c>
      <c r="V42" s="224">
        <f>ROUND(E42*U42,2)</f>
        <v>3.04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0">
        <v>28</v>
      </c>
      <c r="B43" s="241" t="s">
        <v>451</v>
      </c>
      <c r="C43" s="250" t="s">
        <v>452</v>
      </c>
      <c r="D43" s="242" t="s">
        <v>255</v>
      </c>
      <c r="E43" s="243">
        <v>5.9999999999999995E-4</v>
      </c>
      <c r="F43" s="244"/>
      <c r="G43" s="245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3.0059999999999998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256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x14ac:dyDescent="0.2">
      <c r="A44" s="227" t="s">
        <v>209</v>
      </c>
      <c r="B44" s="228" t="s">
        <v>155</v>
      </c>
      <c r="C44" s="247" t="s">
        <v>156</v>
      </c>
      <c r="D44" s="229"/>
      <c r="E44" s="230"/>
      <c r="F44" s="231"/>
      <c r="G44" s="232">
        <f>SUMIF(AG45:AG47,"&lt;&gt;NOR",G45:G47)</f>
        <v>0</v>
      </c>
      <c r="H44" s="226"/>
      <c r="I44" s="226">
        <f>SUM(I45:I47)</f>
        <v>0</v>
      </c>
      <c r="J44" s="226"/>
      <c r="K44" s="226">
        <f>SUM(K45:K47)</f>
        <v>0</v>
      </c>
      <c r="L44" s="226"/>
      <c r="M44" s="226">
        <f>SUM(M45:M47)</f>
        <v>0</v>
      </c>
      <c r="N44" s="226"/>
      <c r="O44" s="226">
        <f>SUM(O45:O47)</f>
        <v>0</v>
      </c>
      <c r="P44" s="226"/>
      <c r="Q44" s="226">
        <f>SUM(Q45:Q47)</f>
        <v>0</v>
      </c>
      <c r="R44" s="226"/>
      <c r="S44" s="226"/>
      <c r="T44" s="226"/>
      <c r="U44" s="226"/>
      <c r="V44" s="226">
        <f>SUM(V45:V47)</f>
        <v>2.4899999999999998</v>
      </c>
      <c r="W44" s="226"/>
      <c r="AG44" t="s">
        <v>210</v>
      </c>
    </row>
    <row r="45" spans="1:60" outlineLevel="1" x14ac:dyDescent="0.2">
      <c r="A45" s="233">
        <v>29</v>
      </c>
      <c r="B45" s="234" t="s">
        <v>453</v>
      </c>
      <c r="C45" s="248" t="s">
        <v>454</v>
      </c>
      <c r="D45" s="235" t="s">
        <v>241</v>
      </c>
      <c r="E45" s="236">
        <v>1</v>
      </c>
      <c r="F45" s="237"/>
      <c r="G45" s="238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3.1E-4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214</v>
      </c>
      <c r="T45" s="224" t="s">
        <v>233</v>
      </c>
      <c r="U45" s="224">
        <v>0.40300000000000002</v>
      </c>
      <c r="V45" s="224">
        <f>ROUND(E45*U45,2)</f>
        <v>0.4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49" t="s">
        <v>455</v>
      </c>
      <c r="D46" s="239"/>
      <c r="E46" s="239"/>
      <c r="F46" s="239"/>
      <c r="G46" s="23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218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0">
        <v>30</v>
      </c>
      <c r="B47" s="241" t="s">
        <v>456</v>
      </c>
      <c r="C47" s="250" t="s">
        <v>457</v>
      </c>
      <c r="D47" s="242" t="s">
        <v>261</v>
      </c>
      <c r="E47" s="243">
        <v>18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9.0000000000000006E-5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214</v>
      </c>
      <c r="T47" s="224" t="s">
        <v>233</v>
      </c>
      <c r="U47" s="224">
        <v>0.11600000000000001</v>
      </c>
      <c r="V47" s="224">
        <f>ROUND(E47*U47,2)</f>
        <v>2.09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27" t="s">
        <v>209</v>
      </c>
      <c r="B48" s="228" t="s">
        <v>173</v>
      </c>
      <c r="C48" s="247" t="s">
        <v>174</v>
      </c>
      <c r="D48" s="229"/>
      <c r="E48" s="230"/>
      <c r="F48" s="231"/>
      <c r="G48" s="232">
        <f>SUMIF(AG49:AG50,"&lt;&gt;NOR",G49:G50)</f>
        <v>0</v>
      </c>
      <c r="H48" s="226"/>
      <c r="I48" s="226">
        <f>SUM(I49:I50)</f>
        <v>0</v>
      </c>
      <c r="J48" s="226"/>
      <c r="K48" s="226">
        <f>SUM(K49:K50)</f>
        <v>0</v>
      </c>
      <c r="L48" s="226"/>
      <c r="M48" s="226">
        <f>SUM(M49:M50)</f>
        <v>0</v>
      </c>
      <c r="N48" s="226"/>
      <c r="O48" s="226">
        <f>SUM(O49:O50)</f>
        <v>0</v>
      </c>
      <c r="P48" s="226"/>
      <c r="Q48" s="226">
        <f>SUM(Q49:Q50)</f>
        <v>0</v>
      </c>
      <c r="R48" s="226"/>
      <c r="S48" s="226"/>
      <c r="T48" s="226"/>
      <c r="U48" s="226"/>
      <c r="V48" s="226">
        <f>SUM(V49:V50)</f>
        <v>7</v>
      </c>
      <c r="W48" s="226"/>
      <c r="AG48" t="s">
        <v>210</v>
      </c>
    </row>
    <row r="49" spans="1:60" outlineLevel="1" x14ac:dyDescent="0.2">
      <c r="A49" s="240">
        <v>31</v>
      </c>
      <c r="B49" s="241" t="s">
        <v>517</v>
      </c>
      <c r="C49" s="250" t="s">
        <v>518</v>
      </c>
      <c r="D49" s="242" t="s">
        <v>264</v>
      </c>
      <c r="E49" s="243">
        <v>3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215</v>
      </c>
      <c r="U49" s="224">
        <v>1</v>
      </c>
      <c r="V49" s="224">
        <f>ROUND(E49*U49,2)</f>
        <v>3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0">
        <v>32</v>
      </c>
      <c r="B50" s="241" t="s">
        <v>519</v>
      </c>
      <c r="C50" s="250" t="s">
        <v>520</v>
      </c>
      <c r="D50" s="242" t="s">
        <v>264</v>
      </c>
      <c r="E50" s="243">
        <v>4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215</v>
      </c>
      <c r="U50" s="224">
        <v>1</v>
      </c>
      <c r="V50" s="224">
        <f>ROUND(E50*U50,2)</f>
        <v>4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x14ac:dyDescent="0.2">
      <c r="A51" s="227" t="s">
        <v>209</v>
      </c>
      <c r="B51" s="228" t="s">
        <v>183</v>
      </c>
      <c r="C51" s="247" t="s">
        <v>30</v>
      </c>
      <c r="D51" s="229"/>
      <c r="E51" s="230"/>
      <c r="F51" s="231"/>
      <c r="G51" s="232">
        <f>SUMIF(AG52:AG52,"&lt;&gt;NOR",G52:G52)</f>
        <v>0</v>
      </c>
      <c r="H51" s="226"/>
      <c r="I51" s="226">
        <f>SUM(I52:I52)</f>
        <v>0</v>
      </c>
      <c r="J51" s="226"/>
      <c r="K51" s="226">
        <f>SUM(K52:K52)</f>
        <v>0</v>
      </c>
      <c r="L51" s="226"/>
      <c r="M51" s="226">
        <f>SUM(M52:M52)</f>
        <v>0</v>
      </c>
      <c r="N51" s="226"/>
      <c r="O51" s="226">
        <f>SUM(O52:O52)</f>
        <v>0</v>
      </c>
      <c r="P51" s="226"/>
      <c r="Q51" s="226">
        <f>SUM(Q52:Q52)</f>
        <v>0</v>
      </c>
      <c r="R51" s="226"/>
      <c r="S51" s="226"/>
      <c r="T51" s="226"/>
      <c r="U51" s="226"/>
      <c r="V51" s="226">
        <f>SUM(V52:V52)</f>
        <v>0</v>
      </c>
      <c r="W51" s="226"/>
      <c r="AG51" t="s">
        <v>210</v>
      </c>
    </row>
    <row r="52" spans="1:60" outlineLevel="1" x14ac:dyDescent="0.2">
      <c r="A52" s="233">
        <v>33</v>
      </c>
      <c r="B52" s="234" t="s">
        <v>465</v>
      </c>
      <c r="C52" s="248" t="s">
        <v>466</v>
      </c>
      <c r="D52" s="235" t="s">
        <v>314</v>
      </c>
      <c r="E52" s="236">
        <v>1</v>
      </c>
      <c r="F52" s="237"/>
      <c r="G52" s="238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5"/>
      <c r="B53" s="6"/>
      <c r="C53" s="251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 x14ac:dyDescent="0.2">
      <c r="A54" s="207"/>
      <c r="B54" s="208" t="s">
        <v>31</v>
      </c>
      <c r="C54" s="252"/>
      <c r="D54" s="209"/>
      <c r="E54" s="210"/>
      <c r="F54" s="210"/>
      <c r="G54" s="246">
        <f>G8+G41+G44+G48+G51</f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0</v>
      </c>
      <c r="AG54" t="s">
        <v>226</v>
      </c>
    </row>
    <row r="55" spans="1:60" x14ac:dyDescent="0.2">
      <c r="A55" s="5"/>
      <c r="B55" s="6"/>
      <c r="C55" s="251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5"/>
      <c r="B56" s="6"/>
      <c r="C56" s="251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211" t="s">
        <v>227</v>
      </c>
      <c r="B57" s="211"/>
      <c r="C57" s="253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2"/>
      <c r="B58" s="213"/>
      <c r="C58" s="254"/>
      <c r="D58" s="213"/>
      <c r="E58" s="213"/>
      <c r="F58" s="213"/>
      <c r="G58" s="2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G58" t="s">
        <v>228</v>
      </c>
    </row>
    <row r="59" spans="1:60" x14ac:dyDescent="0.2">
      <c r="A59" s="215"/>
      <c r="B59" s="216"/>
      <c r="C59" s="255"/>
      <c r="D59" s="216"/>
      <c r="E59" s="216"/>
      <c r="F59" s="216"/>
      <c r="G59" s="21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15"/>
      <c r="B60" s="216"/>
      <c r="C60" s="255"/>
      <c r="D60" s="216"/>
      <c r="E60" s="216"/>
      <c r="F60" s="216"/>
      <c r="G60" s="2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15"/>
      <c r="B61" s="216"/>
      <c r="C61" s="255"/>
      <c r="D61" s="216"/>
      <c r="E61" s="216"/>
      <c r="F61" s="216"/>
      <c r="G61" s="21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18"/>
      <c r="B62" s="219"/>
      <c r="C62" s="256"/>
      <c r="D62" s="219"/>
      <c r="E62" s="219"/>
      <c r="F62" s="219"/>
      <c r="G62" s="22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5"/>
      <c r="B63" s="6"/>
      <c r="C63" s="251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C64" s="257"/>
      <c r="D64" s="188"/>
      <c r="AG64" t="s">
        <v>229</v>
      </c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16:G16"/>
    <mergeCell ref="C17:G17"/>
    <mergeCell ref="C46:G46"/>
    <mergeCell ref="A1:G1"/>
    <mergeCell ref="C2:G2"/>
    <mergeCell ref="C3:G3"/>
    <mergeCell ref="C4:G4"/>
    <mergeCell ref="A57:C57"/>
    <mergeCell ref="A58:G62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88</v>
      </c>
      <c r="C3" s="193" t="s">
        <v>89</v>
      </c>
      <c r="D3" s="191"/>
      <c r="E3" s="191"/>
      <c r="F3" s="191"/>
      <c r="G3" s="192"/>
      <c r="AC3" s="125" t="s">
        <v>185</v>
      </c>
      <c r="AG3" t="s">
        <v>187</v>
      </c>
    </row>
    <row r="4" spans="1:60" ht="24.95" customHeight="1" x14ac:dyDescent="0.2">
      <c r="A4" s="194" t="s">
        <v>10</v>
      </c>
      <c r="B4" s="195" t="s">
        <v>68</v>
      </c>
      <c r="C4" s="196" t="s">
        <v>69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161</v>
      </c>
      <c r="C8" s="247" t="s">
        <v>162</v>
      </c>
      <c r="D8" s="229"/>
      <c r="E8" s="230"/>
      <c r="F8" s="231"/>
      <c r="G8" s="232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6"/>
      <c r="S8" s="226"/>
      <c r="T8" s="226"/>
      <c r="U8" s="226"/>
      <c r="V8" s="226">
        <f>SUM(V9:V18)</f>
        <v>0</v>
      </c>
      <c r="W8" s="226"/>
      <c r="AG8" t="s">
        <v>210</v>
      </c>
    </row>
    <row r="9" spans="1:60" ht="22.5" outlineLevel="1" x14ac:dyDescent="0.2">
      <c r="A9" s="240">
        <v>1</v>
      </c>
      <c r="B9" s="241" t="s">
        <v>521</v>
      </c>
      <c r="C9" s="250" t="s">
        <v>522</v>
      </c>
      <c r="D9" s="242" t="s">
        <v>277</v>
      </c>
      <c r="E9" s="243">
        <v>1</v>
      </c>
      <c r="F9" s="244"/>
      <c r="G9" s="245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221</v>
      </c>
      <c r="T9" s="224" t="s">
        <v>233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248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0">
        <v>2</v>
      </c>
      <c r="B10" s="241" t="s">
        <v>523</v>
      </c>
      <c r="C10" s="250" t="s">
        <v>524</v>
      </c>
      <c r="D10" s="242" t="s">
        <v>277</v>
      </c>
      <c r="E10" s="243">
        <v>1</v>
      </c>
      <c r="F10" s="244"/>
      <c r="G10" s="245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221</v>
      </c>
      <c r="T10" s="224" t="s">
        <v>215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0">
        <v>3</v>
      </c>
      <c r="B11" s="241" t="s">
        <v>525</v>
      </c>
      <c r="C11" s="250" t="s">
        <v>526</v>
      </c>
      <c r="D11" s="242" t="s">
        <v>277</v>
      </c>
      <c r="E11" s="243">
        <v>1</v>
      </c>
      <c r="F11" s="244"/>
      <c r="G11" s="245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221</v>
      </c>
      <c r="T11" s="224" t="s">
        <v>233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40">
        <v>4</v>
      </c>
      <c r="B12" s="241" t="s">
        <v>527</v>
      </c>
      <c r="C12" s="250" t="s">
        <v>528</v>
      </c>
      <c r="D12" s="242" t="s">
        <v>277</v>
      </c>
      <c r="E12" s="243">
        <v>1</v>
      </c>
      <c r="F12" s="244"/>
      <c r="G12" s="245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221</v>
      </c>
      <c r="T12" s="224" t="s">
        <v>215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248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0">
        <v>5</v>
      </c>
      <c r="B13" s="241" t="s">
        <v>529</v>
      </c>
      <c r="C13" s="250" t="s">
        <v>530</v>
      </c>
      <c r="D13" s="242" t="s">
        <v>277</v>
      </c>
      <c r="E13" s="243">
        <v>1</v>
      </c>
      <c r="F13" s="244"/>
      <c r="G13" s="245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221</v>
      </c>
      <c r="T13" s="224" t="s">
        <v>215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531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0">
        <v>6</v>
      </c>
      <c r="B14" s="241" t="s">
        <v>532</v>
      </c>
      <c r="C14" s="250" t="s">
        <v>533</v>
      </c>
      <c r="D14" s="242" t="s">
        <v>277</v>
      </c>
      <c r="E14" s="243">
        <v>1</v>
      </c>
      <c r="F14" s="244"/>
      <c r="G14" s="245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221</v>
      </c>
      <c r="T14" s="224" t="s">
        <v>233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0">
        <v>7</v>
      </c>
      <c r="B15" s="241" t="s">
        <v>534</v>
      </c>
      <c r="C15" s="250" t="s">
        <v>535</v>
      </c>
      <c r="D15" s="242" t="s">
        <v>277</v>
      </c>
      <c r="E15" s="243">
        <v>12</v>
      </c>
      <c r="F15" s="244"/>
      <c r="G15" s="245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221</v>
      </c>
      <c r="T15" s="224" t="s">
        <v>233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248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0">
        <v>8</v>
      </c>
      <c r="B16" s="241" t="s">
        <v>536</v>
      </c>
      <c r="C16" s="250" t="s">
        <v>537</v>
      </c>
      <c r="D16" s="242" t="s">
        <v>277</v>
      </c>
      <c r="E16" s="243">
        <v>4</v>
      </c>
      <c r="F16" s="244"/>
      <c r="G16" s="245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221</v>
      </c>
      <c r="T16" s="224" t="s">
        <v>233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248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9</v>
      </c>
      <c r="B17" s="241" t="s">
        <v>538</v>
      </c>
      <c r="C17" s="250" t="s">
        <v>539</v>
      </c>
      <c r="D17" s="242" t="s">
        <v>277</v>
      </c>
      <c r="E17" s="243">
        <v>5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221</v>
      </c>
      <c r="T17" s="224" t="s">
        <v>233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248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33.75" outlineLevel="1" x14ac:dyDescent="0.2">
      <c r="A18" s="240">
        <v>10</v>
      </c>
      <c r="B18" s="241" t="s">
        <v>540</v>
      </c>
      <c r="C18" s="250" t="s">
        <v>541</v>
      </c>
      <c r="D18" s="242" t="s">
        <v>314</v>
      </c>
      <c r="E18" s="243">
        <v>1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221</v>
      </c>
      <c r="T18" s="224" t="s">
        <v>215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x14ac:dyDescent="0.2">
      <c r="A19" s="227" t="s">
        <v>209</v>
      </c>
      <c r="B19" s="228" t="s">
        <v>163</v>
      </c>
      <c r="C19" s="247" t="s">
        <v>164</v>
      </c>
      <c r="D19" s="229"/>
      <c r="E19" s="230"/>
      <c r="F19" s="231"/>
      <c r="G19" s="232">
        <f>SUMIF(AG20:AG25,"&lt;&gt;NOR",G20:G25)</f>
        <v>0</v>
      </c>
      <c r="H19" s="226"/>
      <c r="I19" s="226">
        <f>SUM(I20:I25)</f>
        <v>0</v>
      </c>
      <c r="J19" s="226"/>
      <c r="K19" s="226">
        <f>SUM(K20:K25)</f>
        <v>0</v>
      </c>
      <c r="L19" s="226"/>
      <c r="M19" s="226">
        <f>SUM(M20:M25)</f>
        <v>0</v>
      </c>
      <c r="N19" s="226"/>
      <c r="O19" s="226">
        <f>SUM(O20:O25)</f>
        <v>0</v>
      </c>
      <c r="P19" s="226"/>
      <c r="Q19" s="226">
        <f>SUM(Q20:Q25)</f>
        <v>0</v>
      </c>
      <c r="R19" s="226"/>
      <c r="S19" s="226"/>
      <c r="T19" s="226"/>
      <c r="U19" s="226"/>
      <c r="V19" s="226">
        <f>SUM(V20:V25)</f>
        <v>0</v>
      </c>
      <c r="W19" s="226"/>
      <c r="AG19" t="s">
        <v>210</v>
      </c>
    </row>
    <row r="20" spans="1:60" ht="33.75" outlineLevel="1" x14ac:dyDescent="0.2">
      <c r="A20" s="240">
        <v>11</v>
      </c>
      <c r="B20" s="241" t="s">
        <v>542</v>
      </c>
      <c r="C20" s="250" t="s">
        <v>543</v>
      </c>
      <c r="D20" s="242" t="s">
        <v>277</v>
      </c>
      <c r="E20" s="243">
        <v>1</v>
      </c>
      <c r="F20" s="244"/>
      <c r="G20" s="245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221</v>
      </c>
      <c r="T20" s="224" t="s">
        <v>233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33.75" outlineLevel="1" x14ac:dyDescent="0.2">
      <c r="A21" s="240">
        <v>12</v>
      </c>
      <c r="B21" s="241" t="s">
        <v>544</v>
      </c>
      <c r="C21" s="250" t="s">
        <v>545</v>
      </c>
      <c r="D21" s="242" t="s">
        <v>277</v>
      </c>
      <c r="E21" s="243">
        <v>1</v>
      </c>
      <c r="F21" s="244"/>
      <c r="G21" s="245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221</v>
      </c>
      <c r="T21" s="224" t="s">
        <v>215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248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45" outlineLevel="1" x14ac:dyDescent="0.2">
      <c r="A22" s="240">
        <v>13</v>
      </c>
      <c r="B22" s="241" t="s">
        <v>546</v>
      </c>
      <c r="C22" s="250" t="s">
        <v>547</v>
      </c>
      <c r="D22" s="242" t="s">
        <v>277</v>
      </c>
      <c r="E22" s="243">
        <v>1</v>
      </c>
      <c r="F22" s="244"/>
      <c r="G22" s="245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221</v>
      </c>
      <c r="T22" s="224" t="s">
        <v>233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248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ht="22.5" outlineLevel="1" x14ac:dyDescent="0.2">
      <c r="A23" s="240">
        <v>14</v>
      </c>
      <c r="B23" s="241" t="s">
        <v>548</v>
      </c>
      <c r="C23" s="250" t="s">
        <v>549</v>
      </c>
      <c r="D23" s="242" t="s">
        <v>277</v>
      </c>
      <c r="E23" s="243">
        <v>1</v>
      </c>
      <c r="F23" s="244"/>
      <c r="G23" s="245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221</v>
      </c>
      <c r="T23" s="224" t="s">
        <v>233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0">
        <v>15</v>
      </c>
      <c r="B24" s="241" t="s">
        <v>550</v>
      </c>
      <c r="C24" s="250" t="s">
        <v>551</v>
      </c>
      <c r="D24" s="242" t="s">
        <v>277</v>
      </c>
      <c r="E24" s="243">
        <v>1</v>
      </c>
      <c r="F24" s="244"/>
      <c r="G24" s="245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221</v>
      </c>
      <c r="T24" s="224" t="s">
        <v>233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248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0">
        <v>16</v>
      </c>
      <c r="B25" s="241" t="s">
        <v>552</v>
      </c>
      <c r="C25" s="250" t="s">
        <v>553</v>
      </c>
      <c r="D25" s="242" t="s">
        <v>277</v>
      </c>
      <c r="E25" s="243">
        <v>1</v>
      </c>
      <c r="F25" s="244"/>
      <c r="G25" s="245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221</v>
      </c>
      <c r="T25" s="224" t="s">
        <v>233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x14ac:dyDescent="0.2">
      <c r="A26" s="227" t="s">
        <v>209</v>
      </c>
      <c r="B26" s="228" t="s">
        <v>165</v>
      </c>
      <c r="C26" s="247" t="s">
        <v>166</v>
      </c>
      <c r="D26" s="229"/>
      <c r="E26" s="230"/>
      <c r="F26" s="231"/>
      <c r="G26" s="232">
        <f>SUMIF(AG27:AG29,"&lt;&gt;NOR",G27:G29)</f>
        <v>0</v>
      </c>
      <c r="H26" s="226"/>
      <c r="I26" s="226">
        <f>SUM(I27:I29)</f>
        <v>0</v>
      </c>
      <c r="J26" s="226"/>
      <c r="K26" s="226">
        <f>SUM(K27:K29)</f>
        <v>0</v>
      </c>
      <c r="L26" s="226"/>
      <c r="M26" s="226">
        <f>SUM(M27:M29)</f>
        <v>0</v>
      </c>
      <c r="N26" s="226"/>
      <c r="O26" s="226">
        <f>SUM(O27:O29)</f>
        <v>0</v>
      </c>
      <c r="P26" s="226"/>
      <c r="Q26" s="226">
        <f>SUM(Q27:Q29)</f>
        <v>0</v>
      </c>
      <c r="R26" s="226"/>
      <c r="S26" s="226"/>
      <c r="T26" s="226"/>
      <c r="U26" s="226"/>
      <c r="V26" s="226">
        <f>SUM(V27:V29)</f>
        <v>0</v>
      </c>
      <c r="W26" s="226"/>
      <c r="AG26" t="s">
        <v>210</v>
      </c>
    </row>
    <row r="27" spans="1:60" ht="22.5" outlineLevel="1" x14ac:dyDescent="0.2">
      <c r="A27" s="240">
        <v>17</v>
      </c>
      <c r="B27" s="241" t="s">
        <v>554</v>
      </c>
      <c r="C27" s="250" t="s">
        <v>555</v>
      </c>
      <c r="D27" s="242" t="s">
        <v>277</v>
      </c>
      <c r="E27" s="243">
        <v>1</v>
      </c>
      <c r="F27" s="244"/>
      <c r="G27" s="245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221</v>
      </c>
      <c r="T27" s="224" t="s">
        <v>233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0">
        <v>18</v>
      </c>
      <c r="B28" s="241" t="s">
        <v>556</v>
      </c>
      <c r="C28" s="250" t="s">
        <v>557</v>
      </c>
      <c r="D28" s="242" t="s">
        <v>314</v>
      </c>
      <c r="E28" s="243">
        <v>1</v>
      </c>
      <c r="F28" s="244"/>
      <c r="G28" s="245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221</v>
      </c>
      <c r="T28" s="224" t="s">
        <v>233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0">
        <v>19</v>
      </c>
      <c r="B29" s="241" t="s">
        <v>558</v>
      </c>
      <c r="C29" s="250" t="s">
        <v>559</v>
      </c>
      <c r="D29" s="242" t="s">
        <v>560</v>
      </c>
      <c r="E29" s="243">
        <v>2</v>
      </c>
      <c r="F29" s="244"/>
      <c r="G29" s="245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221</v>
      </c>
      <c r="T29" s="224" t="s">
        <v>215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234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7" t="s">
        <v>209</v>
      </c>
      <c r="B30" s="228" t="s">
        <v>167</v>
      </c>
      <c r="C30" s="247" t="s">
        <v>168</v>
      </c>
      <c r="D30" s="229"/>
      <c r="E30" s="230"/>
      <c r="F30" s="231"/>
      <c r="G30" s="232">
        <f>SUMIF(AG31:AG42,"&lt;&gt;NOR",G31:G42)</f>
        <v>0</v>
      </c>
      <c r="H30" s="226"/>
      <c r="I30" s="226">
        <f>SUM(I31:I42)</f>
        <v>0</v>
      </c>
      <c r="J30" s="226"/>
      <c r="K30" s="226">
        <f>SUM(K31:K42)</f>
        <v>0</v>
      </c>
      <c r="L30" s="226"/>
      <c r="M30" s="226">
        <f>SUM(M31:M42)</f>
        <v>0</v>
      </c>
      <c r="N30" s="226"/>
      <c r="O30" s="226">
        <f>SUM(O31:O42)</f>
        <v>0</v>
      </c>
      <c r="P30" s="226"/>
      <c r="Q30" s="226">
        <f>SUM(Q31:Q42)</f>
        <v>0</v>
      </c>
      <c r="R30" s="226"/>
      <c r="S30" s="226"/>
      <c r="T30" s="226"/>
      <c r="U30" s="226"/>
      <c r="V30" s="226">
        <f>SUM(V31:V42)</f>
        <v>0</v>
      </c>
      <c r="W30" s="226"/>
      <c r="AG30" t="s">
        <v>210</v>
      </c>
    </row>
    <row r="31" spans="1:60" ht="45" outlineLevel="1" x14ac:dyDescent="0.2">
      <c r="A31" s="233">
        <v>20</v>
      </c>
      <c r="B31" s="234" t="s">
        <v>561</v>
      </c>
      <c r="C31" s="248" t="s">
        <v>562</v>
      </c>
      <c r="D31" s="235" t="s">
        <v>563</v>
      </c>
      <c r="E31" s="236">
        <v>11</v>
      </c>
      <c r="F31" s="237"/>
      <c r="G31" s="238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221</v>
      </c>
      <c r="T31" s="224" t="s">
        <v>215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234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45" outlineLevel="1" x14ac:dyDescent="0.2">
      <c r="A32" s="221"/>
      <c r="B32" s="222"/>
      <c r="C32" s="249" t="s">
        <v>564</v>
      </c>
      <c r="D32" s="239"/>
      <c r="E32" s="239"/>
      <c r="F32" s="239"/>
      <c r="G32" s="23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218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60" t="str">
        <f>C32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3x1,5</v>
      </c>
      <c r="BB32" s="204"/>
      <c r="BC32" s="204"/>
      <c r="BD32" s="204"/>
      <c r="BE32" s="204"/>
      <c r="BF32" s="204"/>
      <c r="BG32" s="204"/>
      <c r="BH32" s="204"/>
    </row>
    <row r="33" spans="1:60" ht="45" outlineLevel="1" x14ac:dyDescent="0.2">
      <c r="A33" s="233">
        <v>21</v>
      </c>
      <c r="B33" s="234" t="s">
        <v>565</v>
      </c>
      <c r="C33" s="248" t="s">
        <v>566</v>
      </c>
      <c r="D33" s="235" t="s">
        <v>563</v>
      </c>
      <c r="E33" s="236">
        <v>8</v>
      </c>
      <c r="F33" s="237"/>
      <c r="G33" s="238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221</v>
      </c>
      <c r="T33" s="224" t="s">
        <v>215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45" outlineLevel="1" x14ac:dyDescent="0.2">
      <c r="A34" s="221"/>
      <c r="B34" s="222"/>
      <c r="C34" s="249" t="s">
        <v>567</v>
      </c>
      <c r="D34" s="239"/>
      <c r="E34" s="239"/>
      <c r="F34" s="239"/>
      <c r="G34" s="23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218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60" t="str">
        <f>C34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CYKY-J 3x2,5</v>
      </c>
      <c r="BB34" s="204"/>
      <c r="BC34" s="204"/>
      <c r="BD34" s="204"/>
      <c r="BE34" s="204"/>
      <c r="BF34" s="204"/>
      <c r="BG34" s="204"/>
      <c r="BH34" s="204"/>
    </row>
    <row r="35" spans="1:60" ht="45" outlineLevel="1" x14ac:dyDescent="0.2">
      <c r="A35" s="233">
        <v>22</v>
      </c>
      <c r="B35" s="234" t="s">
        <v>568</v>
      </c>
      <c r="C35" s="248" t="s">
        <v>569</v>
      </c>
      <c r="D35" s="235" t="s">
        <v>563</v>
      </c>
      <c r="E35" s="236">
        <v>4</v>
      </c>
      <c r="F35" s="237"/>
      <c r="G35" s="238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221</v>
      </c>
      <c r="T35" s="224" t="s">
        <v>215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234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ht="45" outlineLevel="1" x14ac:dyDescent="0.2">
      <c r="A36" s="221"/>
      <c r="B36" s="222"/>
      <c r="C36" s="249" t="s">
        <v>570</v>
      </c>
      <c r="D36" s="239"/>
      <c r="E36" s="239"/>
      <c r="F36" s="239"/>
      <c r="G36" s="23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218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60" t="str">
        <f>C36</f>
        <v>Kabel silový celoplastový 1,0 kV, vodiče Cu pevné kulaté, izolace PVC, zkušební napětí 4 kV, max. provozní teplota při zkratu 160 °C, max. provozní teplota jádra 70 °C, barva izolace vodičů dle ČSN 33 0165, barva pláště černá, kabel odolný proti UV-záření dle ČSN 34 7010 a proti šíření plamene dle ČSN EN 50 265-2-1, srovnatelný s kabelem CYKY-O 4x1,5</v>
      </c>
      <c r="BB36" s="204"/>
      <c r="BC36" s="204"/>
      <c r="BD36" s="204"/>
      <c r="BE36" s="204"/>
      <c r="BF36" s="204"/>
      <c r="BG36" s="204"/>
      <c r="BH36" s="204"/>
    </row>
    <row r="37" spans="1:60" ht="45" outlineLevel="1" x14ac:dyDescent="0.2">
      <c r="A37" s="233">
        <v>23</v>
      </c>
      <c r="B37" s="234" t="s">
        <v>571</v>
      </c>
      <c r="C37" s="248" t="s">
        <v>572</v>
      </c>
      <c r="D37" s="235" t="s">
        <v>563</v>
      </c>
      <c r="E37" s="236">
        <v>8</v>
      </c>
      <c r="F37" s="237"/>
      <c r="G37" s="238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221</v>
      </c>
      <c r="T37" s="224" t="s">
        <v>215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234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45" outlineLevel="1" x14ac:dyDescent="0.2">
      <c r="A38" s="221"/>
      <c r="B38" s="222"/>
      <c r="C38" s="249" t="s">
        <v>573</v>
      </c>
      <c r="D38" s="239"/>
      <c r="E38" s="239"/>
      <c r="F38" s="239"/>
      <c r="G38" s="239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218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60" t="str">
        <f>C38</f>
        <v>Kabel datový celoplastový 250 V, vodiče Cu pevné kulaté, stínění Al fólií, izolace PVC, zkušební napětí 1 kV, max. provozní teplota jádra 70 °C, barva izolace vodičů dle ČSN 33 0166, barva pláště šedá, kabel odolný proti UV-záření dle ČSN 34 7010 a proti šíření plamene dle ČSN EN 50 265-2-1, srovnatelný s kabelem JYTY-O 2x1</v>
      </c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40">
        <v>24</v>
      </c>
      <c r="B39" s="241" t="s">
        <v>574</v>
      </c>
      <c r="C39" s="250" t="s">
        <v>575</v>
      </c>
      <c r="D39" s="242" t="s">
        <v>563</v>
      </c>
      <c r="E39" s="243">
        <v>10</v>
      </c>
      <c r="F39" s="244"/>
      <c r="G39" s="245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221</v>
      </c>
      <c r="T39" s="224" t="s">
        <v>215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234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22.5" outlineLevel="1" x14ac:dyDescent="0.2">
      <c r="A40" s="240">
        <v>25</v>
      </c>
      <c r="B40" s="241" t="s">
        <v>576</v>
      </c>
      <c r="C40" s="250" t="s">
        <v>577</v>
      </c>
      <c r="D40" s="242" t="s">
        <v>563</v>
      </c>
      <c r="E40" s="243">
        <v>20</v>
      </c>
      <c r="F40" s="244"/>
      <c r="G40" s="245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221</v>
      </c>
      <c r="T40" s="224" t="s">
        <v>215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234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33.75" outlineLevel="1" x14ac:dyDescent="0.2">
      <c r="A41" s="240">
        <v>26</v>
      </c>
      <c r="B41" s="241" t="s">
        <v>578</v>
      </c>
      <c r="C41" s="250" t="s">
        <v>579</v>
      </c>
      <c r="D41" s="242" t="s">
        <v>563</v>
      </c>
      <c r="E41" s="243">
        <v>5</v>
      </c>
      <c r="F41" s="244"/>
      <c r="G41" s="245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221</v>
      </c>
      <c r="T41" s="224" t="s">
        <v>215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234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0">
        <v>27</v>
      </c>
      <c r="B42" s="241" t="s">
        <v>580</v>
      </c>
      <c r="C42" s="250" t="s">
        <v>581</v>
      </c>
      <c r="D42" s="242" t="s">
        <v>314</v>
      </c>
      <c r="E42" s="243">
        <v>1</v>
      </c>
      <c r="F42" s="244"/>
      <c r="G42" s="245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221</v>
      </c>
      <c r="T42" s="224" t="s">
        <v>215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234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x14ac:dyDescent="0.2">
      <c r="A43" s="227" t="s">
        <v>209</v>
      </c>
      <c r="B43" s="228" t="s">
        <v>181</v>
      </c>
      <c r="C43" s="247" t="s">
        <v>182</v>
      </c>
      <c r="D43" s="229"/>
      <c r="E43" s="230"/>
      <c r="F43" s="231"/>
      <c r="G43" s="232">
        <f>SUMIF(AG44:AG58,"&lt;&gt;NOR",G44:G58)</f>
        <v>0</v>
      </c>
      <c r="H43" s="226"/>
      <c r="I43" s="226">
        <f>SUM(I44:I58)</f>
        <v>0</v>
      </c>
      <c r="J43" s="226"/>
      <c r="K43" s="226">
        <f>SUM(K44:K58)</f>
        <v>0</v>
      </c>
      <c r="L43" s="226"/>
      <c r="M43" s="226">
        <f>SUM(M44:M58)</f>
        <v>0</v>
      </c>
      <c r="N43" s="226"/>
      <c r="O43" s="226">
        <f>SUM(O44:O58)</f>
        <v>0</v>
      </c>
      <c r="P43" s="226"/>
      <c r="Q43" s="226">
        <f>SUM(Q44:Q58)</f>
        <v>0</v>
      </c>
      <c r="R43" s="226"/>
      <c r="S43" s="226"/>
      <c r="T43" s="226"/>
      <c r="U43" s="226"/>
      <c r="V43" s="226">
        <f>SUM(V44:V58)</f>
        <v>0</v>
      </c>
      <c r="W43" s="226"/>
      <c r="AG43" t="s">
        <v>210</v>
      </c>
    </row>
    <row r="44" spans="1:60" outlineLevel="1" x14ac:dyDescent="0.2">
      <c r="A44" s="240">
        <v>28</v>
      </c>
      <c r="B44" s="241" t="s">
        <v>582</v>
      </c>
      <c r="C44" s="250" t="s">
        <v>583</v>
      </c>
      <c r="D44" s="242" t="s">
        <v>314</v>
      </c>
      <c r="E44" s="243">
        <v>1</v>
      </c>
      <c r="F44" s="244"/>
      <c r="G44" s="245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221</v>
      </c>
      <c r="T44" s="224" t="s">
        <v>215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234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0">
        <v>29</v>
      </c>
      <c r="B45" s="241" t="s">
        <v>584</v>
      </c>
      <c r="C45" s="250" t="s">
        <v>585</v>
      </c>
      <c r="D45" s="242" t="s">
        <v>314</v>
      </c>
      <c r="E45" s="243">
        <v>1</v>
      </c>
      <c r="F45" s="244"/>
      <c r="G45" s="245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221</v>
      </c>
      <c r="T45" s="224" t="s">
        <v>215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234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0">
        <v>30</v>
      </c>
      <c r="B46" s="241" t="s">
        <v>586</v>
      </c>
      <c r="C46" s="250" t="s">
        <v>587</v>
      </c>
      <c r="D46" s="242" t="s">
        <v>314</v>
      </c>
      <c r="E46" s="243">
        <v>1</v>
      </c>
      <c r="F46" s="244"/>
      <c r="G46" s="245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221</v>
      </c>
      <c r="T46" s="224" t="s">
        <v>215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40">
        <v>31</v>
      </c>
      <c r="B47" s="241" t="s">
        <v>588</v>
      </c>
      <c r="C47" s="250" t="s">
        <v>589</v>
      </c>
      <c r="D47" s="242" t="s">
        <v>277</v>
      </c>
      <c r="E47" s="243">
        <v>1</v>
      </c>
      <c r="F47" s="244"/>
      <c r="G47" s="245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221</v>
      </c>
      <c r="T47" s="224" t="s">
        <v>215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234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0">
        <v>32</v>
      </c>
      <c r="B48" s="241" t="s">
        <v>590</v>
      </c>
      <c r="C48" s="250" t="s">
        <v>591</v>
      </c>
      <c r="D48" s="242" t="s">
        <v>277</v>
      </c>
      <c r="E48" s="243">
        <v>1</v>
      </c>
      <c r="F48" s="244"/>
      <c r="G48" s="245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221</v>
      </c>
      <c r="T48" s="224" t="s">
        <v>215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0">
        <v>33</v>
      </c>
      <c r="B49" s="241" t="s">
        <v>592</v>
      </c>
      <c r="C49" s="250" t="s">
        <v>593</v>
      </c>
      <c r="D49" s="242" t="s">
        <v>277</v>
      </c>
      <c r="E49" s="243">
        <v>1</v>
      </c>
      <c r="F49" s="244"/>
      <c r="G49" s="245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221</v>
      </c>
      <c r="T49" s="224" t="s">
        <v>215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22.5" outlineLevel="1" x14ac:dyDescent="0.2">
      <c r="A50" s="240">
        <v>34</v>
      </c>
      <c r="B50" s="241" t="s">
        <v>594</v>
      </c>
      <c r="C50" s="250" t="s">
        <v>595</v>
      </c>
      <c r="D50" s="242" t="s">
        <v>277</v>
      </c>
      <c r="E50" s="243">
        <v>1</v>
      </c>
      <c r="F50" s="244"/>
      <c r="G50" s="245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221</v>
      </c>
      <c r="T50" s="224" t="s">
        <v>215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ht="22.5" outlineLevel="1" x14ac:dyDescent="0.2">
      <c r="A51" s="240">
        <v>35</v>
      </c>
      <c r="B51" s="241" t="s">
        <v>596</v>
      </c>
      <c r="C51" s="250" t="s">
        <v>597</v>
      </c>
      <c r="D51" s="242" t="s">
        <v>277</v>
      </c>
      <c r="E51" s="243">
        <v>1</v>
      </c>
      <c r="F51" s="244"/>
      <c r="G51" s="245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221</v>
      </c>
      <c r="T51" s="224" t="s">
        <v>215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0">
        <v>36</v>
      </c>
      <c r="B52" s="241" t="s">
        <v>598</v>
      </c>
      <c r="C52" s="250" t="s">
        <v>599</v>
      </c>
      <c r="D52" s="242" t="s">
        <v>314</v>
      </c>
      <c r="E52" s="243">
        <v>1</v>
      </c>
      <c r="F52" s="244"/>
      <c r="G52" s="245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221</v>
      </c>
      <c r="T52" s="224" t="s">
        <v>215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234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0">
        <v>37</v>
      </c>
      <c r="B53" s="241" t="s">
        <v>600</v>
      </c>
      <c r="C53" s="250" t="s">
        <v>601</v>
      </c>
      <c r="D53" s="242" t="s">
        <v>314</v>
      </c>
      <c r="E53" s="243">
        <v>1</v>
      </c>
      <c r="F53" s="244"/>
      <c r="G53" s="245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221</v>
      </c>
      <c r="T53" s="224" t="s">
        <v>215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22.5" outlineLevel="1" x14ac:dyDescent="0.2">
      <c r="A54" s="240">
        <v>38</v>
      </c>
      <c r="B54" s="241" t="s">
        <v>602</v>
      </c>
      <c r="C54" s="250" t="s">
        <v>603</v>
      </c>
      <c r="D54" s="242" t="s">
        <v>314</v>
      </c>
      <c r="E54" s="243">
        <v>1</v>
      </c>
      <c r="F54" s="244"/>
      <c r="G54" s="245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221</v>
      </c>
      <c r="T54" s="224" t="s">
        <v>215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0">
        <v>39</v>
      </c>
      <c r="B55" s="241" t="s">
        <v>604</v>
      </c>
      <c r="C55" s="250" t="s">
        <v>605</v>
      </c>
      <c r="D55" s="242" t="s">
        <v>314</v>
      </c>
      <c r="E55" s="243">
        <v>1</v>
      </c>
      <c r="F55" s="244"/>
      <c r="G55" s="245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221</v>
      </c>
      <c r="T55" s="224" t="s">
        <v>215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0">
        <v>40</v>
      </c>
      <c r="B56" s="241" t="s">
        <v>606</v>
      </c>
      <c r="C56" s="250" t="s">
        <v>607</v>
      </c>
      <c r="D56" s="242" t="s">
        <v>314</v>
      </c>
      <c r="E56" s="243">
        <v>1</v>
      </c>
      <c r="F56" s="244"/>
      <c r="G56" s="245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221</v>
      </c>
      <c r="T56" s="224" t="s">
        <v>215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234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41</v>
      </c>
      <c r="B57" s="241" t="s">
        <v>608</v>
      </c>
      <c r="C57" s="250" t="s">
        <v>609</v>
      </c>
      <c r="D57" s="242" t="s">
        <v>314</v>
      </c>
      <c r="E57" s="243">
        <v>1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221</v>
      </c>
      <c r="T57" s="224" t="s">
        <v>215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3">
        <v>42</v>
      </c>
      <c r="B58" s="234" t="s">
        <v>610</v>
      </c>
      <c r="C58" s="248" t="s">
        <v>611</v>
      </c>
      <c r="D58" s="235" t="s">
        <v>314</v>
      </c>
      <c r="E58" s="236">
        <v>1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221</v>
      </c>
      <c r="T58" s="224" t="s">
        <v>215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5"/>
      <c r="B59" s="6"/>
      <c r="C59" s="251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">
      <c r="A60" s="207"/>
      <c r="B60" s="208" t="s">
        <v>31</v>
      </c>
      <c r="C60" s="252"/>
      <c r="D60" s="209"/>
      <c r="E60" s="210"/>
      <c r="F60" s="210"/>
      <c r="G60" s="246">
        <f>G8+G19+G26+G30+G43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f>SUMIF(L7:L58,AE59,G7:G58)</f>
        <v>0</v>
      </c>
      <c r="AF60">
        <f>SUMIF(L7:L58,AF59,G7:G58)</f>
        <v>0</v>
      </c>
      <c r="AG60" t="s">
        <v>226</v>
      </c>
    </row>
    <row r="61" spans="1:60" x14ac:dyDescent="0.2">
      <c r="A61" s="5"/>
      <c r="B61" s="6"/>
      <c r="C61" s="251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5"/>
      <c r="B62" s="6"/>
      <c r="C62" s="251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11" t="s">
        <v>227</v>
      </c>
      <c r="B63" s="211"/>
      <c r="C63" s="253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12"/>
      <c r="B64" s="213"/>
      <c r="C64" s="254"/>
      <c r="D64" s="213"/>
      <c r="E64" s="213"/>
      <c r="F64" s="213"/>
      <c r="G64" s="21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G64" t="s">
        <v>228</v>
      </c>
    </row>
    <row r="65" spans="1:33" x14ac:dyDescent="0.2">
      <c r="A65" s="215"/>
      <c r="B65" s="216"/>
      <c r="C65" s="255"/>
      <c r="D65" s="216"/>
      <c r="E65" s="216"/>
      <c r="F65" s="216"/>
      <c r="G65" s="21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15"/>
      <c r="B66" s="216"/>
      <c r="C66" s="255"/>
      <c r="D66" s="216"/>
      <c r="E66" s="216"/>
      <c r="F66" s="216"/>
      <c r="G66" s="21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15"/>
      <c r="B67" s="216"/>
      <c r="C67" s="255"/>
      <c r="D67" s="216"/>
      <c r="E67" s="216"/>
      <c r="F67" s="216"/>
      <c r="G67" s="21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18"/>
      <c r="B68" s="219"/>
      <c r="C68" s="256"/>
      <c r="D68" s="219"/>
      <c r="E68" s="219"/>
      <c r="F68" s="219"/>
      <c r="G68" s="22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5"/>
      <c r="B69" s="6"/>
      <c r="C69" s="251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C70" s="257"/>
      <c r="D70" s="188"/>
      <c r="AG70" t="s">
        <v>229</v>
      </c>
    </row>
    <row r="71" spans="1:33" x14ac:dyDescent="0.2">
      <c r="D71" s="188"/>
    </row>
    <row r="72" spans="1:33" x14ac:dyDescent="0.2">
      <c r="D72" s="188"/>
    </row>
    <row r="73" spans="1:33" x14ac:dyDescent="0.2">
      <c r="D73" s="188"/>
    </row>
    <row r="74" spans="1:33" x14ac:dyDescent="0.2">
      <c r="D74" s="188"/>
    </row>
    <row r="75" spans="1:33" x14ac:dyDescent="0.2">
      <c r="D75" s="188"/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0">
    <mergeCell ref="A1:G1"/>
    <mergeCell ref="C2:G2"/>
    <mergeCell ref="C3:G3"/>
    <mergeCell ref="C4:G4"/>
    <mergeCell ref="A63:C63"/>
    <mergeCell ref="A64:G68"/>
    <mergeCell ref="C32:G32"/>
    <mergeCell ref="C34:G34"/>
    <mergeCell ref="C36:G36"/>
    <mergeCell ref="C38:G3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90</v>
      </c>
      <c r="C3" s="193" t="s">
        <v>91</v>
      </c>
      <c r="D3" s="191"/>
      <c r="E3" s="191"/>
      <c r="F3" s="191"/>
      <c r="G3" s="192"/>
      <c r="AC3" s="125" t="s">
        <v>1055</v>
      </c>
      <c r="AG3" t="s">
        <v>187</v>
      </c>
    </row>
    <row r="4" spans="1:60" ht="24.95" customHeight="1" x14ac:dyDescent="0.2">
      <c r="A4" s="194" t="s">
        <v>10</v>
      </c>
      <c r="B4" s="195" t="s">
        <v>92</v>
      </c>
      <c r="C4" s="196" t="s">
        <v>93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101</v>
      </c>
      <c r="C8" s="247" t="s">
        <v>102</v>
      </c>
      <c r="D8" s="229"/>
      <c r="E8" s="230"/>
      <c r="F8" s="231"/>
      <c r="G8" s="232">
        <f>SUMIF(AG9:AG94,"&lt;&gt;NOR",G9:G94)</f>
        <v>0</v>
      </c>
      <c r="H8" s="226"/>
      <c r="I8" s="226">
        <f>SUM(I9:I94)</f>
        <v>0</v>
      </c>
      <c r="J8" s="226"/>
      <c r="K8" s="226">
        <f>SUM(K9:K94)</f>
        <v>0</v>
      </c>
      <c r="L8" s="226"/>
      <c r="M8" s="226">
        <f>SUM(M9:M94)</f>
        <v>0</v>
      </c>
      <c r="N8" s="226"/>
      <c r="O8" s="226">
        <f>SUM(O9:O94)</f>
        <v>123.94</v>
      </c>
      <c r="P8" s="226"/>
      <c r="Q8" s="226">
        <f>SUM(Q9:Q94)</f>
        <v>3.7800000000000002</v>
      </c>
      <c r="R8" s="226"/>
      <c r="S8" s="226"/>
      <c r="T8" s="226"/>
      <c r="U8" s="226"/>
      <c r="V8" s="226">
        <f>SUM(V9:V94)</f>
        <v>2432.1</v>
      </c>
      <c r="W8" s="226"/>
      <c r="AG8" t="s">
        <v>210</v>
      </c>
    </row>
    <row r="9" spans="1:60" outlineLevel="1" x14ac:dyDescent="0.2">
      <c r="A9" s="233">
        <v>1</v>
      </c>
      <c r="B9" s="234" t="s">
        <v>1056</v>
      </c>
      <c r="C9" s="248" t="s">
        <v>1057</v>
      </c>
      <c r="D9" s="235" t="s">
        <v>241</v>
      </c>
      <c r="E9" s="236">
        <v>8.4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0.33</v>
      </c>
      <c r="Q9" s="224">
        <f>ROUND(E9*P9,2)</f>
        <v>2.77</v>
      </c>
      <c r="R9" s="224"/>
      <c r="S9" s="224" t="s">
        <v>214</v>
      </c>
      <c r="T9" s="224" t="s">
        <v>233</v>
      </c>
      <c r="U9" s="224">
        <v>0.625</v>
      </c>
      <c r="V9" s="224">
        <f>ROUND(E9*U9,2)</f>
        <v>5.25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63" t="s">
        <v>1058</v>
      </c>
      <c r="D10" s="261"/>
      <c r="E10" s="262">
        <v>1.4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848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63" t="s">
        <v>1059</v>
      </c>
      <c r="D11" s="261"/>
      <c r="E11" s="262">
        <v>1.8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848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63" t="s">
        <v>1060</v>
      </c>
      <c r="D12" s="261"/>
      <c r="E12" s="262">
        <v>2.6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848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63" t="s">
        <v>1060</v>
      </c>
      <c r="D13" s="261"/>
      <c r="E13" s="262">
        <v>2.6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848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2</v>
      </c>
      <c r="B14" s="234" t="s">
        <v>1061</v>
      </c>
      <c r="C14" s="248" t="s">
        <v>1062</v>
      </c>
      <c r="D14" s="235" t="s">
        <v>241</v>
      </c>
      <c r="E14" s="236">
        <v>2.8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0.36</v>
      </c>
      <c r="Q14" s="224">
        <f>ROUND(E14*P14,2)</f>
        <v>1.01</v>
      </c>
      <c r="R14" s="224"/>
      <c r="S14" s="224" t="s">
        <v>214</v>
      </c>
      <c r="T14" s="224" t="s">
        <v>233</v>
      </c>
      <c r="U14" s="224">
        <v>1.2270000000000001</v>
      </c>
      <c r="V14" s="224">
        <f>ROUND(E14*U14,2)</f>
        <v>3.44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63" t="s">
        <v>1063</v>
      </c>
      <c r="D15" s="261"/>
      <c r="E15" s="262">
        <v>1.2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848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63" t="s">
        <v>1064</v>
      </c>
      <c r="D16" s="261"/>
      <c r="E16" s="262">
        <v>1.6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848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0">
        <v>3</v>
      </c>
      <c r="B17" s="241" t="s">
        <v>1065</v>
      </c>
      <c r="C17" s="250" t="s">
        <v>1066</v>
      </c>
      <c r="D17" s="242" t="s">
        <v>264</v>
      </c>
      <c r="E17" s="243">
        <v>40</v>
      </c>
      <c r="F17" s="244"/>
      <c r="G17" s="245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233</v>
      </c>
      <c r="U17" s="224">
        <v>0.20300000000000001</v>
      </c>
      <c r="V17" s="224">
        <f>ROUND(E17*U17,2)</f>
        <v>8.1199999999999992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0">
        <v>4</v>
      </c>
      <c r="B18" s="241" t="s">
        <v>1067</v>
      </c>
      <c r="C18" s="250" t="s">
        <v>1068</v>
      </c>
      <c r="D18" s="242" t="s">
        <v>1069</v>
      </c>
      <c r="E18" s="243">
        <v>20</v>
      </c>
      <c r="F18" s="244"/>
      <c r="G18" s="245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214</v>
      </c>
      <c r="T18" s="224" t="s">
        <v>233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234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33">
        <v>5</v>
      </c>
      <c r="B19" s="234" t="s">
        <v>1070</v>
      </c>
      <c r="C19" s="248" t="s">
        <v>1071</v>
      </c>
      <c r="D19" s="235" t="s">
        <v>261</v>
      </c>
      <c r="E19" s="236">
        <v>1.6</v>
      </c>
      <c r="F19" s="237"/>
      <c r="G19" s="238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1.0699999999999999E-2</v>
      </c>
      <c r="O19" s="224">
        <f>ROUND(E19*N19,2)</f>
        <v>0.02</v>
      </c>
      <c r="P19" s="224">
        <v>0</v>
      </c>
      <c r="Q19" s="224">
        <f>ROUND(E19*P19,2)</f>
        <v>0</v>
      </c>
      <c r="R19" s="224"/>
      <c r="S19" s="224" t="s">
        <v>214</v>
      </c>
      <c r="T19" s="224" t="s">
        <v>233</v>
      </c>
      <c r="U19" s="224">
        <v>0.90800000000000003</v>
      </c>
      <c r="V19" s="224">
        <f>ROUND(E19*U19,2)</f>
        <v>1.45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234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63" t="s">
        <v>1072</v>
      </c>
      <c r="D20" s="261"/>
      <c r="E20" s="262">
        <v>0.4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848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/>
      <c r="B21" s="222"/>
      <c r="C21" s="263" t="s">
        <v>1072</v>
      </c>
      <c r="D21" s="261"/>
      <c r="E21" s="262">
        <v>0.4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848</v>
      </c>
      <c r="AH21" s="204">
        <v>0</v>
      </c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63" t="s">
        <v>1072</v>
      </c>
      <c r="D22" s="261"/>
      <c r="E22" s="262">
        <v>0.4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848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63" t="s">
        <v>1072</v>
      </c>
      <c r="D23" s="261"/>
      <c r="E23" s="262">
        <v>0.4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848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33">
        <v>6</v>
      </c>
      <c r="B24" s="234" t="s">
        <v>1073</v>
      </c>
      <c r="C24" s="248" t="s">
        <v>1074</v>
      </c>
      <c r="D24" s="235" t="s">
        <v>261</v>
      </c>
      <c r="E24" s="236">
        <v>19.2</v>
      </c>
      <c r="F24" s="237"/>
      <c r="G24" s="238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2.478E-2</v>
      </c>
      <c r="O24" s="224">
        <f>ROUND(E24*N24,2)</f>
        <v>0.48</v>
      </c>
      <c r="P24" s="224">
        <v>0</v>
      </c>
      <c r="Q24" s="224">
        <f>ROUND(E24*P24,2)</f>
        <v>0</v>
      </c>
      <c r="R24" s="224"/>
      <c r="S24" s="224" t="s">
        <v>214</v>
      </c>
      <c r="T24" s="224" t="s">
        <v>233</v>
      </c>
      <c r="U24" s="224">
        <v>0.54700000000000004</v>
      </c>
      <c r="V24" s="224">
        <f>ROUND(E24*U24,2)</f>
        <v>10.5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234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63" t="s">
        <v>1075</v>
      </c>
      <c r="D25" s="261"/>
      <c r="E25" s="262">
        <v>1.2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848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63" t="s">
        <v>1076</v>
      </c>
      <c r="D26" s="261"/>
      <c r="E26" s="262">
        <v>0.6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848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63" t="s">
        <v>1076</v>
      </c>
      <c r="D27" s="261"/>
      <c r="E27" s="262">
        <v>0.6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848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63" t="s">
        <v>1075</v>
      </c>
      <c r="D28" s="261"/>
      <c r="E28" s="262">
        <v>1.2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848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1"/>
      <c r="B29" s="222"/>
      <c r="C29" s="263" t="s">
        <v>1077</v>
      </c>
      <c r="D29" s="261"/>
      <c r="E29" s="262">
        <v>1.8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848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63" t="s">
        <v>1075</v>
      </c>
      <c r="D30" s="261"/>
      <c r="E30" s="262">
        <v>1.2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848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63" t="s">
        <v>1076</v>
      </c>
      <c r="D31" s="261"/>
      <c r="E31" s="262">
        <v>0.6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848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63" t="s">
        <v>1076</v>
      </c>
      <c r="D32" s="261"/>
      <c r="E32" s="262">
        <v>0.6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848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1"/>
      <c r="B33" s="222"/>
      <c r="C33" s="263" t="s">
        <v>1076</v>
      </c>
      <c r="D33" s="261"/>
      <c r="E33" s="262">
        <v>0.6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848</v>
      </c>
      <c r="AH33" s="204">
        <v>0</v>
      </c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63" t="s">
        <v>1076</v>
      </c>
      <c r="D34" s="261"/>
      <c r="E34" s="262">
        <v>0.6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848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/>
      <c r="B35" s="222"/>
      <c r="C35" s="263" t="s">
        <v>1075</v>
      </c>
      <c r="D35" s="261"/>
      <c r="E35" s="262">
        <v>1.2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848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63" t="s">
        <v>1075</v>
      </c>
      <c r="D36" s="261"/>
      <c r="E36" s="262">
        <v>1.2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848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1"/>
      <c r="B37" s="222"/>
      <c r="C37" s="263" t="s">
        <v>1075</v>
      </c>
      <c r="D37" s="261"/>
      <c r="E37" s="262">
        <v>1.2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848</v>
      </c>
      <c r="AH37" s="204">
        <v>0</v>
      </c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63" t="s">
        <v>1075</v>
      </c>
      <c r="D38" s="261"/>
      <c r="E38" s="262">
        <v>1.2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848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21"/>
      <c r="B39" s="222"/>
      <c r="C39" s="263" t="s">
        <v>1075</v>
      </c>
      <c r="D39" s="261"/>
      <c r="E39" s="262">
        <v>1.2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848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63" t="s">
        <v>1076</v>
      </c>
      <c r="D40" s="261"/>
      <c r="E40" s="262">
        <v>0.6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848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63" t="s">
        <v>1076</v>
      </c>
      <c r="D41" s="261"/>
      <c r="E41" s="262">
        <v>0.6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848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63" t="s">
        <v>1076</v>
      </c>
      <c r="D42" s="261"/>
      <c r="E42" s="262">
        <v>0.6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848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1"/>
      <c r="B43" s="222"/>
      <c r="C43" s="263" t="s">
        <v>1075</v>
      </c>
      <c r="D43" s="261"/>
      <c r="E43" s="262">
        <v>1.2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848</v>
      </c>
      <c r="AH43" s="204">
        <v>0</v>
      </c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63" t="s">
        <v>1076</v>
      </c>
      <c r="D44" s="261"/>
      <c r="E44" s="262">
        <v>0.6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848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1"/>
      <c r="B45" s="222"/>
      <c r="C45" s="263" t="s">
        <v>1076</v>
      </c>
      <c r="D45" s="261"/>
      <c r="E45" s="262">
        <v>0.6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848</v>
      </c>
      <c r="AH45" s="204">
        <v>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33">
        <v>7</v>
      </c>
      <c r="B46" s="234" t="s">
        <v>1078</v>
      </c>
      <c r="C46" s="248" t="s">
        <v>1079</v>
      </c>
      <c r="D46" s="235" t="s">
        <v>845</v>
      </c>
      <c r="E46" s="236">
        <v>38.28</v>
      </c>
      <c r="F46" s="237"/>
      <c r="G46" s="238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233</v>
      </c>
      <c r="U46" s="224">
        <v>1.548</v>
      </c>
      <c r="V46" s="224">
        <f>ROUND(E46*U46,2)</f>
        <v>59.26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63" t="s">
        <v>1080</v>
      </c>
      <c r="D47" s="261"/>
      <c r="E47" s="262">
        <v>6.6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848</v>
      </c>
      <c r="AH47" s="204">
        <v>0</v>
      </c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63" t="s">
        <v>1081</v>
      </c>
      <c r="D48" s="261"/>
      <c r="E48" s="262">
        <v>31.68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848</v>
      </c>
      <c r="AH48" s="204">
        <v>0</v>
      </c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33">
        <v>8</v>
      </c>
      <c r="B49" s="234" t="s">
        <v>1082</v>
      </c>
      <c r="C49" s="248" t="s">
        <v>1083</v>
      </c>
      <c r="D49" s="235" t="s">
        <v>845</v>
      </c>
      <c r="E49" s="236">
        <v>562.5</v>
      </c>
      <c r="F49" s="237"/>
      <c r="G49" s="238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214</v>
      </c>
      <c r="T49" s="224" t="s">
        <v>233</v>
      </c>
      <c r="U49" s="224">
        <v>9.2999999999999999E-2</v>
      </c>
      <c r="V49" s="224">
        <f>ROUND(E49*U49,2)</f>
        <v>52.31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234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63" t="s">
        <v>1084</v>
      </c>
      <c r="D50" s="261"/>
      <c r="E50" s="262">
        <v>562.5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848</v>
      </c>
      <c r="AH50" s="204">
        <v>0</v>
      </c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ht="22.5" outlineLevel="1" x14ac:dyDescent="0.2">
      <c r="A51" s="233">
        <v>9</v>
      </c>
      <c r="B51" s="234" t="s">
        <v>1085</v>
      </c>
      <c r="C51" s="248" t="s">
        <v>1086</v>
      </c>
      <c r="D51" s="235" t="s">
        <v>845</v>
      </c>
      <c r="E51" s="236">
        <v>327</v>
      </c>
      <c r="F51" s="237"/>
      <c r="G51" s="238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214</v>
      </c>
      <c r="T51" s="224" t="s">
        <v>233</v>
      </c>
      <c r="U51" s="224">
        <v>0.16</v>
      </c>
      <c r="V51" s="224">
        <f>ROUND(E51*U51,2)</f>
        <v>52.32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234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63" t="s">
        <v>1087</v>
      </c>
      <c r="D52" s="261"/>
      <c r="E52" s="262">
        <v>213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848</v>
      </c>
      <c r="AH52" s="204">
        <v>0</v>
      </c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63" t="s">
        <v>1088</v>
      </c>
      <c r="D53" s="261"/>
      <c r="E53" s="262">
        <v>114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848</v>
      </c>
      <c r="AH53" s="204">
        <v>0</v>
      </c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33">
        <v>10</v>
      </c>
      <c r="B54" s="234" t="s">
        <v>1089</v>
      </c>
      <c r="C54" s="248" t="s">
        <v>1090</v>
      </c>
      <c r="D54" s="235" t="s">
        <v>845</v>
      </c>
      <c r="E54" s="236">
        <v>540</v>
      </c>
      <c r="F54" s="237"/>
      <c r="G54" s="238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214</v>
      </c>
      <c r="T54" s="224" t="s">
        <v>233</v>
      </c>
      <c r="U54" s="224">
        <v>8.4000000000000005E-2</v>
      </c>
      <c r="V54" s="224">
        <f>ROUND(E54*U54,2)</f>
        <v>45.36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234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63" t="s">
        <v>1091</v>
      </c>
      <c r="D55" s="261"/>
      <c r="E55" s="262">
        <v>426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848</v>
      </c>
      <c r="AH55" s="204">
        <v>0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1"/>
      <c r="B56" s="222"/>
      <c r="C56" s="263" t="s">
        <v>1088</v>
      </c>
      <c r="D56" s="261"/>
      <c r="E56" s="262">
        <v>114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848</v>
      </c>
      <c r="AH56" s="204">
        <v>0</v>
      </c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33">
        <v>11</v>
      </c>
      <c r="B57" s="234" t="s">
        <v>1092</v>
      </c>
      <c r="C57" s="248" t="s">
        <v>1093</v>
      </c>
      <c r="D57" s="235" t="s">
        <v>845</v>
      </c>
      <c r="E57" s="236">
        <v>213</v>
      </c>
      <c r="F57" s="237"/>
      <c r="G57" s="238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214</v>
      </c>
      <c r="T57" s="224" t="s">
        <v>215</v>
      </c>
      <c r="U57" s="224">
        <v>3.5329999999999999</v>
      </c>
      <c r="V57" s="224">
        <f>ROUND(E57*U57,2)</f>
        <v>752.53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21"/>
      <c r="B58" s="222"/>
      <c r="C58" s="263" t="s">
        <v>1087</v>
      </c>
      <c r="D58" s="261"/>
      <c r="E58" s="262">
        <v>213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848</v>
      </c>
      <c r="AH58" s="204">
        <v>0</v>
      </c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33">
        <v>12</v>
      </c>
      <c r="B59" s="234" t="s">
        <v>1094</v>
      </c>
      <c r="C59" s="248" t="s">
        <v>1095</v>
      </c>
      <c r="D59" s="235" t="s">
        <v>241</v>
      </c>
      <c r="E59" s="236">
        <v>2370</v>
      </c>
      <c r="F59" s="237"/>
      <c r="G59" s="238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9.8999999999999999E-4</v>
      </c>
      <c r="O59" s="224">
        <f>ROUND(E59*N59,2)</f>
        <v>2.35</v>
      </c>
      <c r="P59" s="224">
        <v>0</v>
      </c>
      <c r="Q59" s="224">
        <f>ROUND(E59*P59,2)</f>
        <v>0</v>
      </c>
      <c r="R59" s="224"/>
      <c r="S59" s="224" t="s">
        <v>214</v>
      </c>
      <c r="T59" s="224" t="s">
        <v>215</v>
      </c>
      <c r="U59" s="224">
        <v>0.23599999999999999</v>
      </c>
      <c r="V59" s="224">
        <f>ROUND(E59*U59,2)</f>
        <v>559.32000000000005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234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63" t="s">
        <v>1096</v>
      </c>
      <c r="D60" s="261"/>
      <c r="E60" s="262">
        <v>240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848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63" t="s">
        <v>1097</v>
      </c>
      <c r="D61" s="261"/>
      <c r="E61" s="262">
        <v>2130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848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33">
        <v>13</v>
      </c>
      <c r="B62" s="234" t="s">
        <v>1098</v>
      </c>
      <c r="C62" s="248" t="s">
        <v>1099</v>
      </c>
      <c r="D62" s="235" t="s">
        <v>241</v>
      </c>
      <c r="E62" s="236">
        <v>2370</v>
      </c>
      <c r="F62" s="237"/>
      <c r="G62" s="238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214</v>
      </c>
      <c r="T62" s="224" t="s">
        <v>233</v>
      </c>
      <c r="U62" s="224">
        <v>7.0000000000000007E-2</v>
      </c>
      <c r="V62" s="224">
        <f>ROUND(E62*U62,2)</f>
        <v>165.9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63" t="s">
        <v>1096</v>
      </c>
      <c r="D63" s="261"/>
      <c r="E63" s="262">
        <v>240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848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21"/>
      <c r="B64" s="222"/>
      <c r="C64" s="263" t="s">
        <v>1097</v>
      </c>
      <c r="D64" s="261"/>
      <c r="E64" s="262">
        <v>2130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848</v>
      </c>
      <c r="AH64" s="204">
        <v>0</v>
      </c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33">
        <v>14</v>
      </c>
      <c r="B65" s="234" t="s">
        <v>1100</v>
      </c>
      <c r="C65" s="248" t="s">
        <v>1101</v>
      </c>
      <c r="D65" s="235" t="s">
        <v>845</v>
      </c>
      <c r="E65" s="236">
        <v>213</v>
      </c>
      <c r="F65" s="237"/>
      <c r="G65" s="238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214</v>
      </c>
      <c r="T65" s="224" t="s">
        <v>233</v>
      </c>
      <c r="U65" s="224">
        <v>0.34499999999999997</v>
      </c>
      <c r="V65" s="224">
        <f>ROUND(E65*U65,2)</f>
        <v>73.489999999999995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234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21"/>
      <c r="B66" s="222"/>
      <c r="C66" s="263" t="s">
        <v>1087</v>
      </c>
      <c r="D66" s="261"/>
      <c r="E66" s="262">
        <v>213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848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ht="22.5" outlineLevel="1" x14ac:dyDescent="0.2">
      <c r="A67" s="233">
        <v>15</v>
      </c>
      <c r="B67" s="234" t="s">
        <v>1102</v>
      </c>
      <c r="C67" s="248" t="s">
        <v>1103</v>
      </c>
      <c r="D67" s="235" t="s">
        <v>845</v>
      </c>
      <c r="E67" s="236">
        <v>108</v>
      </c>
      <c r="F67" s="237"/>
      <c r="G67" s="238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214</v>
      </c>
      <c r="T67" s="224" t="s">
        <v>233</v>
      </c>
      <c r="U67" s="224">
        <v>1.0999999999999999E-2</v>
      </c>
      <c r="V67" s="224">
        <f>ROUND(E67*U67,2)</f>
        <v>1.19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234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1"/>
      <c r="B68" s="222"/>
      <c r="C68" s="263" t="s">
        <v>1104</v>
      </c>
      <c r="D68" s="261"/>
      <c r="E68" s="262">
        <v>85.2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848</v>
      </c>
      <c r="AH68" s="204">
        <v>0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21"/>
      <c r="B69" s="222"/>
      <c r="C69" s="263" t="s">
        <v>1105</v>
      </c>
      <c r="D69" s="261"/>
      <c r="E69" s="262">
        <v>22.8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848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0">
        <v>16</v>
      </c>
      <c r="B70" s="241" t="s">
        <v>1106</v>
      </c>
      <c r="C70" s="250" t="s">
        <v>1107</v>
      </c>
      <c r="D70" s="242" t="s">
        <v>845</v>
      </c>
      <c r="E70" s="243">
        <v>108</v>
      </c>
      <c r="F70" s="244"/>
      <c r="G70" s="245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214</v>
      </c>
      <c r="T70" s="224" t="s">
        <v>233</v>
      </c>
      <c r="U70" s="224">
        <v>8.9999999999999993E-3</v>
      </c>
      <c r="V70" s="224">
        <f>ROUND(E70*U70,2)</f>
        <v>0.97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33">
        <v>17</v>
      </c>
      <c r="B71" s="234" t="s">
        <v>1108</v>
      </c>
      <c r="C71" s="248" t="s">
        <v>1109</v>
      </c>
      <c r="D71" s="235" t="s">
        <v>845</v>
      </c>
      <c r="E71" s="236">
        <v>766.8</v>
      </c>
      <c r="F71" s="237"/>
      <c r="G71" s="238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0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214</v>
      </c>
      <c r="T71" s="224" t="s">
        <v>233</v>
      </c>
      <c r="U71" s="224">
        <v>0.20200000000000001</v>
      </c>
      <c r="V71" s="224">
        <f>ROUND(E71*U71,2)</f>
        <v>154.88999999999999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234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21"/>
      <c r="B72" s="222"/>
      <c r="C72" s="249" t="s">
        <v>1110</v>
      </c>
      <c r="D72" s="239"/>
      <c r="E72" s="239"/>
      <c r="F72" s="239"/>
      <c r="G72" s="239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218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1"/>
      <c r="B73" s="222"/>
      <c r="C73" s="263" t="s">
        <v>1111</v>
      </c>
      <c r="D73" s="261"/>
      <c r="E73" s="262">
        <v>227.2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848</v>
      </c>
      <c r="AH73" s="204">
        <v>0</v>
      </c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1"/>
      <c r="B74" s="222"/>
      <c r="C74" s="263" t="s">
        <v>1112</v>
      </c>
      <c r="D74" s="261"/>
      <c r="E74" s="262">
        <v>539.6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848</v>
      </c>
      <c r="AH74" s="204">
        <v>0</v>
      </c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ht="22.5" outlineLevel="1" x14ac:dyDescent="0.2">
      <c r="A75" s="233">
        <v>18</v>
      </c>
      <c r="B75" s="234" t="s">
        <v>1113</v>
      </c>
      <c r="C75" s="248" t="s">
        <v>1114</v>
      </c>
      <c r="D75" s="235" t="s">
        <v>845</v>
      </c>
      <c r="E75" s="236">
        <v>71</v>
      </c>
      <c r="F75" s="237"/>
      <c r="G75" s="238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1.7</v>
      </c>
      <c r="O75" s="224">
        <f>ROUND(E75*N75,2)</f>
        <v>120.7</v>
      </c>
      <c r="P75" s="224">
        <v>0</v>
      </c>
      <c r="Q75" s="224">
        <f>ROUND(E75*P75,2)</f>
        <v>0</v>
      </c>
      <c r="R75" s="224"/>
      <c r="S75" s="224" t="s">
        <v>214</v>
      </c>
      <c r="T75" s="224" t="s">
        <v>233</v>
      </c>
      <c r="U75" s="224">
        <v>1.587</v>
      </c>
      <c r="V75" s="224">
        <f>ROUND(E75*U75,2)</f>
        <v>112.68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234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21"/>
      <c r="B76" s="222"/>
      <c r="C76" s="263" t="s">
        <v>1115</v>
      </c>
      <c r="D76" s="261"/>
      <c r="E76" s="262">
        <v>71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848</v>
      </c>
      <c r="AH76" s="204">
        <v>0</v>
      </c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33">
        <v>19</v>
      </c>
      <c r="B77" s="234" t="s">
        <v>1116</v>
      </c>
      <c r="C77" s="248" t="s">
        <v>1117</v>
      </c>
      <c r="D77" s="235" t="s">
        <v>241</v>
      </c>
      <c r="E77" s="236">
        <v>2370</v>
      </c>
      <c r="F77" s="237"/>
      <c r="G77" s="238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214</v>
      </c>
      <c r="T77" s="224" t="s">
        <v>233</v>
      </c>
      <c r="U77" s="224">
        <v>2.1000000000000001E-2</v>
      </c>
      <c r="V77" s="224">
        <f>ROUND(E77*U77,2)</f>
        <v>49.77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234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21"/>
      <c r="B78" s="222"/>
      <c r="C78" s="263" t="s">
        <v>1118</v>
      </c>
      <c r="D78" s="261"/>
      <c r="E78" s="262">
        <v>2130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848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21"/>
      <c r="B79" s="222"/>
      <c r="C79" s="263" t="s">
        <v>1119</v>
      </c>
      <c r="D79" s="261"/>
      <c r="E79" s="262">
        <v>240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848</v>
      </c>
      <c r="AH79" s="204">
        <v>0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33">
        <v>20</v>
      </c>
      <c r="B80" s="234" t="s">
        <v>1120</v>
      </c>
      <c r="C80" s="248" t="s">
        <v>1121</v>
      </c>
      <c r="D80" s="235" t="s">
        <v>241</v>
      </c>
      <c r="E80" s="236">
        <v>360</v>
      </c>
      <c r="F80" s="237"/>
      <c r="G80" s="238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</v>
      </c>
      <c r="O80" s="224">
        <f>ROUND(E80*N80,2)</f>
        <v>0</v>
      </c>
      <c r="P80" s="224">
        <v>0</v>
      </c>
      <c r="Q80" s="224">
        <f>ROUND(E80*P80,2)</f>
        <v>0</v>
      </c>
      <c r="R80" s="224"/>
      <c r="S80" s="224" t="s">
        <v>214</v>
      </c>
      <c r="T80" s="224" t="s">
        <v>233</v>
      </c>
      <c r="U80" s="224">
        <v>1.2999999999999999E-2</v>
      </c>
      <c r="V80" s="224">
        <f>ROUND(E80*U80,2)</f>
        <v>4.68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234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1"/>
      <c r="B81" s="222"/>
      <c r="C81" s="263" t="s">
        <v>1122</v>
      </c>
      <c r="D81" s="261"/>
      <c r="E81" s="262">
        <v>284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848</v>
      </c>
      <c r="AH81" s="204">
        <v>0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21"/>
      <c r="B82" s="222"/>
      <c r="C82" s="263" t="s">
        <v>1123</v>
      </c>
      <c r="D82" s="261"/>
      <c r="E82" s="262">
        <v>76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848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33">
        <v>21</v>
      </c>
      <c r="B83" s="234" t="s">
        <v>1124</v>
      </c>
      <c r="C83" s="248" t="s">
        <v>1125</v>
      </c>
      <c r="D83" s="235" t="s">
        <v>241</v>
      </c>
      <c r="E83" s="236">
        <v>2370</v>
      </c>
      <c r="F83" s="237"/>
      <c r="G83" s="238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0</v>
      </c>
      <c r="O83" s="224">
        <f>ROUND(E83*N83,2)</f>
        <v>0</v>
      </c>
      <c r="P83" s="224">
        <v>0</v>
      </c>
      <c r="Q83" s="224">
        <f>ROUND(E83*P83,2)</f>
        <v>0</v>
      </c>
      <c r="R83" s="224"/>
      <c r="S83" s="224" t="s">
        <v>214</v>
      </c>
      <c r="T83" s="224" t="s">
        <v>233</v>
      </c>
      <c r="U83" s="224">
        <v>0.05</v>
      </c>
      <c r="V83" s="224">
        <f>ROUND(E83*U83,2)</f>
        <v>118.5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234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1"/>
      <c r="B84" s="222"/>
      <c r="C84" s="263" t="s">
        <v>1118</v>
      </c>
      <c r="D84" s="261"/>
      <c r="E84" s="262">
        <v>2130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848</v>
      </c>
      <c r="AH84" s="204">
        <v>0</v>
      </c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63" t="s">
        <v>1119</v>
      </c>
      <c r="D85" s="261"/>
      <c r="E85" s="262">
        <v>240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848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33">
        <v>22</v>
      </c>
      <c r="B86" s="234" t="s">
        <v>1126</v>
      </c>
      <c r="C86" s="248" t="s">
        <v>1127</v>
      </c>
      <c r="D86" s="235" t="s">
        <v>845</v>
      </c>
      <c r="E86" s="236">
        <v>108</v>
      </c>
      <c r="F86" s="237"/>
      <c r="G86" s="238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</v>
      </c>
      <c r="O86" s="224">
        <f>ROUND(E86*N86,2)</f>
        <v>0</v>
      </c>
      <c r="P86" s="224">
        <v>0</v>
      </c>
      <c r="Q86" s="224">
        <f>ROUND(E86*P86,2)</f>
        <v>0</v>
      </c>
      <c r="R86" s="224"/>
      <c r="S86" s="224" t="s">
        <v>214</v>
      </c>
      <c r="T86" s="224" t="s">
        <v>233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234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1"/>
      <c r="B87" s="222"/>
      <c r="C87" s="263" t="s">
        <v>1104</v>
      </c>
      <c r="D87" s="261"/>
      <c r="E87" s="262">
        <v>85.2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848</v>
      </c>
      <c r="AH87" s="204">
        <v>0</v>
      </c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21"/>
      <c r="B88" s="222"/>
      <c r="C88" s="263" t="s">
        <v>1105</v>
      </c>
      <c r="D88" s="261"/>
      <c r="E88" s="262">
        <v>22.8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848</v>
      </c>
      <c r="AH88" s="204">
        <v>0</v>
      </c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0">
        <v>23</v>
      </c>
      <c r="B89" s="241" t="s">
        <v>1128</v>
      </c>
      <c r="C89" s="250" t="s">
        <v>1129</v>
      </c>
      <c r="D89" s="242" t="s">
        <v>277</v>
      </c>
      <c r="E89" s="243">
        <v>4</v>
      </c>
      <c r="F89" s="244"/>
      <c r="G89" s="245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0.02</v>
      </c>
      <c r="O89" s="224">
        <f>ROUND(E89*N89,2)</f>
        <v>0.08</v>
      </c>
      <c r="P89" s="224">
        <v>0</v>
      </c>
      <c r="Q89" s="224">
        <f>ROUND(E89*P89,2)</f>
        <v>0</v>
      </c>
      <c r="R89" s="224"/>
      <c r="S89" s="224" t="s">
        <v>221</v>
      </c>
      <c r="T89" s="224" t="s">
        <v>233</v>
      </c>
      <c r="U89" s="224">
        <v>0</v>
      </c>
      <c r="V89" s="224">
        <f>ROUND(E89*U89,2)</f>
        <v>0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234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ht="22.5" outlineLevel="1" x14ac:dyDescent="0.2">
      <c r="A90" s="240">
        <v>24</v>
      </c>
      <c r="B90" s="241" t="s">
        <v>1130</v>
      </c>
      <c r="C90" s="250" t="s">
        <v>1131</v>
      </c>
      <c r="D90" s="242" t="s">
        <v>261</v>
      </c>
      <c r="E90" s="243">
        <v>8</v>
      </c>
      <c r="F90" s="244"/>
      <c r="G90" s="245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7.26E-3</v>
      </c>
      <c r="O90" s="224">
        <f>ROUND(E90*N90,2)</f>
        <v>0.06</v>
      </c>
      <c r="P90" s="224">
        <v>0</v>
      </c>
      <c r="Q90" s="224">
        <f>ROUND(E90*P90,2)</f>
        <v>0</v>
      </c>
      <c r="R90" s="224"/>
      <c r="S90" s="224" t="s">
        <v>221</v>
      </c>
      <c r="T90" s="224" t="s">
        <v>215</v>
      </c>
      <c r="U90" s="224">
        <v>1.321</v>
      </c>
      <c r="V90" s="224">
        <f>ROUND(E90*U90,2)</f>
        <v>10.57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234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33">
        <v>25</v>
      </c>
      <c r="B91" s="234" t="s">
        <v>1132</v>
      </c>
      <c r="C91" s="248" t="s">
        <v>1133</v>
      </c>
      <c r="D91" s="235" t="s">
        <v>241</v>
      </c>
      <c r="E91" s="236">
        <v>2370</v>
      </c>
      <c r="F91" s="237"/>
      <c r="G91" s="238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0</v>
      </c>
      <c r="O91" s="224">
        <f>ROUND(E91*N91,2)</f>
        <v>0</v>
      </c>
      <c r="P91" s="224">
        <v>0</v>
      </c>
      <c r="Q91" s="224">
        <f>ROUND(E91*P91,2)</f>
        <v>0</v>
      </c>
      <c r="R91" s="224"/>
      <c r="S91" s="224" t="s">
        <v>221</v>
      </c>
      <c r="T91" s="224" t="s">
        <v>233</v>
      </c>
      <c r="U91" s="224">
        <v>0.08</v>
      </c>
      <c r="V91" s="224">
        <f>ROUND(E91*U91,2)</f>
        <v>189.6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234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1"/>
      <c r="B92" s="222"/>
      <c r="C92" s="263" t="s">
        <v>1118</v>
      </c>
      <c r="D92" s="261"/>
      <c r="E92" s="262">
        <v>2130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848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21"/>
      <c r="B93" s="222"/>
      <c r="C93" s="263" t="s">
        <v>1119</v>
      </c>
      <c r="D93" s="261"/>
      <c r="E93" s="262">
        <v>240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848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40">
        <v>26</v>
      </c>
      <c r="B94" s="241" t="s">
        <v>1134</v>
      </c>
      <c r="C94" s="250" t="s">
        <v>1135</v>
      </c>
      <c r="D94" s="242" t="s">
        <v>450</v>
      </c>
      <c r="E94" s="243">
        <v>250</v>
      </c>
      <c r="F94" s="244"/>
      <c r="G94" s="245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1E-3</v>
      </c>
      <c r="O94" s="224">
        <f>ROUND(E94*N94,2)</f>
        <v>0.25</v>
      </c>
      <c r="P94" s="224">
        <v>0</v>
      </c>
      <c r="Q94" s="224">
        <f>ROUND(E94*P94,2)</f>
        <v>0</v>
      </c>
      <c r="R94" s="224" t="s">
        <v>495</v>
      </c>
      <c r="S94" s="224" t="s">
        <v>214</v>
      </c>
      <c r="T94" s="224" t="s">
        <v>298</v>
      </c>
      <c r="U94" s="224">
        <v>0</v>
      </c>
      <c r="V94" s="224">
        <f>ROUND(E94*U94,2)</f>
        <v>0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248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x14ac:dyDescent="0.2">
      <c r="A95" s="227" t="s">
        <v>209</v>
      </c>
      <c r="B95" s="228" t="s">
        <v>107</v>
      </c>
      <c r="C95" s="247" t="s">
        <v>108</v>
      </c>
      <c r="D95" s="229"/>
      <c r="E95" s="230"/>
      <c r="F95" s="231"/>
      <c r="G95" s="232">
        <f>SUMIF(AG96:AG98,"&lt;&gt;NOR",G96:G98)</f>
        <v>0</v>
      </c>
      <c r="H95" s="226"/>
      <c r="I95" s="226">
        <f>SUM(I96:I98)</f>
        <v>0</v>
      </c>
      <c r="J95" s="226"/>
      <c r="K95" s="226">
        <f>SUM(K96:K98)</f>
        <v>0</v>
      </c>
      <c r="L95" s="226"/>
      <c r="M95" s="226">
        <f>SUM(M96:M98)</f>
        <v>0</v>
      </c>
      <c r="N95" s="226"/>
      <c r="O95" s="226">
        <f>SUM(O96:O98)</f>
        <v>40.76</v>
      </c>
      <c r="P95" s="226"/>
      <c r="Q95" s="226">
        <f>SUM(Q96:Q98)</f>
        <v>0</v>
      </c>
      <c r="R95" s="226"/>
      <c r="S95" s="226"/>
      <c r="T95" s="226"/>
      <c r="U95" s="226"/>
      <c r="V95" s="226">
        <f>SUM(V96:V98)</f>
        <v>61.02</v>
      </c>
      <c r="W95" s="226"/>
      <c r="AG95" t="s">
        <v>210</v>
      </c>
    </row>
    <row r="96" spans="1:60" outlineLevel="1" x14ac:dyDescent="0.2">
      <c r="A96" s="233">
        <v>27</v>
      </c>
      <c r="B96" s="234" t="s">
        <v>1136</v>
      </c>
      <c r="C96" s="248" t="s">
        <v>1137</v>
      </c>
      <c r="D96" s="235" t="s">
        <v>845</v>
      </c>
      <c r="E96" s="236">
        <v>36</v>
      </c>
      <c r="F96" s="237"/>
      <c r="G96" s="238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1.1322000000000001</v>
      </c>
      <c r="O96" s="224">
        <f>ROUND(E96*N96,2)</f>
        <v>40.76</v>
      </c>
      <c r="P96" s="224">
        <v>0</v>
      </c>
      <c r="Q96" s="224">
        <f>ROUND(E96*P96,2)</f>
        <v>0</v>
      </c>
      <c r="R96" s="224"/>
      <c r="S96" s="224" t="s">
        <v>214</v>
      </c>
      <c r="T96" s="224" t="s">
        <v>233</v>
      </c>
      <c r="U96" s="224">
        <v>1.6950000000000001</v>
      </c>
      <c r="V96" s="224">
        <f>ROUND(E96*U96,2)</f>
        <v>61.02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234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1"/>
      <c r="B97" s="222"/>
      <c r="C97" s="263" t="s">
        <v>1138</v>
      </c>
      <c r="D97" s="261"/>
      <c r="E97" s="262">
        <v>28.4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848</v>
      </c>
      <c r="AH97" s="204">
        <v>0</v>
      </c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1"/>
      <c r="B98" s="222"/>
      <c r="C98" s="263" t="s">
        <v>1139</v>
      </c>
      <c r="D98" s="261"/>
      <c r="E98" s="262">
        <v>7.6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848</v>
      </c>
      <c r="AH98" s="204">
        <v>0</v>
      </c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x14ac:dyDescent="0.2">
      <c r="A99" s="227" t="s">
        <v>209</v>
      </c>
      <c r="B99" s="228" t="s">
        <v>109</v>
      </c>
      <c r="C99" s="247" t="s">
        <v>110</v>
      </c>
      <c r="D99" s="229"/>
      <c r="E99" s="230"/>
      <c r="F99" s="231"/>
      <c r="G99" s="232">
        <f>SUMIF(AG100:AG105,"&lt;&gt;NOR",G100:G105)</f>
        <v>0</v>
      </c>
      <c r="H99" s="226"/>
      <c r="I99" s="226">
        <f>SUM(I100:I105)</f>
        <v>0</v>
      </c>
      <c r="J99" s="226"/>
      <c r="K99" s="226">
        <f>SUM(K100:K105)</f>
        <v>0</v>
      </c>
      <c r="L99" s="226"/>
      <c r="M99" s="226">
        <f>SUM(M100:M105)</f>
        <v>0</v>
      </c>
      <c r="N99" s="226"/>
      <c r="O99" s="226">
        <f>SUM(O100:O105)</f>
        <v>6.98</v>
      </c>
      <c r="P99" s="226"/>
      <c r="Q99" s="226">
        <f>SUM(Q100:Q105)</f>
        <v>0</v>
      </c>
      <c r="R99" s="226"/>
      <c r="S99" s="226"/>
      <c r="T99" s="226"/>
      <c r="U99" s="226"/>
      <c r="V99" s="226">
        <f>SUM(V100:V105)</f>
        <v>1.6800000000000002</v>
      </c>
      <c r="W99" s="226"/>
      <c r="AG99" t="s">
        <v>210</v>
      </c>
    </row>
    <row r="100" spans="1:60" ht="22.5" outlineLevel="1" x14ac:dyDescent="0.2">
      <c r="A100" s="240">
        <v>28</v>
      </c>
      <c r="B100" s="241" t="s">
        <v>1140</v>
      </c>
      <c r="C100" s="250" t="s">
        <v>1141</v>
      </c>
      <c r="D100" s="242" t="s">
        <v>255</v>
      </c>
      <c r="E100" s="243">
        <v>4</v>
      </c>
      <c r="F100" s="244"/>
      <c r="G100" s="245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1.1000000000000001</v>
      </c>
      <c r="O100" s="224">
        <f>ROUND(E100*N100,2)</f>
        <v>4.4000000000000004</v>
      </c>
      <c r="P100" s="224">
        <v>0</v>
      </c>
      <c r="Q100" s="224">
        <f>ROUND(E100*P100,2)</f>
        <v>0</v>
      </c>
      <c r="R100" s="224"/>
      <c r="S100" s="224" t="s">
        <v>214</v>
      </c>
      <c r="T100" s="224" t="s">
        <v>233</v>
      </c>
      <c r="U100" s="224">
        <v>0.16300000000000001</v>
      </c>
      <c r="V100" s="224">
        <f>ROUND(E100*U100,2)</f>
        <v>0.65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234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ht="22.5" outlineLevel="1" x14ac:dyDescent="0.2">
      <c r="A101" s="233">
        <v>29</v>
      </c>
      <c r="B101" s="234" t="s">
        <v>1142</v>
      </c>
      <c r="C101" s="248" t="s">
        <v>1143</v>
      </c>
      <c r="D101" s="235" t="s">
        <v>241</v>
      </c>
      <c r="E101" s="236">
        <v>8.4</v>
      </c>
      <c r="F101" s="237"/>
      <c r="G101" s="238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0.30764000000000002</v>
      </c>
      <c r="O101" s="224">
        <f>ROUND(E101*N101,2)</f>
        <v>2.58</v>
      </c>
      <c r="P101" s="224">
        <v>0</v>
      </c>
      <c r="Q101" s="224">
        <f>ROUND(E101*P101,2)</f>
        <v>0</v>
      </c>
      <c r="R101" s="224"/>
      <c r="S101" s="224" t="s">
        <v>221</v>
      </c>
      <c r="T101" s="224" t="s">
        <v>215</v>
      </c>
      <c r="U101" s="224">
        <v>0.123</v>
      </c>
      <c r="V101" s="224">
        <f>ROUND(E101*U101,2)</f>
        <v>1.03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234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21"/>
      <c r="B102" s="222"/>
      <c r="C102" s="263" t="s">
        <v>1058</v>
      </c>
      <c r="D102" s="261"/>
      <c r="E102" s="262">
        <v>1.4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848</v>
      </c>
      <c r="AH102" s="204">
        <v>0</v>
      </c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21"/>
      <c r="B103" s="222"/>
      <c r="C103" s="263" t="s">
        <v>1059</v>
      </c>
      <c r="D103" s="261"/>
      <c r="E103" s="262">
        <v>1.8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848</v>
      </c>
      <c r="AH103" s="204">
        <v>0</v>
      </c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1"/>
      <c r="B104" s="222"/>
      <c r="C104" s="263" t="s">
        <v>1060</v>
      </c>
      <c r="D104" s="261"/>
      <c r="E104" s="262">
        <v>2.6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848</v>
      </c>
      <c r="AH104" s="204">
        <v>0</v>
      </c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21"/>
      <c r="B105" s="222"/>
      <c r="C105" s="263" t="s">
        <v>1060</v>
      </c>
      <c r="D105" s="261"/>
      <c r="E105" s="262">
        <v>2.6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848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x14ac:dyDescent="0.2">
      <c r="A106" s="227" t="s">
        <v>209</v>
      </c>
      <c r="B106" s="228" t="s">
        <v>117</v>
      </c>
      <c r="C106" s="247" t="s">
        <v>118</v>
      </c>
      <c r="D106" s="229"/>
      <c r="E106" s="230"/>
      <c r="F106" s="231"/>
      <c r="G106" s="232">
        <f>SUMIF(AG107:AG148,"&lt;&gt;NOR",G107:G148)</f>
        <v>0</v>
      </c>
      <c r="H106" s="226"/>
      <c r="I106" s="226">
        <f>SUM(I107:I148)</f>
        <v>0</v>
      </c>
      <c r="J106" s="226"/>
      <c r="K106" s="226">
        <f>SUM(K107:K148)</f>
        <v>0</v>
      </c>
      <c r="L106" s="226"/>
      <c r="M106" s="226">
        <f>SUM(M107:M148)</f>
        <v>0</v>
      </c>
      <c r="N106" s="226"/>
      <c r="O106" s="226">
        <f>SUM(O107:O148)</f>
        <v>0.58000000000000007</v>
      </c>
      <c r="P106" s="226"/>
      <c r="Q106" s="226">
        <f>SUM(Q107:Q148)</f>
        <v>0</v>
      </c>
      <c r="R106" s="226"/>
      <c r="S106" s="226"/>
      <c r="T106" s="226"/>
      <c r="U106" s="226"/>
      <c r="V106" s="226">
        <f>SUM(V107:V148)</f>
        <v>113.03999999999999</v>
      </c>
      <c r="W106" s="226"/>
      <c r="AG106" t="s">
        <v>210</v>
      </c>
    </row>
    <row r="107" spans="1:60" outlineLevel="1" x14ac:dyDescent="0.2">
      <c r="A107" s="240">
        <v>30</v>
      </c>
      <c r="B107" s="241" t="s">
        <v>1144</v>
      </c>
      <c r="C107" s="250" t="s">
        <v>1145</v>
      </c>
      <c r="D107" s="242" t="s">
        <v>261</v>
      </c>
      <c r="E107" s="243">
        <v>338</v>
      </c>
      <c r="F107" s="244"/>
      <c r="G107" s="245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0</v>
      </c>
      <c r="O107" s="224">
        <f>ROUND(E107*N107,2)</f>
        <v>0</v>
      </c>
      <c r="P107" s="224">
        <v>0</v>
      </c>
      <c r="Q107" s="224">
        <f>ROUND(E107*P107,2)</f>
        <v>0</v>
      </c>
      <c r="R107" s="224"/>
      <c r="S107" s="224" t="s">
        <v>214</v>
      </c>
      <c r="T107" s="224" t="s">
        <v>233</v>
      </c>
      <c r="U107" s="224">
        <v>3.2000000000000001E-2</v>
      </c>
      <c r="V107" s="224">
        <f>ROUND(E107*U107,2)</f>
        <v>10.82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234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40">
        <v>31</v>
      </c>
      <c r="B108" s="241" t="s">
        <v>1146</v>
      </c>
      <c r="C108" s="250" t="s">
        <v>1147</v>
      </c>
      <c r="D108" s="242" t="s">
        <v>261</v>
      </c>
      <c r="E108" s="243">
        <v>211</v>
      </c>
      <c r="F108" s="244"/>
      <c r="G108" s="245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0</v>
      </c>
      <c r="O108" s="224">
        <f>ROUND(E108*N108,2)</f>
        <v>0</v>
      </c>
      <c r="P108" s="224">
        <v>0</v>
      </c>
      <c r="Q108" s="224">
        <f>ROUND(E108*P108,2)</f>
        <v>0</v>
      </c>
      <c r="R108" s="224"/>
      <c r="S108" s="224" t="s">
        <v>214</v>
      </c>
      <c r="T108" s="224" t="s">
        <v>233</v>
      </c>
      <c r="U108" s="224">
        <v>3.4000000000000002E-2</v>
      </c>
      <c r="V108" s="224">
        <f>ROUND(E108*U108,2)</f>
        <v>7.17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234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40">
        <v>32</v>
      </c>
      <c r="B109" s="241" t="s">
        <v>1148</v>
      </c>
      <c r="C109" s="250" t="s">
        <v>1149</v>
      </c>
      <c r="D109" s="242" t="s">
        <v>261</v>
      </c>
      <c r="E109" s="243">
        <v>70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0</v>
      </c>
      <c r="O109" s="224">
        <f>ROUND(E109*N109,2)</f>
        <v>0</v>
      </c>
      <c r="P109" s="224">
        <v>0</v>
      </c>
      <c r="Q109" s="224">
        <f>ROUND(E109*P109,2)</f>
        <v>0</v>
      </c>
      <c r="R109" s="224"/>
      <c r="S109" s="224" t="s">
        <v>214</v>
      </c>
      <c r="T109" s="224" t="s">
        <v>233</v>
      </c>
      <c r="U109" s="224">
        <v>3.5999999999999997E-2</v>
      </c>
      <c r="V109" s="224">
        <f>ROUND(E109*U109,2)</f>
        <v>2.52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234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33</v>
      </c>
      <c r="B110" s="241" t="s">
        <v>1150</v>
      </c>
      <c r="C110" s="250" t="s">
        <v>1151</v>
      </c>
      <c r="D110" s="242" t="s">
        <v>261</v>
      </c>
      <c r="E110" s="243">
        <v>90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214</v>
      </c>
      <c r="T110" s="224" t="s">
        <v>233</v>
      </c>
      <c r="U110" s="224">
        <v>3.7999999999999999E-2</v>
      </c>
      <c r="V110" s="224">
        <f>ROUND(E110*U110,2)</f>
        <v>3.42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234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40">
        <v>34</v>
      </c>
      <c r="B111" s="241" t="s">
        <v>1152</v>
      </c>
      <c r="C111" s="250" t="s">
        <v>1153</v>
      </c>
      <c r="D111" s="242" t="s">
        <v>232</v>
      </c>
      <c r="E111" s="243">
        <v>40</v>
      </c>
      <c r="F111" s="244"/>
      <c r="G111" s="245">
        <f>ROUND(E111*F111,2)</f>
        <v>0</v>
      </c>
      <c r="H111" s="225"/>
      <c r="I111" s="224">
        <f>ROUND(E111*H111,2)</f>
        <v>0</v>
      </c>
      <c r="J111" s="225"/>
      <c r="K111" s="224">
        <f>ROUND(E111*J111,2)</f>
        <v>0</v>
      </c>
      <c r="L111" s="224">
        <v>21</v>
      </c>
      <c r="M111" s="224">
        <f>G111*(1+L111/100)</f>
        <v>0</v>
      </c>
      <c r="N111" s="224">
        <v>0</v>
      </c>
      <c r="O111" s="224">
        <f>ROUND(E111*N111,2)</f>
        <v>0</v>
      </c>
      <c r="P111" s="224">
        <v>0</v>
      </c>
      <c r="Q111" s="224">
        <f>ROUND(E111*P111,2)</f>
        <v>0</v>
      </c>
      <c r="R111" s="224"/>
      <c r="S111" s="224" t="s">
        <v>214</v>
      </c>
      <c r="T111" s="224" t="s">
        <v>233</v>
      </c>
      <c r="U111" s="224">
        <v>0.156</v>
      </c>
      <c r="V111" s="224">
        <f>ROUND(E111*U111,2)</f>
        <v>6.24</v>
      </c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234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40">
        <v>35</v>
      </c>
      <c r="B112" s="241" t="s">
        <v>1154</v>
      </c>
      <c r="C112" s="250" t="s">
        <v>1155</v>
      </c>
      <c r="D112" s="242" t="s">
        <v>232</v>
      </c>
      <c r="E112" s="243">
        <v>15</v>
      </c>
      <c r="F112" s="244"/>
      <c r="G112" s="245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0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214</v>
      </c>
      <c r="T112" s="224" t="s">
        <v>233</v>
      </c>
      <c r="U112" s="224">
        <v>0.16632</v>
      </c>
      <c r="V112" s="224">
        <f>ROUND(E112*U112,2)</f>
        <v>2.4900000000000002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234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40">
        <v>36</v>
      </c>
      <c r="B113" s="241" t="s">
        <v>1156</v>
      </c>
      <c r="C113" s="250" t="s">
        <v>1157</v>
      </c>
      <c r="D113" s="242" t="s">
        <v>232</v>
      </c>
      <c r="E113" s="243">
        <v>6</v>
      </c>
      <c r="F113" s="244"/>
      <c r="G113" s="245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</v>
      </c>
      <c r="O113" s="224">
        <f>ROUND(E113*N113,2)</f>
        <v>0</v>
      </c>
      <c r="P113" s="224">
        <v>0</v>
      </c>
      <c r="Q113" s="224">
        <f>ROUND(E113*P113,2)</f>
        <v>0</v>
      </c>
      <c r="R113" s="224"/>
      <c r="S113" s="224" t="s">
        <v>214</v>
      </c>
      <c r="T113" s="224" t="s">
        <v>233</v>
      </c>
      <c r="U113" s="224">
        <v>0.17807999999999999</v>
      </c>
      <c r="V113" s="224">
        <f>ROUND(E113*U113,2)</f>
        <v>1.07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234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40">
        <v>37</v>
      </c>
      <c r="B114" s="241" t="s">
        <v>1158</v>
      </c>
      <c r="C114" s="250" t="s">
        <v>1159</v>
      </c>
      <c r="D114" s="242" t="s">
        <v>232</v>
      </c>
      <c r="E114" s="243">
        <v>7</v>
      </c>
      <c r="F114" s="244"/>
      <c r="G114" s="245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214</v>
      </c>
      <c r="T114" s="224" t="s">
        <v>233</v>
      </c>
      <c r="U114" s="224">
        <v>0.19728000000000001</v>
      </c>
      <c r="V114" s="224">
        <f>ROUND(E114*U114,2)</f>
        <v>1.38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234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40">
        <v>38</v>
      </c>
      <c r="B115" s="241" t="s">
        <v>1160</v>
      </c>
      <c r="C115" s="250" t="s">
        <v>1161</v>
      </c>
      <c r="D115" s="242" t="s">
        <v>232</v>
      </c>
      <c r="E115" s="243">
        <v>1</v>
      </c>
      <c r="F115" s="244"/>
      <c r="G115" s="245">
        <f>ROUND(E115*F115,2)</f>
        <v>0</v>
      </c>
      <c r="H115" s="225"/>
      <c r="I115" s="224">
        <f>ROUND(E115*H115,2)</f>
        <v>0</v>
      </c>
      <c r="J115" s="225"/>
      <c r="K115" s="224">
        <f>ROUND(E115*J115,2)</f>
        <v>0</v>
      </c>
      <c r="L115" s="224">
        <v>21</v>
      </c>
      <c r="M115" s="224">
        <f>G115*(1+L115/100)</f>
        <v>0</v>
      </c>
      <c r="N115" s="224">
        <v>0.11178</v>
      </c>
      <c r="O115" s="224">
        <f>ROUND(E115*N115,2)</f>
        <v>0.11</v>
      </c>
      <c r="P115" s="224">
        <v>0</v>
      </c>
      <c r="Q115" s="224">
        <f>ROUND(E115*P115,2)</f>
        <v>0</v>
      </c>
      <c r="R115" s="224"/>
      <c r="S115" s="224" t="s">
        <v>214</v>
      </c>
      <c r="T115" s="224" t="s">
        <v>233</v>
      </c>
      <c r="U115" s="224">
        <v>0.86299999999999999</v>
      </c>
      <c r="V115" s="224">
        <f>ROUND(E115*U115,2)</f>
        <v>0.86</v>
      </c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234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40">
        <v>39</v>
      </c>
      <c r="B116" s="241" t="s">
        <v>477</v>
      </c>
      <c r="C116" s="250" t="s">
        <v>478</v>
      </c>
      <c r="D116" s="242" t="s">
        <v>261</v>
      </c>
      <c r="E116" s="243">
        <v>710</v>
      </c>
      <c r="F116" s="244"/>
      <c r="G116" s="245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214</v>
      </c>
      <c r="T116" s="224" t="s">
        <v>233</v>
      </c>
      <c r="U116" s="224">
        <v>6.2E-2</v>
      </c>
      <c r="V116" s="224">
        <f>ROUND(E116*U116,2)</f>
        <v>44.02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234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40">
        <v>40</v>
      </c>
      <c r="B117" s="241" t="s">
        <v>481</v>
      </c>
      <c r="C117" s="250" t="s">
        <v>482</v>
      </c>
      <c r="D117" s="242" t="s">
        <v>232</v>
      </c>
      <c r="E117" s="243">
        <v>10</v>
      </c>
      <c r="F117" s="244"/>
      <c r="G117" s="245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3.0000000000000001E-5</v>
      </c>
      <c r="O117" s="224">
        <f>ROUND(E117*N117,2)</f>
        <v>0</v>
      </c>
      <c r="P117" s="224">
        <v>0</v>
      </c>
      <c r="Q117" s="224">
        <f>ROUND(E117*P117,2)</f>
        <v>0</v>
      </c>
      <c r="R117" s="224"/>
      <c r="S117" s="224" t="s">
        <v>214</v>
      </c>
      <c r="T117" s="224" t="s">
        <v>233</v>
      </c>
      <c r="U117" s="224">
        <v>0.22700000000000001</v>
      </c>
      <c r="V117" s="224">
        <f>ROUND(E117*U117,2)</f>
        <v>2.27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234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40">
        <v>41</v>
      </c>
      <c r="B118" s="241" t="s">
        <v>1162</v>
      </c>
      <c r="C118" s="250" t="s">
        <v>1163</v>
      </c>
      <c r="D118" s="242" t="s">
        <v>1164</v>
      </c>
      <c r="E118" s="243">
        <v>1</v>
      </c>
      <c r="F118" s="244"/>
      <c r="G118" s="245">
        <f>ROUND(E118*F118,2)</f>
        <v>0</v>
      </c>
      <c r="H118" s="225"/>
      <c r="I118" s="224">
        <f>ROUND(E118*H118,2)</f>
        <v>0</v>
      </c>
      <c r="J118" s="225"/>
      <c r="K118" s="224">
        <f>ROUND(E118*J118,2)</f>
        <v>0</v>
      </c>
      <c r="L118" s="224">
        <v>21</v>
      </c>
      <c r="M118" s="224">
        <f>G118*(1+L118/100)</f>
        <v>0</v>
      </c>
      <c r="N118" s="224">
        <v>0</v>
      </c>
      <c r="O118" s="224">
        <f>ROUND(E118*N118,2)</f>
        <v>0</v>
      </c>
      <c r="P118" s="224">
        <v>0</v>
      </c>
      <c r="Q118" s="224">
        <f>ROUND(E118*P118,2)</f>
        <v>0</v>
      </c>
      <c r="R118" s="224"/>
      <c r="S118" s="224" t="s">
        <v>214</v>
      </c>
      <c r="T118" s="224" t="s">
        <v>233</v>
      </c>
      <c r="U118" s="224">
        <v>5.99</v>
      </c>
      <c r="V118" s="224">
        <f>ROUND(E118*U118,2)</f>
        <v>5.99</v>
      </c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234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40">
        <v>42</v>
      </c>
      <c r="B119" s="241" t="s">
        <v>488</v>
      </c>
      <c r="C119" s="250" t="s">
        <v>489</v>
      </c>
      <c r="D119" s="242" t="s">
        <v>261</v>
      </c>
      <c r="E119" s="243">
        <v>710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0</v>
      </c>
      <c r="O119" s="224">
        <f>ROUND(E119*N119,2)</f>
        <v>0</v>
      </c>
      <c r="P119" s="224">
        <v>0</v>
      </c>
      <c r="Q119" s="224">
        <f>ROUND(E119*P119,2)</f>
        <v>0</v>
      </c>
      <c r="R119" s="224"/>
      <c r="S119" s="224" t="s">
        <v>214</v>
      </c>
      <c r="T119" s="224" t="s">
        <v>233</v>
      </c>
      <c r="U119" s="224">
        <v>1.9E-2</v>
      </c>
      <c r="V119" s="224">
        <f>ROUND(E119*U119,2)</f>
        <v>13.49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234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40">
        <v>43</v>
      </c>
      <c r="B120" s="241" t="s">
        <v>1165</v>
      </c>
      <c r="C120" s="250" t="s">
        <v>1166</v>
      </c>
      <c r="D120" s="242" t="s">
        <v>232</v>
      </c>
      <c r="E120" s="243">
        <v>1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214</v>
      </c>
      <c r="T120" s="224" t="s">
        <v>233</v>
      </c>
      <c r="U120" s="224">
        <v>0.63200000000000001</v>
      </c>
      <c r="V120" s="224">
        <f>ROUND(E120*U120,2)</f>
        <v>0.63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234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ht="33.75" outlineLevel="1" x14ac:dyDescent="0.2">
      <c r="A121" s="233">
        <v>44</v>
      </c>
      <c r="B121" s="234" t="s">
        <v>1167</v>
      </c>
      <c r="C121" s="248" t="s">
        <v>1168</v>
      </c>
      <c r="D121" s="235" t="s">
        <v>261</v>
      </c>
      <c r="E121" s="236">
        <v>110</v>
      </c>
      <c r="F121" s="237"/>
      <c r="G121" s="238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3.3E-4</v>
      </c>
      <c r="O121" s="224">
        <f>ROUND(E121*N121,2)</f>
        <v>0.04</v>
      </c>
      <c r="P121" s="224">
        <v>0</v>
      </c>
      <c r="Q121" s="224">
        <f>ROUND(E121*P121,2)</f>
        <v>0</v>
      </c>
      <c r="R121" s="224"/>
      <c r="S121" s="224" t="s">
        <v>221</v>
      </c>
      <c r="T121" s="224" t="s">
        <v>215</v>
      </c>
      <c r="U121" s="224">
        <v>9.7000000000000003E-2</v>
      </c>
      <c r="V121" s="224">
        <f>ROUND(E121*U121,2)</f>
        <v>10.67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234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1"/>
      <c r="B122" s="222"/>
      <c r="C122" s="249" t="s">
        <v>1169</v>
      </c>
      <c r="D122" s="239"/>
      <c r="E122" s="239"/>
      <c r="F122" s="239"/>
      <c r="G122" s="239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218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ht="22.5" outlineLevel="1" x14ac:dyDescent="0.2">
      <c r="A123" s="240">
        <v>45</v>
      </c>
      <c r="B123" s="241" t="s">
        <v>1170</v>
      </c>
      <c r="C123" s="250" t="s">
        <v>1171</v>
      </c>
      <c r="D123" s="242" t="s">
        <v>261</v>
      </c>
      <c r="E123" s="243">
        <v>710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 t="s">
        <v>495</v>
      </c>
      <c r="S123" s="224" t="s">
        <v>214</v>
      </c>
      <c r="T123" s="224" t="s">
        <v>298</v>
      </c>
      <c r="U123" s="224">
        <v>0</v>
      </c>
      <c r="V123" s="224">
        <f>ROUND(E123*U123,2)</f>
        <v>0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248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40">
        <v>46</v>
      </c>
      <c r="B124" s="241" t="s">
        <v>1172</v>
      </c>
      <c r="C124" s="250" t="s">
        <v>1173</v>
      </c>
      <c r="D124" s="242" t="s">
        <v>261</v>
      </c>
      <c r="E124" s="243">
        <v>110</v>
      </c>
      <c r="F124" s="244"/>
      <c r="G124" s="245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0</v>
      </c>
      <c r="O124" s="224">
        <f>ROUND(E124*N124,2)</f>
        <v>0</v>
      </c>
      <c r="P124" s="224">
        <v>0</v>
      </c>
      <c r="Q124" s="224">
        <f>ROUND(E124*P124,2)</f>
        <v>0</v>
      </c>
      <c r="R124" s="224" t="s">
        <v>495</v>
      </c>
      <c r="S124" s="224" t="s">
        <v>214</v>
      </c>
      <c r="T124" s="224" t="s">
        <v>298</v>
      </c>
      <c r="U124" s="224">
        <v>0</v>
      </c>
      <c r="V124" s="224">
        <f>ROUND(E124*U124,2)</f>
        <v>0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248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ht="45" outlineLevel="1" x14ac:dyDescent="0.2">
      <c r="A125" s="240">
        <v>47</v>
      </c>
      <c r="B125" s="241" t="s">
        <v>1174</v>
      </c>
      <c r="C125" s="250" t="s">
        <v>1175</v>
      </c>
      <c r="D125" s="242" t="s">
        <v>277</v>
      </c>
      <c r="E125" s="243">
        <v>2</v>
      </c>
      <c r="F125" s="244"/>
      <c r="G125" s="245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2E-3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221</v>
      </c>
      <c r="T125" s="224" t="s">
        <v>215</v>
      </c>
      <c r="U125" s="224">
        <v>0</v>
      </c>
      <c r="V125" s="224">
        <f>ROUND(E125*U125,2)</f>
        <v>0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248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40">
        <v>48</v>
      </c>
      <c r="B126" s="241" t="s">
        <v>1176</v>
      </c>
      <c r="C126" s="250" t="s">
        <v>1177</v>
      </c>
      <c r="D126" s="242" t="s">
        <v>232</v>
      </c>
      <c r="E126" s="243">
        <v>6</v>
      </c>
      <c r="F126" s="244"/>
      <c r="G126" s="245">
        <f>ROUND(E126*F126,2)</f>
        <v>0</v>
      </c>
      <c r="H126" s="225"/>
      <c r="I126" s="224">
        <f>ROUND(E126*H126,2)</f>
        <v>0</v>
      </c>
      <c r="J126" s="225"/>
      <c r="K126" s="224">
        <f>ROUND(E126*J126,2)</f>
        <v>0</v>
      </c>
      <c r="L126" s="224">
        <v>21</v>
      </c>
      <c r="M126" s="224">
        <f>G126*(1+L126/100)</f>
        <v>0</v>
      </c>
      <c r="N126" s="224">
        <v>0</v>
      </c>
      <c r="O126" s="224">
        <f>ROUND(E126*N126,2)</f>
        <v>0</v>
      </c>
      <c r="P126" s="224">
        <v>0</v>
      </c>
      <c r="Q126" s="224">
        <f>ROUND(E126*P126,2)</f>
        <v>0</v>
      </c>
      <c r="R126" s="224"/>
      <c r="S126" s="224" t="s">
        <v>221</v>
      </c>
      <c r="T126" s="224" t="s">
        <v>298</v>
      </c>
      <c r="U126" s="224">
        <v>0</v>
      </c>
      <c r="V126" s="224">
        <f>ROUND(E126*U126,2)</f>
        <v>0</v>
      </c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248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40">
        <v>49</v>
      </c>
      <c r="B127" s="241" t="s">
        <v>1178</v>
      </c>
      <c r="C127" s="250" t="s">
        <v>1179</v>
      </c>
      <c r="D127" s="242" t="s">
        <v>232</v>
      </c>
      <c r="E127" s="243">
        <v>2</v>
      </c>
      <c r="F127" s="244"/>
      <c r="G127" s="245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0</v>
      </c>
      <c r="O127" s="224">
        <f>ROUND(E127*N127,2)</f>
        <v>0</v>
      </c>
      <c r="P127" s="224">
        <v>0</v>
      </c>
      <c r="Q127" s="224">
        <f>ROUND(E127*P127,2)</f>
        <v>0</v>
      </c>
      <c r="R127" s="224"/>
      <c r="S127" s="224" t="s">
        <v>221</v>
      </c>
      <c r="T127" s="224" t="s">
        <v>298</v>
      </c>
      <c r="U127" s="224">
        <v>0</v>
      </c>
      <c r="V127" s="224">
        <f>ROUND(E127*U127,2)</f>
        <v>0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248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40">
        <v>50</v>
      </c>
      <c r="B128" s="241" t="s">
        <v>1180</v>
      </c>
      <c r="C128" s="250" t="s">
        <v>1181</v>
      </c>
      <c r="D128" s="242" t="s">
        <v>232</v>
      </c>
      <c r="E128" s="243">
        <v>1</v>
      </c>
      <c r="F128" s="244"/>
      <c r="G128" s="245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0</v>
      </c>
      <c r="O128" s="224">
        <f>ROUND(E128*N128,2)</f>
        <v>0</v>
      </c>
      <c r="P128" s="224">
        <v>0</v>
      </c>
      <c r="Q128" s="224">
        <f>ROUND(E128*P128,2)</f>
        <v>0</v>
      </c>
      <c r="R128" s="224"/>
      <c r="S128" s="224" t="s">
        <v>221</v>
      </c>
      <c r="T128" s="224" t="s">
        <v>298</v>
      </c>
      <c r="U128" s="224">
        <v>0</v>
      </c>
      <c r="V128" s="224">
        <f>ROUND(E128*U128,2)</f>
        <v>0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248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0">
        <v>51</v>
      </c>
      <c r="B129" s="241" t="s">
        <v>1182</v>
      </c>
      <c r="C129" s="250" t="s">
        <v>1183</v>
      </c>
      <c r="D129" s="242" t="s">
        <v>232</v>
      </c>
      <c r="E129" s="243">
        <v>1</v>
      </c>
      <c r="F129" s="244"/>
      <c r="G129" s="245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0</v>
      </c>
      <c r="O129" s="224">
        <f>ROUND(E129*N129,2)</f>
        <v>0</v>
      </c>
      <c r="P129" s="224">
        <v>0</v>
      </c>
      <c r="Q129" s="224">
        <f>ROUND(E129*P129,2)</f>
        <v>0</v>
      </c>
      <c r="R129" s="224"/>
      <c r="S129" s="224" t="s">
        <v>221</v>
      </c>
      <c r="T129" s="224" t="s">
        <v>298</v>
      </c>
      <c r="U129" s="224">
        <v>0</v>
      </c>
      <c r="V129" s="224">
        <f>ROUND(E129*U129,2)</f>
        <v>0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248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ht="22.5" outlineLevel="1" x14ac:dyDescent="0.2">
      <c r="A130" s="240">
        <v>52</v>
      </c>
      <c r="B130" s="241" t="s">
        <v>1184</v>
      </c>
      <c r="C130" s="250" t="s">
        <v>1185</v>
      </c>
      <c r="D130" s="242" t="s">
        <v>232</v>
      </c>
      <c r="E130" s="243">
        <v>4</v>
      </c>
      <c r="F130" s="244"/>
      <c r="G130" s="245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0</v>
      </c>
      <c r="O130" s="224">
        <f>ROUND(E130*N130,2)</f>
        <v>0</v>
      </c>
      <c r="P130" s="224">
        <v>0</v>
      </c>
      <c r="Q130" s="224">
        <f>ROUND(E130*P130,2)</f>
        <v>0</v>
      </c>
      <c r="R130" s="224" t="s">
        <v>495</v>
      </c>
      <c r="S130" s="224" t="s">
        <v>214</v>
      </c>
      <c r="T130" s="224" t="s">
        <v>298</v>
      </c>
      <c r="U130" s="224">
        <v>0</v>
      </c>
      <c r="V130" s="224">
        <f>ROUND(E130*U130,2)</f>
        <v>0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248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ht="22.5" outlineLevel="1" x14ac:dyDescent="0.2">
      <c r="A131" s="240">
        <v>53</v>
      </c>
      <c r="B131" s="241" t="s">
        <v>1186</v>
      </c>
      <c r="C131" s="250" t="s">
        <v>1187</v>
      </c>
      <c r="D131" s="242" t="s">
        <v>232</v>
      </c>
      <c r="E131" s="243">
        <v>2</v>
      </c>
      <c r="F131" s="244"/>
      <c r="G131" s="245">
        <f>ROUND(E131*F131,2)</f>
        <v>0</v>
      </c>
      <c r="H131" s="225"/>
      <c r="I131" s="224">
        <f>ROUND(E131*H131,2)</f>
        <v>0</v>
      </c>
      <c r="J131" s="225"/>
      <c r="K131" s="224">
        <f>ROUND(E131*J131,2)</f>
        <v>0</v>
      </c>
      <c r="L131" s="224">
        <v>21</v>
      </c>
      <c r="M131" s="224">
        <f>G131*(1+L131/100)</f>
        <v>0</v>
      </c>
      <c r="N131" s="224">
        <v>0</v>
      </c>
      <c r="O131" s="224">
        <f>ROUND(E131*N131,2)</f>
        <v>0</v>
      </c>
      <c r="P131" s="224">
        <v>0</v>
      </c>
      <c r="Q131" s="224">
        <f>ROUND(E131*P131,2)</f>
        <v>0</v>
      </c>
      <c r="R131" s="224" t="s">
        <v>495</v>
      </c>
      <c r="S131" s="224" t="s">
        <v>214</v>
      </c>
      <c r="T131" s="224" t="s">
        <v>298</v>
      </c>
      <c r="U131" s="224">
        <v>0</v>
      </c>
      <c r="V131" s="224">
        <f>ROUND(E131*U131,2)</f>
        <v>0</v>
      </c>
      <c r="W131" s="22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248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ht="22.5" outlineLevel="1" x14ac:dyDescent="0.2">
      <c r="A132" s="240">
        <v>54</v>
      </c>
      <c r="B132" s="241" t="s">
        <v>1188</v>
      </c>
      <c r="C132" s="250" t="s">
        <v>1189</v>
      </c>
      <c r="D132" s="242" t="s">
        <v>232</v>
      </c>
      <c r="E132" s="243">
        <v>1</v>
      </c>
      <c r="F132" s="244"/>
      <c r="G132" s="245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4">
        <v>0</v>
      </c>
      <c r="O132" s="224">
        <f>ROUND(E132*N132,2)</f>
        <v>0</v>
      </c>
      <c r="P132" s="224">
        <v>0</v>
      </c>
      <c r="Q132" s="224">
        <f>ROUND(E132*P132,2)</f>
        <v>0</v>
      </c>
      <c r="R132" s="224" t="s">
        <v>495</v>
      </c>
      <c r="S132" s="224" t="s">
        <v>214</v>
      </c>
      <c r="T132" s="224" t="s">
        <v>298</v>
      </c>
      <c r="U132" s="224">
        <v>0</v>
      </c>
      <c r="V132" s="224">
        <f>ROUND(E132*U132,2)</f>
        <v>0</v>
      </c>
      <c r="W132" s="22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248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ht="22.5" outlineLevel="1" x14ac:dyDescent="0.2">
      <c r="A133" s="240">
        <v>55</v>
      </c>
      <c r="B133" s="241" t="s">
        <v>1190</v>
      </c>
      <c r="C133" s="250" t="s">
        <v>1191</v>
      </c>
      <c r="D133" s="242" t="s">
        <v>232</v>
      </c>
      <c r="E133" s="243">
        <v>1</v>
      </c>
      <c r="F133" s="244"/>
      <c r="G133" s="245">
        <f>ROUND(E133*F133,2)</f>
        <v>0</v>
      </c>
      <c r="H133" s="225"/>
      <c r="I133" s="224">
        <f>ROUND(E133*H133,2)</f>
        <v>0</v>
      </c>
      <c r="J133" s="225"/>
      <c r="K133" s="224">
        <f>ROUND(E133*J133,2)</f>
        <v>0</v>
      </c>
      <c r="L133" s="224">
        <v>21</v>
      </c>
      <c r="M133" s="224">
        <f>G133*(1+L133/100)</f>
        <v>0</v>
      </c>
      <c r="N133" s="224">
        <v>0</v>
      </c>
      <c r="O133" s="224">
        <f>ROUND(E133*N133,2)</f>
        <v>0</v>
      </c>
      <c r="P133" s="224">
        <v>0</v>
      </c>
      <c r="Q133" s="224">
        <f>ROUND(E133*P133,2)</f>
        <v>0</v>
      </c>
      <c r="R133" s="224" t="s">
        <v>495</v>
      </c>
      <c r="S133" s="224" t="s">
        <v>214</v>
      </c>
      <c r="T133" s="224" t="s">
        <v>298</v>
      </c>
      <c r="U133" s="224">
        <v>0</v>
      </c>
      <c r="V133" s="224">
        <f>ROUND(E133*U133,2)</f>
        <v>0</v>
      </c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248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ht="22.5" outlineLevel="1" x14ac:dyDescent="0.2">
      <c r="A134" s="240">
        <v>56</v>
      </c>
      <c r="B134" s="241" t="s">
        <v>1192</v>
      </c>
      <c r="C134" s="250" t="s">
        <v>1193</v>
      </c>
      <c r="D134" s="242" t="s">
        <v>261</v>
      </c>
      <c r="E134" s="243">
        <v>338</v>
      </c>
      <c r="F134" s="244"/>
      <c r="G134" s="245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4.8000000000000001E-4</v>
      </c>
      <c r="O134" s="224">
        <f>ROUND(E134*N134,2)</f>
        <v>0.16</v>
      </c>
      <c r="P134" s="224">
        <v>0</v>
      </c>
      <c r="Q134" s="224">
        <f>ROUND(E134*P134,2)</f>
        <v>0</v>
      </c>
      <c r="R134" s="224"/>
      <c r="S134" s="224" t="s">
        <v>221</v>
      </c>
      <c r="T134" s="224" t="s">
        <v>298</v>
      </c>
      <c r="U134" s="224">
        <v>0</v>
      </c>
      <c r="V134" s="224">
        <f>ROUND(E134*U134,2)</f>
        <v>0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248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ht="22.5" outlineLevel="1" x14ac:dyDescent="0.2">
      <c r="A135" s="240">
        <v>57</v>
      </c>
      <c r="B135" s="241" t="s">
        <v>1194</v>
      </c>
      <c r="C135" s="250" t="s">
        <v>1195</v>
      </c>
      <c r="D135" s="242" t="s">
        <v>261</v>
      </c>
      <c r="E135" s="243">
        <v>211</v>
      </c>
      <c r="F135" s="244"/>
      <c r="G135" s="245">
        <f>ROUND(E135*F135,2)</f>
        <v>0</v>
      </c>
      <c r="H135" s="225"/>
      <c r="I135" s="224">
        <f>ROUND(E135*H135,2)</f>
        <v>0</v>
      </c>
      <c r="J135" s="225"/>
      <c r="K135" s="224">
        <f>ROUND(E135*J135,2)</f>
        <v>0</v>
      </c>
      <c r="L135" s="224">
        <v>21</v>
      </c>
      <c r="M135" s="224">
        <f>G135*(1+L135/100)</f>
        <v>0</v>
      </c>
      <c r="N135" s="224">
        <v>4.8000000000000001E-4</v>
      </c>
      <c r="O135" s="224">
        <f>ROUND(E135*N135,2)</f>
        <v>0.1</v>
      </c>
      <c r="P135" s="224">
        <v>0</v>
      </c>
      <c r="Q135" s="224">
        <f>ROUND(E135*P135,2)</f>
        <v>0</v>
      </c>
      <c r="R135" s="224"/>
      <c r="S135" s="224" t="s">
        <v>221</v>
      </c>
      <c r="T135" s="224" t="s">
        <v>298</v>
      </c>
      <c r="U135" s="224">
        <v>0</v>
      </c>
      <c r="V135" s="224">
        <f>ROUND(E135*U135,2)</f>
        <v>0</v>
      </c>
      <c r="W135" s="22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248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ht="22.5" outlineLevel="1" x14ac:dyDescent="0.2">
      <c r="A136" s="240">
        <v>58</v>
      </c>
      <c r="B136" s="241" t="s">
        <v>1196</v>
      </c>
      <c r="C136" s="250" t="s">
        <v>1197</v>
      </c>
      <c r="D136" s="242" t="s">
        <v>261</v>
      </c>
      <c r="E136" s="243">
        <v>70</v>
      </c>
      <c r="F136" s="244"/>
      <c r="G136" s="245">
        <f>ROUND(E136*F136,2)</f>
        <v>0</v>
      </c>
      <c r="H136" s="225"/>
      <c r="I136" s="224">
        <f>ROUND(E136*H136,2)</f>
        <v>0</v>
      </c>
      <c r="J136" s="225"/>
      <c r="K136" s="224">
        <f>ROUND(E136*J136,2)</f>
        <v>0</v>
      </c>
      <c r="L136" s="224">
        <v>21</v>
      </c>
      <c r="M136" s="224">
        <f>G136*(1+L136/100)</f>
        <v>0</v>
      </c>
      <c r="N136" s="224">
        <v>6.8999999999999997E-4</v>
      </c>
      <c r="O136" s="224">
        <f>ROUND(E136*N136,2)</f>
        <v>0.05</v>
      </c>
      <c r="P136" s="224">
        <v>0</v>
      </c>
      <c r="Q136" s="224">
        <f>ROUND(E136*P136,2)</f>
        <v>0</v>
      </c>
      <c r="R136" s="224"/>
      <c r="S136" s="224" t="s">
        <v>221</v>
      </c>
      <c r="T136" s="224" t="s">
        <v>298</v>
      </c>
      <c r="U136" s="224">
        <v>0</v>
      </c>
      <c r="V136" s="224">
        <f>ROUND(E136*U136,2)</f>
        <v>0</v>
      </c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248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ht="22.5" outlineLevel="1" x14ac:dyDescent="0.2">
      <c r="A137" s="240">
        <v>59</v>
      </c>
      <c r="B137" s="241" t="s">
        <v>1198</v>
      </c>
      <c r="C137" s="250" t="s">
        <v>1199</v>
      </c>
      <c r="D137" s="242" t="s">
        <v>261</v>
      </c>
      <c r="E137" s="243">
        <v>90</v>
      </c>
      <c r="F137" s="244"/>
      <c r="G137" s="245">
        <f>ROUND(E137*F137,2)</f>
        <v>0</v>
      </c>
      <c r="H137" s="225"/>
      <c r="I137" s="224">
        <f>ROUND(E137*H137,2)</f>
        <v>0</v>
      </c>
      <c r="J137" s="225"/>
      <c r="K137" s="224">
        <f>ROUND(E137*J137,2)</f>
        <v>0</v>
      </c>
      <c r="L137" s="224">
        <v>21</v>
      </c>
      <c r="M137" s="224">
        <f>G137*(1+L137/100)</f>
        <v>0</v>
      </c>
      <c r="N137" s="224">
        <v>9.7999999999999997E-4</v>
      </c>
      <c r="O137" s="224">
        <f>ROUND(E137*N137,2)</f>
        <v>0.09</v>
      </c>
      <c r="P137" s="224">
        <v>0</v>
      </c>
      <c r="Q137" s="224">
        <f>ROUND(E137*P137,2)</f>
        <v>0</v>
      </c>
      <c r="R137" s="224"/>
      <c r="S137" s="224" t="s">
        <v>221</v>
      </c>
      <c r="T137" s="224" t="s">
        <v>298</v>
      </c>
      <c r="U137" s="224">
        <v>0</v>
      </c>
      <c r="V137" s="224">
        <f>ROUND(E137*U137,2)</f>
        <v>0</v>
      </c>
      <c r="W137" s="22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248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40">
        <v>60</v>
      </c>
      <c r="B138" s="241" t="s">
        <v>1200</v>
      </c>
      <c r="C138" s="250" t="s">
        <v>1201</v>
      </c>
      <c r="D138" s="242" t="s">
        <v>261</v>
      </c>
      <c r="E138" s="243">
        <v>32</v>
      </c>
      <c r="F138" s="244"/>
      <c r="G138" s="245">
        <f>ROUND(E138*F138,2)</f>
        <v>0</v>
      </c>
      <c r="H138" s="225"/>
      <c r="I138" s="224">
        <f>ROUND(E138*H138,2)</f>
        <v>0</v>
      </c>
      <c r="J138" s="225"/>
      <c r="K138" s="224">
        <f>ROUND(E138*J138,2)</f>
        <v>0</v>
      </c>
      <c r="L138" s="224">
        <v>21</v>
      </c>
      <c r="M138" s="224">
        <f>G138*(1+L138/100)</f>
        <v>0</v>
      </c>
      <c r="N138" s="224">
        <v>3.5E-4</v>
      </c>
      <c r="O138" s="224">
        <f>ROUND(E138*N138,2)</f>
        <v>0.01</v>
      </c>
      <c r="P138" s="224">
        <v>0</v>
      </c>
      <c r="Q138" s="224">
        <f>ROUND(E138*P138,2)</f>
        <v>0</v>
      </c>
      <c r="R138" s="224" t="s">
        <v>495</v>
      </c>
      <c r="S138" s="224" t="s">
        <v>214</v>
      </c>
      <c r="T138" s="224" t="s">
        <v>298</v>
      </c>
      <c r="U138" s="224">
        <v>0</v>
      </c>
      <c r="V138" s="224">
        <f>ROUND(E138*U138,2)</f>
        <v>0</v>
      </c>
      <c r="W138" s="22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248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40">
        <v>61</v>
      </c>
      <c r="B139" s="241" t="s">
        <v>1202</v>
      </c>
      <c r="C139" s="250" t="s">
        <v>1203</v>
      </c>
      <c r="D139" s="242" t="s">
        <v>232</v>
      </c>
      <c r="E139" s="243">
        <v>10</v>
      </c>
      <c r="F139" s="244"/>
      <c r="G139" s="245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1.8000000000000001E-4</v>
      </c>
      <c r="O139" s="224">
        <f>ROUND(E139*N139,2)</f>
        <v>0</v>
      </c>
      <c r="P139" s="224">
        <v>0</v>
      </c>
      <c r="Q139" s="224">
        <f>ROUND(E139*P139,2)</f>
        <v>0</v>
      </c>
      <c r="R139" s="224"/>
      <c r="S139" s="224" t="s">
        <v>221</v>
      </c>
      <c r="T139" s="224" t="s">
        <v>215</v>
      </c>
      <c r="U139" s="224">
        <v>0</v>
      </c>
      <c r="V139" s="224">
        <f>ROUND(E139*U139,2)</f>
        <v>0</v>
      </c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248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40">
        <v>62</v>
      </c>
      <c r="B140" s="241" t="s">
        <v>1204</v>
      </c>
      <c r="C140" s="250" t="s">
        <v>1205</v>
      </c>
      <c r="D140" s="242" t="s">
        <v>232</v>
      </c>
      <c r="E140" s="243">
        <v>1</v>
      </c>
      <c r="F140" s="244"/>
      <c r="G140" s="245">
        <f>ROUND(E140*F140,2)</f>
        <v>0</v>
      </c>
      <c r="H140" s="225"/>
      <c r="I140" s="224">
        <f>ROUND(E140*H140,2)</f>
        <v>0</v>
      </c>
      <c r="J140" s="225"/>
      <c r="K140" s="224">
        <f>ROUND(E140*J140,2)</f>
        <v>0</v>
      </c>
      <c r="L140" s="224">
        <v>21</v>
      </c>
      <c r="M140" s="224">
        <f>G140*(1+L140/100)</f>
        <v>0</v>
      </c>
      <c r="N140" s="224">
        <v>7.2000000000000005E-4</v>
      </c>
      <c r="O140" s="224">
        <f>ROUND(E140*N140,2)</f>
        <v>0</v>
      </c>
      <c r="P140" s="224">
        <v>0</v>
      </c>
      <c r="Q140" s="224">
        <f>ROUND(E140*P140,2)</f>
        <v>0</v>
      </c>
      <c r="R140" s="224"/>
      <c r="S140" s="224" t="s">
        <v>221</v>
      </c>
      <c r="T140" s="224" t="s">
        <v>215</v>
      </c>
      <c r="U140" s="224">
        <v>0</v>
      </c>
      <c r="V140" s="224">
        <f>ROUND(E140*U140,2)</f>
        <v>0</v>
      </c>
      <c r="W140" s="22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248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40">
        <v>63</v>
      </c>
      <c r="B141" s="241" t="s">
        <v>1206</v>
      </c>
      <c r="C141" s="250" t="s">
        <v>1207</v>
      </c>
      <c r="D141" s="242" t="s">
        <v>232</v>
      </c>
      <c r="E141" s="243">
        <v>10</v>
      </c>
      <c r="F141" s="244"/>
      <c r="G141" s="245">
        <f>ROUND(E141*F141,2)</f>
        <v>0</v>
      </c>
      <c r="H141" s="225"/>
      <c r="I141" s="224">
        <f>ROUND(E141*H141,2)</f>
        <v>0</v>
      </c>
      <c r="J141" s="225"/>
      <c r="K141" s="224">
        <f>ROUND(E141*J141,2)</f>
        <v>0</v>
      </c>
      <c r="L141" s="224">
        <v>21</v>
      </c>
      <c r="M141" s="224">
        <f>G141*(1+L141/100)</f>
        <v>0</v>
      </c>
      <c r="N141" s="224">
        <v>0</v>
      </c>
      <c r="O141" s="224">
        <f>ROUND(E141*N141,2)</f>
        <v>0</v>
      </c>
      <c r="P141" s="224">
        <v>0</v>
      </c>
      <c r="Q141" s="224">
        <f>ROUND(E141*P141,2)</f>
        <v>0</v>
      </c>
      <c r="R141" s="224"/>
      <c r="S141" s="224" t="s">
        <v>221</v>
      </c>
      <c r="T141" s="224" t="s">
        <v>298</v>
      </c>
      <c r="U141" s="224">
        <v>0</v>
      </c>
      <c r="V141" s="224">
        <f>ROUND(E141*U141,2)</f>
        <v>0</v>
      </c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248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40">
        <v>64</v>
      </c>
      <c r="B142" s="241" t="s">
        <v>1208</v>
      </c>
      <c r="C142" s="250" t="s">
        <v>1209</v>
      </c>
      <c r="D142" s="242" t="s">
        <v>232</v>
      </c>
      <c r="E142" s="243">
        <v>10</v>
      </c>
      <c r="F142" s="244"/>
      <c r="G142" s="245">
        <f>ROUND(E142*F142,2)</f>
        <v>0</v>
      </c>
      <c r="H142" s="225"/>
      <c r="I142" s="224">
        <f>ROUND(E142*H142,2)</f>
        <v>0</v>
      </c>
      <c r="J142" s="225"/>
      <c r="K142" s="224">
        <f>ROUND(E142*J142,2)</f>
        <v>0</v>
      </c>
      <c r="L142" s="224">
        <v>21</v>
      </c>
      <c r="M142" s="224">
        <f>G142*(1+L142/100)</f>
        <v>0</v>
      </c>
      <c r="N142" s="224">
        <v>0</v>
      </c>
      <c r="O142" s="224">
        <f>ROUND(E142*N142,2)</f>
        <v>0</v>
      </c>
      <c r="P142" s="224">
        <v>0</v>
      </c>
      <c r="Q142" s="224">
        <f>ROUND(E142*P142,2)</f>
        <v>0</v>
      </c>
      <c r="R142" s="224"/>
      <c r="S142" s="224" t="s">
        <v>221</v>
      </c>
      <c r="T142" s="224" t="s">
        <v>298</v>
      </c>
      <c r="U142" s="224">
        <v>0</v>
      </c>
      <c r="V142" s="224">
        <f>ROUND(E142*U142,2)</f>
        <v>0</v>
      </c>
      <c r="W142" s="22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248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40">
        <v>65</v>
      </c>
      <c r="B143" s="241" t="s">
        <v>1210</v>
      </c>
      <c r="C143" s="250" t="s">
        <v>1211</v>
      </c>
      <c r="D143" s="242" t="s">
        <v>232</v>
      </c>
      <c r="E143" s="243">
        <v>11</v>
      </c>
      <c r="F143" s="244"/>
      <c r="G143" s="245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0</v>
      </c>
      <c r="O143" s="224">
        <f>ROUND(E143*N143,2)</f>
        <v>0</v>
      </c>
      <c r="P143" s="224">
        <v>0</v>
      </c>
      <c r="Q143" s="224">
        <f>ROUND(E143*P143,2)</f>
        <v>0</v>
      </c>
      <c r="R143" s="224"/>
      <c r="S143" s="224" t="s">
        <v>221</v>
      </c>
      <c r="T143" s="224" t="s">
        <v>298</v>
      </c>
      <c r="U143" s="224">
        <v>0</v>
      </c>
      <c r="V143" s="224">
        <f>ROUND(E143*U143,2)</f>
        <v>0</v>
      </c>
      <c r="W143" s="22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248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40">
        <v>66</v>
      </c>
      <c r="B144" s="241" t="s">
        <v>1212</v>
      </c>
      <c r="C144" s="250" t="s">
        <v>1213</v>
      </c>
      <c r="D144" s="242" t="s">
        <v>232</v>
      </c>
      <c r="E144" s="243">
        <v>11</v>
      </c>
      <c r="F144" s="244"/>
      <c r="G144" s="245">
        <f>ROUND(E144*F144,2)</f>
        <v>0</v>
      </c>
      <c r="H144" s="225"/>
      <c r="I144" s="224">
        <f>ROUND(E144*H144,2)</f>
        <v>0</v>
      </c>
      <c r="J144" s="225"/>
      <c r="K144" s="224">
        <f>ROUND(E144*J144,2)</f>
        <v>0</v>
      </c>
      <c r="L144" s="224">
        <v>21</v>
      </c>
      <c r="M144" s="224">
        <f>G144*(1+L144/100)</f>
        <v>0</v>
      </c>
      <c r="N144" s="224">
        <v>8.0000000000000007E-5</v>
      </c>
      <c r="O144" s="224">
        <f>ROUND(E144*N144,2)</f>
        <v>0</v>
      </c>
      <c r="P144" s="224">
        <v>0</v>
      </c>
      <c r="Q144" s="224">
        <f>ROUND(E144*P144,2)</f>
        <v>0</v>
      </c>
      <c r="R144" s="224"/>
      <c r="S144" s="224" t="s">
        <v>221</v>
      </c>
      <c r="T144" s="224" t="s">
        <v>298</v>
      </c>
      <c r="U144" s="224">
        <v>0</v>
      </c>
      <c r="V144" s="224">
        <f>ROUND(E144*U144,2)</f>
        <v>0</v>
      </c>
      <c r="W144" s="22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248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40">
        <v>67</v>
      </c>
      <c r="B145" s="241" t="s">
        <v>1214</v>
      </c>
      <c r="C145" s="250" t="s">
        <v>1215</v>
      </c>
      <c r="D145" s="242" t="s">
        <v>232</v>
      </c>
      <c r="E145" s="243">
        <v>1</v>
      </c>
      <c r="F145" s="244"/>
      <c r="G145" s="245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2.2000000000000001E-4</v>
      </c>
      <c r="O145" s="224">
        <f>ROUND(E145*N145,2)</f>
        <v>0</v>
      </c>
      <c r="P145" s="224">
        <v>0</v>
      </c>
      <c r="Q145" s="224">
        <f>ROUND(E145*P145,2)</f>
        <v>0</v>
      </c>
      <c r="R145" s="224"/>
      <c r="S145" s="224" t="s">
        <v>221</v>
      </c>
      <c r="T145" s="224" t="s">
        <v>298</v>
      </c>
      <c r="U145" s="224">
        <v>0</v>
      </c>
      <c r="V145" s="224">
        <f>ROUND(E145*U145,2)</f>
        <v>0</v>
      </c>
      <c r="W145" s="22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248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40">
        <v>68</v>
      </c>
      <c r="B146" s="241" t="s">
        <v>1216</v>
      </c>
      <c r="C146" s="250" t="s">
        <v>1217</v>
      </c>
      <c r="D146" s="242" t="s">
        <v>232</v>
      </c>
      <c r="E146" s="243">
        <v>1</v>
      </c>
      <c r="F146" s="244"/>
      <c r="G146" s="245">
        <f>ROUND(E146*F146,2)</f>
        <v>0</v>
      </c>
      <c r="H146" s="225"/>
      <c r="I146" s="224">
        <f>ROUND(E146*H146,2)</f>
        <v>0</v>
      </c>
      <c r="J146" s="225"/>
      <c r="K146" s="224">
        <f>ROUND(E146*J146,2)</f>
        <v>0</v>
      </c>
      <c r="L146" s="224">
        <v>21</v>
      </c>
      <c r="M146" s="224">
        <f>G146*(1+L146/100)</f>
        <v>0</v>
      </c>
      <c r="N146" s="224">
        <v>1.1E-4</v>
      </c>
      <c r="O146" s="224">
        <f>ROUND(E146*N146,2)</f>
        <v>0</v>
      </c>
      <c r="P146" s="224">
        <v>0</v>
      </c>
      <c r="Q146" s="224">
        <f>ROUND(E146*P146,2)</f>
        <v>0</v>
      </c>
      <c r="R146" s="224" t="s">
        <v>495</v>
      </c>
      <c r="S146" s="224" t="s">
        <v>214</v>
      </c>
      <c r="T146" s="224" t="s">
        <v>298</v>
      </c>
      <c r="U146" s="224">
        <v>0</v>
      </c>
      <c r="V146" s="224">
        <f>ROUND(E146*U146,2)</f>
        <v>0</v>
      </c>
      <c r="W146" s="22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248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40">
        <v>69</v>
      </c>
      <c r="B147" s="241" t="s">
        <v>1218</v>
      </c>
      <c r="C147" s="250" t="s">
        <v>1219</v>
      </c>
      <c r="D147" s="242" t="s">
        <v>232</v>
      </c>
      <c r="E147" s="243">
        <v>1</v>
      </c>
      <c r="F147" s="244"/>
      <c r="G147" s="245">
        <f>ROUND(E147*F147,2)</f>
        <v>0</v>
      </c>
      <c r="H147" s="225"/>
      <c r="I147" s="224">
        <f>ROUND(E147*H147,2)</f>
        <v>0</v>
      </c>
      <c r="J147" s="225"/>
      <c r="K147" s="224">
        <f>ROUND(E147*J147,2)</f>
        <v>0</v>
      </c>
      <c r="L147" s="224">
        <v>21</v>
      </c>
      <c r="M147" s="224">
        <f>G147*(1+L147/100)</f>
        <v>0</v>
      </c>
      <c r="N147" s="224">
        <v>1.4E-2</v>
      </c>
      <c r="O147" s="224">
        <f>ROUND(E147*N147,2)</f>
        <v>0.01</v>
      </c>
      <c r="P147" s="224">
        <v>0</v>
      </c>
      <c r="Q147" s="224">
        <f>ROUND(E147*P147,2)</f>
        <v>0</v>
      </c>
      <c r="R147" s="224" t="s">
        <v>495</v>
      </c>
      <c r="S147" s="224" t="s">
        <v>214</v>
      </c>
      <c r="T147" s="224" t="s">
        <v>1220</v>
      </c>
      <c r="U147" s="224">
        <v>0</v>
      </c>
      <c r="V147" s="224">
        <f>ROUND(E147*U147,2)</f>
        <v>0</v>
      </c>
      <c r="W147" s="22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248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40">
        <v>70</v>
      </c>
      <c r="B148" s="241" t="s">
        <v>503</v>
      </c>
      <c r="C148" s="250" t="s">
        <v>1221</v>
      </c>
      <c r="D148" s="242" t="s">
        <v>232</v>
      </c>
      <c r="E148" s="243">
        <v>10</v>
      </c>
      <c r="F148" s="244"/>
      <c r="G148" s="245">
        <f>ROUND(E148*F148,2)</f>
        <v>0</v>
      </c>
      <c r="H148" s="225"/>
      <c r="I148" s="224">
        <f>ROUND(E148*H148,2)</f>
        <v>0</v>
      </c>
      <c r="J148" s="225"/>
      <c r="K148" s="224">
        <f>ROUND(E148*J148,2)</f>
        <v>0</v>
      </c>
      <c r="L148" s="224">
        <v>21</v>
      </c>
      <c r="M148" s="224">
        <f>G148*(1+L148/100)</f>
        <v>0</v>
      </c>
      <c r="N148" s="224">
        <v>6.0999999999999997E-4</v>
      </c>
      <c r="O148" s="224">
        <f>ROUND(E148*N148,2)</f>
        <v>0.01</v>
      </c>
      <c r="P148" s="224">
        <v>0</v>
      </c>
      <c r="Q148" s="224">
        <f>ROUND(E148*P148,2)</f>
        <v>0</v>
      </c>
      <c r="R148" s="224"/>
      <c r="S148" s="224" t="s">
        <v>221</v>
      </c>
      <c r="T148" s="224" t="s">
        <v>298</v>
      </c>
      <c r="U148" s="224">
        <v>0</v>
      </c>
      <c r="V148" s="224">
        <f>ROUND(E148*U148,2)</f>
        <v>0</v>
      </c>
      <c r="W148" s="22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248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x14ac:dyDescent="0.2">
      <c r="A149" s="227" t="s">
        <v>209</v>
      </c>
      <c r="B149" s="228" t="s">
        <v>121</v>
      </c>
      <c r="C149" s="247" t="s">
        <v>122</v>
      </c>
      <c r="D149" s="229"/>
      <c r="E149" s="230"/>
      <c r="F149" s="231"/>
      <c r="G149" s="232">
        <f>SUMIF(AG150:AG154,"&lt;&gt;NOR",G150:G154)</f>
        <v>0</v>
      </c>
      <c r="H149" s="226"/>
      <c r="I149" s="226">
        <f>SUM(I150:I154)</f>
        <v>0</v>
      </c>
      <c r="J149" s="226"/>
      <c r="K149" s="226">
        <f>SUM(K150:K154)</f>
        <v>0</v>
      </c>
      <c r="L149" s="226"/>
      <c r="M149" s="226">
        <f>SUM(M150:M154)</f>
        <v>0</v>
      </c>
      <c r="N149" s="226"/>
      <c r="O149" s="226">
        <f>SUM(O150:O154)</f>
        <v>0</v>
      </c>
      <c r="P149" s="226"/>
      <c r="Q149" s="226">
        <f>SUM(Q150:Q154)</f>
        <v>0</v>
      </c>
      <c r="R149" s="226"/>
      <c r="S149" s="226"/>
      <c r="T149" s="226"/>
      <c r="U149" s="226"/>
      <c r="V149" s="226">
        <f>SUM(V150:V154)</f>
        <v>2.31</v>
      </c>
      <c r="W149" s="226"/>
      <c r="AG149" t="s">
        <v>210</v>
      </c>
    </row>
    <row r="150" spans="1:60" outlineLevel="1" x14ac:dyDescent="0.2">
      <c r="A150" s="233">
        <v>71</v>
      </c>
      <c r="B150" s="234" t="s">
        <v>1222</v>
      </c>
      <c r="C150" s="248" t="s">
        <v>1223</v>
      </c>
      <c r="D150" s="235" t="s">
        <v>261</v>
      </c>
      <c r="E150" s="236">
        <v>42</v>
      </c>
      <c r="F150" s="237"/>
      <c r="G150" s="238">
        <f>ROUND(E150*F150,2)</f>
        <v>0</v>
      </c>
      <c r="H150" s="225"/>
      <c r="I150" s="224">
        <f>ROUND(E150*H150,2)</f>
        <v>0</v>
      </c>
      <c r="J150" s="225"/>
      <c r="K150" s="224">
        <f>ROUND(E150*J150,2)</f>
        <v>0</v>
      </c>
      <c r="L150" s="224">
        <v>21</v>
      </c>
      <c r="M150" s="224">
        <f>G150*(1+L150/100)</f>
        <v>0</v>
      </c>
      <c r="N150" s="224">
        <v>0</v>
      </c>
      <c r="O150" s="224">
        <f>ROUND(E150*N150,2)</f>
        <v>0</v>
      </c>
      <c r="P150" s="224">
        <v>0</v>
      </c>
      <c r="Q150" s="224">
        <f>ROUND(E150*P150,2)</f>
        <v>0</v>
      </c>
      <c r="R150" s="224"/>
      <c r="S150" s="224" t="s">
        <v>214</v>
      </c>
      <c r="T150" s="224" t="s">
        <v>233</v>
      </c>
      <c r="U150" s="224">
        <v>5.5E-2</v>
      </c>
      <c r="V150" s="224">
        <f>ROUND(E150*U150,2)</f>
        <v>2.31</v>
      </c>
      <c r="W150" s="22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234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21"/>
      <c r="B151" s="222"/>
      <c r="C151" s="263" t="s">
        <v>1224</v>
      </c>
      <c r="D151" s="261"/>
      <c r="E151" s="262">
        <v>7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848</v>
      </c>
      <c r="AH151" s="204">
        <v>0</v>
      </c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21"/>
      <c r="B152" s="222"/>
      <c r="C152" s="263" t="s">
        <v>1225</v>
      </c>
      <c r="D152" s="261"/>
      <c r="E152" s="262">
        <v>9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848</v>
      </c>
      <c r="AH152" s="204">
        <v>0</v>
      </c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1"/>
      <c r="B153" s="222"/>
      <c r="C153" s="263" t="s">
        <v>1226</v>
      </c>
      <c r="D153" s="261"/>
      <c r="E153" s="262">
        <v>13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848</v>
      </c>
      <c r="AH153" s="204">
        <v>0</v>
      </c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21"/>
      <c r="B154" s="222"/>
      <c r="C154" s="263" t="s">
        <v>1226</v>
      </c>
      <c r="D154" s="261"/>
      <c r="E154" s="262">
        <v>13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848</v>
      </c>
      <c r="AH154" s="204">
        <v>0</v>
      </c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x14ac:dyDescent="0.2">
      <c r="A155" s="227" t="s">
        <v>209</v>
      </c>
      <c r="B155" s="228" t="s">
        <v>129</v>
      </c>
      <c r="C155" s="247" t="s">
        <v>130</v>
      </c>
      <c r="D155" s="229"/>
      <c r="E155" s="230"/>
      <c r="F155" s="231"/>
      <c r="G155" s="232">
        <f>SUMIF(AG156:AG157,"&lt;&gt;NOR",G156:G157)</f>
        <v>0</v>
      </c>
      <c r="H155" s="226"/>
      <c r="I155" s="226">
        <f>SUM(I156:I157)</f>
        <v>0</v>
      </c>
      <c r="J155" s="226"/>
      <c r="K155" s="226">
        <f>SUM(K156:K157)</f>
        <v>0</v>
      </c>
      <c r="L155" s="226"/>
      <c r="M155" s="226">
        <f>SUM(M156:M157)</f>
        <v>0</v>
      </c>
      <c r="N155" s="226"/>
      <c r="O155" s="226">
        <f>SUM(O156:O157)</f>
        <v>0</v>
      </c>
      <c r="P155" s="226"/>
      <c r="Q155" s="226">
        <f>SUM(Q156:Q157)</f>
        <v>0</v>
      </c>
      <c r="R155" s="226"/>
      <c r="S155" s="226"/>
      <c r="T155" s="226"/>
      <c r="U155" s="226"/>
      <c r="V155" s="226">
        <f>SUM(V156:V157)</f>
        <v>36.43</v>
      </c>
      <c r="W155" s="226"/>
      <c r="AG155" t="s">
        <v>210</v>
      </c>
    </row>
    <row r="156" spans="1:60" outlineLevel="1" x14ac:dyDescent="0.2">
      <c r="A156" s="233">
        <v>72</v>
      </c>
      <c r="B156" s="234" t="s">
        <v>1227</v>
      </c>
      <c r="C156" s="248" t="s">
        <v>1228</v>
      </c>
      <c r="D156" s="235" t="s">
        <v>255</v>
      </c>
      <c r="E156" s="236">
        <v>172.25808000000001</v>
      </c>
      <c r="F156" s="237"/>
      <c r="G156" s="238">
        <f>ROUND(E156*F156,2)</f>
        <v>0</v>
      </c>
      <c r="H156" s="225"/>
      <c r="I156" s="224">
        <f>ROUND(E156*H156,2)</f>
        <v>0</v>
      </c>
      <c r="J156" s="225"/>
      <c r="K156" s="224">
        <f>ROUND(E156*J156,2)</f>
        <v>0</v>
      </c>
      <c r="L156" s="224">
        <v>21</v>
      </c>
      <c r="M156" s="224">
        <f>G156*(1+L156/100)</f>
        <v>0</v>
      </c>
      <c r="N156" s="224">
        <v>0</v>
      </c>
      <c r="O156" s="224">
        <f>ROUND(E156*N156,2)</f>
        <v>0</v>
      </c>
      <c r="P156" s="224">
        <v>0</v>
      </c>
      <c r="Q156" s="224">
        <f>ROUND(E156*P156,2)</f>
        <v>0</v>
      </c>
      <c r="R156" s="224"/>
      <c r="S156" s="224" t="s">
        <v>214</v>
      </c>
      <c r="T156" s="224" t="s">
        <v>233</v>
      </c>
      <c r="U156" s="224">
        <v>0.21149999999999999</v>
      </c>
      <c r="V156" s="224">
        <f>ROUND(E156*U156,2)</f>
        <v>36.43</v>
      </c>
      <c r="W156" s="22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256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21"/>
      <c r="B157" s="222"/>
      <c r="C157" s="249" t="s">
        <v>1229</v>
      </c>
      <c r="D157" s="239"/>
      <c r="E157" s="239"/>
      <c r="F157" s="239"/>
      <c r="G157" s="239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218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x14ac:dyDescent="0.2">
      <c r="A158" s="227" t="s">
        <v>209</v>
      </c>
      <c r="B158" s="228" t="s">
        <v>153</v>
      </c>
      <c r="C158" s="247" t="s">
        <v>154</v>
      </c>
      <c r="D158" s="229"/>
      <c r="E158" s="230"/>
      <c r="F158" s="231"/>
      <c r="G158" s="232">
        <f>SUMIF(AG159:AG164,"&lt;&gt;NOR",G159:G164)</f>
        <v>0</v>
      </c>
      <c r="H158" s="226"/>
      <c r="I158" s="226">
        <f>SUM(I159:I164)</f>
        <v>0</v>
      </c>
      <c r="J158" s="226"/>
      <c r="K158" s="226">
        <f>SUM(K159:K164)</f>
        <v>0</v>
      </c>
      <c r="L158" s="226"/>
      <c r="M158" s="226">
        <f>SUM(M159:M164)</f>
        <v>0</v>
      </c>
      <c r="N158" s="226"/>
      <c r="O158" s="226">
        <f>SUM(O159:O164)</f>
        <v>0.63</v>
      </c>
      <c r="P158" s="226"/>
      <c r="Q158" s="226">
        <f>SUM(Q159:Q164)</f>
        <v>0.46</v>
      </c>
      <c r="R158" s="226"/>
      <c r="S158" s="226"/>
      <c r="T158" s="226"/>
      <c r="U158" s="226"/>
      <c r="V158" s="226">
        <f>SUM(V159:V164)</f>
        <v>8.0500000000000007</v>
      </c>
      <c r="W158" s="226"/>
      <c r="AG158" t="s">
        <v>210</v>
      </c>
    </row>
    <row r="159" spans="1:60" outlineLevel="1" x14ac:dyDescent="0.2">
      <c r="A159" s="240">
        <v>73</v>
      </c>
      <c r="B159" s="241" t="s">
        <v>1230</v>
      </c>
      <c r="C159" s="250" t="s">
        <v>1231</v>
      </c>
      <c r="D159" s="242" t="s">
        <v>232</v>
      </c>
      <c r="E159" s="243">
        <v>2</v>
      </c>
      <c r="F159" s="244"/>
      <c r="G159" s="245">
        <f>ROUND(E159*F159,2)</f>
        <v>0</v>
      </c>
      <c r="H159" s="225"/>
      <c r="I159" s="224">
        <f>ROUND(E159*H159,2)</f>
        <v>0</v>
      </c>
      <c r="J159" s="225"/>
      <c r="K159" s="224">
        <f>ROUND(E159*J159,2)</f>
        <v>0</v>
      </c>
      <c r="L159" s="224">
        <v>21</v>
      </c>
      <c r="M159" s="224">
        <f>G159*(1+L159/100)</f>
        <v>0</v>
      </c>
      <c r="N159" s="224">
        <v>0.125</v>
      </c>
      <c r="O159" s="224">
        <f>ROUND(E159*N159,2)</f>
        <v>0.25</v>
      </c>
      <c r="P159" s="224">
        <v>0</v>
      </c>
      <c r="Q159" s="224">
        <f>ROUND(E159*P159,2)</f>
        <v>0</v>
      </c>
      <c r="R159" s="224"/>
      <c r="S159" s="224" t="s">
        <v>214</v>
      </c>
      <c r="T159" s="224" t="s">
        <v>215</v>
      </c>
      <c r="U159" s="224">
        <v>0.52</v>
      </c>
      <c r="V159" s="224">
        <f>ROUND(E159*U159,2)</f>
        <v>1.04</v>
      </c>
      <c r="W159" s="22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234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33">
        <v>74</v>
      </c>
      <c r="B160" s="234" t="s">
        <v>1232</v>
      </c>
      <c r="C160" s="248" t="s">
        <v>1233</v>
      </c>
      <c r="D160" s="235" t="s">
        <v>261</v>
      </c>
      <c r="E160" s="236">
        <v>9</v>
      </c>
      <c r="F160" s="237"/>
      <c r="G160" s="238">
        <f>ROUND(E160*F160,2)</f>
        <v>0</v>
      </c>
      <c r="H160" s="225"/>
      <c r="I160" s="224">
        <f>ROUND(E160*H160,2)</f>
        <v>0</v>
      </c>
      <c r="J160" s="225"/>
      <c r="K160" s="224">
        <f>ROUND(E160*J160,2)</f>
        <v>0</v>
      </c>
      <c r="L160" s="224">
        <v>21</v>
      </c>
      <c r="M160" s="224">
        <f>G160*(1+L160/100)</f>
        <v>0</v>
      </c>
      <c r="N160" s="224">
        <v>0</v>
      </c>
      <c r="O160" s="224">
        <f>ROUND(E160*N160,2)</f>
        <v>0</v>
      </c>
      <c r="P160" s="224">
        <v>9.2499999999999995E-3</v>
      </c>
      <c r="Q160" s="224">
        <f>ROUND(E160*P160,2)</f>
        <v>0.08</v>
      </c>
      <c r="R160" s="224"/>
      <c r="S160" s="224" t="s">
        <v>214</v>
      </c>
      <c r="T160" s="224" t="s">
        <v>215</v>
      </c>
      <c r="U160" s="224">
        <v>0.28699999999999998</v>
      </c>
      <c r="V160" s="224">
        <f>ROUND(E160*U160,2)</f>
        <v>2.58</v>
      </c>
      <c r="W160" s="22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234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21"/>
      <c r="B161" s="222"/>
      <c r="C161" s="263" t="s">
        <v>1234</v>
      </c>
      <c r="D161" s="261"/>
      <c r="E161" s="262">
        <v>9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848</v>
      </c>
      <c r="AH161" s="204">
        <v>0</v>
      </c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40">
        <v>75</v>
      </c>
      <c r="B162" s="241" t="s">
        <v>1235</v>
      </c>
      <c r="C162" s="250" t="s">
        <v>1236</v>
      </c>
      <c r="D162" s="242" t="s">
        <v>232</v>
      </c>
      <c r="E162" s="243">
        <v>3</v>
      </c>
      <c r="F162" s="244"/>
      <c r="G162" s="245">
        <f>ROUND(E162*F162,2)</f>
        <v>0</v>
      </c>
      <c r="H162" s="225"/>
      <c r="I162" s="224">
        <f>ROUND(E162*H162,2)</f>
        <v>0</v>
      </c>
      <c r="J162" s="225"/>
      <c r="K162" s="224">
        <f>ROUND(E162*J162,2)</f>
        <v>0</v>
      </c>
      <c r="L162" s="224">
        <v>21</v>
      </c>
      <c r="M162" s="224">
        <f>G162*(1+L162/100)</f>
        <v>0</v>
      </c>
      <c r="N162" s="224">
        <v>0.125</v>
      </c>
      <c r="O162" s="224">
        <f>ROUND(E162*N162,2)</f>
        <v>0.38</v>
      </c>
      <c r="P162" s="224">
        <v>0.125</v>
      </c>
      <c r="Q162" s="224">
        <f>ROUND(E162*P162,2)</f>
        <v>0.38</v>
      </c>
      <c r="R162" s="224"/>
      <c r="S162" s="224" t="s">
        <v>221</v>
      </c>
      <c r="T162" s="224" t="s">
        <v>233</v>
      </c>
      <c r="U162" s="224">
        <v>0.52</v>
      </c>
      <c r="V162" s="224">
        <f>ROUND(E162*U162,2)</f>
        <v>1.56</v>
      </c>
      <c r="W162" s="22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234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33">
        <v>76</v>
      </c>
      <c r="B163" s="234" t="s">
        <v>1237</v>
      </c>
      <c r="C163" s="248" t="s">
        <v>1238</v>
      </c>
      <c r="D163" s="235" t="s">
        <v>261</v>
      </c>
      <c r="E163" s="236">
        <v>7</v>
      </c>
      <c r="F163" s="237"/>
      <c r="G163" s="238">
        <f>ROUND(E163*F163,2)</f>
        <v>0</v>
      </c>
      <c r="H163" s="225"/>
      <c r="I163" s="224">
        <f>ROUND(E163*H163,2)</f>
        <v>0</v>
      </c>
      <c r="J163" s="225"/>
      <c r="K163" s="224">
        <f>ROUND(E163*J163,2)</f>
        <v>0</v>
      </c>
      <c r="L163" s="224">
        <v>21</v>
      </c>
      <c r="M163" s="224">
        <f>G163*(1+L163/100)</f>
        <v>0</v>
      </c>
      <c r="N163" s="224">
        <v>0</v>
      </c>
      <c r="O163" s="224">
        <f>ROUND(E163*N163,2)</f>
        <v>0</v>
      </c>
      <c r="P163" s="224">
        <v>0</v>
      </c>
      <c r="Q163" s="224">
        <f>ROUND(E163*P163,2)</f>
        <v>0</v>
      </c>
      <c r="R163" s="224"/>
      <c r="S163" s="224" t="s">
        <v>221</v>
      </c>
      <c r="T163" s="224" t="s">
        <v>215</v>
      </c>
      <c r="U163" s="224">
        <v>0.41</v>
      </c>
      <c r="V163" s="224">
        <f>ROUND(E163*U163,2)</f>
        <v>2.87</v>
      </c>
      <c r="W163" s="22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234</v>
      </c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21"/>
      <c r="B164" s="222"/>
      <c r="C164" s="263" t="s">
        <v>1239</v>
      </c>
      <c r="D164" s="261"/>
      <c r="E164" s="262">
        <v>7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848</v>
      </c>
      <c r="AH164" s="204">
        <v>0</v>
      </c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x14ac:dyDescent="0.2">
      <c r="A165" s="227" t="s">
        <v>209</v>
      </c>
      <c r="B165" s="228" t="s">
        <v>159</v>
      </c>
      <c r="C165" s="247" t="s">
        <v>160</v>
      </c>
      <c r="D165" s="229"/>
      <c r="E165" s="230"/>
      <c r="F165" s="231"/>
      <c r="G165" s="232">
        <f>SUMIF(AG166:AG173,"&lt;&gt;NOR",G166:G173)</f>
        <v>0</v>
      </c>
      <c r="H165" s="226"/>
      <c r="I165" s="226">
        <f>SUM(I166:I173)</f>
        <v>0</v>
      </c>
      <c r="J165" s="226"/>
      <c r="K165" s="226">
        <f>SUM(K166:K173)</f>
        <v>0</v>
      </c>
      <c r="L165" s="226"/>
      <c r="M165" s="226">
        <f>SUM(M166:M173)</f>
        <v>0</v>
      </c>
      <c r="N165" s="226"/>
      <c r="O165" s="226">
        <f>SUM(O166:O173)</f>
        <v>0.65999999999999992</v>
      </c>
      <c r="P165" s="226"/>
      <c r="Q165" s="226">
        <f>SUM(Q166:Q173)</f>
        <v>0</v>
      </c>
      <c r="R165" s="226"/>
      <c r="S165" s="226"/>
      <c r="T165" s="226"/>
      <c r="U165" s="226"/>
      <c r="V165" s="226">
        <f>SUM(V166:V173)</f>
        <v>13.41</v>
      </c>
      <c r="W165" s="226"/>
      <c r="AG165" t="s">
        <v>210</v>
      </c>
    </row>
    <row r="166" spans="1:60" outlineLevel="1" x14ac:dyDescent="0.2">
      <c r="A166" s="240">
        <v>77</v>
      </c>
      <c r="B166" s="241" t="s">
        <v>1240</v>
      </c>
      <c r="C166" s="250" t="s">
        <v>1241</v>
      </c>
      <c r="D166" s="242" t="s">
        <v>232</v>
      </c>
      <c r="E166" s="243">
        <v>10</v>
      </c>
      <c r="F166" s="244"/>
      <c r="G166" s="245">
        <f>ROUND(E166*F166,2)</f>
        <v>0</v>
      </c>
      <c r="H166" s="225"/>
      <c r="I166" s="224">
        <f>ROUND(E166*H166,2)</f>
        <v>0</v>
      </c>
      <c r="J166" s="225"/>
      <c r="K166" s="224">
        <f>ROUND(E166*J166,2)</f>
        <v>0</v>
      </c>
      <c r="L166" s="224">
        <v>21</v>
      </c>
      <c r="M166" s="224">
        <f>G166*(1+L166/100)</f>
        <v>0</v>
      </c>
      <c r="N166" s="224">
        <v>2E-3</v>
      </c>
      <c r="O166" s="224">
        <f>ROUND(E166*N166,2)</f>
        <v>0.02</v>
      </c>
      <c r="P166" s="224">
        <v>0</v>
      </c>
      <c r="Q166" s="224">
        <f>ROUND(E166*P166,2)</f>
        <v>0</v>
      </c>
      <c r="R166" s="224"/>
      <c r="S166" s="224" t="s">
        <v>221</v>
      </c>
      <c r="T166" s="224" t="s">
        <v>233</v>
      </c>
      <c r="U166" s="224">
        <v>1.0269999999999999</v>
      </c>
      <c r="V166" s="224">
        <f>ROUND(E166*U166,2)</f>
        <v>10.27</v>
      </c>
      <c r="W166" s="22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234</v>
      </c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ht="22.5" outlineLevel="1" x14ac:dyDescent="0.2">
      <c r="A167" s="240">
        <v>78</v>
      </c>
      <c r="B167" s="241" t="s">
        <v>1242</v>
      </c>
      <c r="C167" s="250" t="s">
        <v>1243</v>
      </c>
      <c r="D167" s="242" t="s">
        <v>232</v>
      </c>
      <c r="E167" s="243">
        <v>10</v>
      </c>
      <c r="F167" s="244"/>
      <c r="G167" s="245">
        <f>ROUND(E167*F167,2)</f>
        <v>0</v>
      </c>
      <c r="H167" s="225"/>
      <c r="I167" s="224">
        <f>ROUND(E167*H167,2)</f>
        <v>0</v>
      </c>
      <c r="J167" s="225"/>
      <c r="K167" s="224">
        <f>ROUND(E167*J167,2)</f>
        <v>0</v>
      </c>
      <c r="L167" s="224">
        <v>21</v>
      </c>
      <c r="M167" s="224">
        <f>G167*(1+L167/100)</f>
        <v>0</v>
      </c>
      <c r="N167" s="224">
        <v>4.4999999999999999E-4</v>
      </c>
      <c r="O167" s="224">
        <f>ROUND(E167*N167,2)</f>
        <v>0</v>
      </c>
      <c r="P167" s="224">
        <v>0</v>
      </c>
      <c r="Q167" s="224">
        <f>ROUND(E167*P167,2)</f>
        <v>0</v>
      </c>
      <c r="R167" s="224"/>
      <c r="S167" s="224" t="s">
        <v>221</v>
      </c>
      <c r="T167" s="224" t="s">
        <v>233</v>
      </c>
      <c r="U167" s="224">
        <v>0.3</v>
      </c>
      <c r="V167" s="224">
        <f>ROUND(E167*U167,2)</f>
        <v>3</v>
      </c>
      <c r="W167" s="22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234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40">
        <v>79</v>
      </c>
      <c r="B168" s="241" t="s">
        <v>1244</v>
      </c>
      <c r="C168" s="250" t="s">
        <v>1245</v>
      </c>
      <c r="D168" s="242" t="s">
        <v>277</v>
      </c>
      <c r="E168" s="243">
        <v>3</v>
      </c>
      <c r="F168" s="244"/>
      <c r="G168" s="245">
        <f>ROUND(E168*F168,2)</f>
        <v>0</v>
      </c>
      <c r="H168" s="225"/>
      <c r="I168" s="224">
        <f>ROUND(E168*H168,2)</f>
        <v>0</v>
      </c>
      <c r="J168" s="225"/>
      <c r="K168" s="224">
        <f>ROUND(E168*J168,2)</f>
        <v>0</v>
      </c>
      <c r="L168" s="224">
        <v>21</v>
      </c>
      <c r="M168" s="224">
        <f>G168*(1+L168/100)</f>
        <v>0</v>
      </c>
      <c r="N168" s="224">
        <v>0.08</v>
      </c>
      <c r="O168" s="224">
        <f>ROUND(E168*N168,2)</f>
        <v>0.24</v>
      </c>
      <c r="P168" s="224">
        <v>0</v>
      </c>
      <c r="Q168" s="224">
        <f>ROUND(E168*P168,2)</f>
        <v>0</v>
      </c>
      <c r="R168" s="224"/>
      <c r="S168" s="224" t="s">
        <v>221</v>
      </c>
      <c r="T168" s="224" t="s">
        <v>233</v>
      </c>
      <c r="U168" s="224">
        <v>0</v>
      </c>
      <c r="V168" s="224">
        <f>ROUND(E168*U168,2)</f>
        <v>0</v>
      </c>
      <c r="W168" s="22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234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40">
        <v>80</v>
      </c>
      <c r="B169" s="241" t="s">
        <v>1246</v>
      </c>
      <c r="C169" s="250" t="s">
        <v>1247</v>
      </c>
      <c r="D169" s="242" t="s">
        <v>314</v>
      </c>
      <c r="E169" s="243">
        <v>1</v>
      </c>
      <c r="F169" s="244"/>
      <c r="G169" s="245">
        <f>ROUND(E169*F169,2)</f>
        <v>0</v>
      </c>
      <c r="H169" s="225"/>
      <c r="I169" s="224">
        <f>ROUND(E169*H169,2)</f>
        <v>0</v>
      </c>
      <c r="J169" s="225"/>
      <c r="K169" s="224">
        <f>ROUND(E169*J169,2)</f>
        <v>0</v>
      </c>
      <c r="L169" s="224">
        <v>21</v>
      </c>
      <c r="M169" s="224">
        <f>G169*(1+L169/100)</f>
        <v>0</v>
      </c>
      <c r="N169" s="224">
        <v>0.1</v>
      </c>
      <c r="O169" s="224">
        <f>ROUND(E169*N169,2)</f>
        <v>0.1</v>
      </c>
      <c r="P169" s="224">
        <v>0</v>
      </c>
      <c r="Q169" s="224">
        <f>ROUND(E169*P169,2)</f>
        <v>0</v>
      </c>
      <c r="R169" s="224"/>
      <c r="S169" s="224" t="s">
        <v>221</v>
      </c>
      <c r="T169" s="224" t="s">
        <v>233</v>
      </c>
      <c r="U169" s="224">
        <v>0</v>
      </c>
      <c r="V169" s="224">
        <f>ROUND(E169*U169,2)</f>
        <v>0</v>
      </c>
      <c r="W169" s="22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234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ht="22.5" outlineLevel="1" x14ac:dyDescent="0.2">
      <c r="A170" s="240">
        <v>81</v>
      </c>
      <c r="B170" s="241" t="s">
        <v>1248</v>
      </c>
      <c r="C170" s="250" t="s">
        <v>1249</v>
      </c>
      <c r="D170" s="242" t="s">
        <v>277</v>
      </c>
      <c r="E170" s="243">
        <v>10</v>
      </c>
      <c r="F170" s="244"/>
      <c r="G170" s="245">
        <f>ROUND(E170*F170,2)</f>
        <v>0</v>
      </c>
      <c r="H170" s="225"/>
      <c r="I170" s="224">
        <f>ROUND(E170*H170,2)</f>
        <v>0</v>
      </c>
      <c r="J170" s="225"/>
      <c r="K170" s="224">
        <f>ROUND(E170*J170,2)</f>
        <v>0</v>
      </c>
      <c r="L170" s="224">
        <v>21</v>
      </c>
      <c r="M170" s="224">
        <f>G170*(1+L170/100)</f>
        <v>0</v>
      </c>
      <c r="N170" s="224">
        <v>0.01</v>
      </c>
      <c r="O170" s="224">
        <f>ROUND(E170*N170,2)</f>
        <v>0.1</v>
      </c>
      <c r="P170" s="224">
        <v>0</v>
      </c>
      <c r="Q170" s="224">
        <f>ROUND(E170*P170,2)</f>
        <v>0</v>
      </c>
      <c r="R170" s="224"/>
      <c r="S170" s="224" t="s">
        <v>221</v>
      </c>
      <c r="T170" s="224" t="s">
        <v>215</v>
      </c>
      <c r="U170" s="224">
        <v>0</v>
      </c>
      <c r="V170" s="224">
        <f>ROUND(E170*U170,2)</f>
        <v>0</v>
      </c>
      <c r="W170" s="22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248</v>
      </c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ht="22.5" outlineLevel="1" x14ac:dyDescent="0.2">
      <c r="A171" s="240">
        <v>82</v>
      </c>
      <c r="B171" s="241" t="s">
        <v>1250</v>
      </c>
      <c r="C171" s="250" t="s">
        <v>1251</v>
      </c>
      <c r="D171" s="242" t="s">
        <v>277</v>
      </c>
      <c r="E171" s="243">
        <v>10</v>
      </c>
      <c r="F171" s="244"/>
      <c r="G171" s="245">
        <f>ROUND(E171*F171,2)</f>
        <v>0</v>
      </c>
      <c r="H171" s="225"/>
      <c r="I171" s="224">
        <f>ROUND(E171*H171,2)</f>
        <v>0</v>
      </c>
      <c r="J171" s="225"/>
      <c r="K171" s="224">
        <f>ROUND(E171*J171,2)</f>
        <v>0</v>
      </c>
      <c r="L171" s="224">
        <v>21</v>
      </c>
      <c r="M171" s="224">
        <f>G171*(1+L171/100)</f>
        <v>0</v>
      </c>
      <c r="N171" s="224">
        <v>0.02</v>
      </c>
      <c r="O171" s="224">
        <f>ROUND(E171*N171,2)</f>
        <v>0.2</v>
      </c>
      <c r="P171" s="224">
        <v>0</v>
      </c>
      <c r="Q171" s="224">
        <f>ROUND(E171*P171,2)</f>
        <v>0</v>
      </c>
      <c r="R171" s="224"/>
      <c r="S171" s="224" t="s">
        <v>221</v>
      </c>
      <c r="T171" s="224" t="s">
        <v>215</v>
      </c>
      <c r="U171" s="224">
        <v>0</v>
      </c>
      <c r="V171" s="224">
        <f>ROUND(E171*U171,2)</f>
        <v>0</v>
      </c>
      <c r="W171" s="22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248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33">
        <v>83</v>
      </c>
      <c r="B172" s="234" t="s">
        <v>1252</v>
      </c>
      <c r="C172" s="248" t="s">
        <v>1253</v>
      </c>
      <c r="D172" s="235" t="s">
        <v>255</v>
      </c>
      <c r="E172" s="236">
        <v>0.66449999999999998</v>
      </c>
      <c r="F172" s="237"/>
      <c r="G172" s="238">
        <f>ROUND(E172*F172,2)</f>
        <v>0</v>
      </c>
      <c r="H172" s="225"/>
      <c r="I172" s="224">
        <f>ROUND(E172*H172,2)</f>
        <v>0</v>
      </c>
      <c r="J172" s="225"/>
      <c r="K172" s="224">
        <f>ROUND(E172*J172,2)</f>
        <v>0</v>
      </c>
      <c r="L172" s="224">
        <v>21</v>
      </c>
      <c r="M172" s="224">
        <f>G172*(1+L172/100)</f>
        <v>0</v>
      </c>
      <c r="N172" s="224">
        <v>0</v>
      </c>
      <c r="O172" s="224">
        <f>ROUND(E172*N172,2)</f>
        <v>0</v>
      </c>
      <c r="P172" s="224">
        <v>0</v>
      </c>
      <c r="Q172" s="224">
        <f>ROUND(E172*P172,2)</f>
        <v>0</v>
      </c>
      <c r="R172" s="224"/>
      <c r="S172" s="224" t="s">
        <v>221</v>
      </c>
      <c r="T172" s="224" t="s">
        <v>233</v>
      </c>
      <c r="U172" s="224">
        <v>0.21149999999999999</v>
      </c>
      <c r="V172" s="224">
        <f>ROUND(E172*U172,2)</f>
        <v>0.14000000000000001</v>
      </c>
      <c r="W172" s="22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256</v>
      </c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21"/>
      <c r="B173" s="222"/>
      <c r="C173" s="249" t="s">
        <v>1229</v>
      </c>
      <c r="D173" s="239"/>
      <c r="E173" s="239"/>
      <c r="F173" s="239"/>
      <c r="G173" s="239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218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x14ac:dyDescent="0.2">
      <c r="A174" s="227" t="s">
        <v>209</v>
      </c>
      <c r="B174" s="228" t="s">
        <v>173</v>
      </c>
      <c r="C174" s="247" t="s">
        <v>174</v>
      </c>
      <c r="D174" s="229"/>
      <c r="E174" s="230"/>
      <c r="F174" s="231"/>
      <c r="G174" s="232">
        <f>SUMIF(AG175:AG176,"&lt;&gt;NOR",G175:G176)</f>
        <v>0</v>
      </c>
      <c r="H174" s="226"/>
      <c r="I174" s="226">
        <f>SUM(I175:I176)</f>
        <v>0</v>
      </c>
      <c r="J174" s="226"/>
      <c r="K174" s="226">
        <f>SUM(K175:K176)</f>
        <v>0</v>
      </c>
      <c r="L174" s="226"/>
      <c r="M174" s="226">
        <f>SUM(M175:M176)</f>
        <v>0</v>
      </c>
      <c r="N174" s="226"/>
      <c r="O174" s="226">
        <f>SUM(O175:O176)</f>
        <v>0</v>
      </c>
      <c r="P174" s="226"/>
      <c r="Q174" s="226">
        <f>SUM(Q175:Q176)</f>
        <v>0</v>
      </c>
      <c r="R174" s="226"/>
      <c r="S174" s="226"/>
      <c r="T174" s="226"/>
      <c r="U174" s="226"/>
      <c r="V174" s="226">
        <f>SUM(V175:V176)</f>
        <v>26</v>
      </c>
      <c r="W174" s="226"/>
      <c r="AG174" t="s">
        <v>210</v>
      </c>
    </row>
    <row r="175" spans="1:60" outlineLevel="1" x14ac:dyDescent="0.2">
      <c r="A175" s="240">
        <v>84</v>
      </c>
      <c r="B175" s="241" t="s">
        <v>517</v>
      </c>
      <c r="C175" s="250" t="s">
        <v>518</v>
      </c>
      <c r="D175" s="242" t="s">
        <v>264</v>
      </c>
      <c r="E175" s="243">
        <v>20</v>
      </c>
      <c r="F175" s="244"/>
      <c r="G175" s="245">
        <f>ROUND(E175*F175,2)</f>
        <v>0</v>
      </c>
      <c r="H175" s="225"/>
      <c r="I175" s="224">
        <f>ROUND(E175*H175,2)</f>
        <v>0</v>
      </c>
      <c r="J175" s="225"/>
      <c r="K175" s="224">
        <f>ROUND(E175*J175,2)</f>
        <v>0</v>
      </c>
      <c r="L175" s="224">
        <v>21</v>
      </c>
      <c r="M175" s="224">
        <f>G175*(1+L175/100)</f>
        <v>0</v>
      </c>
      <c r="N175" s="224">
        <v>0</v>
      </c>
      <c r="O175" s="224">
        <f>ROUND(E175*N175,2)</f>
        <v>0</v>
      </c>
      <c r="P175" s="224">
        <v>0</v>
      </c>
      <c r="Q175" s="224">
        <f>ROUND(E175*P175,2)</f>
        <v>0</v>
      </c>
      <c r="R175" s="224" t="s">
        <v>265</v>
      </c>
      <c r="S175" s="224" t="s">
        <v>214</v>
      </c>
      <c r="T175" s="224" t="s">
        <v>215</v>
      </c>
      <c r="U175" s="224">
        <v>1</v>
      </c>
      <c r="V175" s="224">
        <f>ROUND(E175*U175,2)</f>
        <v>20</v>
      </c>
      <c r="W175" s="22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266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40">
        <v>85</v>
      </c>
      <c r="B176" s="241" t="s">
        <v>519</v>
      </c>
      <c r="C176" s="250" t="s">
        <v>520</v>
      </c>
      <c r="D176" s="242" t="s">
        <v>264</v>
      </c>
      <c r="E176" s="243">
        <v>6</v>
      </c>
      <c r="F176" s="244"/>
      <c r="G176" s="245">
        <f>ROUND(E176*F176,2)</f>
        <v>0</v>
      </c>
      <c r="H176" s="225"/>
      <c r="I176" s="224">
        <f>ROUND(E176*H176,2)</f>
        <v>0</v>
      </c>
      <c r="J176" s="225"/>
      <c r="K176" s="224">
        <f>ROUND(E176*J176,2)</f>
        <v>0</v>
      </c>
      <c r="L176" s="224">
        <v>21</v>
      </c>
      <c r="M176" s="224">
        <f>G176*(1+L176/100)</f>
        <v>0</v>
      </c>
      <c r="N176" s="224">
        <v>0</v>
      </c>
      <c r="O176" s="224">
        <f>ROUND(E176*N176,2)</f>
        <v>0</v>
      </c>
      <c r="P176" s="224">
        <v>0</v>
      </c>
      <c r="Q176" s="224">
        <f>ROUND(E176*P176,2)</f>
        <v>0</v>
      </c>
      <c r="R176" s="224" t="s">
        <v>265</v>
      </c>
      <c r="S176" s="224" t="s">
        <v>214</v>
      </c>
      <c r="T176" s="224" t="s">
        <v>215</v>
      </c>
      <c r="U176" s="224">
        <v>1</v>
      </c>
      <c r="V176" s="224">
        <f>ROUND(E176*U176,2)</f>
        <v>6</v>
      </c>
      <c r="W176" s="22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266</v>
      </c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x14ac:dyDescent="0.2">
      <c r="A177" s="227" t="s">
        <v>209</v>
      </c>
      <c r="B177" s="228" t="s">
        <v>175</v>
      </c>
      <c r="C177" s="247" t="s">
        <v>176</v>
      </c>
      <c r="D177" s="229"/>
      <c r="E177" s="230"/>
      <c r="F177" s="231"/>
      <c r="G177" s="232">
        <f>SUMIF(AG178:AG182,"&lt;&gt;NOR",G178:G182)</f>
        <v>0</v>
      </c>
      <c r="H177" s="226"/>
      <c r="I177" s="226">
        <f>SUM(I178:I182)</f>
        <v>0</v>
      </c>
      <c r="J177" s="226"/>
      <c r="K177" s="226">
        <f>SUM(K178:K182)</f>
        <v>0</v>
      </c>
      <c r="L177" s="226"/>
      <c r="M177" s="226">
        <f>SUM(M178:M182)</f>
        <v>0</v>
      </c>
      <c r="N177" s="226"/>
      <c r="O177" s="226">
        <f>SUM(O178:O182)</f>
        <v>0</v>
      </c>
      <c r="P177" s="226"/>
      <c r="Q177" s="226">
        <f>SUM(Q178:Q182)</f>
        <v>0</v>
      </c>
      <c r="R177" s="226"/>
      <c r="S177" s="226"/>
      <c r="T177" s="226"/>
      <c r="U177" s="226"/>
      <c r="V177" s="226">
        <f>SUM(V178:V182)</f>
        <v>0</v>
      </c>
      <c r="W177" s="226"/>
      <c r="AG177" t="s">
        <v>210</v>
      </c>
    </row>
    <row r="178" spans="1:60" outlineLevel="1" x14ac:dyDescent="0.2">
      <c r="A178" s="240">
        <v>86</v>
      </c>
      <c r="B178" s="241" t="s">
        <v>1254</v>
      </c>
      <c r="C178" s="250" t="s">
        <v>1255</v>
      </c>
      <c r="D178" s="242" t="s">
        <v>314</v>
      </c>
      <c r="E178" s="243">
        <v>1</v>
      </c>
      <c r="F178" s="244"/>
      <c r="G178" s="245">
        <f>ROUND(E178*F178,2)</f>
        <v>0</v>
      </c>
      <c r="H178" s="225"/>
      <c r="I178" s="224">
        <f>ROUND(E178*H178,2)</f>
        <v>0</v>
      </c>
      <c r="J178" s="225"/>
      <c r="K178" s="224">
        <f>ROUND(E178*J178,2)</f>
        <v>0</v>
      </c>
      <c r="L178" s="224">
        <v>21</v>
      </c>
      <c r="M178" s="224">
        <f>G178*(1+L178/100)</f>
        <v>0</v>
      </c>
      <c r="N178" s="224">
        <v>0</v>
      </c>
      <c r="O178" s="224">
        <f>ROUND(E178*N178,2)</f>
        <v>0</v>
      </c>
      <c r="P178" s="224">
        <v>0</v>
      </c>
      <c r="Q178" s="224">
        <f>ROUND(E178*P178,2)</f>
        <v>0</v>
      </c>
      <c r="R178" s="224"/>
      <c r="S178" s="224" t="s">
        <v>221</v>
      </c>
      <c r="T178" s="224" t="s">
        <v>233</v>
      </c>
      <c r="U178" s="224">
        <v>0</v>
      </c>
      <c r="V178" s="224">
        <f>ROUND(E178*U178,2)</f>
        <v>0</v>
      </c>
      <c r="W178" s="22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234</v>
      </c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40">
        <v>87</v>
      </c>
      <c r="B179" s="241" t="s">
        <v>1256</v>
      </c>
      <c r="C179" s="250" t="s">
        <v>1257</v>
      </c>
      <c r="D179" s="242" t="s">
        <v>314</v>
      </c>
      <c r="E179" s="243">
        <v>1</v>
      </c>
      <c r="F179" s="244"/>
      <c r="G179" s="245">
        <f>ROUND(E179*F179,2)</f>
        <v>0</v>
      </c>
      <c r="H179" s="225"/>
      <c r="I179" s="224">
        <f>ROUND(E179*H179,2)</f>
        <v>0</v>
      </c>
      <c r="J179" s="225"/>
      <c r="K179" s="224">
        <f>ROUND(E179*J179,2)</f>
        <v>0</v>
      </c>
      <c r="L179" s="224">
        <v>21</v>
      </c>
      <c r="M179" s="224">
        <f>G179*(1+L179/100)</f>
        <v>0</v>
      </c>
      <c r="N179" s="224">
        <v>0</v>
      </c>
      <c r="O179" s="224">
        <f>ROUND(E179*N179,2)</f>
        <v>0</v>
      </c>
      <c r="P179" s="224">
        <v>0</v>
      </c>
      <c r="Q179" s="224">
        <f>ROUND(E179*P179,2)</f>
        <v>0</v>
      </c>
      <c r="R179" s="224"/>
      <c r="S179" s="224" t="s">
        <v>221</v>
      </c>
      <c r="T179" s="224" t="s">
        <v>215</v>
      </c>
      <c r="U179" s="224">
        <v>0</v>
      </c>
      <c r="V179" s="224">
        <f>ROUND(E179*U179,2)</f>
        <v>0</v>
      </c>
      <c r="W179" s="22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234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40">
        <v>88</v>
      </c>
      <c r="B180" s="241" t="s">
        <v>1258</v>
      </c>
      <c r="C180" s="250" t="s">
        <v>1259</v>
      </c>
      <c r="D180" s="242" t="s">
        <v>314</v>
      </c>
      <c r="E180" s="243">
        <v>1</v>
      </c>
      <c r="F180" s="244"/>
      <c r="G180" s="245">
        <f>ROUND(E180*F180,2)</f>
        <v>0</v>
      </c>
      <c r="H180" s="225"/>
      <c r="I180" s="224">
        <f>ROUND(E180*H180,2)</f>
        <v>0</v>
      </c>
      <c r="J180" s="225"/>
      <c r="K180" s="224">
        <f>ROUND(E180*J180,2)</f>
        <v>0</v>
      </c>
      <c r="L180" s="224">
        <v>21</v>
      </c>
      <c r="M180" s="224">
        <f>G180*(1+L180/100)</f>
        <v>0</v>
      </c>
      <c r="N180" s="224">
        <v>0</v>
      </c>
      <c r="O180" s="224">
        <f>ROUND(E180*N180,2)</f>
        <v>0</v>
      </c>
      <c r="P180" s="224">
        <v>0</v>
      </c>
      <c r="Q180" s="224">
        <f>ROUND(E180*P180,2)</f>
        <v>0</v>
      </c>
      <c r="R180" s="224"/>
      <c r="S180" s="224" t="s">
        <v>221</v>
      </c>
      <c r="T180" s="224" t="s">
        <v>215</v>
      </c>
      <c r="U180" s="224">
        <v>0</v>
      </c>
      <c r="V180" s="224">
        <f>ROUND(E180*U180,2)</f>
        <v>0</v>
      </c>
      <c r="W180" s="22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234</v>
      </c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ht="22.5" outlineLevel="1" x14ac:dyDescent="0.2">
      <c r="A181" s="240">
        <v>89</v>
      </c>
      <c r="B181" s="241" t="s">
        <v>1260</v>
      </c>
      <c r="C181" s="250" t="s">
        <v>1261</v>
      </c>
      <c r="D181" s="242" t="s">
        <v>314</v>
      </c>
      <c r="E181" s="243">
        <v>12</v>
      </c>
      <c r="F181" s="244"/>
      <c r="G181" s="245">
        <f>ROUND(E181*F181,2)</f>
        <v>0</v>
      </c>
      <c r="H181" s="225"/>
      <c r="I181" s="224">
        <f>ROUND(E181*H181,2)</f>
        <v>0</v>
      </c>
      <c r="J181" s="225"/>
      <c r="K181" s="224">
        <f>ROUND(E181*J181,2)</f>
        <v>0</v>
      </c>
      <c r="L181" s="224">
        <v>21</v>
      </c>
      <c r="M181" s="224">
        <f>G181*(1+L181/100)</f>
        <v>0</v>
      </c>
      <c r="N181" s="224">
        <v>0</v>
      </c>
      <c r="O181" s="224">
        <f>ROUND(E181*N181,2)</f>
        <v>0</v>
      </c>
      <c r="P181" s="224">
        <v>0</v>
      </c>
      <c r="Q181" s="224">
        <f>ROUND(E181*P181,2)</f>
        <v>0</v>
      </c>
      <c r="R181" s="224"/>
      <c r="S181" s="224" t="s">
        <v>221</v>
      </c>
      <c r="T181" s="224" t="s">
        <v>215</v>
      </c>
      <c r="U181" s="224">
        <v>0</v>
      </c>
      <c r="V181" s="224">
        <f>ROUND(E181*U181,2)</f>
        <v>0</v>
      </c>
      <c r="W181" s="22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234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ht="22.5" outlineLevel="1" x14ac:dyDescent="0.2">
      <c r="A182" s="240">
        <v>90</v>
      </c>
      <c r="B182" s="241" t="s">
        <v>1262</v>
      </c>
      <c r="C182" s="250" t="s">
        <v>1263</v>
      </c>
      <c r="D182" s="242" t="s">
        <v>314</v>
      </c>
      <c r="E182" s="243">
        <v>2</v>
      </c>
      <c r="F182" s="244"/>
      <c r="G182" s="245">
        <f>ROUND(E182*F182,2)</f>
        <v>0</v>
      </c>
      <c r="H182" s="225"/>
      <c r="I182" s="224">
        <f>ROUND(E182*H182,2)</f>
        <v>0</v>
      </c>
      <c r="J182" s="225"/>
      <c r="K182" s="224">
        <f>ROUND(E182*J182,2)</f>
        <v>0</v>
      </c>
      <c r="L182" s="224">
        <v>21</v>
      </c>
      <c r="M182" s="224">
        <f>G182*(1+L182/100)</f>
        <v>0</v>
      </c>
      <c r="N182" s="224">
        <v>0</v>
      </c>
      <c r="O182" s="224">
        <f>ROUND(E182*N182,2)</f>
        <v>0</v>
      </c>
      <c r="P182" s="224">
        <v>0</v>
      </c>
      <c r="Q182" s="224">
        <f>ROUND(E182*P182,2)</f>
        <v>0</v>
      </c>
      <c r="R182" s="224"/>
      <c r="S182" s="224" t="s">
        <v>221</v>
      </c>
      <c r="T182" s="224" t="s">
        <v>215</v>
      </c>
      <c r="U182" s="224">
        <v>0</v>
      </c>
      <c r="V182" s="224">
        <f>ROUND(E182*U182,2)</f>
        <v>0</v>
      </c>
      <c r="W182" s="22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234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x14ac:dyDescent="0.2">
      <c r="A183" s="227" t="s">
        <v>209</v>
      </c>
      <c r="B183" s="228" t="s">
        <v>177</v>
      </c>
      <c r="C183" s="247" t="s">
        <v>178</v>
      </c>
      <c r="D183" s="229"/>
      <c r="E183" s="230"/>
      <c r="F183" s="231"/>
      <c r="G183" s="232">
        <f>SUMIF(AG184:AG187,"&lt;&gt;NOR",G184:G187)</f>
        <v>0</v>
      </c>
      <c r="H183" s="226"/>
      <c r="I183" s="226">
        <f>SUM(I184:I187)</f>
        <v>0</v>
      </c>
      <c r="J183" s="226"/>
      <c r="K183" s="226">
        <f>SUM(K184:K187)</f>
        <v>0</v>
      </c>
      <c r="L183" s="226"/>
      <c r="M183" s="226">
        <f>SUM(M184:M187)</f>
        <v>0</v>
      </c>
      <c r="N183" s="226"/>
      <c r="O183" s="226">
        <f>SUM(O184:O187)</f>
        <v>0</v>
      </c>
      <c r="P183" s="226"/>
      <c r="Q183" s="226">
        <f>SUM(Q184:Q187)</f>
        <v>0</v>
      </c>
      <c r="R183" s="226"/>
      <c r="S183" s="226"/>
      <c r="T183" s="226"/>
      <c r="U183" s="226"/>
      <c r="V183" s="226">
        <f>SUM(V184:V187)</f>
        <v>0.53</v>
      </c>
      <c r="W183" s="226"/>
      <c r="AG183" t="s">
        <v>210</v>
      </c>
    </row>
    <row r="184" spans="1:60" outlineLevel="1" x14ac:dyDescent="0.2">
      <c r="A184" s="240">
        <v>91</v>
      </c>
      <c r="B184" s="241" t="s">
        <v>267</v>
      </c>
      <c r="C184" s="250" t="s">
        <v>268</v>
      </c>
      <c r="D184" s="242" t="s">
        <v>255</v>
      </c>
      <c r="E184" s="243">
        <v>3.7497500000000001</v>
      </c>
      <c r="F184" s="244"/>
      <c r="G184" s="245">
        <f>ROUND(E184*F184,2)</f>
        <v>0</v>
      </c>
      <c r="H184" s="225"/>
      <c r="I184" s="224">
        <f>ROUND(E184*H184,2)</f>
        <v>0</v>
      </c>
      <c r="J184" s="225"/>
      <c r="K184" s="224">
        <f>ROUND(E184*J184,2)</f>
        <v>0</v>
      </c>
      <c r="L184" s="224">
        <v>21</v>
      </c>
      <c r="M184" s="224">
        <f>G184*(1+L184/100)</f>
        <v>0</v>
      </c>
      <c r="N184" s="224">
        <v>0</v>
      </c>
      <c r="O184" s="224">
        <f>ROUND(E184*N184,2)</f>
        <v>0</v>
      </c>
      <c r="P184" s="224">
        <v>0</v>
      </c>
      <c r="Q184" s="224">
        <f>ROUND(E184*P184,2)</f>
        <v>0</v>
      </c>
      <c r="R184" s="224"/>
      <c r="S184" s="224" t="s">
        <v>214</v>
      </c>
      <c r="T184" s="224" t="s">
        <v>215</v>
      </c>
      <c r="U184" s="224">
        <v>9.9000000000000005E-2</v>
      </c>
      <c r="V184" s="224">
        <f>ROUND(E184*U184,2)</f>
        <v>0.37</v>
      </c>
      <c r="W184" s="22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234</v>
      </c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40">
        <v>92</v>
      </c>
      <c r="B185" s="241" t="s">
        <v>1264</v>
      </c>
      <c r="C185" s="250" t="s">
        <v>1265</v>
      </c>
      <c r="D185" s="242" t="s">
        <v>255</v>
      </c>
      <c r="E185" s="243">
        <v>3.7497500000000001</v>
      </c>
      <c r="F185" s="244"/>
      <c r="G185" s="245">
        <f>ROUND(E185*F185,2)</f>
        <v>0</v>
      </c>
      <c r="H185" s="225"/>
      <c r="I185" s="224">
        <f>ROUND(E185*H185,2)</f>
        <v>0</v>
      </c>
      <c r="J185" s="225"/>
      <c r="K185" s="224">
        <f>ROUND(E185*J185,2)</f>
        <v>0</v>
      </c>
      <c r="L185" s="224">
        <v>21</v>
      </c>
      <c r="M185" s="224">
        <f>G185*(1+L185/100)</f>
        <v>0</v>
      </c>
      <c r="N185" s="224">
        <v>0</v>
      </c>
      <c r="O185" s="224">
        <f>ROUND(E185*N185,2)</f>
        <v>0</v>
      </c>
      <c r="P185" s="224">
        <v>0</v>
      </c>
      <c r="Q185" s="224">
        <f>ROUND(E185*P185,2)</f>
        <v>0</v>
      </c>
      <c r="R185" s="224"/>
      <c r="S185" s="224" t="s">
        <v>214</v>
      </c>
      <c r="T185" s="224" t="s">
        <v>233</v>
      </c>
      <c r="U185" s="224">
        <v>4.2000000000000003E-2</v>
      </c>
      <c r="V185" s="224">
        <f>ROUND(E185*U185,2)</f>
        <v>0.16</v>
      </c>
      <c r="W185" s="22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234</v>
      </c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40">
        <v>93</v>
      </c>
      <c r="B186" s="241" t="s">
        <v>1266</v>
      </c>
      <c r="C186" s="250" t="s">
        <v>1267</v>
      </c>
      <c r="D186" s="242" t="s">
        <v>255</v>
      </c>
      <c r="E186" s="243">
        <v>74.995000000000005</v>
      </c>
      <c r="F186" s="244"/>
      <c r="G186" s="245">
        <f>ROUND(E186*F186,2)</f>
        <v>0</v>
      </c>
      <c r="H186" s="225"/>
      <c r="I186" s="224">
        <f>ROUND(E186*H186,2)</f>
        <v>0</v>
      </c>
      <c r="J186" s="225"/>
      <c r="K186" s="224">
        <f>ROUND(E186*J186,2)</f>
        <v>0</v>
      </c>
      <c r="L186" s="224">
        <v>21</v>
      </c>
      <c r="M186" s="224">
        <f>G186*(1+L186/100)</f>
        <v>0</v>
      </c>
      <c r="N186" s="224">
        <v>0</v>
      </c>
      <c r="O186" s="224">
        <f>ROUND(E186*N186,2)</f>
        <v>0</v>
      </c>
      <c r="P186" s="224">
        <v>0</v>
      </c>
      <c r="Q186" s="224">
        <f>ROUND(E186*P186,2)</f>
        <v>0</v>
      </c>
      <c r="R186" s="224"/>
      <c r="S186" s="224" t="s">
        <v>214</v>
      </c>
      <c r="T186" s="224" t="s">
        <v>233</v>
      </c>
      <c r="U186" s="224">
        <v>0</v>
      </c>
      <c r="V186" s="224">
        <f>ROUND(E186*U186,2)</f>
        <v>0</v>
      </c>
      <c r="W186" s="22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234</v>
      </c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outlineLevel="1" x14ac:dyDescent="0.2">
      <c r="A187" s="233">
        <v>94</v>
      </c>
      <c r="B187" s="234" t="s">
        <v>890</v>
      </c>
      <c r="C187" s="248" t="s">
        <v>891</v>
      </c>
      <c r="D187" s="235" t="s">
        <v>1268</v>
      </c>
      <c r="E187" s="236">
        <v>1.58</v>
      </c>
      <c r="F187" s="237"/>
      <c r="G187" s="238">
        <f>ROUND(E187*F187,2)</f>
        <v>0</v>
      </c>
      <c r="H187" s="225"/>
      <c r="I187" s="224">
        <f>ROUND(E187*H187,2)</f>
        <v>0</v>
      </c>
      <c r="J187" s="225"/>
      <c r="K187" s="224">
        <f>ROUND(E187*J187,2)</f>
        <v>0</v>
      </c>
      <c r="L187" s="224">
        <v>21</v>
      </c>
      <c r="M187" s="224">
        <f>G187*(1+L187/100)</f>
        <v>0</v>
      </c>
      <c r="N187" s="224">
        <v>0</v>
      </c>
      <c r="O187" s="224">
        <f>ROUND(E187*N187,2)</f>
        <v>0</v>
      </c>
      <c r="P187" s="224">
        <v>0</v>
      </c>
      <c r="Q187" s="224">
        <f>ROUND(E187*P187,2)</f>
        <v>0</v>
      </c>
      <c r="R187" s="224"/>
      <c r="S187" s="224" t="s">
        <v>221</v>
      </c>
      <c r="T187" s="224" t="s">
        <v>215</v>
      </c>
      <c r="U187" s="224">
        <v>0</v>
      </c>
      <c r="V187" s="224">
        <f>ROUND(E187*U187,2)</f>
        <v>0</v>
      </c>
      <c r="W187" s="22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234</v>
      </c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x14ac:dyDescent="0.2">
      <c r="A188" s="5"/>
      <c r="B188" s="6"/>
      <c r="C188" s="251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E188">
        <v>15</v>
      </c>
      <c r="AF188">
        <v>21</v>
      </c>
    </row>
    <row r="189" spans="1:60" x14ac:dyDescent="0.2">
      <c r="A189" s="207"/>
      <c r="B189" s="208" t="s">
        <v>31</v>
      </c>
      <c r="C189" s="252"/>
      <c r="D189" s="209"/>
      <c r="E189" s="210"/>
      <c r="F189" s="210"/>
      <c r="G189" s="246">
        <f>G8+G95+G99+G106+G149+G155+G158+G165+G174+G177+G183</f>
        <v>0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AE189">
        <f>SUMIF(L7:L187,AE188,G7:G187)</f>
        <v>0</v>
      </c>
      <c r="AF189">
        <f>SUMIF(L7:L187,AF188,G7:G187)</f>
        <v>0</v>
      </c>
      <c r="AG189" t="s">
        <v>226</v>
      </c>
    </row>
    <row r="190" spans="1:60" x14ac:dyDescent="0.2">
      <c r="A190" s="5"/>
      <c r="B190" s="6"/>
      <c r="C190" s="251"/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60" x14ac:dyDescent="0.2">
      <c r="A191" s="5"/>
      <c r="B191" s="6"/>
      <c r="C191" s="251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60" x14ac:dyDescent="0.2">
      <c r="A192" s="211" t="s">
        <v>227</v>
      </c>
      <c r="B192" s="211"/>
      <c r="C192" s="253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33" x14ac:dyDescent="0.2">
      <c r="A193" s="212"/>
      <c r="B193" s="213"/>
      <c r="C193" s="254"/>
      <c r="D193" s="213"/>
      <c r="E193" s="213"/>
      <c r="F193" s="213"/>
      <c r="G193" s="21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AG193" t="s">
        <v>228</v>
      </c>
    </row>
    <row r="194" spans="1:33" x14ac:dyDescent="0.2">
      <c r="A194" s="215"/>
      <c r="B194" s="216"/>
      <c r="C194" s="255"/>
      <c r="D194" s="216"/>
      <c r="E194" s="216"/>
      <c r="F194" s="216"/>
      <c r="G194" s="21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33" x14ac:dyDescent="0.2">
      <c r="A195" s="215"/>
      <c r="B195" s="216"/>
      <c r="C195" s="255"/>
      <c r="D195" s="216"/>
      <c r="E195" s="216"/>
      <c r="F195" s="216"/>
      <c r="G195" s="21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33" x14ac:dyDescent="0.2">
      <c r="A196" s="215"/>
      <c r="B196" s="216"/>
      <c r="C196" s="255"/>
      <c r="D196" s="216"/>
      <c r="E196" s="216"/>
      <c r="F196" s="216"/>
      <c r="G196" s="21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33" x14ac:dyDescent="0.2">
      <c r="A197" s="218"/>
      <c r="B197" s="219"/>
      <c r="C197" s="256"/>
      <c r="D197" s="219"/>
      <c r="E197" s="219"/>
      <c r="F197" s="219"/>
      <c r="G197" s="22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A198" s="5"/>
      <c r="B198" s="6"/>
      <c r="C198" s="251"/>
      <c r="D198" s="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33" x14ac:dyDescent="0.2">
      <c r="C199" s="257"/>
      <c r="D199" s="188"/>
      <c r="AG199" t="s">
        <v>229</v>
      </c>
    </row>
    <row r="200" spans="1:33" x14ac:dyDescent="0.2">
      <c r="D200" s="188"/>
    </row>
    <row r="201" spans="1:33" x14ac:dyDescent="0.2">
      <c r="D201" s="188"/>
    </row>
    <row r="202" spans="1:33" x14ac:dyDescent="0.2">
      <c r="D202" s="188"/>
    </row>
    <row r="203" spans="1:33" x14ac:dyDescent="0.2">
      <c r="D203" s="188"/>
    </row>
    <row r="204" spans="1:33" x14ac:dyDescent="0.2">
      <c r="D204" s="188"/>
    </row>
    <row r="205" spans="1:33" x14ac:dyDescent="0.2">
      <c r="D205" s="188"/>
    </row>
    <row r="206" spans="1:33" x14ac:dyDescent="0.2">
      <c r="D206" s="188"/>
    </row>
    <row r="207" spans="1:33" x14ac:dyDescent="0.2">
      <c r="D207" s="188"/>
    </row>
    <row r="208" spans="1:33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0">
    <mergeCell ref="A1:G1"/>
    <mergeCell ref="C2:G2"/>
    <mergeCell ref="C3:G3"/>
    <mergeCell ref="C4:G4"/>
    <mergeCell ref="A192:C192"/>
    <mergeCell ref="A193:G197"/>
    <mergeCell ref="C72:G72"/>
    <mergeCell ref="C122:G122"/>
    <mergeCell ref="C157:G157"/>
    <mergeCell ref="C173:G17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184</v>
      </c>
    </row>
    <row r="2" spans="1:60" ht="24.95" customHeight="1" x14ac:dyDescent="0.2">
      <c r="A2" s="190" t="s">
        <v>8</v>
      </c>
      <c r="B2" s="72" t="s">
        <v>43</v>
      </c>
      <c r="C2" s="193" t="s">
        <v>44</v>
      </c>
      <c r="D2" s="191"/>
      <c r="E2" s="191"/>
      <c r="F2" s="191"/>
      <c r="G2" s="192"/>
      <c r="AG2" t="s">
        <v>185</v>
      </c>
    </row>
    <row r="3" spans="1:60" ht="24.95" customHeight="1" x14ac:dyDescent="0.2">
      <c r="A3" s="190" t="s">
        <v>9</v>
      </c>
      <c r="B3" s="72" t="s">
        <v>94</v>
      </c>
      <c r="C3" s="193" t="s">
        <v>95</v>
      </c>
      <c r="D3" s="191"/>
      <c r="E3" s="191"/>
      <c r="F3" s="191"/>
      <c r="G3" s="192"/>
      <c r="AC3" s="125" t="s">
        <v>1055</v>
      </c>
      <c r="AG3" t="s">
        <v>187</v>
      </c>
    </row>
    <row r="4" spans="1:60" ht="24.95" customHeight="1" x14ac:dyDescent="0.2">
      <c r="A4" s="194" t="s">
        <v>10</v>
      </c>
      <c r="B4" s="195" t="s">
        <v>92</v>
      </c>
      <c r="C4" s="196" t="s">
        <v>96</v>
      </c>
      <c r="D4" s="197"/>
      <c r="E4" s="197"/>
      <c r="F4" s="197"/>
      <c r="G4" s="198"/>
      <c r="AG4" t="s">
        <v>188</v>
      </c>
    </row>
    <row r="5" spans="1:60" x14ac:dyDescent="0.2">
      <c r="D5" s="188"/>
    </row>
    <row r="6" spans="1:60" ht="38.25" x14ac:dyDescent="0.2">
      <c r="A6" s="200" t="s">
        <v>189</v>
      </c>
      <c r="B6" s="202" t="s">
        <v>190</v>
      </c>
      <c r="C6" s="202" t="s">
        <v>191</v>
      </c>
      <c r="D6" s="201" t="s">
        <v>192</v>
      </c>
      <c r="E6" s="200" t="s">
        <v>193</v>
      </c>
      <c r="F6" s="199" t="s">
        <v>194</v>
      </c>
      <c r="G6" s="200" t="s">
        <v>31</v>
      </c>
      <c r="H6" s="203" t="s">
        <v>32</v>
      </c>
      <c r="I6" s="203" t="s">
        <v>195</v>
      </c>
      <c r="J6" s="203" t="s">
        <v>33</v>
      </c>
      <c r="K6" s="203" t="s">
        <v>196</v>
      </c>
      <c r="L6" s="203" t="s">
        <v>197</v>
      </c>
      <c r="M6" s="203" t="s">
        <v>198</v>
      </c>
      <c r="N6" s="203" t="s">
        <v>199</v>
      </c>
      <c r="O6" s="203" t="s">
        <v>200</v>
      </c>
      <c r="P6" s="203" t="s">
        <v>201</v>
      </c>
      <c r="Q6" s="203" t="s">
        <v>202</v>
      </c>
      <c r="R6" s="203" t="s">
        <v>203</v>
      </c>
      <c r="S6" s="203" t="s">
        <v>204</v>
      </c>
      <c r="T6" s="203" t="s">
        <v>205</v>
      </c>
      <c r="U6" s="203" t="s">
        <v>206</v>
      </c>
      <c r="V6" s="203" t="s">
        <v>207</v>
      </c>
      <c r="W6" s="203" t="s">
        <v>208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7" t="s">
        <v>209</v>
      </c>
      <c r="B8" s="228" t="s">
        <v>101</v>
      </c>
      <c r="C8" s="247" t="s">
        <v>102</v>
      </c>
      <c r="D8" s="229"/>
      <c r="E8" s="230"/>
      <c r="F8" s="231"/>
      <c r="G8" s="232">
        <f>SUMIF(AG9:AG68,"&lt;&gt;NOR",G9:G68)</f>
        <v>0</v>
      </c>
      <c r="H8" s="226"/>
      <c r="I8" s="226">
        <f>SUM(I9:I68)</f>
        <v>0</v>
      </c>
      <c r="J8" s="226"/>
      <c r="K8" s="226">
        <f>SUM(K9:K68)</f>
        <v>0</v>
      </c>
      <c r="L8" s="226"/>
      <c r="M8" s="226">
        <f>SUM(M9:M68)</f>
        <v>0</v>
      </c>
      <c r="N8" s="226"/>
      <c r="O8" s="226">
        <f>SUM(O9:O68)</f>
        <v>118.86</v>
      </c>
      <c r="P8" s="226"/>
      <c r="Q8" s="226">
        <f>SUM(Q9:Q68)</f>
        <v>3.7800000000000002</v>
      </c>
      <c r="R8" s="226"/>
      <c r="S8" s="226"/>
      <c r="T8" s="226"/>
      <c r="U8" s="226"/>
      <c r="V8" s="226">
        <f>SUM(V9:V68)</f>
        <v>843.8</v>
      </c>
      <c r="W8" s="226"/>
      <c r="AG8" t="s">
        <v>210</v>
      </c>
    </row>
    <row r="9" spans="1:60" outlineLevel="1" x14ac:dyDescent="0.2">
      <c r="A9" s="233">
        <v>1</v>
      </c>
      <c r="B9" s="234" t="s">
        <v>1056</v>
      </c>
      <c r="C9" s="248" t="s">
        <v>1057</v>
      </c>
      <c r="D9" s="235" t="s">
        <v>241</v>
      </c>
      <c r="E9" s="236">
        <v>8.4</v>
      </c>
      <c r="F9" s="237"/>
      <c r="G9" s="238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0.33</v>
      </c>
      <c r="Q9" s="224">
        <f>ROUND(E9*P9,2)</f>
        <v>2.77</v>
      </c>
      <c r="R9" s="224"/>
      <c r="S9" s="224" t="s">
        <v>214</v>
      </c>
      <c r="T9" s="224" t="s">
        <v>233</v>
      </c>
      <c r="U9" s="224">
        <v>0.625</v>
      </c>
      <c r="V9" s="224">
        <f>ROUND(E9*U9,2)</f>
        <v>5.25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234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63" t="s">
        <v>1058</v>
      </c>
      <c r="D10" s="261"/>
      <c r="E10" s="262">
        <v>1.4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848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63" t="s">
        <v>1059</v>
      </c>
      <c r="D11" s="261"/>
      <c r="E11" s="262">
        <v>1.8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848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63" t="s">
        <v>1060</v>
      </c>
      <c r="D12" s="261"/>
      <c r="E12" s="262">
        <v>2.6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848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63" t="s">
        <v>1060</v>
      </c>
      <c r="D13" s="261"/>
      <c r="E13" s="262">
        <v>2.6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848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3">
        <v>2</v>
      </c>
      <c r="B14" s="234" t="s">
        <v>1061</v>
      </c>
      <c r="C14" s="248" t="s">
        <v>1062</v>
      </c>
      <c r="D14" s="235" t="s">
        <v>241</v>
      </c>
      <c r="E14" s="236">
        <v>2.8</v>
      </c>
      <c r="F14" s="237"/>
      <c r="G14" s="238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0.36</v>
      </c>
      <c r="Q14" s="224">
        <f>ROUND(E14*P14,2)</f>
        <v>1.01</v>
      </c>
      <c r="R14" s="224"/>
      <c r="S14" s="224" t="s">
        <v>214</v>
      </c>
      <c r="T14" s="224" t="s">
        <v>233</v>
      </c>
      <c r="U14" s="224">
        <v>1.2270000000000001</v>
      </c>
      <c r="V14" s="224">
        <f>ROUND(E14*U14,2)</f>
        <v>3.44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234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63" t="s">
        <v>1063</v>
      </c>
      <c r="D15" s="261"/>
      <c r="E15" s="262">
        <v>1.2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848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63" t="s">
        <v>1064</v>
      </c>
      <c r="D16" s="261"/>
      <c r="E16" s="262">
        <v>1.6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848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33">
        <v>3</v>
      </c>
      <c r="B17" s="234" t="s">
        <v>1070</v>
      </c>
      <c r="C17" s="248" t="s">
        <v>1071</v>
      </c>
      <c r="D17" s="235" t="s">
        <v>261</v>
      </c>
      <c r="E17" s="236">
        <v>1.6</v>
      </c>
      <c r="F17" s="237"/>
      <c r="G17" s="238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1.0699999999999999E-2</v>
      </c>
      <c r="O17" s="224">
        <f>ROUND(E17*N17,2)</f>
        <v>0.02</v>
      </c>
      <c r="P17" s="224">
        <v>0</v>
      </c>
      <c r="Q17" s="224">
        <f>ROUND(E17*P17,2)</f>
        <v>0</v>
      </c>
      <c r="R17" s="224"/>
      <c r="S17" s="224" t="s">
        <v>214</v>
      </c>
      <c r="T17" s="224" t="s">
        <v>233</v>
      </c>
      <c r="U17" s="224">
        <v>0.90800000000000003</v>
      </c>
      <c r="V17" s="224">
        <f>ROUND(E17*U17,2)</f>
        <v>1.45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234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21"/>
      <c r="B18" s="222"/>
      <c r="C18" s="263" t="s">
        <v>1072</v>
      </c>
      <c r="D18" s="261"/>
      <c r="E18" s="262">
        <v>0.4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848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63" t="s">
        <v>1072</v>
      </c>
      <c r="D19" s="261"/>
      <c r="E19" s="262">
        <v>0.4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848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63" t="s">
        <v>1072</v>
      </c>
      <c r="D20" s="261"/>
      <c r="E20" s="262">
        <v>0.4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848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/>
      <c r="B21" s="222"/>
      <c r="C21" s="263" t="s">
        <v>1072</v>
      </c>
      <c r="D21" s="261"/>
      <c r="E21" s="262">
        <v>0.4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848</v>
      </c>
      <c r="AH21" s="204">
        <v>0</v>
      </c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33">
        <v>4</v>
      </c>
      <c r="B22" s="234" t="s">
        <v>1073</v>
      </c>
      <c r="C22" s="248" t="s">
        <v>1074</v>
      </c>
      <c r="D22" s="235" t="s">
        <v>261</v>
      </c>
      <c r="E22" s="236">
        <v>18.600000000000001</v>
      </c>
      <c r="F22" s="237"/>
      <c r="G22" s="238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2.478E-2</v>
      </c>
      <c r="O22" s="224">
        <f>ROUND(E22*N22,2)</f>
        <v>0.46</v>
      </c>
      <c r="P22" s="224">
        <v>0</v>
      </c>
      <c r="Q22" s="224">
        <f>ROUND(E22*P22,2)</f>
        <v>0</v>
      </c>
      <c r="R22" s="224"/>
      <c r="S22" s="224" t="s">
        <v>214</v>
      </c>
      <c r="T22" s="224" t="s">
        <v>233</v>
      </c>
      <c r="U22" s="224">
        <v>0.54700000000000004</v>
      </c>
      <c r="V22" s="224">
        <f>ROUND(E22*U22,2)</f>
        <v>10.17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234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63" t="s">
        <v>1075</v>
      </c>
      <c r="D23" s="261"/>
      <c r="E23" s="262">
        <v>1.2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848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63" t="s">
        <v>1076</v>
      </c>
      <c r="D24" s="261"/>
      <c r="E24" s="262">
        <v>0.6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848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63" t="s">
        <v>1075</v>
      </c>
      <c r="D25" s="261"/>
      <c r="E25" s="262">
        <v>1.2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848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63" t="s">
        <v>1077</v>
      </c>
      <c r="D26" s="261"/>
      <c r="E26" s="262">
        <v>1.8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848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63" t="s">
        <v>1075</v>
      </c>
      <c r="D27" s="261"/>
      <c r="E27" s="262">
        <v>1.2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848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63" t="s">
        <v>1076</v>
      </c>
      <c r="D28" s="261"/>
      <c r="E28" s="262">
        <v>0.6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848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1"/>
      <c r="B29" s="222"/>
      <c r="C29" s="263" t="s">
        <v>1076</v>
      </c>
      <c r="D29" s="261"/>
      <c r="E29" s="262">
        <v>0.6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848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63" t="s">
        <v>1076</v>
      </c>
      <c r="D30" s="261"/>
      <c r="E30" s="262">
        <v>0.6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848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63" t="s">
        <v>1076</v>
      </c>
      <c r="D31" s="261"/>
      <c r="E31" s="262">
        <v>0.6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848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63" t="s">
        <v>1075</v>
      </c>
      <c r="D32" s="261"/>
      <c r="E32" s="262">
        <v>1.2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848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1"/>
      <c r="B33" s="222"/>
      <c r="C33" s="263" t="s">
        <v>1075</v>
      </c>
      <c r="D33" s="261"/>
      <c r="E33" s="262">
        <v>1.2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848</v>
      </c>
      <c r="AH33" s="204">
        <v>0</v>
      </c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63" t="s">
        <v>1075</v>
      </c>
      <c r="D34" s="261"/>
      <c r="E34" s="262">
        <v>1.2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848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/>
      <c r="B35" s="222"/>
      <c r="C35" s="263" t="s">
        <v>1075</v>
      </c>
      <c r="D35" s="261"/>
      <c r="E35" s="262">
        <v>1.2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848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63" t="s">
        <v>1075</v>
      </c>
      <c r="D36" s="261"/>
      <c r="E36" s="262">
        <v>1.2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848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1"/>
      <c r="B37" s="222"/>
      <c r="C37" s="263" t="s">
        <v>1076</v>
      </c>
      <c r="D37" s="261"/>
      <c r="E37" s="262">
        <v>0.6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848</v>
      </c>
      <c r="AH37" s="204">
        <v>0</v>
      </c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63" t="s">
        <v>1076</v>
      </c>
      <c r="D38" s="261"/>
      <c r="E38" s="262">
        <v>0.6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848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21"/>
      <c r="B39" s="222"/>
      <c r="C39" s="263" t="s">
        <v>1076</v>
      </c>
      <c r="D39" s="261"/>
      <c r="E39" s="262">
        <v>0.6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848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63" t="s">
        <v>1075</v>
      </c>
      <c r="D40" s="261"/>
      <c r="E40" s="262">
        <v>1.2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848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63" t="s">
        <v>1076</v>
      </c>
      <c r="D41" s="261"/>
      <c r="E41" s="262">
        <v>0.6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848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63" t="s">
        <v>1076</v>
      </c>
      <c r="D42" s="261"/>
      <c r="E42" s="262">
        <v>0.6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848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33">
        <v>5</v>
      </c>
      <c r="B43" s="234" t="s">
        <v>1078</v>
      </c>
      <c r="C43" s="248" t="s">
        <v>1079</v>
      </c>
      <c r="D43" s="235" t="s">
        <v>845</v>
      </c>
      <c r="E43" s="236">
        <v>33.9</v>
      </c>
      <c r="F43" s="237"/>
      <c r="G43" s="238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214</v>
      </c>
      <c r="T43" s="224" t="s">
        <v>233</v>
      </c>
      <c r="U43" s="224">
        <v>1.548</v>
      </c>
      <c r="V43" s="224">
        <f>ROUND(E43*U43,2)</f>
        <v>52.48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63" t="s">
        <v>1269</v>
      </c>
      <c r="D44" s="261"/>
      <c r="E44" s="262">
        <v>6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848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1"/>
      <c r="B45" s="222"/>
      <c r="C45" s="263" t="s">
        <v>1270</v>
      </c>
      <c r="D45" s="261"/>
      <c r="E45" s="262">
        <v>27.9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848</v>
      </c>
      <c r="AH45" s="204">
        <v>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33">
        <v>6</v>
      </c>
      <c r="B46" s="234" t="s">
        <v>1085</v>
      </c>
      <c r="C46" s="248" t="s">
        <v>1271</v>
      </c>
      <c r="D46" s="235" t="s">
        <v>845</v>
      </c>
      <c r="E46" s="236">
        <v>127.6</v>
      </c>
      <c r="F46" s="237"/>
      <c r="G46" s="238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214</v>
      </c>
      <c r="T46" s="224" t="s">
        <v>233</v>
      </c>
      <c r="U46" s="224">
        <v>0.16</v>
      </c>
      <c r="V46" s="224">
        <f>ROUND(E46*U46,2)</f>
        <v>20.420000000000002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234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63" t="s">
        <v>1272</v>
      </c>
      <c r="D47" s="261"/>
      <c r="E47" s="262">
        <v>127.6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848</v>
      </c>
      <c r="AH47" s="204">
        <v>0</v>
      </c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33">
        <v>7</v>
      </c>
      <c r="B48" s="234" t="s">
        <v>1089</v>
      </c>
      <c r="C48" s="248" t="s">
        <v>1090</v>
      </c>
      <c r="D48" s="235" t="s">
        <v>845</v>
      </c>
      <c r="E48" s="236">
        <v>255.2</v>
      </c>
      <c r="F48" s="237"/>
      <c r="G48" s="238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214</v>
      </c>
      <c r="T48" s="224" t="s">
        <v>233</v>
      </c>
      <c r="U48" s="224">
        <v>8.4000000000000005E-2</v>
      </c>
      <c r="V48" s="224">
        <f>ROUND(E48*U48,2)</f>
        <v>21.44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234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1"/>
      <c r="B49" s="222"/>
      <c r="C49" s="263" t="s">
        <v>1273</v>
      </c>
      <c r="D49" s="261"/>
      <c r="E49" s="262">
        <v>255.2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848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33">
        <v>8</v>
      </c>
      <c r="B50" s="234" t="s">
        <v>1092</v>
      </c>
      <c r="C50" s="248" t="s">
        <v>1093</v>
      </c>
      <c r="D50" s="235" t="s">
        <v>845</v>
      </c>
      <c r="E50" s="236">
        <v>156.72</v>
      </c>
      <c r="F50" s="237"/>
      <c r="G50" s="238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214</v>
      </c>
      <c r="T50" s="224" t="s">
        <v>215</v>
      </c>
      <c r="U50" s="224">
        <v>3.5329999999999999</v>
      </c>
      <c r="V50" s="224">
        <f>ROUND(E50*U50,2)</f>
        <v>553.69000000000005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234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63" t="s">
        <v>1272</v>
      </c>
      <c r="D51" s="261"/>
      <c r="E51" s="262">
        <v>127.6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848</v>
      </c>
      <c r="AH51" s="204">
        <v>0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63" t="s">
        <v>1274</v>
      </c>
      <c r="D52" s="261"/>
      <c r="E52" s="262">
        <v>29.12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848</v>
      </c>
      <c r="AH52" s="204">
        <v>0</v>
      </c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33">
        <v>9</v>
      </c>
      <c r="B53" s="234" t="s">
        <v>1100</v>
      </c>
      <c r="C53" s="248" t="s">
        <v>1101</v>
      </c>
      <c r="D53" s="235" t="s">
        <v>845</v>
      </c>
      <c r="E53" s="236">
        <v>29.12</v>
      </c>
      <c r="F53" s="237"/>
      <c r="G53" s="238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214</v>
      </c>
      <c r="T53" s="224" t="s">
        <v>233</v>
      </c>
      <c r="U53" s="224">
        <v>0.34499999999999997</v>
      </c>
      <c r="V53" s="224">
        <f>ROUND(E53*U53,2)</f>
        <v>10.050000000000001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234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63" t="s">
        <v>1275</v>
      </c>
      <c r="D54" s="261"/>
      <c r="E54" s="262">
        <v>29.12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848</v>
      </c>
      <c r="AH54" s="204">
        <v>0</v>
      </c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ht="22.5" outlineLevel="1" x14ac:dyDescent="0.2">
      <c r="A55" s="233">
        <v>10</v>
      </c>
      <c r="B55" s="234" t="s">
        <v>1102</v>
      </c>
      <c r="C55" s="248" t="s">
        <v>1103</v>
      </c>
      <c r="D55" s="235" t="s">
        <v>845</v>
      </c>
      <c r="E55" s="236">
        <v>69.599999999999994</v>
      </c>
      <c r="F55" s="237"/>
      <c r="G55" s="238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214</v>
      </c>
      <c r="T55" s="224" t="s">
        <v>233</v>
      </c>
      <c r="U55" s="224">
        <v>1.0999999999999999E-2</v>
      </c>
      <c r="V55" s="224">
        <f>ROUND(E55*U55,2)</f>
        <v>0.77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234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1"/>
      <c r="B56" s="222"/>
      <c r="C56" s="263" t="s">
        <v>1276</v>
      </c>
      <c r="D56" s="261"/>
      <c r="E56" s="262">
        <v>69.599999999999994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848</v>
      </c>
      <c r="AH56" s="204">
        <v>0</v>
      </c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0">
        <v>11</v>
      </c>
      <c r="B57" s="241" t="s">
        <v>1106</v>
      </c>
      <c r="C57" s="250" t="s">
        <v>1107</v>
      </c>
      <c r="D57" s="242" t="s">
        <v>845</v>
      </c>
      <c r="E57" s="243">
        <v>185.6</v>
      </c>
      <c r="F57" s="244"/>
      <c r="G57" s="245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214</v>
      </c>
      <c r="T57" s="224" t="s">
        <v>233</v>
      </c>
      <c r="U57" s="224">
        <v>8.9999999999999993E-3</v>
      </c>
      <c r="V57" s="224">
        <f>ROUND(E57*U57,2)</f>
        <v>1.67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234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3">
        <v>12</v>
      </c>
      <c r="B58" s="234" t="s">
        <v>1108</v>
      </c>
      <c r="C58" s="248" t="s">
        <v>1109</v>
      </c>
      <c r="D58" s="235" t="s">
        <v>845</v>
      </c>
      <c r="E58" s="236">
        <v>192.672</v>
      </c>
      <c r="F58" s="237"/>
      <c r="G58" s="238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214</v>
      </c>
      <c r="T58" s="224" t="s">
        <v>233</v>
      </c>
      <c r="U58" s="224">
        <v>0.20200000000000001</v>
      </c>
      <c r="V58" s="224">
        <f>ROUND(E58*U58,2)</f>
        <v>38.92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234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49" t="s">
        <v>1110</v>
      </c>
      <c r="D59" s="239"/>
      <c r="E59" s="239"/>
      <c r="F59" s="239"/>
      <c r="G59" s="239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218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63" t="s">
        <v>1277</v>
      </c>
      <c r="D60" s="261"/>
      <c r="E60" s="262">
        <v>185.6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848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63" t="s">
        <v>1278</v>
      </c>
      <c r="D61" s="261"/>
      <c r="E61" s="262">
        <v>7.0720000000000001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848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ht="22.5" outlineLevel="1" x14ac:dyDescent="0.2">
      <c r="A62" s="233">
        <v>13</v>
      </c>
      <c r="B62" s="234" t="s">
        <v>1113</v>
      </c>
      <c r="C62" s="248" t="s">
        <v>1279</v>
      </c>
      <c r="D62" s="235" t="s">
        <v>845</v>
      </c>
      <c r="E62" s="236">
        <v>69.599999999999994</v>
      </c>
      <c r="F62" s="237"/>
      <c r="G62" s="238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1.7</v>
      </c>
      <c r="O62" s="224">
        <f>ROUND(E62*N62,2)</f>
        <v>118.32</v>
      </c>
      <c r="P62" s="224">
        <v>0</v>
      </c>
      <c r="Q62" s="224">
        <f>ROUND(E62*P62,2)</f>
        <v>0</v>
      </c>
      <c r="R62" s="224"/>
      <c r="S62" s="224" t="s">
        <v>214</v>
      </c>
      <c r="T62" s="224" t="s">
        <v>233</v>
      </c>
      <c r="U62" s="224">
        <v>1.587</v>
      </c>
      <c r="V62" s="224">
        <f>ROUND(E62*U62,2)</f>
        <v>110.46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234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63" t="s">
        <v>1276</v>
      </c>
      <c r="D63" s="261"/>
      <c r="E63" s="262">
        <v>69.599999999999994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848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33">
        <v>14</v>
      </c>
      <c r="B64" s="234" t="s">
        <v>1120</v>
      </c>
      <c r="C64" s="248" t="s">
        <v>1121</v>
      </c>
      <c r="D64" s="235" t="s">
        <v>241</v>
      </c>
      <c r="E64" s="236">
        <v>232</v>
      </c>
      <c r="F64" s="237"/>
      <c r="G64" s="238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214</v>
      </c>
      <c r="T64" s="224" t="s">
        <v>233</v>
      </c>
      <c r="U64" s="224">
        <v>1.2999999999999999E-2</v>
      </c>
      <c r="V64" s="224">
        <f>ROUND(E64*U64,2)</f>
        <v>3.02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234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21"/>
      <c r="B65" s="222"/>
      <c r="C65" s="263" t="s">
        <v>1280</v>
      </c>
      <c r="D65" s="261"/>
      <c r="E65" s="262">
        <v>232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848</v>
      </c>
      <c r="AH65" s="204">
        <v>0</v>
      </c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33">
        <v>15</v>
      </c>
      <c r="B66" s="234" t="s">
        <v>1126</v>
      </c>
      <c r="C66" s="248" t="s">
        <v>1127</v>
      </c>
      <c r="D66" s="235" t="s">
        <v>845</v>
      </c>
      <c r="E66" s="236">
        <v>69.599999999999994</v>
      </c>
      <c r="F66" s="237"/>
      <c r="G66" s="238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214</v>
      </c>
      <c r="T66" s="224" t="s">
        <v>233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234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21"/>
      <c r="B67" s="222"/>
      <c r="C67" s="263" t="s">
        <v>1276</v>
      </c>
      <c r="D67" s="261"/>
      <c r="E67" s="262">
        <v>69.599999999999994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848</v>
      </c>
      <c r="AH67" s="204">
        <v>0</v>
      </c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22.5" outlineLevel="1" x14ac:dyDescent="0.2">
      <c r="A68" s="240">
        <v>16</v>
      </c>
      <c r="B68" s="241" t="s">
        <v>1130</v>
      </c>
      <c r="C68" s="250" t="s">
        <v>1131</v>
      </c>
      <c r="D68" s="242" t="s">
        <v>261</v>
      </c>
      <c r="E68" s="243">
        <v>8</v>
      </c>
      <c r="F68" s="244"/>
      <c r="G68" s="245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7.26E-3</v>
      </c>
      <c r="O68" s="224">
        <f>ROUND(E68*N68,2)</f>
        <v>0.06</v>
      </c>
      <c r="P68" s="224">
        <v>0</v>
      </c>
      <c r="Q68" s="224">
        <f>ROUND(E68*P68,2)</f>
        <v>0</v>
      </c>
      <c r="R68" s="224"/>
      <c r="S68" s="224" t="s">
        <v>221</v>
      </c>
      <c r="T68" s="224" t="s">
        <v>215</v>
      </c>
      <c r="U68" s="224">
        <v>1.321</v>
      </c>
      <c r="V68" s="224">
        <f>ROUND(E68*U68,2)</f>
        <v>10.57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234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x14ac:dyDescent="0.2">
      <c r="A69" s="227" t="s">
        <v>209</v>
      </c>
      <c r="B69" s="228" t="s">
        <v>103</v>
      </c>
      <c r="C69" s="247" t="s">
        <v>104</v>
      </c>
      <c r="D69" s="229"/>
      <c r="E69" s="230"/>
      <c r="F69" s="231"/>
      <c r="G69" s="232">
        <f>SUMIF(AG70:AG76,"&lt;&gt;NOR",G70:G76)</f>
        <v>0</v>
      </c>
      <c r="H69" s="226"/>
      <c r="I69" s="226">
        <f>SUM(I70:I76)</f>
        <v>0</v>
      </c>
      <c r="J69" s="226"/>
      <c r="K69" s="226">
        <f>SUM(K70:K76)</f>
        <v>0</v>
      </c>
      <c r="L69" s="226"/>
      <c r="M69" s="226">
        <f>SUM(M70:M76)</f>
        <v>0</v>
      </c>
      <c r="N69" s="226"/>
      <c r="O69" s="226">
        <f>SUM(O70:O76)</f>
        <v>29.53</v>
      </c>
      <c r="P69" s="226"/>
      <c r="Q69" s="226">
        <f>SUM(Q70:Q76)</f>
        <v>0</v>
      </c>
      <c r="R69" s="226"/>
      <c r="S69" s="226"/>
      <c r="T69" s="226"/>
      <c r="U69" s="226"/>
      <c r="V69" s="226">
        <f>SUM(V70:V76)</f>
        <v>14.48</v>
      </c>
      <c r="W69" s="226"/>
      <c r="AG69" t="s">
        <v>210</v>
      </c>
    </row>
    <row r="70" spans="1:60" outlineLevel="1" x14ac:dyDescent="0.2">
      <c r="A70" s="233">
        <v>17</v>
      </c>
      <c r="B70" s="234" t="s">
        <v>1281</v>
      </c>
      <c r="C70" s="248" t="s">
        <v>1282</v>
      </c>
      <c r="D70" s="235" t="s">
        <v>261</v>
      </c>
      <c r="E70" s="236">
        <v>8</v>
      </c>
      <c r="F70" s="237"/>
      <c r="G70" s="238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0.22528999999999999</v>
      </c>
      <c r="O70" s="224">
        <f>ROUND(E70*N70,2)</f>
        <v>1.8</v>
      </c>
      <c r="P70" s="224">
        <v>0</v>
      </c>
      <c r="Q70" s="224">
        <f>ROUND(E70*P70,2)</f>
        <v>0</v>
      </c>
      <c r="R70" s="224"/>
      <c r="S70" s="224" t="s">
        <v>214</v>
      </c>
      <c r="T70" s="224" t="s">
        <v>233</v>
      </c>
      <c r="U70" s="224">
        <v>0.20499999999999999</v>
      </c>
      <c r="V70" s="224">
        <f>ROUND(E70*U70,2)</f>
        <v>1.64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234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/>
      <c r="B71" s="222"/>
      <c r="C71" s="263" t="s">
        <v>1283</v>
      </c>
      <c r="D71" s="261"/>
      <c r="E71" s="262">
        <v>8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848</v>
      </c>
      <c r="AH71" s="204">
        <v>0</v>
      </c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ht="22.5" outlineLevel="1" x14ac:dyDescent="0.2">
      <c r="A72" s="233">
        <v>18</v>
      </c>
      <c r="B72" s="234" t="s">
        <v>1284</v>
      </c>
      <c r="C72" s="248" t="s">
        <v>1285</v>
      </c>
      <c r="D72" s="235" t="s">
        <v>845</v>
      </c>
      <c r="E72" s="236">
        <v>1.728</v>
      </c>
      <c r="F72" s="237"/>
      <c r="G72" s="238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2.5249999999999999</v>
      </c>
      <c r="O72" s="224">
        <f>ROUND(E72*N72,2)</f>
        <v>4.3600000000000003</v>
      </c>
      <c r="P72" s="224">
        <v>0</v>
      </c>
      <c r="Q72" s="224">
        <f>ROUND(E72*P72,2)</f>
        <v>0</v>
      </c>
      <c r="R72" s="224"/>
      <c r="S72" s="224" t="s">
        <v>214</v>
      </c>
      <c r="T72" s="224" t="s">
        <v>233</v>
      </c>
      <c r="U72" s="224">
        <v>0.48</v>
      </c>
      <c r="V72" s="224">
        <f>ROUND(E72*U72,2)</f>
        <v>0.83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234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1"/>
      <c r="B73" s="222"/>
      <c r="C73" s="263" t="s">
        <v>1286</v>
      </c>
      <c r="D73" s="261"/>
      <c r="E73" s="262">
        <v>1.728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848</v>
      </c>
      <c r="AH73" s="204">
        <v>0</v>
      </c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33">
        <v>19</v>
      </c>
      <c r="B74" s="234" t="s">
        <v>1287</v>
      </c>
      <c r="C74" s="248" t="s">
        <v>1288</v>
      </c>
      <c r="D74" s="235" t="s">
        <v>845</v>
      </c>
      <c r="E74" s="236">
        <v>9.2159999999999993</v>
      </c>
      <c r="F74" s="237"/>
      <c r="G74" s="238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2.5249999999999999</v>
      </c>
      <c r="O74" s="224">
        <f>ROUND(E74*N74,2)</f>
        <v>23.27</v>
      </c>
      <c r="P74" s="224">
        <v>0</v>
      </c>
      <c r="Q74" s="224">
        <f>ROUND(E74*P74,2)</f>
        <v>0</v>
      </c>
      <c r="R74" s="224"/>
      <c r="S74" s="224" t="s">
        <v>221</v>
      </c>
      <c r="T74" s="224" t="s">
        <v>215</v>
      </c>
      <c r="U74" s="224">
        <v>1.3029999999999999</v>
      </c>
      <c r="V74" s="224">
        <f>ROUND(E74*U74,2)</f>
        <v>12.01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234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21"/>
      <c r="B75" s="222"/>
      <c r="C75" s="263" t="s">
        <v>1289</v>
      </c>
      <c r="D75" s="261"/>
      <c r="E75" s="262">
        <v>9.2159999999999993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848</v>
      </c>
      <c r="AH75" s="204">
        <v>0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ht="22.5" outlineLevel="1" x14ac:dyDescent="0.2">
      <c r="A76" s="240">
        <v>20</v>
      </c>
      <c r="B76" s="241" t="s">
        <v>1290</v>
      </c>
      <c r="C76" s="250" t="s">
        <v>1291</v>
      </c>
      <c r="D76" s="242" t="s">
        <v>277</v>
      </c>
      <c r="E76" s="243">
        <v>4</v>
      </c>
      <c r="F76" s="244"/>
      <c r="G76" s="245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2.5000000000000001E-2</v>
      </c>
      <c r="O76" s="224">
        <f>ROUND(E76*N76,2)</f>
        <v>0.1</v>
      </c>
      <c r="P76" s="224">
        <v>0</v>
      </c>
      <c r="Q76" s="224">
        <f>ROUND(E76*P76,2)</f>
        <v>0</v>
      </c>
      <c r="R76" s="224"/>
      <c r="S76" s="224" t="s">
        <v>221</v>
      </c>
      <c r="T76" s="224" t="s">
        <v>233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248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x14ac:dyDescent="0.2">
      <c r="A77" s="227" t="s">
        <v>209</v>
      </c>
      <c r="B77" s="228" t="s">
        <v>107</v>
      </c>
      <c r="C77" s="247" t="s">
        <v>108</v>
      </c>
      <c r="D77" s="229"/>
      <c r="E77" s="230"/>
      <c r="F77" s="231"/>
      <c r="G77" s="232">
        <f>SUMIF(AG78:AG79,"&lt;&gt;NOR",G78:G79)</f>
        <v>0</v>
      </c>
      <c r="H77" s="226"/>
      <c r="I77" s="226">
        <f>SUM(I78:I79)</f>
        <v>0</v>
      </c>
      <c r="J77" s="226"/>
      <c r="K77" s="226">
        <f>SUM(K78:K79)</f>
        <v>0</v>
      </c>
      <c r="L77" s="226"/>
      <c r="M77" s="226">
        <f>SUM(M78:M79)</f>
        <v>0</v>
      </c>
      <c r="N77" s="226"/>
      <c r="O77" s="226">
        <f>SUM(O78:O79)</f>
        <v>39.4</v>
      </c>
      <c r="P77" s="226"/>
      <c r="Q77" s="226">
        <f>SUM(Q78:Q79)</f>
        <v>0</v>
      </c>
      <c r="R77" s="226"/>
      <c r="S77" s="226"/>
      <c r="T77" s="226"/>
      <c r="U77" s="226"/>
      <c r="V77" s="226">
        <f>SUM(V78:V79)</f>
        <v>58.99</v>
      </c>
      <c r="W77" s="226"/>
      <c r="AG77" t="s">
        <v>210</v>
      </c>
    </row>
    <row r="78" spans="1:60" outlineLevel="1" x14ac:dyDescent="0.2">
      <c r="A78" s="233">
        <v>21</v>
      </c>
      <c r="B78" s="234" t="s">
        <v>1136</v>
      </c>
      <c r="C78" s="248" t="s">
        <v>1292</v>
      </c>
      <c r="D78" s="235" t="s">
        <v>845</v>
      </c>
      <c r="E78" s="236">
        <v>34.799999999999997</v>
      </c>
      <c r="F78" s="237"/>
      <c r="G78" s="238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1.1322000000000001</v>
      </c>
      <c r="O78" s="224">
        <f>ROUND(E78*N78,2)</f>
        <v>39.4</v>
      </c>
      <c r="P78" s="224">
        <v>0</v>
      </c>
      <c r="Q78" s="224">
        <f>ROUND(E78*P78,2)</f>
        <v>0</v>
      </c>
      <c r="R78" s="224"/>
      <c r="S78" s="224" t="s">
        <v>214</v>
      </c>
      <c r="T78" s="224" t="s">
        <v>233</v>
      </c>
      <c r="U78" s="224">
        <v>1.6950000000000001</v>
      </c>
      <c r="V78" s="224">
        <f>ROUND(E78*U78,2)</f>
        <v>58.99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234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21"/>
      <c r="B79" s="222"/>
      <c r="C79" s="263" t="s">
        <v>1293</v>
      </c>
      <c r="D79" s="261"/>
      <c r="E79" s="262">
        <v>34.799999999999997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848</v>
      </c>
      <c r="AH79" s="204">
        <v>0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x14ac:dyDescent="0.2">
      <c r="A80" s="227" t="s">
        <v>209</v>
      </c>
      <c r="B80" s="228" t="s">
        <v>109</v>
      </c>
      <c r="C80" s="247" t="s">
        <v>110</v>
      </c>
      <c r="D80" s="229"/>
      <c r="E80" s="230"/>
      <c r="F80" s="231"/>
      <c r="G80" s="232">
        <f>SUMIF(AG81:AG86,"&lt;&gt;NOR",G81:G86)</f>
        <v>0</v>
      </c>
      <c r="H80" s="226"/>
      <c r="I80" s="226">
        <f>SUM(I81:I86)</f>
        <v>0</v>
      </c>
      <c r="J80" s="226"/>
      <c r="K80" s="226">
        <f>SUM(K81:K86)</f>
        <v>0</v>
      </c>
      <c r="L80" s="226"/>
      <c r="M80" s="226">
        <f>SUM(M81:M86)</f>
        <v>0</v>
      </c>
      <c r="N80" s="226"/>
      <c r="O80" s="226">
        <f>SUM(O81:O86)</f>
        <v>6.98</v>
      </c>
      <c r="P80" s="226"/>
      <c r="Q80" s="226">
        <f>SUM(Q81:Q86)</f>
        <v>0</v>
      </c>
      <c r="R80" s="226"/>
      <c r="S80" s="226"/>
      <c r="T80" s="226"/>
      <c r="U80" s="226"/>
      <c r="V80" s="226">
        <f>SUM(V81:V86)</f>
        <v>1.6800000000000002</v>
      </c>
      <c r="W80" s="226"/>
      <c r="AG80" t="s">
        <v>210</v>
      </c>
    </row>
    <row r="81" spans="1:60" ht="22.5" outlineLevel="1" x14ac:dyDescent="0.2">
      <c r="A81" s="240">
        <v>22</v>
      </c>
      <c r="B81" s="241" t="s">
        <v>1140</v>
      </c>
      <c r="C81" s="250" t="s">
        <v>1141</v>
      </c>
      <c r="D81" s="242" t="s">
        <v>255</v>
      </c>
      <c r="E81" s="243">
        <v>4</v>
      </c>
      <c r="F81" s="244"/>
      <c r="G81" s="245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1.1000000000000001</v>
      </c>
      <c r="O81" s="224">
        <f>ROUND(E81*N81,2)</f>
        <v>4.4000000000000004</v>
      </c>
      <c r="P81" s="224">
        <v>0</v>
      </c>
      <c r="Q81" s="224">
        <f>ROUND(E81*P81,2)</f>
        <v>0</v>
      </c>
      <c r="R81" s="224"/>
      <c r="S81" s="224" t="s">
        <v>214</v>
      </c>
      <c r="T81" s="224" t="s">
        <v>233</v>
      </c>
      <c r="U81" s="224">
        <v>0.16300000000000001</v>
      </c>
      <c r="V81" s="224">
        <f>ROUND(E81*U81,2)</f>
        <v>0.65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234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ht="22.5" outlineLevel="1" x14ac:dyDescent="0.2">
      <c r="A82" s="233">
        <v>23</v>
      </c>
      <c r="B82" s="234" t="s">
        <v>1142</v>
      </c>
      <c r="C82" s="248" t="s">
        <v>1143</v>
      </c>
      <c r="D82" s="235" t="s">
        <v>241</v>
      </c>
      <c r="E82" s="236">
        <v>8.4</v>
      </c>
      <c r="F82" s="237"/>
      <c r="G82" s="238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0.30764000000000002</v>
      </c>
      <c r="O82" s="224">
        <f>ROUND(E82*N82,2)</f>
        <v>2.58</v>
      </c>
      <c r="P82" s="224">
        <v>0</v>
      </c>
      <c r="Q82" s="224">
        <f>ROUND(E82*P82,2)</f>
        <v>0</v>
      </c>
      <c r="R82" s="224"/>
      <c r="S82" s="224" t="s">
        <v>221</v>
      </c>
      <c r="T82" s="224" t="s">
        <v>215</v>
      </c>
      <c r="U82" s="224">
        <v>0.123</v>
      </c>
      <c r="V82" s="224">
        <f>ROUND(E82*U82,2)</f>
        <v>1.03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234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1"/>
      <c r="B83" s="222"/>
      <c r="C83" s="263" t="s">
        <v>1058</v>
      </c>
      <c r="D83" s="261"/>
      <c r="E83" s="262">
        <v>1.4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848</v>
      </c>
      <c r="AH83" s="204">
        <v>0</v>
      </c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1"/>
      <c r="B84" s="222"/>
      <c r="C84" s="263" t="s">
        <v>1059</v>
      </c>
      <c r="D84" s="261"/>
      <c r="E84" s="262">
        <v>1.8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848</v>
      </c>
      <c r="AH84" s="204">
        <v>0</v>
      </c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63" t="s">
        <v>1060</v>
      </c>
      <c r="D85" s="261"/>
      <c r="E85" s="262">
        <v>2.6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848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21"/>
      <c r="B86" s="222"/>
      <c r="C86" s="263" t="s">
        <v>1060</v>
      </c>
      <c r="D86" s="261"/>
      <c r="E86" s="262">
        <v>2.6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848</v>
      </c>
      <c r="AH86" s="204">
        <v>0</v>
      </c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x14ac:dyDescent="0.2">
      <c r="A87" s="227" t="s">
        <v>209</v>
      </c>
      <c r="B87" s="228" t="s">
        <v>115</v>
      </c>
      <c r="C87" s="247" t="s">
        <v>116</v>
      </c>
      <c r="D87" s="229"/>
      <c r="E87" s="230"/>
      <c r="F87" s="231"/>
      <c r="G87" s="232">
        <f>SUMIF(AG88:AG93,"&lt;&gt;NOR",G88:G93)</f>
        <v>0</v>
      </c>
      <c r="H87" s="226"/>
      <c r="I87" s="226">
        <f>SUM(I88:I93)</f>
        <v>0</v>
      </c>
      <c r="J87" s="226"/>
      <c r="K87" s="226">
        <f>SUM(K88:K93)</f>
        <v>0</v>
      </c>
      <c r="L87" s="226"/>
      <c r="M87" s="226">
        <f>SUM(M88:M93)</f>
        <v>0</v>
      </c>
      <c r="N87" s="226"/>
      <c r="O87" s="226">
        <f>SUM(O88:O93)</f>
        <v>0.02</v>
      </c>
      <c r="P87" s="226"/>
      <c r="Q87" s="226">
        <f>SUM(Q88:Q93)</f>
        <v>0.05</v>
      </c>
      <c r="R87" s="226"/>
      <c r="S87" s="226"/>
      <c r="T87" s="226"/>
      <c r="U87" s="226"/>
      <c r="V87" s="226">
        <f>SUM(V88:V93)</f>
        <v>2.0499999999999998</v>
      </c>
      <c r="W87" s="226"/>
      <c r="AG87" t="s">
        <v>210</v>
      </c>
    </row>
    <row r="88" spans="1:60" ht="22.5" outlineLevel="1" x14ac:dyDescent="0.2">
      <c r="A88" s="240">
        <v>24</v>
      </c>
      <c r="B88" s="241" t="s">
        <v>1294</v>
      </c>
      <c r="C88" s="250" t="s">
        <v>1295</v>
      </c>
      <c r="D88" s="242" t="s">
        <v>277</v>
      </c>
      <c r="E88" s="243">
        <v>9</v>
      </c>
      <c r="F88" s="244"/>
      <c r="G88" s="245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</v>
      </c>
      <c r="O88" s="224">
        <f>ROUND(E88*N88,2)</f>
        <v>0</v>
      </c>
      <c r="P88" s="224">
        <v>5.0000000000000001E-3</v>
      </c>
      <c r="Q88" s="224">
        <f>ROUND(E88*P88,2)</f>
        <v>0.05</v>
      </c>
      <c r="R88" s="224"/>
      <c r="S88" s="224" t="s">
        <v>221</v>
      </c>
      <c r="T88" s="224" t="s">
        <v>215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234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33">
        <v>25</v>
      </c>
      <c r="B89" s="234" t="s">
        <v>1296</v>
      </c>
      <c r="C89" s="248" t="s">
        <v>1297</v>
      </c>
      <c r="D89" s="235" t="s">
        <v>261</v>
      </c>
      <c r="E89" s="236">
        <v>10.8</v>
      </c>
      <c r="F89" s="237"/>
      <c r="G89" s="238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3.3E-4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221</v>
      </c>
      <c r="T89" s="224" t="s">
        <v>233</v>
      </c>
      <c r="U89" s="224">
        <v>0.19</v>
      </c>
      <c r="V89" s="224">
        <f>ROUND(E89*U89,2)</f>
        <v>2.0499999999999998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234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21"/>
      <c r="B90" s="222"/>
      <c r="C90" s="249" t="s">
        <v>1298</v>
      </c>
      <c r="D90" s="239"/>
      <c r="E90" s="239"/>
      <c r="F90" s="239"/>
      <c r="G90" s="239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218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21"/>
      <c r="B91" s="222"/>
      <c r="C91" s="263" t="s">
        <v>1299</v>
      </c>
      <c r="D91" s="261"/>
      <c r="E91" s="262">
        <v>10.8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848</v>
      </c>
      <c r="AH91" s="204">
        <v>0</v>
      </c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40">
        <v>26</v>
      </c>
      <c r="B92" s="241" t="s">
        <v>1300</v>
      </c>
      <c r="C92" s="250" t="s">
        <v>1301</v>
      </c>
      <c r="D92" s="242" t="s">
        <v>232</v>
      </c>
      <c r="E92" s="243">
        <v>10</v>
      </c>
      <c r="F92" s="244"/>
      <c r="G92" s="245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8.0000000000000004E-4</v>
      </c>
      <c r="O92" s="224">
        <f>ROUND(E92*N92,2)</f>
        <v>0.01</v>
      </c>
      <c r="P92" s="224">
        <v>0</v>
      </c>
      <c r="Q92" s="224">
        <f>ROUND(E92*P92,2)</f>
        <v>0</v>
      </c>
      <c r="R92" s="224"/>
      <c r="S92" s="224" t="s">
        <v>221</v>
      </c>
      <c r="T92" s="224" t="s">
        <v>298</v>
      </c>
      <c r="U92" s="224">
        <v>0</v>
      </c>
      <c r="V92" s="224">
        <f>ROUND(E92*U92,2)</f>
        <v>0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248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0">
        <v>27</v>
      </c>
      <c r="B93" s="241" t="s">
        <v>1302</v>
      </c>
      <c r="C93" s="250" t="s">
        <v>1303</v>
      </c>
      <c r="D93" s="242" t="s">
        <v>261</v>
      </c>
      <c r="E93" s="243">
        <v>11</v>
      </c>
      <c r="F93" s="244"/>
      <c r="G93" s="245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6.9999999999999999E-4</v>
      </c>
      <c r="O93" s="224">
        <f>ROUND(E93*N93,2)</f>
        <v>0.01</v>
      </c>
      <c r="P93" s="224">
        <v>0</v>
      </c>
      <c r="Q93" s="224">
        <f>ROUND(E93*P93,2)</f>
        <v>0</v>
      </c>
      <c r="R93" s="224"/>
      <c r="S93" s="224" t="s">
        <v>221</v>
      </c>
      <c r="T93" s="224" t="s">
        <v>298</v>
      </c>
      <c r="U93" s="224">
        <v>0</v>
      </c>
      <c r="V93" s="224">
        <f>ROUND(E93*U93,2)</f>
        <v>0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248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x14ac:dyDescent="0.2">
      <c r="A94" s="227" t="s">
        <v>209</v>
      </c>
      <c r="B94" s="228" t="s">
        <v>117</v>
      </c>
      <c r="C94" s="247" t="s">
        <v>118</v>
      </c>
      <c r="D94" s="229"/>
      <c r="E94" s="230"/>
      <c r="F94" s="231"/>
      <c r="G94" s="232">
        <f>SUMIF(AG95:AG114,"&lt;&gt;NOR",G95:G114)</f>
        <v>0</v>
      </c>
      <c r="H94" s="226"/>
      <c r="I94" s="226">
        <f>SUM(I95:I114)</f>
        <v>0</v>
      </c>
      <c r="J94" s="226"/>
      <c r="K94" s="226">
        <f>SUM(K95:K114)</f>
        <v>0</v>
      </c>
      <c r="L94" s="226"/>
      <c r="M94" s="226">
        <f>SUM(M95:M114)</f>
        <v>0</v>
      </c>
      <c r="N94" s="226"/>
      <c r="O94" s="226">
        <f>SUM(O95:O114)</f>
        <v>12.39</v>
      </c>
      <c r="P94" s="226"/>
      <c r="Q94" s="226">
        <f>SUM(Q95:Q114)</f>
        <v>0</v>
      </c>
      <c r="R94" s="226"/>
      <c r="S94" s="226"/>
      <c r="T94" s="226"/>
      <c r="U94" s="226"/>
      <c r="V94" s="226">
        <f>SUM(V95:V114)</f>
        <v>147.90999999999997</v>
      </c>
      <c r="W94" s="226"/>
      <c r="AG94" t="s">
        <v>210</v>
      </c>
    </row>
    <row r="95" spans="1:60" outlineLevel="1" x14ac:dyDescent="0.2">
      <c r="A95" s="240">
        <v>28</v>
      </c>
      <c r="B95" s="241" t="s">
        <v>1304</v>
      </c>
      <c r="C95" s="250" t="s">
        <v>1305</v>
      </c>
      <c r="D95" s="242" t="s">
        <v>232</v>
      </c>
      <c r="E95" s="243">
        <v>1</v>
      </c>
      <c r="F95" s="244"/>
      <c r="G95" s="245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2E-3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221</v>
      </c>
      <c r="T95" s="224" t="s">
        <v>233</v>
      </c>
      <c r="U95" s="224">
        <v>0.62</v>
      </c>
      <c r="V95" s="224">
        <f>ROUND(E95*U95,2)</f>
        <v>0.62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234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22.5" outlineLevel="1" x14ac:dyDescent="0.2">
      <c r="A96" s="233">
        <v>29</v>
      </c>
      <c r="B96" s="234" t="s">
        <v>1167</v>
      </c>
      <c r="C96" s="248" t="s">
        <v>1306</v>
      </c>
      <c r="D96" s="235" t="s">
        <v>261</v>
      </c>
      <c r="E96" s="236">
        <v>580</v>
      </c>
      <c r="F96" s="237"/>
      <c r="G96" s="238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3.3E-4</v>
      </c>
      <c r="O96" s="224">
        <f>ROUND(E96*N96,2)</f>
        <v>0.19</v>
      </c>
      <c r="P96" s="224">
        <v>0</v>
      </c>
      <c r="Q96" s="224">
        <f>ROUND(E96*P96,2)</f>
        <v>0</v>
      </c>
      <c r="R96" s="224"/>
      <c r="S96" s="224" t="s">
        <v>221</v>
      </c>
      <c r="T96" s="224" t="s">
        <v>233</v>
      </c>
      <c r="U96" s="224">
        <v>9.7000000000000003E-2</v>
      </c>
      <c r="V96" s="224">
        <f>ROUND(E96*U96,2)</f>
        <v>56.26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234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1"/>
      <c r="B97" s="222"/>
      <c r="C97" s="249" t="s">
        <v>1169</v>
      </c>
      <c r="D97" s="239"/>
      <c r="E97" s="239"/>
      <c r="F97" s="239"/>
      <c r="G97" s="239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218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ht="22.5" outlineLevel="1" x14ac:dyDescent="0.2">
      <c r="A98" s="233">
        <v>30</v>
      </c>
      <c r="B98" s="234" t="s">
        <v>1307</v>
      </c>
      <c r="C98" s="248" t="s">
        <v>1308</v>
      </c>
      <c r="D98" s="235" t="s">
        <v>261</v>
      </c>
      <c r="E98" s="236">
        <v>580</v>
      </c>
      <c r="F98" s="237"/>
      <c r="G98" s="238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3.3E-4</v>
      </c>
      <c r="O98" s="224">
        <f>ROUND(E98*N98,2)</f>
        <v>0.19</v>
      </c>
      <c r="P98" s="224">
        <v>0</v>
      </c>
      <c r="Q98" s="224">
        <f>ROUND(E98*P98,2)</f>
        <v>0</v>
      </c>
      <c r="R98" s="224"/>
      <c r="S98" s="224" t="s">
        <v>221</v>
      </c>
      <c r="T98" s="224" t="s">
        <v>233</v>
      </c>
      <c r="U98" s="224">
        <v>9.7000000000000003E-2</v>
      </c>
      <c r="V98" s="224">
        <f>ROUND(E98*U98,2)</f>
        <v>56.26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234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21"/>
      <c r="B99" s="222"/>
      <c r="C99" s="249" t="s">
        <v>1169</v>
      </c>
      <c r="D99" s="239"/>
      <c r="E99" s="239"/>
      <c r="F99" s="239"/>
      <c r="G99" s="239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218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33">
        <v>31</v>
      </c>
      <c r="B100" s="234" t="s">
        <v>1309</v>
      </c>
      <c r="C100" s="248" t="s">
        <v>1310</v>
      </c>
      <c r="D100" s="235" t="s">
        <v>314</v>
      </c>
      <c r="E100" s="236">
        <v>1</v>
      </c>
      <c r="F100" s="237"/>
      <c r="G100" s="238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3.3E-4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221</v>
      </c>
      <c r="T100" s="224" t="s">
        <v>215</v>
      </c>
      <c r="U100" s="224">
        <v>9.7000000000000003E-2</v>
      </c>
      <c r="V100" s="224">
        <f>ROUND(E100*U100,2)</f>
        <v>0.1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234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1"/>
      <c r="B101" s="222"/>
      <c r="C101" s="249" t="s">
        <v>1169</v>
      </c>
      <c r="D101" s="239"/>
      <c r="E101" s="239"/>
      <c r="F101" s="239"/>
      <c r="G101" s="239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218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ht="33.75" outlineLevel="1" x14ac:dyDescent="0.2">
      <c r="A102" s="233">
        <v>32</v>
      </c>
      <c r="B102" s="234" t="s">
        <v>1311</v>
      </c>
      <c r="C102" s="248" t="s">
        <v>1312</v>
      </c>
      <c r="D102" s="235" t="s">
        <v>232</v>
      </c>
      <c r="E102" s="236">
        <v>8</v>
      </c>
      <c r="F102" s="237"/>
      <c r="G102" s="238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1.1828000000000001</v>
      </c>
      <c r="O102" s="224">
        <f>ROUND(E102*N102,2)</f>
        <v>9.4600000000000009</v>
      </c>
      <c r="P102" s="224">
        <v>0</v>
      </c>
      <c r="Q102" s="224">
        <f>ROUND(E102*P102,2)</f>
        <v>0</v>
      </c>
      <c r="R102" s="224"/>
      <c r="S102" s="224" t="s">
        <v>221</v>
      </c>
      <c r="T102" s="224" t="s">
        <v>233</v>
      </c>
      <c r="U102" s="224">
        <v>4.3334999999999999</v>
      </c>
      <c r="V102" s="224">
        <f>ROUND(E102*U102,2)</f>
        <v>34.67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234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21"/>
      <c r="B103" s="222"/>
      <c r="C103" s="249" t="s">
        <v>1313</v>
      </c>
      <c r="D103" s="239"/>
      <c r="E103" s="239"/>
      <c r="F103" s="239"/>
      <c r="G103" s="239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218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ht="22.5" outlineLevel="1" x14ac:dyDescent="0.2">
      <c r="A104" s="240">
        <v>33</v>
      </c>
      <c r="B104" s="241" t="s">
        <v>1314</v>
      </c>
      <c r="C104" s="250" t="s">
        <v>1315</v>
      </c>
      <c r="D104" s="242" t="s">
        <v>261</v>
      </c>
      <c r="E104" s="243">
        <v>580</v>
      </c>
      <c r="F104" s="244"/>
      <c r="G104" s="245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0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221</v>
      </c>
      <c r="T104" s="224" t="s">
        <v>298</v>
      </c>
      <c r="U104" s="224">
        <v>0</v>
      </c>
      <c r="V104" s="224">
        <f>ROUND(E104*U104,2)</f>
        <v>0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248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40">
        <v>34</v>
      </c>
      <c r="B105" s="241" t="s">
        <v>1316</v>
      </c>
      <c r="C105" s="250" t="s">
        <v>1317</v>
      </c>
      <c r="D105" s="242" t="s">
        <v>261</v>
      </c>
      <c r="E105" s="243">
        <v>580</v>
      </c>
      <c r="F105" s="244"/>
      <c r="G105" s="245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1.9000000000000001E-4</v>
      </c>
      <c r="O105" s="224">
        <f>ROUND(E105*N105,2)</f>
        <v>0.11</v>
      </c>
      <c r="P105" s="224">
        <v>0</v>
      </c>
      <c r="Q105" s="224">
        <f>ROUND(E105*P105,2)</f>
        <v>0</v>
      </c>
      <c r="R105" s="224"/>
      <c r="S105" s="224" t="s">
        <v>221</v>
      </c>
      <c r="T105" s="224" t="s">
        <v>215</v>
      </c>
      <c r="U105" s="224">
        <v>0</v>
      </c>
      <c r="V105" s="224">
        <f>ROUND(E105*U105,2)</f>
        <v>0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248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ht="22.5" outlineLevel="1" x14ac:dyDescent="0.2">
      <c r="A106" s="240">
        <v>35</v>
      </c>
      <c r="B106" s="241" t="s">
        <v>1318</v>
      </c>
      <c r="C106" s="250" t="s">
        <v>1319</v>
      </c>
      <c r="D106" s="242" t="s">
        <v>261</v>
      </c>
      <c r="E106" s="243">
        <v>580</v>
      </c>
      <c r="F106" s="244"/>
      <c r="G106" s="245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1.9000000000000001E-4</v>
      </c>
      <c r="O106" s="224">
        <f>ROUND(E106*N106,2)</f>
        <v>0.11</v>
      </c>
      <c r="P106" s="224">
        <v>0</v>
      </c>
      <c r="Q106" s="224">
        <f>ROUND(E106*P106,2)</f>
        <v>0</v>
      </c>
      <c r="R106" s="224"/>
      <c r="S106" s="224" t="s">
        <v>221</v>
      </c>
      <c r="T106" s="224" t="s">
        <v>215</v>
      </c>
      <c r="U106" s="224">
        <v>0</v>
      </c>
      <c r="V106" s="224">
        <f>ROUND(E106*U106,2)</f>
        <v>0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248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40">
        <v>36</v>
      </c>
      <c r="B107" s="241" t="s">
        <v>1320</v>
      </c>
      <c r="C107" s="250" t="s">
        <v>1321</v>
      </c>
      <c r="D107" s="242" t="s">
        <v>277</v>
      </c>
      <c r="E107" s="243">
        <v>238</v>
      </c>
      <c r="F107" s="244"/>
      <c r="G107" s="245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1.0000000000000001E-5</v>
      </c>
      <c r="O107" s="224">
        <f>ROUND(E107*N107,2)</f>
        <v>0</v>
      </c>
      <c r="P107" s="224">
        <v>0</v>
      </c>
      <c r="Q107" s="224">
        <f>ROUND(E107*P107,2)</f>
        <v>0</v>
      </c>
      <c r="R107" s="224"/>
      <c r="S107" s="224" t="s">
        <v>221</v>
      </c>
      <c r="T107" s="224" t="s">
        <v>215</v>
      </c>
      <c r="U107" s="224">
        <v>0</v>
      </c>
      <c r="V107" s="224">
        <f>ROUND(E107*U107,2)</f>
        <v>0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248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40">
        <v>37</v>
      </c>
      <c r="B108" s="241" t="s">
        <v>1322</v>
      </c>
      <c r="C108" s="250" t="s">
        <v>1323</v>
      </c>
      <c r="D108" s="242" t="s">
        <v>277</v>
      </c>
      <c r="E108" s="243">
        <v>17</v>
      </c>
      <c r="F108" s="244"/>
      <c r="G108" s="245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2.0000000000000001E-4</v>
      </c>
      <c r="O108" s="224">
        <f>ROUND(E108*N108,2)</f>
        <v>0</v>
      </c>
      <c r="P108" s="224">
        <v>0</v>
      </c>
      <c r="Q108" s="224">
        <f>ROUND(E108*P108,2)</f>
        <v>0</v>
      </c>
      <c r="R108" s="224"/>
      <c r="S108" s="224" t="s">
        <v>221</v>
      </c>
      <c r="T108" s="224" t="s">
        <v>215</v>
      </c>
      <c r="U108" s="224">
        <v>0</v>
      </c>
      <c r="V108" s="224">
        <f>ROUND(E108*U108,2)</f>
        <v>0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248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ht="22.5" outlineLevel="1" x14ac:dyDescent="0.2">
      <c r="A109" s="240">
        <v>38</v>
      </c>
      <c r="B109" s="241" t="s">
        <v>1324</v>
      </c>
      <c r="C109" s="250" t="s">
        <v>1325</v>
      </c>
      <c r="D109" s="242" t="s">
        <v>277</v>
      </c>
      <c r="E109" s="243">
        <v>17</v>
      </c>
      <c r="F109" s="244"/>
      <c r="G109" s="245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2.5000000000000001E-4</v>
      </c>
      <c r="O109" s="224">
        <f>ROUND(E109*N109,2)</f>
        <v>0</v>
      </c>
      <c r="P109" s="224">
        <v>0</v>
      </c>
      <c r="Q109" s="224">
        <f>ROUND(E109*P109,2)</f>
        <v>0</v>
      </c>
      <c r="R109" s="224"/>
      <c r="S109" s="224" t="s">
        <v>221</v>
      </c>
      <c r="T109" s="224" t="s">
        <v>215</v>
      </c>
      <c r="U109" s="224">
        <v>0</v>
      </c>
      <c r="V109" s="224">
        <f>ROUND(E109*U109,2)</f>
        <v>0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248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0">
        <v>39</v>
      </c>
      <c r="B110" s="241" t="s">
        <v>1326</v>
      </c>
      <c r="C110" s="250" t="s">
        <v>1327</v>
      </c>
      <c r="D110" s="242" t="s">
        <v>277</v>
      </c>
      <c r="E110" s="243">
        <v>67</v>
      </c>
      <c r="F110" s="244"/>
      <c r="G110" s="245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1E-3</v>
      </c>
      <c r="O110" s="224">
        <f>ROUND(E110*N110,2)</f>
        <v>7.0000000000000007E-2</v>
      </c>
      <c r="P110" s="224">
        <v>0</v>
      </c>
      <c r="Q110" s="224">
        <f>ROUND(E110*P110,2)</f>
        <v>0</v>
      </c>
      <c r="R110" s="224"/>
      <c r="S110" s="224" t="s">
        <v>221</v>
      </c>
      <c r="T110" s="224" t="s">
        <v>215</v>
      </c>
      <c r="U110" s="224">
        <v>0</v>
      </c>
      <c r="V110" s="224">
        <f>ROUND(E110*U110,2)</f>
        <v>0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248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ht="22.5" outlineLevel="1" x14ac:dyDescent="0.2">
      <c r="A111" s="240">
        <v>40</v>
      </c>
      <c r="B111" s="241" t="s">
        <v>1328</v>
      </c>
      <c r="C111" s="250" t="s">
        <v>1329</v>
      </c>
      <c r="D111" s="242" t="s">
        <v>277</v>
      </c>
      <c r="E111" s="243">
        <v>1</v>
      </c>
      <c r="F111" s="244"/>
      <c r="G111" s="245">
        <f>ROUND(E111*F111,2)</f>
        <v>0</v>
      </c>
      <c r="H111" s="225"/>
      <c r="I111" s="224">
        <f>ROUND(E111*H111,2)</f>
        <v>0</v>
      </c>
      <c r="J111" s="225"/>
      <c r="K111" s="224">
        <f>ROUND(E111*J111,2)</f>
        <v>0</v>
      </c>
      <c r="L111" s="224">
        <v>21</v>
      </c>
      <c r="M111" s="224">
        <f>G111*(1+L111/100)</f>
        <v>0</v>
      </c>
      <c r="N111" s="224">
        <v>2.4E-2</v>
      </c>
      <c r="O111" s="224">
        <f>ROUND(E111*N111,2)</f>
        <v>0.02</v>
      </c>
      <c r="P111" s="224">
        <v>0</v>
      </c>
      <c r="Q111" s="224">
        <f>ROUND(E111*P111,2)</f>
        <v>0</v>
      </c>
      <c r="R111" s="224"/>
      <c r="S111" s="224" t="s">
        <v>221</v>
      </c>
      <c r="T111" s="224" t="s">
        <v>215</v>
      </c>
      <c r="U111" s="224">
        <v>0</v>
      </c>
      <c r="V111" s="224">
        <f>ROUND(E111*U111,2)</f>
        <v>0</v>
      </c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248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40">
        <v>41</v>
      </c>
      <c r="B112" s="241" t="s">
        <v>1330</v>
      </c>
      <c r="C112" s="250" t="s">
        <v>1331</v>
      </c>
      <c r="D112" s="242" t="s">
        <v>261</v>
      </c>
      <c r="E112" s="243">
        <v>1</v>
      </c>
      <c r="F112" s="244"/>
      <c r="G112" s="245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2.5600000000000002E-3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221</v>
      </c>
      <c r="T112" s="224" t="s">
        <v>498</v>
      </c>
      <c r="U112" s="224">
        <v>0</v>
      </c>
      <c r="V112" s="224">
        <f>ROUND(E112*U112,2)</f>
        <v>0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248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ht="22.5" outlineLevel="1" x14ac:dyDescent="0.2">
      <c r="A113" s="240">
        <v>42</v>
      </c>
      <c r="B113" s="241" t="s">
        <v>1332</v>
      </c>
      <c r="C113" s="250" t="s">
        <v>1333</v>
      </c>
      <c r="D113" s="242" t="s">
        <v>277</v>
      </c>
      <c r="E113" s="243">
        <v>8</v>
      </c>
      <c r="F113" s="244"/>
      <c r="G113" s="245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0.2</v>
      </c>
      <c r="O113" s="224">
        <f>ROUND(E113*N113,2)</f>
        <v>1.6</v>
      </c>
      <c r="P113" s="224">
        <v>0</v>
      </c>
      <c r="Q113" s="224">
        <f>ROUND(E113*P113,2)</f>
        <v>0</v>
      </c>
      <c r="R113" s="224"/>
      <c r="S113" s="224" t="s">
        <v>221</v>
      </c>
      <c r="T113" s="224" t="s">
        <v>233</v>
      </c>
      <c r="U113" s="224">
        <v>0</v>
      </c>
      <c r="V113" s="224">
        <f>ROUND(E113*U113,2)</f>
        <v>0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248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40">
        <v>43</v>
      </c>
      <c r="B114" s="241" t="s">
        <v>1334</v>
      </c>
      <c r="C114" s="250" t="s">
        <v>1335</v>
      </c>
      <c r="D114" s="242" t="s">
        <v>277</v>
      </c>
      <c r="E114" s="243">
        <v>8</v>
      </c>
      <c r="F114" s="244"/>
      <c r="G114" s="245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0.08</v>
      </c>
      <c r="O114" s="224">
        <f>ROUND(E114*N114,2)</f>
        <v>0.64</v>
      </c>
      <c r="P114" s="224">
        <v>0</v>
      </c>
      <c r="Q114" s="224">
        <f>ROUND(E114*P114,2)</f>
        <v>0</v>
      </c>
      <c r="R114" s="224"/>
      <c r="S114" s="224" t="s">
        <v>221</v>
      </c>
      <c r="T114" s="224" t="s">
        <v>233</v>
      </c>
      <c r="U114" s="224">
        <v>0</v>
      </c>
      <c r="V114" s="224">
        <f>ROUND(E114*U114,2)</f>
        <v>0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248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x14ac:dyDescent="0.2">
      <c r="A115" s="227" t="s">
        <v>209</v>
      </c>
      <c r="B115" s="228" t="s">
        <v>129</v>
      </c>
      <c r="C115" s="247" t="s">
        <v>130</v>
      </c>
      <c r="D115" s="229"/>
      <c r="E115" s="230"/>
      <c r="F115" s="231"/>
      <c r="G115" s="232">
        <f>SUMIF(AG116:AG117,"&lt;&gt;NOR",G116:G117)</f>
        <v>0</v>
      </c>
      <c r="H115" s="226"/>
      <c r="I115" s="226">
        <f>SUM(I116:I117)</f>
        <v>0</v>
      </c>
      <c r="J115" s="226"/>
      <c r="K115" s="226">
        <f>SUM(K116:K117)</f>
        <v>0</v>
      </c>
      <c r="L115" s="226"/>
      <c r="M115" s="226">
        <f>SUM(M116:M117)</f>
        <v>0</v>
      </c>
      <c r="N115" s="226"/>
      <c r="O115" s="226">
        <f>SUM(O116:O117)</f>
        <v>0</v>
      </c>
      <c r="P115" s="226"/>
      <c r="Q115" s="226">
        <f>SUM(Q116:Q117)</f>
        <v>0</v>
      </c>
      <c r="R115" s="226"/>
      <c r="S115" s="226"/>
      <c r="T115" s="226"/>
      <c r="U115" s="226"/>
      <c r="V115" s="226">
        <f>SUM(V116:V117)</f>
        <v>43.82</v>
      </c>
      <c r="W115" s="226"/>
      <c r="AG115" t="s">
        <v>210</v>
      </c>
    </row>
    <row r="116" spans="1:60" outlineLevel="1" x14ac:dyDescent="0.2">
      <c r="A116" s="233">
        <v>44</v>
      </c>
      <c r="B116" s="234" t="s">
        <v>1227</v>
      </c>
      <c r="C116" s="248" t="s">
        <v>1228</v>
      </c>
      <c r="D116" s="235" t="s">
        <v>255</v>
      </c>
      <c r="E116" s="236">
        <v>207.20755</v>
      </c>
      <c r="F116" s="237"/>
      <c r="G116" s="238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214</v>
      </c>
      <c r="T116" s="224" t="s">
        <v>233</v>
      </c>
      <c r="U116" s="224">
        <v>0.21149999999999999</v>
      </c>
      <c r="V116" s="224">
        <f>ROUND(E116*U116,2)</f>
        <v>43.82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256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1"/>
      <c r="B117" s="222"/>
      <c r="C117" s="249" t="s">
        <v>1229</v>
      </c>
      <c r="D117" s="239"/>
      <c r="E117" s="239"/>
      <c r="F117" s="239"/>
      <c r="G117" s="239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218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x14ac:dyDescent="0.2">
      <c r="A118" s="227" t="s">
        <v>209</v>
      </c>
      <c r="B118" s="228" t="s">
        <v>173</v>
      </c>
      <c r="C118" s="247" t="s">
        <v>174</v>
      </c>
      <c r="D118" s="229"/>
      <c r="E118" s="230"/>
      <c r="F118" s="231"/>
      <c r="G118" s="232">
        <f>SUMIF(AG119:AG120,"&lt;&gt;NOR",G119:G120)</f>
        <v>0</v>
      </c>
      <c r="H118" s="226"/>
      <c r="I118" s="226">
        <f>SUM(I119:I120)</f>
        <v>0</v>
      </c>
      <c r="J118" s="226"/>
      <c r="K118" s="226">
        <f>SUM(K119:K120)</f>
        <v>0</v>
      </c>
      <c r="L118" s="226"/>
      <c r="M118" s="226">
        <f>SUM(M119:M120)</f>
        <v>0</v>
      </c>
      <c r="N118" s="226"/>
      <c r="O118" s="226">
        <f>SUM(O119:O120)</f>
        <v>0</v>
      </c>
      <c r="P118" s="226"/>
      <c r="Q118" s="226">
        <f>SUM(Q119:Q120)</f>
        <v>0</v>
      </c>
      <c r="R118" s="226"/>
      <c r="S118" s="226"/>
      <c r="T118" s="226"/>
      <c r="U118" s="226"/>
      <c r="V118" s="226">
        <f>SUM(V119:V120)</f>
        <v>20</v>
      </c>
      <c r="W118" s="226"/>
      <c r="AG118" t="s">
        <v>210</v>
      </c>
    </row>
    <row r="119" spans="1:60" outlineLevel="1" x14ac:dyDescent="0.2">
      <c r="A119" s="240">
        <v>45</v>
      </c>
      <c r="B119" s="241" t="s">
        <v>517</v>
      </c>
      <c r="C119" s="250" t="s">
        <v>518</v>
      </c>
      <c r="D119" s="242" t="s">
        <v>264</v>
      </c>
      <c r="E119" s="243">
        <v>10</v>
      </c>
      <c r="F119" s="244"/>
      <c r="G119" s="245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0</v>
      </c>
      <c r="O119" s="224">
        <f>ROUND(E119*N119,2)</f>
        <v>0</v>
      </c>
      <c r="P119" s="224">
        <v>0</v>
      </c>
      <c r="Q119" s="224">
        <f>ROUND(E119*P119,2)</f>
        <v>0</v>
      </c>
      <c r="R119" s="224"/>
      <c r="S119" s="224" t="s">
        <v>214</v>
      </c>
      <c r="T119" s="224" t="s">
        <v>215</v>
      </c>
      <c r="U119" s="224">
        <v>1</v>
      </c>
      <c r="V119" s="224">
        <f>ROUND(E119*U119,2)</f>
        <v>10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234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40">
        <v>46</v>
      </c>
      <c r="B120" s="241" t="s">
        <v>1336</v>
      </c>
      <c r="C120" s="250" t="s">
        <v>1337</v>
      </c>
      <c r="D120" s="242" t="s">
        <v>264</v>
      </c>
      <c r="E120" s="243">
        <v>10</v>
      </c>
      <c r="F120" s="244"/>
      <c r="G120" s="245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214</v>
      </c>
      <c r="T120" s="224" t="s">
        <v>215</v>
      </c>
      <c r="U120" s="224">
        <v>1</v>
      </c>
      <c r="V120" s="224">
        <f>ROUND(E120*U120,2)</f>
        <v>10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234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x14ac:dyDescent="0.2">
      <c r="A121" s="227" t="s">
        <v>209</v>
      </c>
      <c r="B121" s="228" t="s">
        <v>175</v>
      </c>
      <c r="C121" s="247" t="s">
        <v>176</v>
      </c>
      <c r="D121" s="229"/>
      <c r="E121" s="230"/>
      <c r="F121" s="231"/>
      <c r="G121" s="232">
        <f>SUMIF(AG122:AG125,"&lt;&gt;NOR",G122:G125)</f>
        <v>0</v>
      </c>
      <c r="H121" s="226"/>
      <c r="I121" s="226">
        <f>SUM(I122:I125)</f>
        <v>0</v>
      </c>
      <c r="J121" s="226"/>
      <c r="K121" s="226">
        <f>SUM(K122:K125)</f>
        <v>0</v>
      </c>
      <c r="L121" s="226"/>
      <c r="M121" s="226">
        <f>SUM(M122:M125)</f>
        <v>0</v>
      </c>
      <c r="N121" s="226"/>
      <c r="O121" s="226">
        <f>SUM(O122:O125)</f>
        <v>0</v>
      </c>
      <c r="P121" s="226"/>
      <c r="Q121" s="226">
        <f>SUM(Q122:Q125)</f>
        <v>0</v>
      </c>
      <c r="R121" s="226"/>
      <c r="S121" s="226"/>
      <c r="T121" s="226"/>
      <c r="U121" s="226"/>
      <c r="V121" s="226">
        <f>SUM(V122:V125)</f>
        <v>0</v>
      </c>
      <c r="W121" s="226"/>
      <c r="AG121" t="s">
        <v>210</v>
      </c>
    </row>
    <row r="122" spans="1:60" outlineLevel="1" x14ac:dyDescent="0.2">
      <c r="A122" s="240">
        <v>47</v>
      </c>
      <c r="B122" s="241" t="s">
        <v>1254</v>
      </c>
      <c r="C122" s="250" t="s">
        <v>1255</v>
      </c>
      <c r="D122" s="242" t="s">
        <v>314</v>
      </c>
      <c r="E122" s="243">
        <v>1</v>
      </c>
      <c r="F122" s="244"/>
      <c r="G122" s="245">
        <f>ROUND(E122*F122,2)</f>
        <v>0</v>
      </c>
      <c r="H122" s="225"/>
      <c r="I122" s="224">
        <f>ROUND(E122*H122,2)</f>
        <v>0</v>
      </c>
      <c r="J122" s="225"/>
      <c r="K122" s="224">
        <f>ROUND(E122*J122,2)</f>
        <v>0</v>
      </c>
      <c r="L122" s="224">
        <v>21</v>
      </c>
      <c r="M122" s="224">
        <f>G122*(1+L122/100)</f>
        <v>0</v>
      </c>
      <c r="N122" s="224">
        <v>0</v>
      </c>
      <c r="O122" s="224">
        <f>ROUND(E122*N122,2)</f>
        <v>0</v>
      </c>
      <c r="P122" s="224">
        <v>0</v>
      </c>
      <c r="Q122" s="224">
        <f>ROUND(E122*P122,2)</f>
        <v>0</v>
      </c>
      <c r="R122" s="224"/>
      <c r="S122" s="224" t="s">
        <v>221</v>
      </c>
      <c r="T122" s="224" t="s">
        <v>215</v>
      </c>
      <c r="U122" s="224">
        <v>0</v>
      </c>
      <c r="V122" s="224">
        <f>ROUND(E122*U122,2)</f>
        <v>0</v>
      </c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234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40">
        <v>48</v>
      </c>
      <c r="B123" s="241" t="s">
        <v>1258</v>
      </c>
      <c r="C123" s="250" t="s">
        <v>1259</v>
      </c>
      <c r="D123" s="242" t="s">
        <v>314</v>
      </c>
      <c r="E123" s="243">
        <v>1</v>
      </c>
      <c r="F123" s="244"/>
      <c r="G123" s="245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221</v>
      </c>
      <c r="T123" s="224" t="s">
        <v>215</v>
      </c>
      <c r="U123" s="224">
        <v>0</v>
      </c>
      <c r="V123" s="224">
        <f>ROUND(E123*U123,2)</f>
        <v>0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ht="22.5" outlineLevel="1" x14ac:dyDescent="0.2">
      <c r="A124" s="240">
        <v>49</v>
      </c>
      <c r="B124" s="241" t="s">
        <v>1260</v>
      </c>
      <c r="C124" s="250" t="s">
        <v>1261</v>
      </c>
      <c r="D124" s="242" t="s">
        <v>314</v>
      </c>
      <c r="E124" s="243">
        <v>10</v>
      </c>
      <c r="F124" s="244"/>
      <c r="G124" s="245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0</v>
      </c>
      <c r="O124" s="224">
        <f>ROUND(E124*N124,2)</f>
        <v>0</v>
      </c>
      <c r="P124" s="224">
        <v>0</v>
      </c>
      <c r="Q124" s="224">
        <f>ROUND(E124*P124,2)</f>
        <v>0</v>
      </c>
      <c r="R124" s="224"/>
      <c r="S124" s="224" t="s">
        <v>221</v>
      </c>
      <c r="T124" s="224" t="s">
        <v>215</v>
      </c>
      <c r="U124" s="224">
        <v>0</v>
      </c>
      <c r="V124" s="224">
        <f>ROUND(E124*U124,2)</f>
        <v>0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234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ht="22.5" outlineLevel="1" x14ac:dyDescent="0.2">
      <c r="A125" s="240">
        <v>50</v>
      </c>
      <c r="B125" s="241" t="s">
        <v>1262</v>
      </c>
      <c r="C125" s="250" t="s">
        <v>1263</v>
      </c>
      <c r="D125" s="242" t="s">
        <v>314</v>
      </c>
      <c r="E125" s="243">
        <v>1</v>
      </c>
      <c r="F125" s="244"/>
      <c r="G125" s="245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0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221</v>
      </c>
      <c r="T125" s="224" t="s">
        <v>215</v>
      </c>
      <c r="U125" s="224">
        <v>0</v>
      </c>
      <c r="V125" s="224">
        <f>ROUND(E125*U125,2)</f>
        <v>0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234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x14ac:dyDescent="0.2">
      <c r="A126" s="227" t="s">
        <v>209</v>
      </c>
      <c r="B126" s="228" t="s">
        <v>177</v>
      </c>
      <c r="C126" s="247" t="s">
        <v>178</v>
      </c>
      <c r="D126" s="229"/>
      <c r="E126" s="230"/>
      <c r="F126" s="231"/>
      <c r="G126" s="232">
        <f>SUMIF(AG127:AG130,"&lt;&gt;NOR",G127:G130)</f>
        <v>0</v>
      </c>
      <c r="H126" s="226"/>
      <c r="I126" s="226">
        <f>SUM(I127:I130)</f>
        <v>0</v>
      </c>
      <c r="J126" s="226"/>
      <c r="K126" s="226">
        <f>SUM(K127:K130)</f>
        <v>0</v>
      </c>
      <c r="L126" s="226"/>
      <c r="M126" s="226">
        <f>SUM(M127:M130)</f>
        <v>0</v>
      </c>
      <c r="N126" s="226"/>
      <c r="O126" s="226">
        <f>SUM(O127:O130)</f>
        <v>0</v>
      </c>
      <c r="P126" s="226"/>
      <c r="Q126" s="226">
        <f>SUM(Q127:Q130)</f>
        <v>0</v>
      </c>
      <c r="R126" s="226"/>
      <c r="S126" s="226"/>
      <c r="T126" s="226"/>
      <c r="U126" s="226"/>
      <c r="V126" s="226">
        <f>SUM(V127:V130)</f>
        <v>0.54</v>
      </c>
      <c r="W126" s="226"/>
      <c r="AG126" t="s">
        <v>210</v>
      </c>
    </row>
    <row r="127" spans="1:60" outlineLevel="1" x14ac:dyDescent="0.2">
      <c r="A127" s="240">
        <v>51</v>
      </c>
      <c r="B127" s="241" t="s">
        <v>890</v>
      </c>
      <c r="C127" s="250" t="s">
        <v>891</v>
      </c>
      <c r="D127" s="242" t="s">
        <v>1268</v>
      </c>
      <c r="E127" s="243">
        <v>1.58</v>
      </c>
      <c r="F127" s="244"/>
      <c r="G127" s="245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0</v>
      </c>
      <c r="O127" s="224">
        <f>ROUND(E127*N127,2)</f>
        <v>0</v>
      </c>
      <c r="P127" s="224">
        <v>0</v>
      </c>
      <c r="Q127" s="224">
        <f>ROUND(E127*P127,2)</f>
        <v>0</v>
      </c>
      <c r="R127" s="224"/>
      <c r="S127" s="224" t="s">
        <v>221</v>
      </c>
      <c r="T127" s="224" t="s">
        <v>215</v>
      </c>
      <c r="U127" s="224">
        <v>0</v>
      </c>
      <c r="V127" s="224">
        <f>ROUND(E127*U127,2)</f>
        <v>0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234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40">
        <v>52</v>
      </c>
      <c r="B128" s="241" t="s">
        <v>267</v>
      </c>
      <c r="C128" s="250" t="s">
        <v>268</v>
      </c>
      <c r="D128" s="242" t="s">
        <v>255</v>
      </c>
      <c r="E128" s="243">
        <v>3.8250000000000002</v>
      </c>
      <c r="F128" s="244"/>
      <c r="G128" s="245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0</v>
      </c>
      <c r="O128" s="224">
        <f>ROUND(E128*N128,2)</f>
        <v>0</v>
      </c>
      <c r="P128" s="224">
        <v>0</v>
      </c>
      <c r="Q128" s="224">
        <f>ROUND(E128*P128,2)</f>
        <v>0</v>
      </c>
      <c r="R128" s="224"/>
      <c r="S128" s="224" t="s">
        <v>214</v>
      </c>
      <c r="T128" s="224" t="s">
        <v>215</v>
      </c>
      <c r="U128" s="224">
        <v>9.9000000000000005E-2</v>
      </c>
      <c r="V128" s="224">
        <f>ROUND(E128*U128,2)</f>
        <v>0.38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269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0">
        <v>53</v>
      </c>
      <c r="B129" s="241" t="s">
        <v>1264</v>
      </c>
      <c r="C129" s="250" t="s">
        <v>1265</v>
      </c>
      <c r="D129" s="242" t="s">
        <v>255</v>
      </c>
      <c r="E129" s="243">
        <v>3.8250000000000002</v>
      </c>
      <c r="F129" s="244"/>
      <c r="G129" s="245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0</v>
      </c>
      <c r="O129" s="224">
        <f>ROUND(E129*N129,2)</f>
        <v>0</v>
      </c>
      <c r="P129" s="224">
        <v>0</v>
      </c>
      <c r="Q129" s="224">
        <f>ROUND(E129*P129,2)</f>
        <v>0</v>
      </c>
      <c r="R129" s="224"/>
      <c r="S129" s="224" t="s">
        <v>214</v>
      </c>
      <c r="T129" s="224" t="s">
        <v>233</v>
      </c>
      <c r="U129" s="224">
        <v>4.2000000000000003E-2</v>
      </c>
      <c r="V129" s="224">
        <f>ROUND(E129*U129,2)</f>
        <v>0.16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269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33">
        <v>54</v>
      </c>
      <c r="B130" s="234" t="s">
        <v>1266</v>
      </c>
      <c r="C130" s="248" t="s">
        <v>1267</v>
      </c>
      <c r="D130" s="235" t="s">
        <v>255</v>
      </c>
      <c r="E130" s="236">
        <v>76.5</v>
      </c>
      <c r="F130" s="237"/>
      <c r="G130" s="238">
        <f>ROUND(E130*F130,2)</f>
        <v>0</v>
      </c>
      <c r="H130" s="225"/>
      <c r="I130" s="224">
        <f>ROUND(E130*H130,2)</f>
        <v>0</v>
      </c>
      <c r="J130" s="225"/>
      <c r="K130" s="224">
        <f>ROUND(E130*J130,2)</f>
        <v>0</v>
      </c>
      <c r="L130" s="224">
        <v>21</v>
      </c>
      <c r="M130" s="224">
        <f>G130*(1+L130/100)</f>
        <v>0</v>
      </c>
      <c r="N130" s="224">
        <v>0</v>
      </c>
      <c r="O130" s="224">
        <f>ROUND(E130*N130,2)</f>
        <v>0</v>
      </c>
      <c r="P130" s="224">
        <v>0</v>
      </c>
      <c r="Q130" s="224">
        <f>ROUND(E130*P130,2)</f>
        <v>0</v>
      </c>
      <c r="R130" s="224"/>
      <c r="S130" s="224" t="s">
        <v>214</v>
      </c>
      <c r="T130" s="224" t="s">
        <v>233</v>
      </c>
      <c r="U130" s="224">
        <v>0</v>
      </c>
      <c r="V130" s="224">
        <f>ROUND(E130*U130,2)</f>
        <v>0</v>
      </c>
      <c r="W130" s="22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269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x14ac:dyDescent="0.2">
      <c r="A131" s="5"/>
      <c r="B131" s="6"/>
      <c r="C131" s="251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 x14ac:dyDescent="0.2">
      <c r="A132" s="207"/>
      <c r="B132" s="208" t="s">
        <v>31</v>
      </c>
      <c r="C132" s="252"/>
      <c r="D132" s="209"/>
      <c r="E132" s="210"/>
      <c r="F132" s="210"/>
      <c r="G132" s="246">
        <f>G8+G69+G77+G80+G87+G94+G115+G118+G121+G126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226</v>
      </c>
    </row>
    <row r="133" spans="1:60" x14ac:dyDescent="0.2">
      <c r="A133" s="5"/>
      <c r="B133" s="6"/>
      <c r="C133" s="25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60" x14ac:dyDescent="0.2">
      <c r="A134" s="5"/>
      <c r="B134" s="6"/>
      <c r="C134" s="25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60" x14ac:dyDescent="0.2">
      <c r="A135" s="211" t="s">
        <v>227</v>
      </c>
      <c r="B135" s="211"/>
      <c r="C135" s="253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60" x14ac:dyDescent="0.2">
      <c r="A136" s="212"/>
      <c r="B136" s="213"/>
      <c r="C136" s="254"/>
      <c r="D136" s="213"/>
      <c r="E136" s="213"/>
      <c r="F136" s="213"/>
      <c r="G136" s="21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G136" t="s">
        <v>228</v>
      </c>
    </row>
    <row r="137" spans="1:60" x14ac:dyDescent="0.2">
      <c r="A137" s="215"/>
      <c r="B137" s="216"/>
      <c r="C137" s="255"/>
      <c r="D137" s="216"/>
      <c r="E137" s="216"/>
      <c r="F137" s="216"/>
      <c r="G137" s="21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60" x14ac:dyDescent="0.2">
      <c r="A138" s="215"/>
      <c r="B138" s="216"/>
      <c r="C138" s="255"/>
      <c r="D138" s="216"/>
      <c r="E138" s="216"/>
      <c r="F138" s="216"/>
      <c r="G138" s="21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">
      <c r="A139" s="215"/>
      <c r="B139" s="216"/>
      <c r="C139" s="255"/>
      <c r="D139" s="216"/>
      <c r="E139" s="216"/>
      <c r="F139" s="216"/>
      <c r="G139" s="21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 x14ac:dyDescent="0.2">
      <c r="A140" s="218"/>
      <c r="B140" s="219"/>
      <c r="C140" s="256"/>
      <c r="D140" s="219"/>
      <c r="E140" s="219"/>
      <c r="F140" s="219"/>
      <c r="G140" s="22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 x14ac:dyDescent="0.2">
      <c r="A141" s="5"/>
      <c r="B141" s="6"/>
      <c r="C141" s="251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 x14ac:dyDescent="0.2">
      <c r="C142" s="257"/>
      <c r="D142" s="188"/>
      <c r="AG142" t="s">
        <v>229</v>
      </c>
    </row>
    <row r="143" spans="1:60" x14ac:dyDescent="0.2">
      <c r="D143" s="188"/>
    </row>
    <row r="144" spans="1:60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803F" sheet="1"/>
  <mergeCells count="13">
    <mergeCell ref="C101:G101"/>
    <mergeCell ref="C103:G103"/>
    <mergeCell ref="C117:G117"/>
    <mergeCell ref="A1:G1"/>
    <mergeCell ref="C2:G2"/>
    <mergeCell ref="C3:G3"/>
    <mergeCell ref="C4:G4"/>
    <mergeCell ref="A135:C135"/>
    <mergeCell ref="A136:G140"/>
    <mergeCell ref="C59:G59"/>
    <mergeCell ref="C90:G90"/>
    <mergeCell ref="C97:G97"/>
    <mergeCell ref="C99:G9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+OgLlAPVrYLKByXgWOYKhCusfIk=</ds:DigestValue>
    </ds:Reference>
  </ds:SignedInfo>
  <ds:SignatureValue>yNkBg8vxaC1g6Uc3c4QUgNo0TUmbXgu53Op0mbaRzzUM3eZGgnYAUBGnyMSVaoREU5z5jHLMP0zQuha7FqZv3TWL/AsDETNEsrSVRsaX+yqi8Tq4pRuYW7Nenfl6fFDFb4gOd8d3lBFguy/8opjmMnjdnoS2uMRscjcm3o7iRwVFMg/eOlEYJkiArMpb0pkTz5/IEaW1zX7afLF6cQMeAyt7ALm4fgZnpjln823QjSCgURzA+Uvj05ZtICKG+CpGZePZW/sCZGp/2MCsOac/d02eRuwdsqBADo1/vSgUB2f6/ET5eEw7/xE2rrD+An91jl2tiCxyXF90/ffQp6HVlg==</ds:SignatureValue>
  <ds:KeyInfo>
    <ds:KeyValue>
      <ds:RSAKeyValue>
        <ds:Modulus>0XG544UzcrT/KyoSiRN32OKOpuGg7dujkMlPkWrTkfbKMBaF8QnhrabM1/XkgbA0XrqbuwIqaxZQKTSWyXjUG0IjPP1IAOu+8PXQz2fbdKAd+cJNsW8LNfCpeVSLSGgr7SL85SuDi3DS4ZKTQc1s+QP3G4FVgI3Ewv5XNcqCNyBTl0sTkad35Vs9OtX6qGdluNl+Rw2aT59kiFxTQel/klCcuvKcx0UEWEIRMA76Fbl/a1CAaWWicGB8UsBhgDuTSsCQkbiPBoOkFVEZbpH0ASAhF/bTcpD39N0EXvI/PcawVabox9JArajelEuVThyYJ89cF58laUag3QDIUwIOzw==</ds:Modulus>
        <ds:Exponent>AQAB</ds:Exponent>
      </ds:RSAKeyValue>
    </ds:KeyValue>
    <ds:X509Data>
      <ds: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26"/>
            <RelationshipReference xmlns="http://schemas.openxmlformats.org/package/2006/digital-signature" SourceId="rId39"/>
            <RelationshipReference xmlns="http://schemas.openxmlformats.org/package/2006/digital-signature" SourceId="rId3"/>
            <RelationshipReference xmlns="http://schemas.openxmlformats.org/package/2006/digital-signature" SourceId="rId21"/>
            <RelationshipReference xmlns="http://schemas.openxmlformats.org/package/2006/digital-signature" SourceId="rId34"/>
            <RelationshipReference xmlns="http://schemas.openxmlformats.org/package/2006/digital-signature" SourceId="rId42"/>
            <RelationshipReference xmlns="http://schemas.openxmlformats.org/package/2006/digital-signature" SourceId="rId47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5"/>
            <RelationshipReference xmlns="http://schemas.openxmlformats.org/package/2006/digital-signature" SourceId="rId33"/>
            <RelationshipReference xmlns="http://schemas.openxmlformats.org/package/2006/digital-signature" SourceId="rId38"/>
            <RelationshipReference xmlns="http://schemas.openxmlformats.org/package/2006/digital-signature" SourceId="rId46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20"/>
            <RelationshipReference xmlns="http://schemas.openxmlformats.org/package/2006/digital-signature" SourceId="rId29"/>
            <RelationshipReference xmlns="http://schemas.openxmlformats.org/package/2006/digital-signature" SourceId="rId41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24"/>
            <RelationshipReference xmlns="http://schemas.openxmlformats.org/package/2006/digital-signature" SourceId="rId32"/>
            <RelationshipReference xmlns="http://schemas.openxmlformats.org/package/2006/digital-signature" SourceId="rId37"/>
            <RelationshipReference xmlns="http://schemas.openxmlformats.org/package/2006/digital-signature" SourceId="rId40"/>
            <RelationshipReference xmlns="http://schemas.openxmlformats.org/package/2006/digital-signature" SourceId="rId45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23"/>
            <RelationshipReference xmlns="http://schemas.openxmlformats.org/package/2006/digital-signature" SourceId="rId28"/>
            <RelationshipReference xmlns="http://schemas.openxmlformats.org/package/2006/digital-signature" SourceId="rId36"/>
            <RelationshipReference xmlns="http://schemas.openxmlformats.org/package/2006/digital-signature" SourceId="rId49"/>
            <RelationshipReference xmlns="http://schemas.openxmlformats.org/package/2006/digital-signature" SourceId="rId10"/>
            <RelationshipReference xmlns="http://schemas.openxmlformats.org/package/2006/digital-signature" SourceId="rId19"/>
            <RelationshipReference xmlns="http://schemas.openxmlformats.org/package/2006/digital-signature" SourceId="rId31"/>
            <RelationshipReference xmlns="http://schemas.openxmlformats.org/package/2006/digital-signature" SourceId="rId44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  <RelationshipReference xmlns="http://schemas.openxmlformats.org/package/2006/digital-signature" SourceId="rId22"/>
            <RelationshipReference xmlns="http://schemas.openxmlformats.org/package/2006/digital-signature" SourceId="rId27"/>
            <RelationshipReference xmlns="http://schemas.openxmlformats.org/package/2006/digital-signature" SourceId="rId30"/>
            <RelationshipReference xmlns="http://schemas.openxmlformats.org/package/2006/digital-signature" SourceId="rId35"/>
            <RelationshipReference xmlns="http://schemas.openxmlformats.org/package/2006/digital-signature" SourceId="rId43"/>
            <RelationshipReference xmlns="http://schemas.openxmlformats.org/package/2006/digital-signature" SourceId="rId48"/>
            <RelationshipReference xmlns="http://schemas.openxmlformats.org/package/2006/digital-signature" SourceId="rId8"/>
          </ds:Transform>
          <ds:Transform Algorithm="http://www.w3.org/TR/2001/REC-xml-c14n-20010315"/>
        </ds:Transforms>
        <ds:DigestMethod Algorithm="http://www.w3.org/2000/09/xmldsig#sha1"/>
        <ds:DigestValue>nI3wkDlXPfOWxzXkDyAyGDOefjg=</ds:DigestValue>
      </ds:Reference>
      <ds:Reference URI="/xl/workbook.xml?ContentType=application/vnd.openxmlformats-officedocument.spreadsheetml.sheet.main+xml">
        <ds:DigestMethod Algorithm="http://www.w3.org/2000/09/xmldsig#sha1"/>
        <ds:DigestValue>m9VhyE37ckpYhfbCz3kCjYhBUuQ=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wq4CjvcIXrAyAs/vmq7dZAl44ms=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D7CK8f6BIMQk708GZnXU9Ox3LGc=</ds:DigestValue>
      </ds:Reference>
      <ds:Reference URI="/xl/worksheets/_rels/sheet1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zFBIT+73NUIg0ZpWj1ECB0YRvIE=</ds:DigestValue>
      </ds:Reference>
      <ds:Reference URI="/xl/worksheets/sheet18.xml?ContentType=application/vnd.openxmlformats-officedocument.spreadsheetml.worksheet+xml">
        <ds:DigestMethod Algorithm="http://www.w3.org/2000/09/xmldsig#sha1"/>
        <ds:DigestValue>OmhmurMeSOfSgsnXYdt5//WWpEU=</ds:DigestValue>
      </ds:Reference>
      <ds:Reference URI="/xl/worksheets/_rels/sheet2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rp1OhALCHJoINApODzpEZbKO0xw=</ds:DigestValue>
      </ds:Reference>
      <ds:Reference URI="/xl/worksheets/sheet26.xml?ContentType=application/vnd.openxmlformats-officedocument.spreadsheetml.worksheet+xml">
        <ds:DigestMethod Algorithm="http://www.w3.org/2000/09/xmldsig#sha1"/>
        <ds:DigestValue>Y864gzK2CfgiQ11r2zoefXsM42w=</ds:DigestValue>
      </ds:Reference>
      <ds:Reference URI="/xl/worksheets/_rels/sheet3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8Ds6TCdmGBdY6CRiQcd6vQ2AGe4=</ds:DigestValue>
      </ds:Reference>
      <ds:Reference URI="/xl/worksheets/sheet39.xml?ContentType=application/vnd.openxmlformats-officedocument.spreadsheetml.worksheet+xml">
        <ds:DigestMethod Algorithm="http://www.w3.org/2000/09/xmldsig#sha1"/>
        <ds:DigestValue>hNOAPmg08vq3ienpayf/biXezYM=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pfU2CWNcrFgAf38vbzcM9Az48sE=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u+M5kvnFGRA8ECX4j5durDzKnmE=</ds:DigestValue>
      </ds:Reference>
      <ds:Reference URI="/xl/worksheets/_rels/sheet2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eOMIzz5kFNZXkkXzA/QG3y5Peew=</ds:DigestValue>
      </ds:Reference>
      <ds:Reference URI="/xl/worksheets/sheet21.xml?ContentType=application/vnd.openxmlformats-officedocument.spreadsheetml.worksheet+xml">
        <ds:DigestMethod Algorithm="http://www.w3.org/2000/09/xmldsig#sha1"/>
        <ds:DigestValue>lZGI1CCa0+soQFLq5WTqp3I/aEU=</ds:DigestValue>
      </ds:Reference>
      <ds:Reference URI="/xl/worksheets/_rels/sheet3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reKpvsMjLP9mVkjTqTfzPhoHTbg=</ds:DigestValue>
      </ds:Reference>
      <ds:Reference URI="/xl/worksheets/sheet34.xml?ContentType=application/vnd.openxmlformats-officedocument.spreadsheetml.worksheet+xml">
        <ds:DigestMethod Algorithm="http://www.w3.org/2000/09/xmldsig#sha1"/>
        <ds:DigestValue>5p13fKXQBm4bwEu3uAw6r0t9dMA=</ds:DigestValue>
      </ds:Reference>
      <ds:Reference URI="/xl/worksheets/_rels/sheet4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lek47efS5/M6lB46SNFIz4c7SbU=</ds:DigestValue>
      </ds:Reference>
      <ds:Reference URI="/xl/worksheets/sheet42.xml?ContentType=application/vnd.openxmlformats-officedocument.spreadsheetml.worksheet+xml">
        <ds:DigestMethod Algorithm="http://www.w3.org/2000/09/xmldsig#sha1"/>
        <ds:DigestValue>DcZxbgUJmRS0tJgoYoJ6NT7EqLc=</ds:DigestValue>
      </ds:Reference>
      <ds:Reference URI="/xl/styles.xml?ContentType=application/vnd.openxmlformats-officedocument.spreadsheetml.styles+xml">
        <ds:DigestMethod Algorithm="http://www.w3.org/2000/09/xmldsig#sha1"/>
        <ds:DigestValue>qVzcGMxQuMJ+U0DWHVoZfmlp2UQ=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iZa8NB4rvJsHKQvpl2Qa+fO9zGU=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n+0vGARnVcePbMd38IPwNKCZjEA=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kG1EN0PsknUST/079P/h1hwid10=</ds:DigestValue>
      </ds:Reference>
      <ds:Reference URI="/xl/worksheets/_rels/sheet1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4OyBNgaQZMCiDe/IHDjNth6hUhA=</ds:DigestValue>
      </ds:Reference>
      <ds:Reference URI="/xl/worksheets/sheet17.xml?ContentType=application/vnd.openxmlformats-officedocument.spreadsheetml.worksheet+xml">
        <ds:DigestMethod Algorithm="http://www.w3.org/2000/09/xmldsig#sha1"/>
        <ds:DigestValue>Qy39rQxZXd7mlF4BOwbYaMi9elM=</ds:DigestValue>
      </ds:Reference>
      <ds:Reference URI="/xl/worksheets/_rels/sheet2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x0diZZHRUCBTXH7nb2xil3wGAfc=</ds:DigestValue>
      </ds:Reference>
      <ds:Reference URI="/xl/worksheets/sheet25.xml?ContentType=application/vnd.openxmlformats-officedocument.spreadsheetml.worksheet+xml">
        <ds:DigestMethod Algorithm="http://www.w3.org/2000/09/xmldsig#sha1"/>
        <ds:DigestValue>U0QOV+tIt6k7+1eVfNPnw5E8rG0=</ds:DigestValue>
      </ds:Reference>
      <ds:Reference URI="/xl/worksheets/_rels/sheet3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n/Ke3iQXOGmJGEpPFiNoOqV2XxE=</ds:DigestValue>
      </ds:Reference>
      <ds:Reference URI="/xl/worksheets/sheet33.xml?ContentType=application/vnd.openxmlformats-officedocument.spreadsheetml.worksheet+xml">
        <ds:DigestMethod Algorithm="http://www.w3.org/2000/09/xmldsig#sha1"/>
        <ds:DigestValue>uED8YWGq/EdlnmMq02hb+sl+06Q=</ds:DigestValue>
      </ds:Reference>
      <ds:Reference URI="/xl/worksheets/_rels/sheet3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qW7teb0+jEndYBKBPeLPcpW9vJo=</ds:DigestValue>
      </ds:Reference>
      <ds:Reference URI="/xl/worksheets/sheet38.xml?ContentType=application/vnd.openxmlformats-officedocument.spreadsheetml.worksheet+xml">
        <ds:DigestMethod Algorithm="http://www.w3.org/2000/09/xmldsig#sha1"/>
        <ds:DigestValue>shR7vJwr8gUuaU47IVTSBOQNyuQ=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LsULd2ixx7jXDv3QBpMWFbwYnkY=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q2S2VNyBi09aL96VT82+ElqvaZw=</ds:DigestValue>
      </ds:Reference>
      <ds:Reference URI="/xl/worksheets/_rels/sheet1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ibkiIuzQ2e+YaSZ+kFpdH5M+LcA=</ds:DigestValue>
      </ds:Reference>
      <ds:Reference URI="/xl/worksheets/sheet16.xml?ContentType=application/vnd.openxmlformats-officedocument.spreadsheetml.worksheet+xml">
        <ds:DigestMethod Algorithm="http://www.w3.org/2000/09/xmldsig#sha1"/>
        <ds:DigestValue>md4JpTLitRoKdI7U0nnBDvOgANo=</ds:DigestValue>
      </ds:Reference>
      <ds:Reference URI="/xl/worksheets/_rels/sheet2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IhTJiI3OEjL+6ddYq/bi5WEJH1U=</ds:DigestValue>
      </ds:Reference>
      <ds:Reference URI="/xl/worksheets/sheet20.xml?ContentType=application/vnd.openxmlformats-officedocument.spreadsheetml.worksheet+xml">
        <ds:DigestMethod Algorithm="http://www.w3.org/2000/09/xmldsig#sha1"/>
        <ds:DigestValue>iZ+ISUIcIzXJe7yvafq/lUxzEVM=</ds:DigestValue>
      </ds:Reference>
      <ds:Reference URI="/xl/worksheets/_rels/sheet2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Y0XZ1NDQMJWvP1zJEB+83zFUlt4=</ds:DigestValue>
      </ds:Reference>
      <ds:Reference URI="/xl/worksheets/sheet29.xml?ContentType=application/vnd.openxmlformats-officedocument.spreadsheetml.worksheet+xml">
        <ds:DigestMethod Algorithm="http://www.w3.org/2000/09/xmldsig#sha1"/>
        <ds:DigestValue>nbEYxEuRXfPfrAdiBpxFvHk2myA=</ds:DigestValue>
      </ds:Reference>
      <ds:Reference URI="/xl/worksheets/_rels/sheet4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yt++Ewlk+30tBZxfBzGjgmWs8b4=</ds:DigestValue>
      </ds:Reference>
      <ds:Reference URI="/xl/worksheets/sheet41.xml?ContentType=application/vnd.openxmlformats-officedocument.spreadsheetml.worksheet+xml">
        <ds:DigestMethod Algorithm="http://www.w3.org/2000/09/xmldsig#sha1"/>
        <ds:DigestValue>redpm0Cw62+I+K+tCQm7YiIq3bA=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S4dbGVfxa4ApvLihBA6YbY0EPkU=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cCtt/BlnCSTj2vnS3GjxBLNIxnM=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U7CUEIIjus89uV8hommNXczPLCs=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lpeTozcnQKqwGxrzcwocfh/nVPE=</ds:DigestValue>
      </ds:Reference>
      <ds:Reference URI="/xl/worksheets/_rels/sheet2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1m3MipMfv0ocI+m7uzOCrSyzeuQ=</ds:DigestValue>
      </ds:Reference>
      <ds:Reference URI="/xl/worksheets/sheet24.xml?ContentType=application/vnd.openxmlformats-officedocument.spreadsheetml.worksheet+xml">
        <ds:DigestMethod Algorithm="http://www.w3.org/2000/09/xmldsig#sha1"/>
        <ds:DigestValue>6RiLVkNI2dD9MtqtuDRtdAkiEk0=</ds:DigestValue>
      </ds:Reference>
      <ds:Reference URI="/xl/worksheets/_rels/sheet3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8Zljj1ffsmmrf+WGfpjluRm5K1c=</ds:DigestValue>
      </ds:Reference>
      <ds:Reference URI="/xl/worksheets/sheet32.xml?ContentType=application/vnd.openxmlformats-officedocument.spreadsheetml.worksheet+xml">
        <ds:DigestMethod Algorithm="http://www.w3.org/2000/09/xmldsig#sha1"/>
        <ds:DigestValue>Td1e2oBARuoOdgcVOQcO0iuj71c=</ds:DigestValue>
      </ds:Reference>
      <ds:Reference URI="/xl/worksheets/_rels/sheet3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X7z5Nve+p9LVQkM2kDFBE8xqqBs=</ds:DigestValue>
      </ds:Reference>
      <ds:Reference URI="/xl/worksheets/sheet37.xml?ContentType=application/vnd.openxmlformats-officedocument.spreadsheetml.worksheet+xml">
        <ds:DigestMethod Algorithm="http://www.w3.org/2000/09/xmldsig#sha1"/>
        <ds:DigestValue>YODR/zhcTvtOiWV+cYnoQ5mimQY=</ds:DigestValue>
      </ds:Reference>
      <ds:Reference URI="/xl/worksheets/_rels/sheet4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Q5n7QjRTkGdKHsotXOGPJDaWezc=</ds:DigestValue>
      </ds:Reference>
      <ds:Reference URI="/xl/worksheets/sheet40.xml?ContentType=application/vnd.openxmlformats-officedocument.spreadsheetml.worksheet+xml">
        <ds:DigestMethod Algorithm="http://www.w3.org/2000/09/xmldsig#sha1"/>
        <ds:DigestValue>L5AFoA3ZnfQYK0luC5WOR2o5p3Q=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MMW9ABuIScee76Eu+oN4ceCphjQ=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f41WmMRPNrTq4i/rtM7Zo5ycw/8=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JtKfYvS4dlwX8MFkPRWHA55wQc0=</ds:DigestValue>
      </ds:Reference>
      <ds:Reference URI="/xl/worksheets/_rels/sheet1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90J5z1TBOhifoo6InYYUeFEUQFs=</ds:DigestValue>
      </ds:Reference>
      <ds:Reference URI="/xl/worksheets/sheet15.xml?ContentType=application/vnd.openxmlformats-officedocument.spreadsheetml.worksheet+xml">
        <ds:DigestMethod Algorithm="http://www.w3.org/2000/09/xmldsig#sha1"/>
        <ds:DigestValue>wIiiSIjhkTsga81JTR954NNsc+Q=</ds:DigestValue>
      </ds:Reference>
      <ds:Reference URI="/xl/worksheets/_rels/sheet2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5sFr47hXze+BQ7GABZ2RzTOyQnM=</ds:DigestValue>
      </ds:Reference>
      <ds:Reference URI="/xl/worksheets/sheet23.xml?ContentType=application/vnd.openxmlformats-officedocument.spreadsheetml.worksheet+xml">
        <ds:DigestMethod Algorithm="http://www.w3.org/2000/09/xmldsig#sha1"/>
        <ds:DigestValue>Df73ZBT5j3EolUhNFTi4czC/S7A=</ds:DigestValue>
      </ds:Reference>
      <ds:Reference URI="/xl/worksheets/_rels/sheet2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GS7RmXVBn/P3eAGo+nXKmb7blLc=</ds:DigestValue>
      </ds:Reference>
      <ds:Reference URI="/xl/worksheets/sheet28.xml?ContentType=application/vnd.openxmlformats-officedocument.spreadsheetml.worksheet+xml">
        <ds:DigestMethod Algorithm="http://www.w3.org/2000/09/xmldsig#sha1"/>
        <ds:DigestValue>4hvJJYQOmnWeCeNl5663F4UkFyU=</ds:DigestValue>
      </ds:Reference>
      <ds:Reference URI="/xl/worksheets/_rels/sheet3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IbyN+53U2bN/UJdQVfX6jFCXj80=</ds:DigestValue>
      </ds:Reference>
      <ds:Reference URI="/xl/worksheets/sheet36.xml?ContentType=application/vnd.openxmlformats-officedocument.spreadsheetml.worksheet+xml">
        <ds:DigestMethod Algorithm="http://www.w3.org/2000/09/xmldsig#sha1"/>
        <ds:DigestValue>wJfOSOZePnMQZibahnV1GwxE/yw=</ds:DigestValue>
      </ds:Reference>
      <ds:Reference URI="/xl/calcChain.xml?ContentType=application/vnd.openxmlformats-officedocument.spreadsheetml.calcChain+xml">
        <ds:DigestMethod Algorithm="http://www.w3.org/2000/09/xmldsig#sha1"/>
        <ds:DigestValue>4ej2KluI6LAFhubbJfldI5Yi6y4=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TlrUFetRefhlwtEzr4/eyLAp19o=</ds:DigestValue>
      </ds:Reference>
      <ds:Reference URI="/xl/worksheets/_rels/sheet1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LyuePC7sNA3MdcTaQLhlPFZ2YQg=</ds:DigestValue>
      </ds:Reference>
      <ds:Reference URI="/xl/worksheets/sheet19.xml?ContentType=application/vnd.openxmlformats-officedocument.spreadsheetml.worksheet+xml">
        <ds:DigestMethod Algorithm="http://www.w3.org/2000/09/xmldsig#sha1"/>
        <ds:DigestValue>Wb8Qc3N836vb+CYz0oAwgeJdDjQ=</ds:DigestValue>
      </ds:Reference>
      <ds:Reference URI="/xl/worksheets/_rels/sheet3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eT5oGdrKoU05mRiIBOmSLZn9F9c=</ds:DigestValue>
      </ds:Reference>
      <ds:Reference URI="/xl/worksheets/sheet31.xml?ContentType=application/vnd.openxmlformats-officedocument.spreadsheetml.worksheet+xml">
        <ds:DigestMethod Algorithm="http://www.w3.org/2000/09/xmldsig#sha1"/>
        <ds:DigestValue>22CaFRfdnI+wxsa43Byb8UPw3Kw=</ds:DigestValue>
      </ds:Reference>
      <ds:Reference URI="/xl/worksheets/_rels/sheet4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A6hY66o+bxmwQsLOWT+7Cjf1jq0=</ds:DigestValue>
      </ds:Reference>
      <ds:Reference URI="/xl/worksheets/sheet44.xml?ContentType=application/vnd.openxmlformats-officedocument.spreadsheetml.worksheet+xml">
        <ds:DigestMethod Algorithm="http://www.w3.org/2000/09/xmldsig#sha1"/>
        <ds:DigestValue>B0EO3A3uqL5z49joLNZi4d1bxOE=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Q20kSGTAGUqqgFekhoSmWXvDuzY=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Tpb+OHDZcpM38Pl2buCRGvyhwA4=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DFdJzDLZ8OTJcoQLID9K1l3GaC8=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RJ7B0/sheyJkiXN9oHfrczoKzFg=</ds:DigestValue>
      </ds:Reference>
      <ds:Reference URI="/xl/worksheets/_rels/sheet2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0H3sB6Ny/QrLASS+bkgW4l8TWT0=</ds:DigestValue>
      </ds:Reference>
      <ds:Reference URI="/xl/worksheets/sheet22.xml?ContentType=application/vnd.openxmlformats-officedocument.spreadsheetml.worksheet+xml">
        <ds:DigestMethod Algorithm="http://www.w3.org/2000/09/xmldsig#sha1"/>
        <ds:DigestValue>cK/RasFr0/VPZakGQa8GaBBjmcs=</ds:DigestValue>
      </ds:Reference>
      <ds:Reference URI="/xl/worksheets/_rels/sheet2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2JmNphk+eVZaeWaXZhsQQQtR/m4=</ds:DigestValue>
      </ds:Reference>
      <ds:Reference URI="/xl/worksheets/sheet27.xml?ContentType=application/vnd.openxmlformats-officedocument.spreadsheetml.worksheet+xml">
        <ds:DigestMethod Algorithm="http://www.w3.org/2000/09/xmldsig#sha1"/>
        <ds:DigestValue>kmHntFFlmhW4LwMVQ5/oaIu5H+Q=</ds:DigestValue>
      </ds:Reference>
      <ds:Reference URI="/xl/worksheets/_rels/sheet3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74tv9Rb4qFrEliWwteYyghpt1iw=</ds:DigestValue>
      </ds:Reference>
      <ds:Reference URI="/xl/worksheets/sheet30.xml?ContentType=application/vnd.openxmlformats-officedocument.spreadsheetml.worksheet+xml">
        <ds:DigestMethod Algorithm="http://www.w3.org/2000/09/xmldsig#sha1"/>
        <ds:DigestValue>6rUnXiIAzaCRqHI96kye6gV9DhM=</ds:DigestValue>
      </ds:Reference>
      <ds:Reference URI="/xl/worksheets/_rels/sheet3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/WSWMsdhGwL/GTSYZR37v/jfcuU=</ds:DigestValue>
      </ds:Reference>
      <ds:Reference URI="/xl/worksheets/sheet35.xml?ContentType=application/vnd.openxmlformats-officedocument.spreadsheetml.worksheet+xml">
        <ds:DigestMethod Algorithm="http://www.w3.org/2000/09/xmldsig#sha1"/>
        <ds:DigestValue>UnAFaKg7X4gWLAYkhYpZNHZntw4=</ds:DigestValue>
      </ds:Reference>
      <ds:Reference URI="/xl/worksheets/_rels/sheet4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DkRFVHbRBGdMIJ1bMDlqDzaK8vI=</ds:DigestValue>
      </ds:Reference>
      <ds:Reference URI="/xl/worksheets/sheet43.xml?ContentType=application/vnd.openxmlformats-officedocument.spreadsheetml.worksheet+xml">
        <ds:DigestMethod Algorithm="http://www.w3.org/2000/09/xmldsig#sha1"/>
        <ds:DigestValue>OcUG6WJ7K17JgFWKC95NS8eiHtM=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MpYQi1DY1GlwNLlfMGx+OgONWHM=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UdZaeZZVRfdE+EuPDjneqneCmCA=</ds:DigestValue>
      </ds:Reference>
      <ds:Reference URI="/xl/printerSettings/printerSettings15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0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8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41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23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6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44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9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7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5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40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drawings/vmlDrawing1.vml?ContentType=application/vnd.openxmlformats-officedocument.vmlDrawing">
        <ds:DigestMethod Algorithm="http://www.w3.org/2000/09/xmldsig#sha1"/>
        <ds:DigestValue>fAw8Y2vCQkTbQocfPV05IFg7Jf8=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BUwQk84pgfqiobD/NlhxkZDZnZg=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prPT9Kgslf0/W1mqFWIh6DZzhG4=</ds:DigestValue>
      </ds:Reference>
      <ds:Reference URI="/xl/comments1.xml?ContentType=application/vnd.openxmlformats-officedocument.spreadsheetml.comments+xml">
        <ds:DigestMethod Algorithm="http://www.w3.org/2000/09/xmldsig#sha1"/>
        <ds:DigestValue>4WtziOakQW7qo4s40jouy20VgS8=</ds:DigestValue>
      </ds:Reference>
      <ds:Reference URI="/xl/printerSettings/printerSettings18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2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1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43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n5+TOBy9d9JLkkSVv5VdAu/SbsE=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6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4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9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42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7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5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0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8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1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3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46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6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4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29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2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37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45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71NMchsRe9mwp6yLKvtvKVO+g7g=</ds:DigestValue>
      </ds:Reference>
      <ds:Reference URI="/docProps/core.xml?ContentType=application/vnd.openxmlformats-package.core-properties+xml">
        <ds:DigestMethod Algorithm="http://www.w3.org/2000/09/xmldsig#sha1"/>
        <ds:DigestValue>DShgxkR0QpfBAUN/4YhZf27ngbw=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2017-04-19T12:21:06.6Z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44</vt:i4>
      </vt:variant>
      <vt:variant>
        <vt:lpstr>Pojmenované oblasti</vt:lpstr>
      </vt:variant>
      <vt:variant>
        <vt:i4>126</vt:i4>
      </vt:variant>
    </vt:vector>
  </HeadingPairs>
  <TitlesOfParts>
    <vt:vector size="170" baseType="lpstr">
      <vt:lpstr>Pokyny pro vyplnění</vt:lpstr>
      <vt:lpstr>Stavba</vt:lpstr>
      <vt:lpstr>VzorPolozky</vt:lpstr>
      <vt:lpstr>ON 1 ON1 Naklady</vt:lpstr>
      <vt:lpstr>SO 01 D.1.4.1 Pol</vt:lpstr>
      <vt:lpstr>SO 01 D.1.4.1 P1</vt:lpstr>
      <vt:lpstr>SO 01 D.1.4.2 Pol</vt:lpstr>
      <vt:lpstr>SO 01 D.1.4.3 Pol</vt:lpstr>
      <vt:lpstr>SO 02 D.1.4.1 Pol</vt:lpstr>
      <vt:lpstr>SO 02 D.1.4.1 P1</vt:lpstr>
      <vt:lpstr>SO 02 D.1.4.2 Pol</vt:lpstr>
      <vt:lpstr>SO 02 D.1.4.3 Pol</vt:lpstr>
      <vt:lpstr>SO 03  D.1.1 Pol</vt:lpstr>
      <vt:lpstr>SO 03  D.1.4.1 Pol</vt:lpstr>
      <vt:lpstr>SO 03  D.1.4.1 P1</vt:lpstr>
      <vt:lpstr>SO 03  D.1.4.2 Pol</vt:lpstr>
      <vt:lpstr>SO 03  D.1.4.3 Pol</vt:lpstr>
      <vt:lpstr>SO 04 D.1.4.1 Pol</vt:lpstr>
      <vt:lpstr>SO 04 D.1.4.1 P1</vt:lpstr>
      <vt:lpstr>SO 04 D.1.4.2 Pol</vt:lpstr>
      <vt:lpstr>SO 04 D.1.4.3 Pol</vt:lpstr>
      <vt:lpstr>SO 05 D.1.4.1 Pol</vt:lpstr>
      <vt:lpstr>SO 05 D.1.4.1 P1</vt:lpstr>
      <vt:lpstr>SO 05 D.1.4.2 Pol</vt:lpstr>
      <vt:lpstr>SO 05 D.1.4.3 Pol</vt:lpstr>
      <vt:lpstr>SO 05 D.1.4.4 Pol</vt:lpstr>
      <vt:lpstr>SO 06 D.1.4.1 Pol</vt:lpstr>
      <vt:lpstr>SO 06 D.1.4.1 P1</vt:lpstr>
      <vt:lpstr>SO 06 D.1.4.2 Pol</vt:lpstr>
      <vt:lpstr>SO 06 D.1.4.3 Pol</vt:lpstr>
      <vt:lpstr>SO 07 D.1.4.1 Pol</vt:lpstr>
      <vt:lpstr>SO 07 D.1.4.1 P1</vt:lpstr>
      <vt:lpstr>SO 07 D.1.4.2 Pol</vt:lpstr>
      <vt:lpstr>SO 07 D.1.4.3 Pol</vt:lpstr>
      <vt:lpstr>SO 08 D.1.4.1 Pol</vt:lpstr>
      <vt:lpstr>SO 08 D.1.4.1 P1</vt:lpstr>
      <vt:lpstr>SO 08 D.1.4.2 Pol</vt:lpstr>
      <vt:lpstr>SO 08 D.1.4.3 Pol</vt:lpstr>
      <vt:lpstr>SO 09 D.1.4.1 Pol</vt:lpstr>
      <vt:lpstr>SO 09 D.1.4.1 P1</vt:lpstr>
      <vt:lpstr>SO 09 D.1.4.2 Pol</vt:lpstr>
      <vt:lpstr>SO 09 D.1.4.3 Pol</vt:lpstr>
      <vt:lpstr>IO 01 001 Pol</vt:lpstr>
      <vt:lpstr>IO 02 001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01 001 Pol'!Názvy_tisku</vt:lpstr>
      <vt:lpstr>'IO 02 001 Pol'!Názvy_tisku</vt:lpstr>
      <vt:lpstr>'ON 1 ON1 Naklady'!Názvy_tisku</vt:lpstr>
      <vt:lpstr>'SO 01 D.1.4.1 P1'!Názvy_tisku</vt:lpstr>
      <vt:lpstr>'SO 01 D.1.4.1 Pol'!Názvy_tisku</vt:lpstr>
      <vt:lpstr>'SO 01 D.1.4.2 Pol'!Názvy_tisku</vt:lpstr>
      <vt:lpstr>'SO 01 D.1.4.3 Pol'!Názvy_tisku</vt:lpstr>
      <vt:lpstr>'SO 02 D.1.4.1 P1'!Názvy_tisku</vt:lpstr>
      <vt:lpstr>'SO 02 D.1.4.1 Pol'!Názvy_tisku</vt:lpstr>
      <vt:lpstr>'SO 02 D.1.4.2 Pol'!Názvy_tisku</vt:lpstr>
      <vt:lpstr>'SO 02 D.1.4.3 Pol'!Názvy_tisku</vt:lpstr>
      <vt:lpstr>'SO 03  D.1.1 Pol'!Názvy_tisku</vt:lpstr>
      <vt:lpstr>'SO 03  D.1.4.1 P1'!Názvy_tisku</vt:lpstr>
      <vt:lpstr>'SO 03  D.1.4.1 Pol'!Názvy_tisku</vt:lpstr>
      <vt:lpstr>'SO 03  D.1.4.2 Pol'!Názvy_tisku</vt:lpstr>
      <vt:lpstr>'SO 03  D.1.4.3 Pol'!Názvy_tisku</vt:lpstr>
      <vt:lpstr>'SO 04 D.1.4.1 P1'!Názvy_tisku</vt:lpstr>
      <vt:lpstr>'SO 04 D.1.4.1 Pol'!Názvy_tisku</vt:lpstr>
      <vt:lpstr>'SO 04 D.1.4.2 Pol'!Názvy_tisku</vt:lpstr>
      <vt:lpstr>'SO 04 D.1.4.3 Pol'!Názvy_tisku</vt:lpstr>
      <vt:lpstr>'SO 05 D.1.4.1 P1'!Názvy_tisku</vt:lpstr>
      <vt:lpstr>'SO 05 D.1.4.1 Pol'!Názvy_tisku</vt:lpstr>
      <vt:lpstr>'SO 05 D.1.4.2 Pol'!Názvy_tisku</vt:lpstr>
      <vt:lpstr>'SO 05 D.1.4.3 Pol'!Názvy_tisku</vt:lpstr>
      <vt:lpstr>'SO 05 D.1.4.4 Pol'!Názvy_tisku</vt:lpstr>
      <vt:lpstr>'SO 06 D.1.4.1 P1'!Názvy_tisku</vt:lpstr>
      <vt:lpstr>'SO 06 D.1.4.1 Pol'!Názvy_tisku</vt:lpstr>
      <vt:lpstr>'SO 06 D.1.4.2 Pol'!Názvy_tisku</vt:lpstr>
      <vt:lpstr>'SO 06 D.1.4.3 Pol'!Názvy_tisku</vt:lpstr>
      <vt:lpstr>'SO 07 D.1.4.1 P1'!Názvy_tisku</vt:lpstr>
      <vt:lpstr>'SO 07 D.1.4.1 Pol'!Názvy_tisku</vt:lpstr>
      <vt:lpstr>'SO 07 D.1.4.2 Pol'!Názvy_tisku</vt:lpstr>
      <vt:lpstr>'SO 07 D.1.4.3 Pol'!Názvy_tisku</vt:lpstr>
      <vt:lpstr>'SO 08 D.1.4.1 P1'!Názvy_tisku</vt:lpstr>
      <vt:lpstr>'SO 08 D.1.4.1 Pol'!Názvy_tisku</vt:lpstr>
      <vt:lpstr>'SO 08 D.1.4.2 Pol'!Názvy_tisku</vt:lpstr>
      <vt:lpstr>'SO 08 D.1.4.3 Pol'!Názvy_tisku</vt:lpstr>
      <vt:lpstr>'SO 09 D.1.4.1 P1'!Názvy_tisku</vt:lpstr>
      <vt:lpstr>'SO 09 D.1.4.1 Pol'!Názvy_tisku</vt:lpstr>
      <vt:lpstr>'SO 09 D.1.4.2 Pol'!Názvy_tisku</vt:lpstr>
      <vt:lpstr>'SO 09 D.1.4.3 Pol'!Názvy_tisku</vt:lpstr>
      <vt:lpstr>oadresa</vt:lpstr>
      <vt:lpstr>Stavba!Objednatel</vt:lpstr>
      <vt:lpstr>Stavba!Objekt</vt:lpstr>
      <vt:lpstr>'IO 01 001 Pol'!Oblast_tisku</vt:lpstr>
      <vt:lpstr>'IO 02 001 Pol'!Oblast_tisku</vt:lpstr>
      <vt:lpstr>'ON 1 ON1 Naklady'!Oblast_tisku</vt:lpstr>
      <vt:lpstr>'SO 01 D.1.4.1 P1'!Oblast_tisku</vt:lpstr>
      <vt:lpstr>'SO 01 D.1.4.1 Pol'!Oblast_tisku</vt:lpstr>
      <vt:lpstr>'SO 01 D.1.4.2 Pol'!Oblast_tisku</vt:lpstr>
      <vt:lpstr>'SO 01 D.1.4.3 Pol'!Oblast_tisku</vt:lpstr>
      <vt:lpstr>'SO 02 D.1.4.1 P1'!Oblast_tisku</vt:lpstr>
      <vt:lpstr>'SO 02 D.1.4.1 Pol'!Oblast_tisku</vt:lpstr>
      <vt:lpstr>'SO 02 D.1.4.2 Pol'!Oblast_tisku</vt:lpstr>
      <vt:lpstr>'SO 02 D.1.4.3 Pol'!Oblast_tisku</vt:lpstr>
      <vt:lpstr>'SO 03  D.1.1 Pol'!Oblast_tisku</vt:lpstr>
      <vt:lpstr>'SO 03  D.1.4.1 P1'!Oblast_tisku</vt:lpstr>
      <vt:lpstr>'SO 03  D.1.4.1 Pol'!Oblast_tisku</vt:lpstr>
      <vt:lpstr>'SO 03  D.1.4.2 Pol'!Oblast_tisku</vt:lpstr>
      <vt:lpstr>'SO 03  D.1.4.3 Pol'!Oblast_tisku</vt:lpstr>
      <vt:lpstr>'SO 04 D.1.4.1 P1'!Oblast_tisku</vt:lpstr>
      <vt:lpstr>'SO 04 D.1.4.1 Pol'!Oblast_tisku</vt:lpstr>
      <vt:lpstr>'SO 04 D.1.4.2 Pol'!Oblast_tisku</vt:lpstr>
      <vt:lpstr>'SO 04 D.1.4.3 Pol'!Oblast_tisku</vt:lpstr>
      <vt:lpstr>'SO 05 D.1.4.1 P1'!Oblast_tisku</vt:lpstr>
      <vt:lpstr>'SO 05 D.1.4.1 Pol'!Oblast_tisku</vt:lpstr>
      <vt:lpstr>'SO 05 D.1.4.2 Pol'!Oblast_tisku</vt:lpstr>
      <vt:lpstr>'SO 05 D.1.4.3 Pol'!Oblast_tisku</vt:lpstr>
      <vt:lpstr>'SO 05 D.1.4.4 Pol'!Oblast_tisku</vt:lpstr>
      <vt:lpstr>'SO 06 D.1.4.1 P1'!Oblast_tisku</vt:lpstr>
      <vt:lpstr>'SO 06 D.1.4.1 Pol'!Oblast_tisku</vt:lpstr>
      <vt:lpstr>'SO 06 D.1.4.2 Pol'!Oblast_tisku</vt:lpstr>
      <vt:lpstr>'SO 06 D.1.4.3 Pol'!Oblast_tisku</vt:lpstr>
      <vt:lpstr>'SO 07 D.1.4.1 P1'!Oblast_tisku</vt:lpstr>
      <vt:lpstr>'SO 07 D.1.4.1 Pol'!Oblast_tisku</vt:lpstr>
      <vt:lpstr>'SO 07 D.1.4.2 Pol'!Oblast_tisku</vt:lpstr>
      <vt:lpstr>'SO 07 D.1.4.3 Pol'!Oblast_tisku</vt:lpstr>
      <vt:lpstr>'SO 08 D.1.4.1 P1'!Oblast_tisku</vt:lpstr>
      <vt:lpstr>'SO 08 D.1.4.1 Pol'!Oblast_tisku</vt:lpstr>
      <vt:lpstr>'SO 08 D.1.4.2 Pol'!Oblast_tisku</vt:lpstr>
      <vt:lpstr>'SO 08 D.1.4.3 Pol'!Oblast_tisku</vt:lpstr>
      <vt:lpstr>'SO 09 D.1.4.1 P1'!Oblast_tisku</vt:lpstr>
      <vt:lpstr>'SO 09 D.1.4.1 Pol'!Oblast_tisku</vt:lpstr>
      <vt:lpstr>'SO 09 D.1.4.2 Pol'!Oblast_tisku</vt:lpstr>
      <vt:lpstr>'SO 09 D.1.4.3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Bielík Jiří</dc:creator>
  <cp:lastModifiedBy>Bielík Jiří</cp:lastModifiedBy>
  <cp:lastPrinted>2014-02-28T09:52:57Z</cp:lastPrinted>
  <dcterms:created xsi:type="dcterms:W3CDTF">2009-04-08T07:15:50Z</dcterms:created>
  <dcterms:modified xsi:type="dcterms:W3CDTF">2017-04-19T11:40:49Z</dcterms:modified>
</cp:coreProperties>
</file>