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&#65279;<?xml version="1.0" encoding="utf-8"?><Relationships xmlns="http://schemas.openxmlformats.org/package/2006/relationships"><Relationship Id="rId3" Type="http://schemas.openxmlformats.org/officeDocument/2006/relationships/extended-properties" Target="docProps/app.xml" TargetMode="Internal"/><Relationship Id="rId2" Type="http://schemas.openxmlformats.org/package/2006/relationships/metadata/core-properties" Target="docProps/core.xml" TargetMode="Internal"/><Relationship Id="rId1" Type="http://schemas.openxmlformats.org/officeDocument/2006/relationships/officeDocument" Target="xl/workbook.xml" TargetMode="Internal"/><Relationship Id="idRel1" Type="http://schemas.openxmlformats.org/package/2006/relationships/digital-signature/origin" Target="_xmlsignatures/origin.sigs" TargetMode="Interna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270" windowWidth="18735" windowHeight="12210" tabRatio="782" activeTab="1"/>
  </bookViews>
  <sheets>
    <sheet name="Pokyny pro vyplnění" sheetId="11" r:id="rId1"/>
    <sheet name="Stavba" sheetId="1" r:id="rId2"/>
    <sheet name="VzorPolozky" sheetId="10" state="hidden" r:id="rId3"/>
    <sheet name="ON 1 ON1 Naklady" sheetId="12" r:id="rId4"/>
    <sheet name="SO 01 D.1.4.1 Pol" sheetId="13" r:id="rId5"/>
    <sheet name="SO 01 D.1.4.1 P1" sheetId="14" r:id="rId6"/>
    <sheet name="SO 01 D.1.4.2 Pol" sheetId="15" r:id="rId7"/>
    <sheet name="SO 01 D.1.4.3 Pol" sheetId="16" r:id="rId8"/>
    <sheet name="SO 02 D.1.4.1 Pol" sheetId="17" r:id="rId9"/>
    <sheet name="SO 02 D.1.4.1 P1" sheetId="18" r:id="rId10"/>
    <sheet name="SO 02 D.1.4.2 Pol" sheetId="19" r:id="rId11"/>
    <sheet name="SO 02 D.1.4.3 Pol" sheetId="20" r:id="rId12"/>
    <sheet name="SO 03  D.1.1 Pol" sheetId="21" r:id="rId13"/>
    <sheet name="SO 03  D.1.4.1 Pol" sheetId="22" r:id="rId14"/>
    <sheet name="SO 03  D.1.4.1 P1" sheetId="23" r:id="rId15"/>
    <sheet name="SO 03  D.1.4.2 Pol" sheetId="24" r:id="rId16"/>
    <sheet name="SO 03  D.1.4.3 Pol" sheetId="25" r:id="rId17"/>
    <sheet name="SO 04 D.1.4.1 Pol" sheetId="26" r:id="rId18"/>
    <sheet name="SO 04 D.1.4.1 P1" sheetId="27" r:id="rId19"/>
    <sheet name="SO 04 D.1.4.2 Pol" sheetId="28" r:id="rId20"/>
    <sheet name="SO 04 D.1.4.3 Pol" sheetId="29" r:id="rId21"/>
    <sheet name="SO 05 D.1.4.1 Pol" sheetId="30" r:id="rId22"/>
    <sheet name="SO 05 D.1.4.1 P1" sheetId="31" r:id="rId23"/>
    <sheet name="SO 05 D.1.4.2 Pol" sheetId="32" r:id="rId24"/>
    <sheet name="SO 05 D.1.4.3 Pol" sheetId="33" r:id="rId25"/>
    <sheet name="SO 05 D.1.4.4 Pol" sheetId="34" r:id="rId26"/>
    <sheet name="SO 06 D.1.4.1 Pol" sheetId="35" r:id="rId27"/>
    <sheet name="SO 06 D.1.4.1 P1" sheetId="36" r:id="rId28"/>
    <sheet name="SO 06 D.1.4.2 Pol" sheetId="37" r:id="rId29"/>
    <sheet name="SO 06 D.1.4.3 Pol" sheetId="38" r:id="rId30"/>
    <sheet name="SO 07 D.1.4.1 Pol" sheetId="39" r:id="rId31"/>
    <sheet name="SO 07 D.1.4.1 P1" sheetId="40" r:id="rId32"/>
    <sheet name="SO 07 D.1.4.2 Pol" sheetId="41" r:id="rId33"/>
    <sheet name="SO 07 D.1.4.3 Pol" sheetId="42" r:id="rId34"/>
    <sheet name="SO 08 D.1.4.1 Pol" sheetId="43" r:id="rId35"/>
    <sheet name="SO 08 D.1.4.1 P1" sheetId="44" r:id="rId36"/>
    <sheet name="SO 08 D.1.4.2 Pol" sheetId="45" r:id="rId37"/>
    <sheet name="SO 08 D.1.4.3 Pol" sheetId="46" r:id="rId38"/>
    <sheet name="SO 09 D.1.4.1 Pol" sheetId="47" r:id="rId39"/>
    <sheet name="SO 09 D.1.4.1 P1" sheetId="48" r:id="rId40"/>
    <sheet name="SO 09 D.1.4.2 Pol" sheetId="49" r:id="rId41"/>
    <sheet name="SO 09 D.1.4.3 Pol" sheetId="50" r:id="rId42"/>
    <sheet name="IO 01 001 Pol" sheetId="51" r:id="rId43"/>
    <sheet name="IO 02 001 Pol" sheetId="52" r:id="rId44"/>
  </sheets>
  <externalReferences>
    <externalReference r:id="rId45"/>
  </externalReferences>
  <definedNames>
    <definedName name="CelkemDPHVypocet" localSheetId="1">Stavba!$H$93</definedName>
    <definedName name="CenaCelkem">Stavba!$G$29</definedName>
    <definedName name="CenaCelkemBezDPH">Stavba!$G$28</definedName>
    <definedName name="CenaCelkemVypocet" localSheetId="1">Stavba!$I$93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Stavba!$D$13:$G$13</definedName>
    <definedName name="DPHSni">Stavba!$G$24</definedName>
    <definedName name="DPHZakl">Stavba!$G$26</definedName>
    <definedName name="dpsc" localSheetId="1">Stavba!$C$13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42">'IO 01 001 Pol'!$1:$7</definedName>
    <definedName name="_xlnm.Print_Titles" localSheetId="43">'IO 02 001 Pol'!$1:$7</definedName>
    <definedName name="_xlnm.Print_Titles" localSheetId="3">'ON 1 ON1 Naklady'!$1:$7</definedName>
    <definedName name="_xlnm.Print_Titles" localSheetId="5">'SO 01 D.1.4.1 P1'!$1:$7</definedName>
    <definedName name="_xlnm.Print_Titles" localSheetId="4">'SO 01 D.1.4.1 Pol'!$1:$7</definedName>
    <definedName name="_xlnm.Print_Titles" localSheetId="6">'SO 01 D.1.4.2 Pol'!$1:$7</definedName>
    <definedName name="_xlnm.Print_Titles" localSheetId="7">'SO 01 D.1.4.3 Pol'!$1:$7</definedName>
    <definedName name="_xlnm.Print_Titles" localSheetId="9">'SO 02 D.1.4.1 P1'!$1:$7</definedName>
    <definedName name="_xlnm.Print_Titles" localSheetId="8">'SO 02 D.1.4.1 Pol'!$1:$7</definedName>
    <definedName name="_xlnm.Print_Titles" localSheetId="10">'SO 02 D.1.4.2 Pol'!$1:$7</definedName>
    <definedName name="_xlnm.Print_Titles" localSheetId="11">'SO 02 D.1.4.3 Pol'!$1:$7</definedName>
    <definedName name="_xlnm.Print_Titles" localSheetId="12">'SO 03  D.1.1 Pol'!$1:$7</definedName>
    <definedName name="_xlnm.Print_Titles" localSheetId="14">'SO 03  D.1.4.1 P1'!$1:$7</definedName>
    <definedName name="_xlnm.Print_Titles" localSheetId="13">'SO 03  D.1.4.1 Pol'!$1:$7</definedName>
    <definedName name="_xlnm.Print_Titles" localSheetId="15">'SO 03  D.1.4.2 Pol'!$1:$7</definedName>
    <definedName name="_xlnm.Print_Titles" localSheetId="16">'SO 03  D.1.4.3 Pol'!$1:$7</definedName>
    <definedName name="_xlnm.Print_Titles" localSheetId="18">'SO 04 D.1.4.1 P1'!$1:$7</definedName>
    <definedName name="_xlnm.Print_Titles" localSheetId="17">'SO 04 D.1.4.1 Pol'!$1:$7</definedName>
    <definedName name="_xlnm.Print_Titles" localSheetId="19">'SO 04 D.1.4.2 Pol'!$1:$7</definedName>
    <definedName name="_xlnm.Print_Titles" localSheetId="20">'SO 04 D.1.4.3 Pol'!$1:$7</definedName>
    <definedName name="_xlnm.Print_Titles" localSheetId="22">'SO 05 D.1.4.1 P1'!$1:$7</definedName>
    <definedName name="_xlnm.Print_Titles" localSheetId="21">'SO 05 D.1.4.1 Pol'!$1:$7</definedName>
    <definedName name="_xlnm.Print_Titles" localSheetId="23">'SO 05 D.1.4.2 Pol'!$1:$7</definedName>
    <definedName name="_xlnm.Print_Titles" localSheetId="24">'SO 05 D.1.4.3 Pol'!$1:$7</definedName>
    <definedName name="_xlnm.Print_Titles" localSheetId="25">'SO 05 D.1.4.4 Pol'!$1:$7</definedName>
    <definedName name="_xlnm.Print_Titles" localSheetId="27">'SO 06 D.1.4.1 P1'!$1:$7</definedName>
    <definedName name="_xlnm.Print_Titles" localSheetId="26">'SO 06 D.1.4.1 Pol'!$1:$7</definedName>
    <definedName name="_xlnm.Print_Titles" localSheetId="28">'SO 06 D.1.4.2 Pol'!$1:$7</definedName>
    <definedName name="_xlnm.Print_Titles" localSheetId="29">'SO 06 D.1.4.3 Pol'!$1:$7</definedName>
    <definedName name="_xlnm.Print_Titles" localSheetId="31">'SO 07 D.1.4.1 P1'!$1:$7</definedName>
    <definedName name="_xlnm.Print_Titles" localSheetId="30">'SO 07 D.1.4.1 Pol'!$1:$7</definedName>
    <definedName name="_xlnm.Print_Titles" localSheetId="32">'SO 07 D.1.4.2 Pol'!$1:$7</definedName>
    <definedName name="_xlnm.Print_Titles" localSheetId="33">'SO 07 D.1.4.3 Pol'!$1:$7</definedName>
    <definedName name="_xlnm.Print_Titles" localSheetId="35">'SO 08 D.1.4.1 P1'!$1:$7</definedName>
    <definedName name="_xlnm.Print_Titles" localSheetId="34">'SO 08 D.1.4.1 Pol'!$1:$7</definedName>
    <definedName name="_xlnm.Print_Titles" localSheetId="36">'SO 08 D.1.4.2 Pol'!$1:$7</definedName>
    <definedName name="_xlnm.Print_Titles" localSheetId="37">'SO 08 D.1.4.3 Pol'!$1:$7</definedName>
    <definedName name="_xlnm.Print_Titles" localSheetId="39">'SO 09 D.1.4.1 P1'!$1:$7</definedName>
    <definedName name="_xlnm.Print_Titles" localSheetId="38">'SO 09 D.1.4.1 Pol'!$1:$7</definedName>
    <definedName name="_xlnm.Print_Titles" localSheetId="40">'SO 09 D.1.4.2 Pol'!$1:$7</definedName>
    <definedName name="_xlnm.Print_Titles" localSheetId="41">'SO 09 D.1.4.3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42">'IO 01 001 Pol'!$A$1:$W$199</definedName>
    <definedName name="_xlnm.Print_Area" localSheetId="43">'IO 02 001 Pol'!$A$1:$W$142</definedName>
    <definedName name="_xlnm.Print_Area" localSheetId="3">'ON 1 ON1 Naklady'!$A$1:$W$25</definedName>
    <definedName name="_xlnm.Print_Area" localSheetId="5">'SO 01 D.1.4.1 P1'!$A$1:$W$148</definedName>
    <definedName name="_xlnm.Print_Area" localSheetId="4">'SO 01 D.1.4.1 Pol'!$A$1:$W$40</definedName>
    <definedName name="_xlnm.Print_Area" localSheetId="6">'SO 01 D.1.4.2 Pol'!$A$1:$W$64</definedName>
    <definedName name="_xlnm.Print_Area" localSheetId="7">'SO 01 D.1.4.3 Pol'!$A$1:$W$70</definedName>
    <definedName name="_xlnm.Print_Area" localSheetId="9">'SO 02 D.1.4.1 P1'!$A$1:$W$194</definedName>
    <definedName name="_xlnm.Print_Area" localSheetId="8">'SO 02 D.1.4.1 Pol'!$A$1:$W$48</definedName>
    <definedName name="_xlnm.Print_Area" localSheetId="10">'SO 02 D.1.4.2 Pol'!$A$1:$W$82</definedName>
    <definedName name="_xlnm.Print_Area" localSheetId="11">'SO 02 D.1.4.3 Pol'!$A$1:$W$79</definedName>
    <definedName name="_xlnm.Print_Area" localSheetId="12">'SO 03  D.1.1 Pol'!$A$1:$W$65</definedName>
    <definedName name="_xlnm.Print_Area" localSheetId="14">'SO 03  D.1.4.1 P1'!$A$1:$W$168</definedName>
    <definedName name="_xlnm.Print_Area" localSheetId="13">'SO 03  D.1.4.1 Pol'!$A$1:$W$40</definedName>
    <definedName name="_xlnm.Print_Area" localSheetId="15">'SO 03  D.1.4.2 Pol'!$A$1:$W$68</definedName>
    <definedName name="_xlnm.Print_Area" localSheetId="16">'SO 03  D.1.4.3 Pol'!$A$1:$W$86</definedName>
    <definedName name="_xlnm.Print_Area" localSheetId="18">'SO 04 D.1.4.1 P1'!$A$1:$W$168</definedName>
    <definedName name="_xlnm.Print_Area" localSheetId="17">'SO 04 D.1.4.1 Pol'!$A$1:$W$40</definedName>
    <definedName name="_xlnm.Print_Area" localSheetId="19">'SO 04 D.1.4.2 Pol'!$A$1:$W$75</definedName>
    <definedName name="_xlnm.Print_Area" localSheetId="20">'SO 04 D.1.4.3 Pol'!$A$1:$W$65</definedName>
    <definedName name="_xlnm.Print_Area" localSheetId="22">'SO 05 D.1.4.1 P1'!$A$1:$W$89</definedName>
    <definedName name="_xlnm.Print_Area" localSheetId="21">'SO 05 D.1.4.1 Pol'!$A$1:$W$155</definedName>
    <definedName name="_xlnm.Print_Area" localSheetId="23">'SO 05 D.1.4.2 Pol'!$A$1:$W$60</definedName>
    <definedName name="_xlnm.Print_Area" localSheetId="24">'SO 05 D.1.4.3 Pol'!$A$1:$W$64</definedName>
    <definedName name="_xlnm.Print_Area" localSheetId="25">'SO 05 D.1.4.4 Pol'!$A$1:$W$40</definedName>
    <definedName name="_xlnm.Print_Area" localSheetId="27">'SO 06 D.1.4.1 P1'!$A$1:$W$176</definedName>
    <definedName name="_xlnm.Print_Area" localSheetId="26">'SO 06 D.1.4.1 Pol'!$A$1:$W$43</definedName>
    <definedName name="_xlnm.Print_Area" localSheetId="28">'SO 06 D.1.4.2 Pol'!$A$1:$W$68</definedName>
    <definedName name="_xlnm.Print_Area" localSheetId="29">'SO 06 D.1.4.3 Pol'!$A$1:$W$65</definedName>
    <definedName name="_xlnm.Print_Area" localSheetId="31">'SO 07 D.1.4.1 P1'!$A$1:$W$136</definedName>
    <definedName name="_xlnm.Print_Area" localSheetId="30">'SO 07 D.1.4.1 Pol'!$A$1:$W$45</definedName>
    <definedName name="_xlnm.Print_Area" localSheetId="32">'SO 07 D.1.4.2 Pol'!$A$1:$W$64</definedName>
    <definedName name="_xlnm.Print_Area" localSheetId="33">'SO 07 D.1.4.3 Pol'!$A$1:$W$65</definedName>
    <definedName name="_xlnm.Print_Area" localSheetId="35">'SO 08 D.1.4.1 P1'!$A$1:$W$135</definedName>
    <definedName name="_xlnm.Print_Area" localSheetId="34">'SO 08 D.1.4.1 Pol'!$A$1:$W$40</definedName>
    <definedName name="_xlnm.Print_Area" localSheetId="36">'SO 08 D.1.4.2 Pol'!$A$1:$W$64</definedName>
    <definedName name="_xlnm.Print_Area" localSheetId="37">'SO 08 D.1.4.3 Pol'!$A$1:$W$70</definedName>
    <definedName name="_xlnm.Print_Area" localSheetId="39">'SO 09 D.1.4.1 P1'!$A$1:$W$137</definedName>
    <definedName name="_xlnm.Print_Area" localSheetId="38">'SO 09 D.1.4.1 Pol'!$A$1:$W$68</definedName>
    <definedName name="_xlnm.Print_Area" localSheetId="40">'SO 09 D.1.4.2 Pol'!$A$1:$W$64</definedName>
    <definedName name="_xlnm.Print_Area" localSheetId="41">'SO 09 D.1.4.3 Pol'!$A$1:$W$70</definedName>
    <definedName name="_xlnm.Print_Area" localSheetId="1">Stavba!$A$1:$J$142</definedName>
    <definedName name="odic" localSheetId="1">Stavba!$I$6</definedName>
    <definedName name="oico" localSheetId="1">Stavba!$I$5</definedName>
    <definedName name="omisto" localSheetId="1">Stavba!$D$7</definedName>
    <definedName name="onazev" localSheetId="1">Stavba!$D$6</definedName>
    <definedName name="opsc" localSheetId="1">Stavba!$C$7</definedName>
    <definedName name="padresa">Stavba!$D$9</definedName>
    <definedName name="pdic">Stavba!$I$9</definedName>
    <definedName name="pico">Stavba!$I$8</definedName>
    <definedName name="pmisto">Stavba!$D$10</definedName>
    <definedName name="PocetMJ">#REF!</definedName>
    <definedName name="PoptavkaID">Stavba!$A$1</definedName>
    <definedName name="pPSC">Stavba!$C$10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Stavba!$F$93</definedName>
    <definedName name="ZakladDPHZakl">Stavba!$G$25</definedName>
    <definedName name="ZakladDPHZaklVypocet" localSheetId="1">Stavba!$G$93</definedName>
    <definedName name="Zaokrouhleni">Stavba!$G$27</definedName>
    <definedName name="Zhotovitel">Stavba!$D$11:$G$11</definedName>
  </definedNames>
  <calcPr calcId="14562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41" i="1" l="1"/>
  <c r="I140" i="1"/>
  <c r="I139" i="1"/>
  <c r="I137" i="1"/>
  <c r="I136" i="1"/>
  <c r="I135" i="1"/>
  <c r="I134" i="1"/>
  <c r="I133" i="1"/>
  <c r="I132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6" i="1"/>
  <c r="F66" i="1"/>
  <c r="G65" i="1"/>
  <c r="F65" i="1"/>
  <c r="G64" i="1"/>
  <c r="F64" i="1"/>
  <c r="G62" i="1"/>
  <c r="F62" i="1"/>
  <c r="G61" i="1"/>
  <c r="F61" i="1"/>
  <c r="G59" i="1"/>
  <c r="F59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5" i="1"/>
  <c r="F45" i="1"/>
  <c r="G44" i="1"/>
  <c r="F44" i="1"/>
  <c r="G43" i="1"/>
  <c r="F43" i="1"/>
  <c r="G41" i="1"/>
  <c r="F41" i="1"/>
  <c r="G40" i="1"/>
  <c r="F40" i="1"/>
  <c r="G132" i="52"/>
  <c r="G9" i="52"/>
  <c r="G8" i="52" s="1"/>
  <c r="I9" i="52"/>
  <c r="I8" i="52" s="1"/>
  <c r="K9" i="52"/>
  <c r="K8" i="52" s="1"/>
  <c r="M9" i="52"/>
  <c r="O9" i="52"/>
  <c r="O8" i="52" s="1"/>
  <c r="Q9" i="52"/>
  <c r="V9" i="52"/>
  <c r="G14" i="52"/>
  <c r="I14" i="52"/>
  <c r="K14" i="52"/>
  <c r="M14" i="52"/>
  <c r="O14" i="52"/>
  <c r="Q14" i="52"/>
  <c r="Q8" i="52" s="1"/>
  <c r="V14" i="52"/>
  <c r="V8" i="52" s="1"/>
  <c r="G17" i="52"/>
  <c r="M17" i="52" s="1"/>
  <c r="I17" i="52"/>
  <c r="K17" i="52"/>
  <c r="O17" i="52"/>
  <c r="Q17" i="52"/>
  <c r="V17" i="52"/>
  <c r="G22" i="52"/>
  <c r="I22" i="52"/>
  <c r="K22" i="52"/>
  <c r="M22" i="52"/>
  <c r="O22" i="52"/>
  <c r="Q22" i="52"/>
  <c r="V22" i="52"/>
  <c r="G43" i="52"/>
  <c r="M43" i="52" s="1"/>
  <c r="I43" i="52"/>
  <c r="K43" i="52"/>
  <c r="O43" i="52"/>
  <c r="Q43" i="52"/>
  <c r="V43" i="52"/>
  <c r="G46" i="52"/>
  <c r="I46" i="52"/>
  <c r="K46" i="52"/>
  <c r="M46" i="52"/>
  <c r="O46" i="52"/>
  <c r="Q46" i="52"/>
  <c r="V46" i="52"/>
  <c r="G48" i="52"/>
  <c r="I48" i="52"/>
  <c r="K48" i="52"/>
  <c r="M48" i="52"/>
  <c r="O48" i="52"/>
  <c r="Q48" i="52"/>
  <c r="V48" i="52"/>
  <c r="G50" i="52"/>
  <c r="I50" i="52"/>
  <c r="K50" i="52"/>
  <c r="M50" i="52"/>
  <c r="O50" i="52"/>
  <c r="Q50" i="52"/>
  <c r="V50" i="52"/>
  <c r="G53" i="52"/>
  <c r="I53" i="52"/>
  <c r="K53" i="52"/>
  <c r="M53" i="52"/>
  <c r="O53" i="52"/>
  <c r="Q53" i="52"/>
  <c r="V53" i="52"/>
  <c r="G55" i="52"/>
  <c r="M55" i="52" s="1"/>
  <c r="I55" i="52"/>
  <c r="K55" i="52"/>
  <c r="O55" i="52"/>
  <c r="Q55" i="52"/>
  <c r="V55" i="52"/>
  <c r="G57" i="52"/>
  <c r="I57" i="52"/>
  <c r="K57" i="52"/>
  <c r="M57" i="52"/>
  <c r="O57" i="52"/>
  <c r="Q57" i="52"/>
  <c r="V57" i="52"/>
  <c r="G58" i="52"/>
  <c r="I58" i="52"/>
  <c r="K58" i="52"/>
  <c r="M58" i="52"/>
  <c r="O58" i="52"/>
  <c r="Q58" i="52"/>
  <c r="V58" i="52"/>
  <c r="G62" i="52"/>
  <c r="I62" i="52"/>
  <c r="K62" i="52"/>
  <c r="M62" i="52"/>
  <c r="O62" i="52"/>
  <c r="Q62" i="52"/>
  <c r="V62" i="52"/>
  <c r="G64" i="52"/>
  <c r="I64" i="52"/>
  <c r="K64" i="52"/>
  <c r="M64" i="52"/>
  <c r="O64" i="52"/>
  <c r="Q64" i="52"/>
  <c r="V64" i="52"/>
  <c r="G66" i="52"/>
  <c r="M66" i="52" s="1"/>
  <c r="I66" i="52"/>
  <c r="K66" i="52"/>
  <c r="O66" i="52"/>
  <c r="Q66" i="52"/>
  <c r="V66" i="52"/>
  <c r="G68" i="52"/>
  <c r="I68" i="52"/>
  <c r="K68" i="52"/>
  <c r="M68" i="52"/>
  <c r="O68" i="52"/>
  <c r="Q68" i="52"/>
  <c r="V68" i="52"/>
  <c r="G69" i="52"/>
  <c r="G70" i="52"/>
  <c r="I70" i="52"/>
  <c r="I69" i="52" s="1"/>
  <c r="K70" i="52"/>
  <c r="K69" i="52" s="1"/>
  <c r="M70" i="52"/>
  <c r="M69" i="52" s="1"/>
  <c r="O70" i="52"/>
  <c r="O69" i="52" s="1"/>
  <c r="Q70" i="52"/>
  <c r="Q69" i="52" s="1"/>
  <c r="V70" i="52"/>
  <c r="G72" i="52"/>
  <c r="I72" i="52"/>
  <c r="K72" i="52"/>
  <c r="M72" i="52"/>
  <c r="O72" i="52"/>
  <c r="Q72" i="52"/>
  <c r="V72" i="52"/>
  <c r="V69" i="52" s="1"/>
  <c r="G74" i="52"/>
  <c r="I74" i="52"/>
  <c r="K74" i="52"/>
  <c r="M74" i="52"/>
  <c r="O74" i="52"/>
  <c r="Q74" i="52"/>
  <c r="V74" i="52"/>
  <c r="G76" i="52"/>
  <c r="I76" i="52"/>
  <c r="K76" i="52"/>
  <c r="M76" i="52"/>
  <c r="O76" i="52"/>
  <c r="Q76" i="52"/>
  <c r="V76" i="52"/>
  <c r="G77" i="52"/>
  <c r="I77" i="52"/>
  <c r="G78" i="52"/>
  <c r="I78" i="52"/>
  <c r="K78" i="52"/>
  <c r="K77" i="52" s="1"/>
  <c r="M78" i="52"/>
  <c r="M77" i="52" s="1"/>
  <c r="O78" i="52"/>
  <c r="O77" i="52" s="1"/>
  <c r="Q78" i="52"/>
  <c r="Q77" i="52" s="1"/>
  <c r="V78" i="52"/>
  <c r="V77" i="52" s="1"/>
  <c r="G81" i="52"/>
  <c r="G80" i="52" s="1"/>
  <c r="I81" i="52"/>
  <c r="I80" i="52" s="1"/>
  <c r="K81" i="52"/>
  <c r="K80" i="52" s="1"/>
  <c r="M81" i="52"/>
  <c r="M80" i="52" s="1"/>
  <c r="O81" i="52"/>
  <c r="O80" i="52" s="1"/>
  <c r="Q81" i="52"/>
  <c r="V81" i="52"/>
  <c r="G82" i="52"/>
  <c r="I82" i="52"/>
  <c r="K82" i="52"/>
  <c r="M82" i="52"/>
  <c r="O82" i="52"/>
  <c r="Q82" i="52"/>
  <c r="Q80" i="52" s="1"/>
  <c r="V82" i="52"/>
  <c r="V80" i="52" s="1"/>
  <c r="I87" i="52"/>
  <c r="K87" i="52"/>
  <c r="G88" i="52"/>
  <c r="I88" i="52"/>
  <c r="K88" i="52"/>
  <c r="M88" i="52"/>
  <c r="M87" i="52" s="1"/>
  <c r="O88" i="52"/>
  <c r="O87" i="52" s="1"/>
  <c r="Q88" i="52"/>
  <c r="Q87" i="52" s="1"/>
  <c r="V88" i="52"/>
  <c r="V87" i="52" s="1"/>
  <c r="G89" i="52"/>
  <c r="M89" i="52" s="1"/>
  <c r="I89" i="52"/>
  <c r="K89" i="52"/>
  <c r="O89" i="52"/>
  <c r="Q89" i="52"/>
  <c r="V89" i="52"/>
  <c r="G92" i="52"/>
  <c r="I92" i="52"/>
  <c r="K92" i="52"/>
  <c r="M92" i="52"/>
  <c r="O92" i="52"/>
  <c r="Q92" i="52"/>
  <c r="V92" i="52"/>
  <c r="G93" i="52"/>
  <c r="I93" i="52"/>
  <c r="K93" i="52"/>
  <c r="M93" i="52"/>
  <c r="O93" i="52"/>
  <c r="Q93" i="52"/>
  <c r="V93" i="52"/>
  <c r="G95" i="52"/>
  <c r="I95" i="52"/>
  <c r="K95" i="52"/>
  <c r="M95" i="52"/>
  <c r="O95" i="52"/>
  <c r="O94" i="52" s="1"/>
  <c r="Q95" i="52"/>
  <c r="Q94" i="52" s="1"/>
  <c r="V95" i="52"/>
  <c r="V94" i="52" s="1"/>
  <c r="G96" i="52"/>
  <c r="M96" i="52" s="1"/>
  <c r="I96" i="52"/>
  <c r="I94" i="52" s="1"/>
  <c r="K96" i="52"/>
  <c r="O96" i="52"/>
  <c r="Q96" i="52"/>
  <c r="V96" i="52"/>
  <c r="G98" i="52"/>
  <c r="I98" i="52"/>
  <c r="K98" i="52"/>
  <c r="M98" i="52"/>
  <c r="O98" i="52"/>
  <c r="Q98" i="52"/>
  <c r="V98" i="52"/>
  <c r="G100" i="52"/>
  <c r="I100" i="52"/>
  <c r="K100" i="52"/>
  <c r="M100" i="52"/>
  <c r="O100" i="52"/>
  <c r="Q100" i="52"/>
  <c r="V100" i="52"/>
  <c r="G102" i="52"/>
  <c r="I102" i="52"/>
  <c r="K102" i="52"/>
  <c r="K94" i="52" s="1"/>
  <c r="M102" i="52"/>
  <c r="O102" i="52"/>
  <c r="Q102" i="52"/>
  <c r="V102" i="52"/>
  <c r="G104" i="52"/>
  <c r="I104" i="52"/>
  <c r="K104" i="52"/>
  <c r="M104" i="52"/>
  <c r="O104" i="52"/>
  <c r="Q104" i="52"/>
  <c r="V104" i="52"/>
  <c r="G105" i="52"/>
  <c r="M105" i="52" s="1"/>
  <c r="I105" i="52"/>
  <c r="K105" i="52"/>
  <c r="O105" i="52"/>
  <c r="Q105" i="52"/>
  <c r="V105" i="52"/>
  <c r="G106" i="52"/>
  <c r="I106" i="52"/>
  <c r="K106" i="52"/>
  <c r="M106" i="52"/>
  <c r="O106" i="52"/>
  <c r="Q106" i="52"/>
  <c r="V106" i="52"/>
  <c r="G107" i="52"/>
  <c r="M107" i="52" s="1"/>
  <c r="I107" i="52"/>
  <c r="K107" i="52"/>
  <c r="O107" i="52"/>
  <c r="Q107" i="52"/>
  <c r="V107" i="52"/>
  <c r="G108" i="52"/>
  <c r="I108" i="52"/>
  <c r="K108" i="52"/>
  <c r="M108" i="52"/>
  <c r="O108" i="52"/>
  <c r="Q108" i="52"/>
  <c r="V108" i="52"/>
  <c r="G109" i="52"/>
  <c r="I109" i="52"/>
  <c r="K109" i="52"/>
  <c r="M109" i="52"/>
  <c r="O109" i="52"/>
  <c r="Q109" i="52"/>
  <c r="V109" i="52"/>
  <c r="G110" i="52"/>
  <c r="I110" i="52"/>
  <c r="K110" i="52"/>
  <c r="M110" i="52"/>
  <c r="O110" i="52"/>
  <c r="Q110" i="52"/>
  <c r="V110" i="52"/>
  <c r="G111" i="52"/>
  <c r="I111" i="52"/>
  <c r="K111" i="52"/>
  <c r="M111" i="52"/>
  <c r="O111" i="52"/>
  <c r="Q111" i="52"/>
  <c r="V111" i="52"/>
  <c r="G112" i="52"/>
  <c r="M112" i="52" s="1"/>
  <c r="I112" i="52"/>
  <c r="K112" i="52"/>
  <c r="O112" i="52"/>
  <c r="Q112" i="52"/>
  <c r="V112" i="52"/>
  <c r="G113" i="52"/>
  <c r="I113" i="52"/>
  <c r="K113" i="52"/>
  <c r="M113" i="52"/>
  <c r="O113" i="52"/>
  <c r="Q113" i="52"/>
  <c r="V113" i="52"/>
  <c r="G114" i="52"/>
  <c r="I114" i="52"/>
  <c r="K114" i="52"/>
  <c r="M114" i="52"/>
  <c r="O114" i="52"/>
  <c r="Q114" i="52"/>
  <c r="V114" i="52"/>
  <c r="G115" i="52"/>
  <c r="I115" i="52"/>
  <c r="K115" i="52"/>
  <c r="O115" i="52"/>
  <c r="G116" i="52"/>
  <c r="M116" i="52" s="1"/>
  <c r="M115" i="52" s="1"/>
  <c r="I116" i="52"/>
  <c r="K116" i="52"/>
  <c r="O116" i="52"/>
  <c r="Q116" i="52"/>
  <c r="Q115" i="52" s="1"/>
  <c r="V116" i="52"/>
  <c r="V115" i="52" s="1"/>
  <c r="I118" i="52"/>
  <c r="K118" i="52"/>
  <c r="G119" i="52"/>
  <c r="I119" i="52"/>
  <c r="K119" i="52"/>
  <c r="M119" i="52"/>
  <c r="O119" i="52"/>
  <c r="O118" i="52" s="1"/>
  <c r="Q119" i="52"/>
  <c r="Q118" i="52" s="1"/>
  <c r="V119" i="52"/>
  <c r="V118" i="52" s="1"/>
  <c r="G120" i="52"/>
  <c r="M120" i="52" s="1"/>
  <c r="I120" i="52"/>
  <c r="K120" i="52"/>
  <c r="O120" i="52"/>
  <c r="Q120" i="52"/>
  <c r="V120" i="52"/>
  <c r="O121" i="52"/>
  <c r="Q121" i="52"/>
  <c r="G122" i="52"/>
  <c r="I122" i="52"/>
  <c r="K122" i="52"/>
  <c r="M122" i="52"/>
  <c r="O122" i="52"/>
  <c r="Q122" i="52"/>
  <c r="V122" i="52"/>
  <c r="V121" i="52" s="1"/>
  <c r="G123" i="52"/>
  <c r="G121" i="52" s="1"/>
  <c r="I123" i="52"/>
  <c r="I121" i="52" s="1"/>
  <c r="K123" i="52"/>
  <c r="K121" i="52" s="1"/>
  <c r="M123" i="52"/>
  <c r="M121" i="52" s="1"/>
  <c r="O123" i="52"/>
  <c r="Q123" i="52"/>
  <c r="V123" i="52"/>
  <c r="G124" i="52"/>
  <c r="I124" i="52"/>
  <c r="K124" i="52"/>
  <c r="M124" i="52"/>
  <c r="O124" i="52"/>
  <c r="Q124" i="52"/>
  <c r="V124" i="52"/>
  <c r="G125" i="52"/>
  <c r="M125" i="52" s="1"/>
  <c r="I125" i="52"/>
  <c r="K125" i="52"/>
  <c r="O125" i="52"/>
  <c r="Q125" i="52"/>
  <c r="V125" i="52"/>
  <c r="Q126" i="52"/>
  <c r="V126" i="52"/>
  <c r="G127" i="52"/>
  <c r="I127" i="52"/>
  <c r="K127" i="52"/>
  <c r="M127" i="52"/>
  <c r="O127" i="52"/>
  <c r="Q127" i="52"/>
  <c r="V127" i="52"/>
  <c r="G128" i="52"/>
  <c r="G126" i="52" s="1"/>
  <c r="I128" i="52"/>
  <c r="I126" i="52" s="1"/>
  <c r="K128" i="52"/>
  <c r="K126" i="52" s="1"/>
  <c r="M128" i="52"/>
  <c r="O128" i="52"/>
  <c r="O126" i="52" s="1"/>
  <c r="Q128" i="52"/>
  <c r="V128" i="52"/>
  <c r="G129" i="52"/>
  <c r="I129" i="52"/>
  <c r="K129" i="52"/>
  <c r="M129" i="52"/>
  <c r="O129" i="52"/>
  <c r="Q129" i="52"/>
  <c r="V129" i="52"/>
  <c r="G130" i="52"/>
  <c r="M130" i="52" s="1"/>
  <c r="I130" i="52"/>
  <c r="K130" i="52"/>
  <c r="O130" i="52"/>
  <c r="Q130" i="52"/>
  <c r="V130" i="52"/>
  <c r="AE132" i="52"/>
  <c r="G189" i="51"/>
  <c r="G9" i="51"/>
  <c r="G8" i="51" s="1"/>
  <c r="I9" i="51"/>
  <c r="I8" i="51" s="1"/>
  <c r="K9" i="51"/>
  <c r="K8" i="51" s="1"/>
  <c r="M9" i="51"/>
  <c r="O9" i="51"/>
  <c r="O8" i="51" s="1"/>
  <c r="Q9" i="51"/>
  <c r="V9" i="51"/>
  <c r="G14" i="51"/>
  <c r="I14" i="51"/>
  <c r="K14" i="51"/>
  <c r="M14" i="51"/>
  <c r="O14" i="51"/>
  <c r="Q14" i="51"/>
  <c r="Q8" i="51" s="1"/>
  <c r="V14" i="51"/>
  <c r="V8" i="51" s="1"/>
  <c r="G17" i="51"/>
  <c r="M17" i="51" s="1"/>
  <c r="I17" i="51"/>
  <c r="K17" i="51"/>
  <c r="O17" i="51"/>
  <c r="Q17" i="51"/>
  <c r="V17" i="51"/>
  <c r="G18" i="51"/>
  <c r="I18" i="51"/>
  <c r="K18" i="51"/>
  <c r="M18" i="51"/>
  <c r="O18" i="51"/>
  <c r="Q18" i="51"/>
  <c r="V18" i="51"/>
  <c r="G19" i="51"/>
  <c r="M19" i="51" s="1"/>
  <c r="I19" i="51"/>
  <c r="K19" i="51"/>
  <c r="O19" i="51"/>
  <c r="Q19" i="51"/>
  <c r="V19" i="51"/>
  <c r="G24" i="51"/>
  <c r="I24" i="51"/>
  <c r="K24" i="51"/>
  <c r="M24" i="51"/>
  <c r="O24" i="51"/>
  <c r="Q24" i="51"/>
  <c r="V24" i="51"/>
  <c r="G46" i="51"/>
  <c r="I46" i="51"/>
  <c r="K46" i="51"/>
  <c r="M46" i="51"/>
  <c r="O46" i="51"/>
  <c r="Q46" i="51"/>
  <c r="V46" i="51"/>
  <c r="G49" i="51"/>
  <c r="I49" i="51"/>
  <c r="K49" i="51"/>
  <c r="M49" i="51"/>
  <c r="O49" i="51"/>
  <c r="Q49" i="51"/>
  <c r="V49" i="51"/>
  <c r="G51" i="51"/>
  <c r="I51" i="51"/>
  <c r="K51" i="51"/>
  <c r="M51" i="51"/>
  <c r="O51" i="51"/>
  <c r="Q51" i="51"/>
  <c r="V51" i="51"/>
  <c r="G54" i="51"/>
  <c r="M54" i="51" s="1"/>
  <c r="I54" i="51"/>
  <c r="K54" i="51"/>
  <c r="O54" i="51"/>
  <c r="Q54" i="51"/>
  <c r="V54" i="51"/>
  <c r="G57" i="51"/>
  <c r="I57" i="51"/>
  <c r="K57" i="51"/>
  <c r="M57" i="51"/>
  <c r="O57" i="51"/>
  <c r="Q57" i="51"/>
  <c r="V57" i="51"/>
  <c r="G59" i="51"/>
  <c r="M59" i="51" s="1"/>
  <c r="I59" i="51"/>
  <c r="K59" i="51"/>
  <c r="O59" i="51"/>
  <c r="Q59" i="51"/>
  <c r="V59" i="51"/>
  <c r="G62" i="51"/>
  <c r="I62" i="51"/>
  <c r="K62" i="51"/>
  <c r="M62" i="51"/>
  <c r="O62" i="51"/>
  <c r="Q62" i="51"/>
  <c r="V62" i="51"/>
  <c r="G65" i="51"/>
  <c r="I65" i="51"/>
  <c r="K65" i="51"/>
  <c r="M65" i="51"/>
  <c r="O65" i="51"/>
  <c r="Q65" i="51"/>
  <c r="V65" i="51"/>
  <c r="G67" i="51"/>
  <c r="M67" i="51" s="1"/>
  <c r="I67" i="51"/>
  <c r="K67" i="51"/>
  <c r="O67" i="51"/>
  <c r="Q67" i="51"/>
  <c r="V67" i="51"/>
  <c r="G70" i="51"/>
  <c r="I70" i="51"/>
  <c r="K70" i="51"/>
  <c r="M70" i="51"/>
  <c r="O70" i="51"/>
  <c r="Q70" i="51"/>
  <c r="V70" i="51"/>
  <c r="G71" i="51"/>
  <c r="M71" i="51" s="1"/>
  <c r="I71" i="51"/>
  <c r="K71" i="51"/>
  <c r="O71" i="51"/>
  <c r="Q71" i="51"/>
  <c r="V71" i="51"/>
  <c r="G75" i="51"/>
  <c r="I75" i="51"/>
  <c r="K75" i="51"/>
  <c r="M75" i="51"/>
  <c r="O75" i="51"/>
  <c r="Q75" i="51"/>
  <c r="V75" i="51"/>
  <c r="G77" i="51"/>
  <c r="I77" i="51"/>
  <c r="K77" i="51"/>
  <c r="M77" i="51"/>
  <c r="O77" i="51"/>
  <c r="Q77" i="51"/>
  <c r="V77" i="51"/>
  <c r="G80" i="51"/>
  <c r="I80" i="51"/>
  <c r="K80" i="51"/>
  <c r="M80" i="51"/>
  <c r="O80" i="51"/>
  <c r="Q80" i="51"/>
  <c r="V80" i="51"/>
  <c r="G83" i="51"/>
  <c r="I83" i="51"/>
  <c r="K83" i="51"/>
  <c r="M83" i="51"/>
  <c r="O83" i="51"/>
  <c r="Q83" i="51"/>
  <c r="V83" i="51"/>
  <c r="G86" i="51"/>
  <c r="M86" i="51" s="1"/>
  <c r="I86" i="51"/>
  <c r="K86" i="51"/>
  <c r="O86" i="51"/>
  <c r="Q86" i="51"/>
  <c r="V86" i="51"/>
  <c r="G89" i="51"/>
  <c r="I89" i="51"/>
  <c r="K89" i="51"/>
  <c r="M89" i="51"/>
  <c r="O89" i="51"/>
  <c r="Q89" i="51"/>
  <c r="V89" i="51"/>
  <c r="G90" i="51"/>
  <c r="M90" i="51" s="1"/>
  <c r="I90" i="51"/>
  <c r="K90" i="51"/>
  <c r="O90" i="51"/>
  <c r="Q90" i="51"/>
  <c r="V90" i="51"/>
  <c r="G91" i="51"/>
  <c r="I91" i="51"/>
  <c r="K91" i="51"/>
  <c r="M91" i="51"/>
  <c r="O91" i="51"/>
  <c r="Q91" i="51"/>
  <c r="V91" i="51"/>
  <c r="G94" i="51"/>
  <c r="I94" i="51"/>
  <c r="K94" i="51"/>
  <c r="M94" i="51"/>
  <c r="O94" i="51"/>
  <c r="Q94" i="51"/>
  <c r="V94" i="51"/>
  <c r="G95" i="51"/>
  <c r="I95" i="51"/>
  <c r="K95" i="51"/>
  <c r="G96" i="51"/>
  <c r="I96" i="51"/>
  <c r="K96" i="51"/>
  <c r="M96" i="51"/>
  <c r="M95" i="51" s="1"/>
  <c r="O96" i="51"/>
  <c r="O95" i="51" s="1"/>
  <c r="Q96" i="51"/>
  <c r="Q95" i="51" s="1"/>
  <c r="V96" i="51"/>
  <c r="V95" i="51" s="1"/>
  <c r="G99" i="51"/>
  <c r="G100" i="51"/>
  <c r="I100" i="51"/>
  <c r="I99" i="51" s="1"/>
  <c r="K100" i="51"/>
  <c r="K99" i="51" s="1"/>
  <c r="M100" i="51"/>
  <c r="M99" i="51" s="1"/>
  <c r="O100" i="51"/>
  <c r="O99" i="51" s="1"/>
  <c r="Q100" i="51"/>
  <c r="Q99" i="51" s="1"/>
  <c r="V100" i="51"/>
  <c r="G101" i="51"/>
  <c r="I101" i="51"/>
  <c r="K101" i="51"/>
  <c r="M101" i="51"/>
  <c r="O101" i="51"/>
  <c r="Q101" i="51"/>
  <c r="V101" i="51"/>
  <c r="V99" i="51" s="1"/>
  <c r="G107" i="51"/>
  <c r="I107" i="51"/>
  <c r="K107" i="51"/>
  <c r="M107" i="51"/>
  <c r="O107" i="51"/>
  <c r="O106" i="51" s="1"/>
  <c r="Q107" i="51"/>
  <c r="Q106" i="51" s="1"/>
  <c r="V107" i="51"/>
  <c r="V106" i="51" s="1"/>
  <c r="G108" i="51"/>
  <c r="M108" i="51" s="1"/>
  <c r="I108" i="51"/>
  <c r="K108" i="51"/>
  <c r="O108" i="51"/>
  <c r="Q108" i="51"/>
  <c r="V108" i="51"/>
  <c r="G109" i="51"/>
  <c r="I109" i="51"/>
  <c r="K109" i="51"/>
  <c r="M109" i="51"/>
  <c r="O109" i="51"/>
  <c r="Q109" i="51"/>
  <c r="V109" i="51"/>
  <c r="G110" i="51"/>
  <c r="M110" i="51" s="1"/>
  <c r="I110" i="51"/>
  <c r="K110" i="51"/>
  <c r="O110" i="51"/>
  <c r="Q110" i="51"/>
  <c r="V110" i="51"/>
  <c r="G111" i="51"/>
  <c r="I111" i="51"/>
  <c r="I106" i="51" s="1"/>
  <c r="K111" i="51"/>
  <c r="K106" i="51" s="1"/>
  <c r="M111" i="51"/>
  <c r="O111" i="51"/>
  <c r="Q111" i="51"/>
  <c r="V111" i="51"/>
  <c r="G112" i="51"/>
  <c r="I112" i="51"/>
  <c r="K112" i="51"/>
  <c r="M112" i="51"/>
  <c r="O112" i="51"/>
  <c r="Q112" i="51"/>
  <c r="V112" i="51"/>
  <c r="G113" i="51"/>
  <c r="M113" i="51" s="1"/>
  <c r="I113" i="51"/>
  <c r="K113" i="51"/>
  <c r="O113" i="51"/>
  <c r="Q113" i="51"/>
  <c r="V113" i="51"/>
  <c r="G114" i="51"/>
  <c r="I114" i="51"/>
  <c r="K114" i="51"/>
  <c r="M114" i="51"/>
  <c r="O114" i="51"/>
  <c r="Q114" i="51"/>
  <c r="V114" i="51"/>
  <c r="G115" i="51"/>
  <c r="M115" i="51" s="1"/>
  <c r="I115" i="51"/>
  <c r="K115" i="51"/>
  <c r="O115" i="51"/>
  <c r="Q115" i="51"/>
  <c r="V115" i="51"/>
  <c r="G116" i="51"/>
  <c r="I116" i="51"/>
  <c r="K116" i="51"/>
  <c r="M116" i="51"/>
  <c r="O116" i="51"/>
  <c r="Q116" i="51"/>
  <c r="V116" i="51"/>
  <c r="G117" i="51"/>
  <c r="I117" i="51"/>
  <c r="K117" i="51"/>
  <c r="M117" i="51"/>
  <c r="O117" i="51"/>
  <c r="Q117" i="51"/>
  <c r="V117" i="51"/>
  <c r="G118" i="51"/>
  <c r="M118" i="51" s="1"/>
  <c r="I118" i="51"/>
  <c r="K118" i="51"/>
  <c r="O118" i="51"/>
  <c r="Q118" i="51"/>
  <c r="V118" i="51"/>
  <c r="G119" i="51"/>
  <c r="I119" i="51"/>
  <c r="K119" i="51"/>
  <c r="M119" i="51"/>
  <c r="O119" i="51"/>
  <c r="Q119" i="51"/>
  <c r="V119" i="51"/>
  <c r="G120" i="51"/>
  <c r="M120" i="51" s="1"/>
  <c r="I120" i="51"/>
  <c r="K120" i="51"/>
  <c r="O120" i="51"/>
  <c r="Q120" i="51"/>
  <c r="V120" i="51"/>
  <c r="G121" i="51"/>
  <c r="I121" i="51"/>
  <c r="K121" i="51"/>
  <c r="M121" i="51"/>
  <c r="O121" i="51"/>
  <c r="Q121" i="51"/>
  <c r="V121" i="51"/>
  <c r="G123" i="51"/>
  <c r="M123" i="51" s="1"/>
  <c r="I123" i="51"/>
  <c r="K123" i="51"/>
  <c r="O123" i="51"/>
  <c r="Q123" i="51"/>
  <c r="V123" i="51"/>
  <c r="G124" i="51"/>
  <c r="I124" i="51"/>
  <c r="K124" i="51"/>
  <c r="M124" i="51"/>
  <c r="O124" i="51"/>
  <c r="Q124" i="51"/>
  <c r="V124" i="51"/>
  <c r="G125" i="51"/>
  <c r="I125" i="51"/>
  <c r="K125" i="51"/>
  <c r="M125" i="51"/>
  <c r="O125" i="51"/>
  <c r="Q125" i="51"/>
  <c r="V125" i="51"/>
  <c r="G126" i="51"/>
  <c r="M126" i="51" s="1"/>
  <c r="I126" i="51"/>
  <c r="K126" i="51"/>
  <c r="O126" i="51"/>
  <c r="Q126" i="51"/>
  <c r="V126" i="51"/>
  <c r="G127" i="51"/>
  <c r="I127" i="51"/>
  <c r="K127" i="51"/>
  <c r="M127" i="51"/>
  <c r="O127" i="51"/>
  <c r="Q127" i="51"/>
  <c r="V127" i="51"/>
  <c r="G128" i="51"/>
  <c r="M128" i="51" s="1"/>
  <c r="I128" i="51"/>
  <c r="K128" i="51"/>
  <c r="O128" i="51"/>
  <c r="Q128" i="51"/>
  <c r="V128" i="51"/>
  <c r="G129" i="51"/>
  <c r="I129" i="51"/>
  <c r="K129" i="51"/>
  <c r="M129" i="51"/>
  <c r="O129" i="51"/>
  <c r="Q129" i="51"/>
  <c r="V129" i="51"/>
  <c r="G130" i="51"/>
  <c r="I130" i="51"/>
  <c r="K130" i="51"/>
  <c r="M130" i="51"/>
  <c r="O130" i="51"/>
  <c r="Q130" i="51"/>
  <c r="V130" i="51"/>
  <c r="G131" i="51"/>
  <c r="M131" i="51" s="1"/>
  <c r="I131" i="51"/>
  <c r="K131" i="51"/>
  <c r="O131" i="51"/>
  <c r="Q131" i="51"/>
  <c r="V131" i="51"/>
  <c r="G132" i="51"/>
  <c r="I132" i="51"/>
  <c r="K132" i="51"/>
  <c r="M132" i="51"/>
  <c r="O132" i="51"/>
  <c r="Q132" i="51"/>
  <c r="V132" i="51"/>
  <c r="G133" i="51"/>
  <c r="M133" i="51" s="1"/>
  <c r="I133" i="51"/>
  <c r="K133" i="51"/>
  <c r="O133" i="51"/>
  <c r="Q133" i="51"/>
  <c r="V133" i="51"/>
  <c r="G134" i="51"/>
  <c r="I134" i="51"/>
  <c r="K134" i="51"/>
  <c r="M134" i="51"/>
  <c r="O134" i="51"/>
  <c r="Q134" i="51"/>
  <c r="V134" i="51"/>
  <c r="G135" i="51"/>
  <c r="M135" i="51" s="1"/>
  <c r="I135" i="51"/>
  <c r="K135" i="51"/>
  <c r="O135" i="51"/>
  <c r="Q135" i="51"/>
  <c r="V135" i="51"/>
  <c r="G136" i="51"/>
  <c r="I136" i="51"/>
  <c r="K136" i="51"/>
  <c r="M136" i="51"/>
  <c r="O136" i="51"/>
  <c r="Q136" i="51"/>
  <c r="V136" i="51"/>
  <c r="G137" i="51"/>
  <c r="I137" i="51"/>
  <c r="K137" i="51"/>
  <c r="M137" i="51"/>
  <c r="O137" i="51"/>
  <c r="Q137" i="51"/>
  <c r="V137" i="51"/>
  <c r="G138" i="51"/>
  <c r="M138" i="51" s="1"/>
  <c r="I138" i="51"/>
  <c r="K138" i="51"/>
  <c r="O138" i="51"/>
  <c r="Q138" i="51"/>
  <c r="V138" i="51"/>
  <c r="G139" i="51"/>
  <c r="I139" i="51"/>
  <c r="K139" i="51"/>
  <c r="M139" i="51"/>
  <c r="O139" i="51"/>
  <c r="Q139" i="51"/>
  <c r="V139" i="51"/>
  <c r="G140" i="51"/>
  <c r="M140" i="51" s="1"/>
  <c r="I140" i="51"/>
  <c r="K140" i="51"/>
  <c r="O140" i="51"/>
  <c r="Q140" i="51"/>
  <c r="V140" i="51"/>
  <c r="G141" i="51"/>
  <c r="I141" i="51"/>
  <c r="K141" i="51"/>
  <c r="M141" i="51"/>
  <c r="O141" i="51"/>
  <c r="Q141" i="51"/>
  <c r="V141" i="51"/>
  <c r="G142" i="51"/>
  <c r="I142" i="51"/>
  <c r="K142" i="51"/>
  <c r="M142" i="51"/>
  <c r="O142" i="51"/>
  <c r="Q142" i="51"/>
  <c r="V142" i="51"/>
  <c r="G143" i="51"/>
  <c r="M143" i="51" s="1"/>
  <c r="I143" i="51"/>
  <c r="K143" i="51"/>
  <c r="O143" i="51"/>
  <c r="Q143" i="51"/>
  <c r="V143" i="51"/>
  <c r="G144" i="51"/>
  <c r="I144" i="51"/>
  <c r="K144" i="51"/>
  <c r="M144" i="51"/>
  <c r="O144" i="51"/>
  <c r="Q144" i="51"/>
  <c r="V144" i="51"/>
  <c r="G145" i="51"/>
  <c r="M145" i="51" s="1"/>
  <c r="I145" i="51"/>
  <c r="K145" i="51"/>
  <c r="O145" i="51"/>
  <c r="Q145" i="51"/>
  <c r="V145" i="51"/>
  <c r="G146" i="51"/>
  <c r="I146" i="51"/>
  <c r="K146" i="51"/>
  <c r="M146" i="51"/>
  <c r="O146" i="51"/>
  <c r="Q146" i="51"/>
  <c r="V146" i="51"/>
  <c r="G147" i="51"/>
  <c r="I147" i="51"/>
  <c r="K147" i="51"/>
  <c r="M147" i="51"/>
  <c r="O147" i="51"/>
  <c r="Q147" i="51"/>
  <c r="V147" i="51"/>
  <c r="G148" i="51"/>
  <c r="I148" i="51"/>
  <c r="K148" i="51"/>
  <c r="M148" i="51"/>
  <c r="O148" i="51"/>
  <c r="Q148" i="51"/>
  <c r="V148" i="51"/>
  <c r="O149" i="51"/>
  <c r="Q149" i="51"/>
  <c r="V149" i="51"/>
  <c r="G150" i="51"/>
  <c r="M150" i="51" s="1"/>
  <c r="M149" i="51" s="1"/>
  <c r="I150" i="51"/>
  <c r="I149" i="51" s="1"/>
  <c r="K150" i="51"/>
  <c r="K149" i="51" s="1"/>
  <c r="O150" i="51"/>
  <c r="Q150" i="51"/>
  <c r="V150" i="51"/>
  <c r="I155" i="51"/>
  <c r="K155" i="51"/>
  <c r="O155" i="51"/>
  <c r="Q155" i="51"/>
  <c r="V155" i="51"/>
  <c r="G156" i="51"/>
  <c r="M156" i="51" s="1"/>
  <c r="M155" i="51" s="1"/>
  <c r="I156" i="51"/>
  <c r="K156" i="51"/>
  <c r="O156" i="51"/>
  <c r="Q156" i="51"/>
  <c r="V156" i="51"/>
  <c r="K158" i="51"/>
  <c r="O158" i="51"/>
  <c r="G159" i="51"/>
  <c r="I159" i="51"/>
  <c r="K159" i="51"/>
  <c r="M159" i="51"/>
  <c r="O159" i="51"/>
  <c r="Q159" i="51"/>
  <c r="V159" i="51"/>
  <c r="V158" i="51" s="1"/>
  <c r="G160" i="51"/>
  <c r="G158" i="51" s="1"/>
  <c r="I160" i="51"/>
  <c r="I158" i="51" s="1"/>
  <c r="K160" i="51"/>
  <c r="O160" i="51"/>
  <c r="Q160" i="51"/>
  <c r="V160" i="51"/>
  <c r="G162" i="51"/>
  <c r="I162" i="51"/>
  <c r="K162" i="51"/>
  <c r="M162" i="51"/>
  <c r="O162" i="51"/>
  <c r="Q162" i="51"/>
  <c r="Q158" i="51" s="1"/>
  <c r="V162" i="51"/>
  <c r="G163" i="51"/>
  <c r="M163" i="51" s="1"/>
  <c r="I163" i="51"/>
  <c r="K163" i="51"/>
  <c r="O163" i="51"/>
  <c r="Q163" i="51"/>
  <c r="V163" i="51"/>
  <c r="G166" i="51"/>
  <c r="I166" i="51"/>
  <c r="K166" i="51"/>
  <c r="M166" i="51"/>
  <c r="O166" i="51"/>
  <c r="Q166" i="51"/>
  <c r="Q165" i="51" s="1"/>
  <c r="V166" i="51"/>
  <c r="G167" i="51"/>
  <c r="I167" i="51"/>
  <c r="I165" i="51" s="1"/>
  <c r="K167" i="51"/>
  <c r="K165" i="51" s="1"/>
  <c r="M167" i="51"/>
  <c r="O167" i="51"/>
  <c r="O165" i="51" s="1"/>
  <c r="Q167" i="51"/>
  <c r="V167" i="51"/>
  <c r="G168" i="51"/>
  <c r="I168" i="51"/>
  <c r="K168" i="51"/>
  <c r="M168" i="51"/>
  <c r="O168" i="51"/>
  <c r="Q168" i="51"/>
  <c r="V168" i="51"/>
  <c r="V165" i="51" s="1"/>
  <c r="G169" i="51"/>
  <c r="M169" i="51" s="1"/>
  <c r="I169" i="51"/>
  <c r="K169" i="51"/>
  <c r="O169" i="51"/>
  <c r="Q169" i="51"/>
  <c r="V169" i="51"/>
  <c r="G170" i="51"/>
  <c r="M170" i="51" s="1"/>
  <c r="I170" i="51"/>
  <c r="K170" i="51"/>
  <c r="O170" i="51"/>
  <c r="Q170" i="51"/>
  <c r="V170" i="51"/>
  <c r="G171" i="51"/>
  <c r="M171" i="51" s="1"/>
  <c r="I171" i="51"/>
  <c r="K171" i="51"/>
  <c r="O171" i="51"/>
  <c r="Q171" i="51"/>
  <c r="V171" i="51"/>
  <c r="G172" i="51"/>
  <c r="I172" i="51"/>
  <c r="K172" i="51"/>
  <c r="M172" i="51"/>
  <c r="O172" i="51"/>
  <c r="Q172" i="51"/>
  <c r="V172" i="51"/>
  <c r="O174" i="51"/>
  <c r="G175" i="51"/>
  <c r="G174" i="51" s="1"/>
  <c r="I175" i="51"/>
  <c r="I174" i="51" s="1"/>
  <c r="K175" i="51"/>
  <c r="K174" i="51" s="1"/>
  <c r="M175" i="51"/>
  <c r="M174" i="51" s="1"/>
  <c r="O175" i="51"/>
  <c r="Q175" i="51"/>
  <c r="V175" i="51"/>
  <c r="G176" i="51"/>
  <c r="I176" i="51"/>
  <c r="K176" i="51"/>
  <c r="M176" i="51"/>
  <c r="O176" i="51"/>
  <c r="Q176" i="51"/>
  <c r="Q174" i="51" s="1"/>
  <c r="V176" i="51"/>
  <c r="V174" i="51" s="1"/>
  <c r="G178" i="51"/>
  <c r="G177" i="51" s="1"/>
  <c r="I178" i="51"/>
  <c r="K178" i="51"/>
  <c r="K177" i="51" s="1"/>
  <c r="M178" i="51"/>
  <c r="O178" i="51"/>
  <c r="O177" i="51" s="1"/>
  <c r="Q178" i="51"/>
  <c r="Q177" i="51" s="1"/>
  <c r="V178" i="51"/>
  <c r="V177" i="51" s="1"/>
  <c r="G179" i="51"/>
  <c r="I179" i="51"/>
  <c r="K179" i="51"/>
  <c r="M179" i="51"/>
  <c r="O179" i="51"/>
  <c r="Q179" i="51"/>
  <c r="V179" i="51"/>
  <c r="G180" i="51"/>
  <c r="I180" i="51"/>
  <c r="I177" i="51" s="1"/>
  <c r="K180" i="51"/>
  <c r="M180" i="51"/>
  <c r="O180" i="51"/>
  <c r="Q180" i="51"/>
  <c r="V180" i="51"/>
  <c r="G181" i="51"/>
  <c r="I181" i="51"/>
  <c r="K181" i="51"/>
  <c r="M181" i="51"/>
  <c r="O181" i="51"/>
  <c r="Q181" i="51"/>
  <c r="V181" i="51"/>
  <c r="G182" i="51"/>
  <c r="M182" i="51" s="1"/>
  <c r="I182" i="51"/>
  <c r="K182" i="51"/>
  <c r="O182" i="51"/>
  <c r="Q182" i="51"/>
  <c r="V182" i="51"/>
  <c r="O183" i="51"/>
  <c r="G184" i="51"/>
  <c r="M184" i="51" s="1"/>
  <c r="M183" i="51" s="1"/>
  <c r="I184" i="51"/>
  <c r="K184" i="51"/>
  <c r="O184" i="51"/>
  <c r="Q184" i="51"/>
  <c r="V184" i="51"/>
  <c r="V183" i="51" s="1"/>
  <c r="G185" i="51"/>
  <c r="I185" i="51"/>
  <c r="K185" i="51"/>
  <c r="K183" i="51" s="1"/>
  <c r="M185" i="51"/>
  <c r="O185" i="51"/>
  <c r="Q185" i="51"/>
  <c r="Q183" i="51" s="1"/>
  <c r="V185" i="51"/>
  <c r="G186" i="51"/>
  <c r="I186" i="51"/>
  <c r="K186" i="51"/>
  <c r="M186" i="51"/>
  <c r="O186" i="51"/>
  <c r="Q186" i="51"/>
  <c r="V186" i="51"/>
  <c r="G187" i="51"/>
  <c r="I187" i="51"/>
  <c r="I183" i="51" s="1"/>
  <c r="K187" i="51"/>
  <c r="M187" i="51"/>
  <c r="O187" i="51"/>
  <c r="Q187" i="51"/>
  <c r="V187" i="51"/>
  <c r="AE189" i="51"/>
  <c r="G60" i="50"/>
  <c r="BA38" i="50"/>
  <c r="BA36" i="50"/>
  <c r="BA34" i="50"/>
  <c r="BA32" i="50"/>
  <c r="K8" i="50"/>
  <c r="G9" i="50"/>
  <c r="M9" i="50" s="1"/>
  <c r="I9" i="50"/>
  <c r="K9" i="50"/>
  <c r="O9" i="50"/>
  <c r="Q9" i="50"/>
  <c r="V9" i="50"/>
  <c r="G10" i="50"/>
  <c r="M10" i="50" s="1"/>
  <c r="I10" i="50"/>
  <c r="I8" i="50" s="1"/>
  <c r="K10" i="50"/>
  <c r="O10" i="50"/>
  <c r="O8" i="50" s="1"/>
  <c r="Q10" i="50"/>
  <c r="Q8" i="50" s="1"/>
  <c r="V10" i="50"/>
  <c r="G11" i="50"/>
  <c r="I11" i="50"/>
  <c r="K11" i="50"/>
  <c r="M11" i="50"/>
  <c r="O11" i="50"/>
  <c r="Q11" i="50"/>
  <c r="V11" i="50"/>
  <c r="G12" i="50"/>
  <c r="I12" i="50"/>
  <c r="K12" i="50"/>
  <c r="M12" i="50"/>
  <c r="O12" i="50"/>
  <c r="Q12" i="50"/>
  <c r="V12" i="50"/>
  <c r="G13" i="50"/>
  <c r="I13" i="50"/>
  <c r="K13" i="50"/>
  <c r="M13" i="50"/>
  <c r="O13" i="50"/>
  <c r="Q13" i="50"/>
  <c r="V13" i="50"/>
  <c r="G14" i="50"/>
  <c r="M14" i="50" s="1"/>
  <c r="I14" i="50"/>
  <c r="K14" i="50"/>
  <c r="O14" i="50"/>
  <c r="Q14" i="50"/>
  <c r="V14" i="50"/>
  <c r="G15" i="50"/>
  <c r="I15" i="50"/>
  <c r="K15" i="50"/>
  <c r="M15" i="50"/>
  <c r="O15" i="50"/>
  <c r="Q15" i="50"/>
  <c r="V15" i="50"/>
  <c r="G16" i="50"/>
  <c r="I16" i="50"/>
  <c r="K16" i="50"/>
  <c r="M16" i="50"/>
  <c r="O16" i="50"/>
  <c r="Q16" i="50"/>
  <c r="V16" i="50"/>
  <c r="V8" i="50" s="1"/>
  <c r="G17" i="50"/>
  <c r="I17" i="50"/>
  <c r="K17" i="50"/>
  <c r="M17" i="50"/>
  <c r="O17" i="50"/>
  <c r="Q17" i="50"/>
  <c r="V17" i="50"/>
  <c r="G18" i="50"/>
  <c r="I18" i="50"/>
  <c r="K18" i="50"/>
  <c r="M18" i="50"/>
  <c r="O18" i="50"/>
  <c r="Q18" i="50"/>
  <c r="V18" i="50"/>
  <c r="G20" i="50"/>
  <c r="M20" i="50" s="1"/>
  <c r="I20" i="50"/>
  <c r="K20" i="50"/>
  <c r="K19" i="50" s="1"/>
  <c r="O20" i="50"/>
  <c r="O19" i="50" s="1"/>
  <c r="Q20" i="50"/>
  <c r="Q19" i="50" s="1"/>
  <c r="V20" i="50"/>
  <c r="V19" i="50" s="1"/>
  <c r="G21" i="50"/>
  <c r="M21" i="50" s="1"/>
  <c r="I21" i="50"/>
  <c r="K21" i="50"/>
  <c r="O21" i="50"/>
  <c r="Q21" i="50"/>
  <c r="V21" i="50"/>
  <c r="G22" i="50"/>
  <c r="G19" i="50" s="1"/>
  <c r="I22" i="50"/>
  <c r="K22" i="50"/>
  <c r="O22" i="50"/>
  <c r="Q22" i="50"/>
  <c r="V22" i="50"/>
  <c r="G23" i="50"/>
  <c r="I23" i="50"/>
  <c r="K23" i="50"/>
  <c r="M23" i="50"/>
  <c r="O23" i="50"/>
  <c r="Q23" i="50"/>
  <c r="V23" i="50"/>
  <c r="G24" i="50"/>
  <c r="I24" i="50"/>
  <c r="I19" i="50" s="1"/>
  <c r="K24" i="50"/>
  <c r="M24" i="50"/>
  <c r="O24" i="50"/>
  <c r="Q24" i="50"/>
  <c r="V24" i="50"/>
  <c r="G25" i="50"/>
  <c r="I25" i="50"/>
  <c r="K25" i="50"/>
  <c r="M25" i="50"/>
  <c r="O25" i="50"/>
  <c r="Q25" i="50"/>
  <c r="V25" i="50"/>
  <c r="G26" i="50"/>
  <c r="G27" i="50"/>
  <c r="I27" i="50"/>
  <c r="I26" i="50" s="1"/>
  <c r="K27" i="50"/>
  <c r="K26" i="50" s="1"/>
  <c r="M27" i="50"/>
  <c r="M26" i="50" s="1"/>
  <c r="O27" i="50"/>
  <c r="O26" i="50" s="1"/>
  <c r="Q27" i="50"/>
  <c r="Q26" i="50" s="1"/>
  <c r="V27" i="50"/>
  <c r="V26" i="50" s="1"/>
  <c r="G28" i="50"/>
  <c r="I28" i="50"/>
  <c r="K28" i="50"/>
  <c r="M28" i="50"/>
  <c r="O28" i="50"/>
  <c r="Q28" i="50"/>
  <c r="V28" i="50"/>
  <c r="G29" i="50"/>
  <c r="I29" i="50"/>
  <c r="K29" i="50"/>
  <c r="M29" i="50"/>
  <c r="O29" i="50"/>
  <c r="Q29" i="50"/>
  <c r="V29" i="50"/>
  <c r="O30" i="50"/>
  <c r="G31" i="50"/>
  <c r="M31" i="50" s="1"/>
  <c r="I31" i="50"/>
  <c r="I30" i="50" s="1"/>
  <c r="K31" i="50"/>
  <c r="K30" i="50" s="1"/>
  <c r="O31" i="50"/>
  <c r="Q31" i="50"/>
  <c r="V31" i="50"/>
  <c r="G33" i="50"/>
  <c r="M33" i="50" s="1"/>
  <c r="I33" i="50"/>
  <c r="K33" i="50"/>
  <c r="O33" i="50"/>
  <c r="Q33" i="50"/>
  <c r="Q30" i="50" s="1"/>
  <c r="V33" i="50"/>
  <c r="V30" i="50" s="1"/>
  <c r="G35" i="50"/>
  <c r="M35" i="50" s="1"/>
  <c r="I35" i="50"/>
  <c r="K35" i="50"/>
  <c r="O35" i="50"/>
  <c r="Q35" i="50"/>
  <c r="V35" i="50"/>
  <c r="G37" i="50"/>
  <c r="M37" i="50" s="1"/>
  <c r="I37" i="50"/>
  <c r="K37" i="50"/>
  <c r="O37" i="50"/>
  <c r="Q37" i="50"/>
  <c r="V37" i="50"/>
  <c r="G39" i="50"/>
  <c r="I39" i="50"/>
  <c r="K39" i="50"/>
  <c r="M39" i="50"/>
  <c r="O39" i="50"/>
  <c r="Q39" i="50"/>
  <c r="V39" i="50"/>
  <c r="G40" i="50"/>
  <c r="I40" i="50"/>
  <c r="K40" i="50"/>
  <c r="M40" i="50"/>
  <c r="O40" i="50"/>
  <c r="Q40" i="50"/>
  <c r="V40" i="50"/>
  <c r="G41" i="50"/>
  <c r="I41" i="50"/>
  <c r="K41" i="50"/>
  <c r="M41" i="50"/>
  <c r="O41" i="50"/>
  <c r="Q41" i="50"/>
  <c r="V41" i="50"/>
  <c r="G42" i="50"/>
  <c r="M42" i="50" s="1"/>
  <c r="I42" i="50"/>
  <c r="K42" i="50"/>
  <c r="O42" i="50"/>
  <c r="Q42" i="50"/>
  <c r="V42" i="50"/>
  <c r="G44" i="50"/>
  <c r="I44" i="50"/>
  <c r="K44" i="50"/>
  <c r="M44" i="50"/>
  <c r="O44" i="50"/>
  <c r="Q44" i="50"/>
  <c r="V44" i="50"/>
  <c r="V43" i="50" s="1"/>
  <c r="G45" i="50"/>
  <c r="I45" i="50"/>
  <c r="K45" i="50"/>
  <c r="K43" i="50" s="1"/>
  <c r="M45" i="50"/>
  <c r="O45" i="50"/>
  <c r="Q45" i="50"/>
  <c r="V45" i="50"/>
  <c r="G46" i="50"/>
  <c r="I46" i="50"/>
  <c r="K46" i="50"/>
  <c r="M46" i="50"/>
  <c r="O46" i="50"/>
  <c r="O43" i="50" s="1"/>
  <c r="Q46" i="50"/>
  <c r="V46" i="50"/>
  <c r="G47" i="50"/>
  <c r="M47" i="50" s="1"/>
  <c r="I47" i="50"/>
  <c r="K47" i="50"/>
  <c r="O47" i="50"/>
  <c r="Q47" i="50"/>
  <c r="V47" i="50"/>
  <c r="G48" i="50"/>
  <c r="M48" i="50" s="1"/>
  <c r="I48" i="50"/>
  <c r="K48" i="50"/>
  <c r="O48" i="50"/>
  <c r="Q48" i="50"/>
  <c r="Q43" i="50" s="1"/>
  <c r="V48" i="50"/>
  <c r="G49" i="50"/>
  <c r="M49" i="50" s="1"/>
  <c r="I49" i="50"/>
  <c r="K49" i="50"/>
  <c r="O49" i="50"/>
  <c r="Q49" i="50"/>
  <c r="V49" i="50"/>
  <c r="G50" i="50"/>
  <c r="M50" i="50" s="1"/>
  <c r="I50" i="50"/>
  <c r="K50" i="50"/>
  <c r="O50" i="50"/>
  <c r="Q50" i="50"/>
  <c r="V50" i="50"/>
  <c r="G51" i="50"/>
  <c r="I51" i="50"/>
  <c r="K51" i="50"/>
  <c r="M51" i="50"/>
  <c r="O51" i="50"/>
  <c r="Q51" i="50"/>
  <c r="V51" i="50"/>
  <c r="G52" i="50"/>
  <c r="I52" i="50"/>
  <c r="K52" i="50"/>
  <c r="M52" i="50"/>
  <c r="O52" i="50"/>
  <c r="Q52" i="50"/>
  <c r="V52" i="50"/>
  <c r="G53" i="50"/>
  <c r="I53" i="50"/>
  <c r="K53" i="50"/>
  <c r="M53" i="50"/>
  <c r="O53" i="50"/>
  <c r="Q53" i="50"/>
  <c r="V53" i="50"/>
  <c r="G54" i="50"/>
  <c r="M54" i="50" s="1"/>
  <c r="I54" i="50"/>
  <c r="K54" i="50"/>
  <c r="O54" i="50"/>
  <c r="Q54" i="50"/>
  <c r="V54" i="50"/>
  <c r="G55" i="50"/>
  <c r="M55" i="50" s="1"/>
  <c r="I55" i="50"/>
  <c r="I43" i="50" s="1"/>
  <c r="K55" i="50"/>
  <c r="O55" i="50"/>
  <c r="Q55" i="50"/>
  <c r="V55" i="50"/>
  <c r="G56" i="50"/>
  <c r="I56" i="50"/>
  <c r="K56" i="50"/>
  <c r="M56" i="50"/>
  <c r="O56" i="50"/>
  <c r="Q56" i="50"/>
  <c r="V56" i="50"/>
  <c r="G57" i="50"/>
  <c r="I57" i="50"/>
  <c r="K57" i="50"/>
  <c r="M57" i="50"/>
  <c r="O57" i="50"/>
  <c r="Q57" i="50"/>
  <c r="V57" i="50"/>
  <c r="G58" i="50"/>
  <c r="I58" i="50"/>
  <c r="K58" i="50"/>
  <c r="M58" i="50"/>
  <c r="O58" i="50"/>
  <c r="Q58" i="50"/>
  <c r="V58" i="50"/>
  <c r="AE60" i="50"/>
  <c r="G54" i="49"/>
  <c r="G9" i="49"/>
  <c r="G8" i="49" s="1"/>
  <c r="I9" i="49"/>
  <c r="I8" i="49" s="1"/>
  <c r="K9" i="49"/>
  <c r="K8" i="49" s="1"/>
  <c r="M9" i="49"/>
  <c r="O9" i="49"/>
  <c r="O8" i="49" s="1"/>
  <c r="Q9" i="49"/>
  <c r="V9" i="49"/>
  <c r="G12" i="49"/>
  <c r="I12" i="49"/>
  <c r="K12" i="49"/>
  <c r="M12" i="49"/>
  <c r="O12" i="49"/>
  <c r="Q12" i="49"/>
  <c r="Q8" i="49" s="1"/>
  <c r="V12" i="49"/>
  <c r="V8" i="49" s="1"/>
  <c r="G15" i="49"/>
  <c r="M15" i="49" s="1"/>
  <c r="I15" i="49"/>
  <c r="K15" i="49"/>
  <c r="O15" i="49"/>
  <c r="Q15" i="49"/>
  <c r="V15" i="49"/>
  <c r="G18" i="49"/>
  <c r="I18" i="49"/>
  <c r="K18" i="49"/>
  <c r="M18" i="49"/>
  <c r="O18" i="49"/>
  <c r="Q18" i="49"/>
  <c r="V18" i="49"/>
  <c r="G19" i="49"/>
  <c r="M19" i="49" s="1"/>
  <c r="I19" i="49"/>
  <c r="K19" i="49"/>
  <c r="O19" i="49"/>
  <c r="Q19" i="49"/>
  <c r="V19" i="49"/>
  <c r="G20" i="49"/>
  <c r="I20" i="49"/>
  <c r="K20" i="49"/>
  <c r="M20" i="49"/>
  <c r="O20" i="49"/>
  <c r="Q20" i="49"/>
  <c r="V20" i="49"/>
  <c r="G21" i="49"/>
  <c r="I21" i="49"/>
  <c r="K21" i="49"/>
  <c r="M21" i="49"/>
  <c r="O21" i="49"/>
  <c r="Q21" i="49"/>
  <c r="V21" i="49"/>
  <c r="G22" i="49"/>
  <c r="I22" i="49"/>
  <c r="K22" i="49"/>
  <c r="M22" i="49"/>
  <c r="O22" i="49"/>
  <c r="Q22" i="49"/>
  <c r="V22" i="49"/>
  <c r="G23" i="49"/>
  <c r="I23" i="49"/>
  <c r="K23" i="49"/>
  <c r="M23" i="49"/>
  <c r="O23" i="49"/>
  <c r="Q23" i="49"/>
  <c r="V23" i="49"/>
  <c r="G24" i="49"/>
  <c r="M24" i="49" s="1"/>
  <c r="I24" i="49"/>
  <c r="K24" i="49"/>
  <c r="O24" i="49"/>
  <c r="Q24" i="49"/>
  <c r="V24" i="49"/>
  <c r="G25" i="49"/>
  <c r="I25" i="49"/>
  <c r="K25" i="49"/>
  <c r="M25" i="49"/>
  <c r="O25" i="49"/>
  <c r="Q25" i="49"/>
  <c r="V25" i="49"/>
  <c r="G26" i="49"/>
  <c r="I26" i="49"/>
  <c r="K26" i="49"/>
  <c r="M26" i="49"/>
  <c r="O26" i="49"/>
  <c r="Q26" i="49"/>
  <c r="V26" i="49"/>
  <c r="G27" i="49"/>
  <c r="I27" i="49"/>
  <c r="K27" i="49"/>
  <c r="M27" i="49"/>
  <c r="O27" i="49"/>
  <c r="Q27" i="49"/>
  <c r="V27" i="49"/>
  <c r="G28" i="49"/>
  <c r="I28" i="49"/>
  <c r="K28" i="49"/>
  <c r="M28" i="49"/>
  <c r="O28" i="49"/>
  <c r="Q28" i="49"/>
  <c r="V28" i="49"/>
  <c r="G29" i="49"/>
  <c r="M29" i="49" s="1"/>
  <c r="I29" i="49"/>
  <c r="K29" i="49"/>
  <c r="O29" i="49"/>
  <c r="Q29" i="49"/>
  <c r="V29" i="49"/>
  <c r="G30" i="49"/>
  <c r="I30" i="49"/>
  <c r="K30" i="49"/>
  <c r="M30" i="49"/>
  <c r="O30" i="49"/>
  <c r="Q30" i="49"/>
  <c r="V30" i="49"/>
  <c r="G31" i="49"/>
  <c r="M31" i="49" s="1"/>
  <c r="I31" i="49"/>
  <c r="K31" i="49"/>
  <c r="O31" i="49"/>
  <c r="Q31" i="49"/>
  <c r="V31" i="49"/>
  <c r="G32" i="49"/>
  <c r="I32" i="49"/>
  <c r="K32" i="49"/>
  <c r="M32" i="49"/>
  <c r="O32" i="49"/>
  <c r="Q32" i="49"/>
  <c r="V32" i="49"/>
  <c r="G33" i="49"/>
  <c r="I33" i="49"/>
  <c r="K33" i="49"/>
  <c r="M33" i="49"/>
  <c r="O33" i="49"/>
  <c r="Q33" i="49"/>
  <c r="V33" i="49"/>
  <c r="G34" i="49"/>
  <c r="I34" i="49"/>
  <c r="K34" i="49"/>
  <c r="M34" i="49"/>
  <c r="O34" i="49"/>
  <c r="Q34" i="49"/>
  <c r="V34" i="49"/>
  <c r="G35" i="49"/>
  <c r="I35" i="49"/>
  <c r="K35" i="49"/>
  <c r="M35" i="49"/>
  <c r="O35" i="49"/>
  <c r="Q35" i="49"/>
  <c r="V35" i="49"/>
  <c r="G36" i="49"/>
  <c r="M36" i="49" s="1"/>
  <c r="I36" i="49"/>
  <c r="K36" i="49"/>
  <c r="O36" i="49"/>
  <c r="Q36" i="49"/>
  <c r="V36" i="49"/>
  <c r="G37" i="49"/>
  <c r="I37" i="49"/>
  <c r="K37" i="49"/>
  <c r="M37" i="49"/>
  <c r="O37" i="49"/>
  <c r="Q37" i="49"/>
  <c r="V37" i="49"/>
  <c r="G38" i="49"/>
  <c r="M38" i="49" s="1"/>
  <c r="I38" i="49"/>
  <c r="K38" i="49"/>
  <c r="O38" i="49"/>
  <c r="Q38" i="49"/>
  <c r="V38" i="49"/>
  <c r="G39" i="49"/>
  <c r="I39" i="49"/>
  <c r="K39" i="49"/>
  <c r="M39" i="49"/>
  <c r="O39" i="49"/>
  <c r="Q39" i="49"/>
  <c r="V39" i="49"/>
  <c r="G40" i="49"/>
  <c r="I40" i="49"/>
  <c r="K40" i="49"/>
  <c r="M40" i="49"/>
  <c r="O40" i="49"/>
  <c r="Q40" i="49"/>
  <c r="V40" i="49"/>
  <c r="G41" i="49"/>
  <c r="I41" i="49"/>
  <c r="K41" i="49"/>
  <c r="G42" i="49"/>
  <c r="I42" i="49"/>
  <c r="K42" i="49"/>
  <c r="M42" i="49"/>
  <c r="O42" i="49"/>
  <c r="O41" i="49" s="1"/>
  <c r="Q42" i="49"/>
  <c r="Q41" i="49" s="1"/>
  <c r="V42" i="49"/>
  <c r="V41" i="49" s="1"/>
  <c r="G43" i="49"/>
  <c r="M43" i="49" s="1"/>
  <c r="I43" i="49"/>
  <c r="K43" i="49"/>
  <c r="O43" i="49"/>
  <c r="Q43" i="49"/>
  <c r="V43" i="49"/>
  <c r="G44" i="49"/>
  <c r="M44" i="49"/>
  <c r="O44" i="49"/>
  <c r="G45" i="49"/>
  <c r="I45" i="49"/>
  <c r="K45" i="49"/>
  <c r="M45" i="49"/>
  <c r="O45" i="49"/>
  <c r="Q45" i="49"/>
  <c r="Q44" i="49" s="1"/>
  <c r="V45" i="49"/>
  <c r="V44" i="49" s="1"/>
  <c r="G47" i="49"/>
  <c r="I47" i="49"/>
  <c r="I44" i="49" s="1"/>
  <c r="K47" i="49"/>
  <c r="K44" i="49" s="1"/>
  <c r="M47" i="49"/>
  <c r="O47" i="49"/>
  <c r="Q47" i="49"/>
  <c r="V47" i="49"/>
  <c r="V48" i="49"/>
  <c r="G49" i="49"/>
  <c r="M49" i="49" s="1"/>
  <c r="M48" i="49" s="1"/>
  <c r="I49" i="49"/>
  <c r="I48" i="49" s="1"/>
  <c r="K49" i="49"/>
  <c r="O49" i="49"/>
  <c r="Q49" i="49"/>
  <c r="V49" i="49"/>
  <c r="G50" i="49"/>
  <c r="I50" i="49"/>
  <c r="K50" i="49"/>
  <c r="K48" i="49" s="1"/>
  <c r="M50" i="49"/>
  <c r="O50" i="49"/>
  <c r="O48" i="49" s="1"/>
  <c r="Q50" i="49"/>
  <c r="Q48" i="49" s="1"/>
  <c r="V50" i="49"/>
  <c r="Q51" i="49"/>
  <c r="V51" i="49"/>
  <c r="G52" i="49"/>
  <c r="G51" i="49" s="1"/>
  <c r="I52" i="49"/>
  <c r="I51" i="49" s="1"/>
  <c r="K52" i="49"/>
  <c r="K51" i="49" s="1"/>
  <c r="M52" i="49"/>
  <c r="M51" i="49" s="1"/>
  <c r="O52" i="49"/>
  <c r="O51" i="49" s="1"/>
  <c r="Q52" i="49"/>
  <c r="V52" i="49"/>
  <c r="AE54" i="49"/>
  <c r="G127" i="48"/>
  <c r="Q8" i="48"/>
  <c r="V8" i="48"/>
  <c r="G9" i="48"/>
  <c r="G8" i="48" s="1"/>
  <c r="I9" i="48"/>
  <c r="I8" i="48" s="1"/>
  <c r="K9" i="48"/>
  <c r="K8" i="48" s="1"/>
  <c r="M9" i="48"/>
  <c r="M8" i="48" s="1"/>
  <c r="O9" i="48"/>
  <c r="O8" i="48" s="1"/>
  <c r="Q9" i="48"/>
  <c r="V9" i="48"/>
  <c r="G11" i="48"/>
  <c r="M11" i="48" s="1"/>
  <c r="M10" i="48" s="1"/>
  <c r="I11" i="48"/>
  <c r="I10" i="48" s="1"/>
  <c r="K11" i="48"/>
  <c r="K10" i="48" s="1"/>
  <c r="O11" i="48"/>
  <c r="Q11" i="48"/>
  <c r="V11" i="48"/>
  <c r="G12" i="48"/>
  <c r="I12" i="48"/>
  <c r="K12" i="48"/>
  <c r="M12" i="48"/>
  <c r="O12" i="48"/>
  <c r="O10" i="48" s="1"/>
  <c r="Q12" i="48"/>
  <c r="Q10" i="48" s="1"/>
  <c r="V12" i="48"/>
  <c r="V10" i="48" s="1"/>
  <c r="G14" i="48"/>
  <c r="V14" i="48"/>
  <c r="G15" i="48"/>
  <c r="I15" i="48"/>
  <c r="I14" i="48" s="1"/>
  <c r="K15" i="48"/>
  <c r="K14" i="48" s="1"/>
  <c r="M15" i="48"/>
  <c r="M14" i="48" s="1"/>
  <c r="O15" i="48"/>
  <c r="O14" i="48" s="1"/>
  <c r="Q15" i="48"/>
  <c r="Q14" i="48" s="1"/>
  <c r="V15" i="48"/>
  <c r="G17" i="48"/>
  <c r="G16" i="48" s="1"/>
  <c r="I17" i="48"/>
  <c r="I16" i="48" s="1"/>
  <c r="K17" i="48"/>
  <c r="K16" i="48" s="1"/>
  <c r="M17" i="48"/>
  <c r="M16" i="48" s="1"/>
  <c r="O17" i="48"/>
  <c r="Q17" i="48"/>
  <c r="Q16" i="48" s="1"/>
  <c r="V17" i="48"/>
  <c r="G18" i="48"/>
  <c r="I18" i="48"/>
  <c r="K18" i="48"/>
  <c r="M18" i="48"/>
  <c r="O18" i="48"/>
  <c r="O16" i="48" s="1"/>
  <c r="Q18" i="48"/>
  <c r="V18" i="48"/>
  <c r="V16" i="48" s="1"/>
  <c r="G20" i="48"/>
  <c r="I20" i="48"/>
  <c r="G21" i="48"/>
  <c r="I21" i="48"/>
  <c r="K21" i="48"/>
  <c r="K20" i="48" s="1"/>
  <c r="M21" i="48"/>
  <c r="M20" i="48" s="1"/>
  <c r="O21" i="48"/>
  <c r="O20" i="48" s="1"/>
  <c r="Q21" i="48"/>
  <c r="Q20" i="48" s="1"/>
  <c r="V21" i="48"/>
  <c r="V20" i="48" s="1"/>
  <c r="G22" i="48"/>
  <c r="I22" i="48"/>
  <c r="K22" i="48"/>
  <c r="M22" i="48"/>
  <c r="O22" i="48"/>
  <c r="Q22" i="48"/>
  <c r="V22" i="48"/>
  <c r="G24" i="48"/>
  <c r="I24" i="48"/>
  <c r="K24" i="48"/>
  <c r="M24" i="48"/>
  <c r="O24" i="48"/>
  <c r="Q24" i="48"/>
  <c r="Q23" i="48" s="1"/>
  <c r="V24" i="48"/>
  <c r="V23" i="48" s="1"/>
  <c r="G25" i="48"/>
  <c r="M25" i="48" s="1"/>
  <c r="I25" i="48"/>
  <c r="I23" i="48" s="1"/>
  <c r="K25" i="48"/>
  <c r="K23" i="48" s="1"/>
  <c r="O25" i="48"/>
  <c r="Q25" i="48"/>
  <c r="V25" i="48"/>
  <c r="G26" i="48"/>
  <c r="I26" i="48"/>
  <c r="K26" i="48"/>
  <c r="M26" i="48"/>
  <c r="O26" i="48"/>
  <c r="Q26" i="48"/>
  <c r="V26" i="48"/>
  <c r="G27" i="48"/>
  <c r="M27" i="48" s="1"/>
  <c r="I27" i="48"/>
  <c r="K27" i="48"/>
  <c r="O27" i="48"/>
  <c r="Q27" i="48"/>
  <c r="V27" i="48"/>
  <c r="G28" i="48"/>
  <c r="I28" i="48"/>
  <c r="K28" i="48"/>
  <c r="M28" i="48"/>
  <c r="O28" i="48"/>
  <c r="O23" i="48" s="1"/>
  <c r="Q28" i="48"/>
  <c r="V28" i="48"/>
  <c r="G30" i="48"/>
  <c r="I30" i="48"/>
  <c r="I29" i="48" s="1"/>
  <c r="K30" i="48"/>
  <c r="K29" i="48" s="1"/>
  <c r="M30" i="48"/>
  <c r="O30" i="48"/>
  <c r="Q30" i="48"/>
  <c r="Q29" i="48" s="1"/>
  <c r="V30" i="48"/>
  <c r="G32" i="48"/>
  <c r="I32" i="48"/>
  <c r="K32" i="48"/>
  <c r="M32" i="48"/>
  <c r="O32" i="48"/>
  <c r="O29" i="48" s="1"/>
  <c r="Q32" i="48"/>
  <c r="V32" i="48"/>
  <c r="V29" i="48" s="1"/>
  <c r="G33" i="48"/>
  <c r="G29" i="48" s="1"/>
  <c r="I33" i="48"/>
  <c r="K33" i="48"/>
  <c r="O33" i="48"/>
  <c r="Q33" i="48"/>
  <c r="V33" i="48"/>
  <c r="G34" i="48"/>
  <c r="I34" i="48"/>
  <c r="K34" i="48"/>
  <c r="M34" i="48"/>
  <c r="O34" i="48"/>
  <c r="Q34" i="48"/>
  <c r="V34" i="48"/>
  <c r="G35" i="48"/>
  <c r="I35" i="48"/>
  <c r="K35" i="48"/>
  <c r="M35" i="48"/>
  <c r="O35" i="48"/>
  <c r="Q35" i="48"/>
  <c r="V35" i="48"/>
  <c r="G37" i="48"/>
  <c r="I37" i="48"/>
  <c r="K37" i="48"/>
  <c r="M37" i="48"/>
  <c r="O37" i="48"/>
  <c r="Q37" i="48"/>
  <c r="Q36" i="48" s="1"/>
  <c r="V37" i="48"/>
  <c r="G38" i="48"/>
  <c r="M38" i="48" s="1"/>
  <c r="I38" i="48"/>
  <c r="I36" i="48" s="1"/>
  <c r="K38" i="48"/>
  <c r="K36" i="48" s="1"/>
  <c r="O38" i="48"/>
  <c r="Q38" i="48"/>
  <c r="V38" i="48"/>
  <c r="G39" i="48"/>
  <c r="I39" i="48"/>
  <c r="K39" i="48"/>
  <c r="M39" i="48"/>
  <c r="O39" i="48"/>
  <c r="Q39" i="48"/>
  <c r="V39" i="48"/>
  <c r="V36" i="48" s="1"/>
  <c r="G40" i="48"/>
  <c r="M40" i="48" s="1"/>
  <c r="I40" i="48"/>
  <c r="K40" i="48"/>
  <c r="O40" i="48"/>
  <c r="Q40" i="48"/>
  <c r="V40" i="48"/>
  <c r="G42" i="48"/>
  <c r="I42" i="48"/>
  <c r="K42" i="48"/>
  <c r="M42" i="48"/>
  <c r="O42" i="48"/>
  <c r="O36" i="48" s="1"/>
  <c r="Q42" i="48"/>
  <c r="V42" i="48"/>
  <c r="G44" i="48"/>
  <c r="M44" i="48" s="1"/>
  <c r="I44" i="48"/>
  <c r="K44" i="48"/>
  <c r="O44" i="48"/>
  <c r="Q44" i="48"/>
  <c r="V44" i="48"/>
  <c r="G47" i="48"/>
  <c r="I47" i="48"/>
  <c r="K47" i="48"/>
  <c r="M47" i="48"/>
  <c r="O47" i="48"/>
  <c r="Q47" i="48"/>
  <c r="V47" i="48"/>
  <c r="G49" i="48"/>
  <c r="I49" i="48"/>
  <c r="K49" i="48"/>
  <c r="M49" i="48"/>
  <c r="O49" i="48"/>
  <c r="Q49" i="48"/>
  <c r="V49" i="48"/>
  <c r="G51" i="48"/>
  <c r="M51" i="48" s="1"/>
  <c r="I51" i="48"/>
  <c r="K51" i="48"/>
  <c r="O51" i="48"/>
  <c r="Q51" i="48"/>
  <c r="V51" i="48"/>
  <c r="G52" i="48"/>
  <c r="I52" i="48"/>
  <c r="K52" i="48"/>
  <c r="M52" i="48"/>
  <c r="O52" i="48"/>
  <c r="Q52" i="48"/>
  <c r="V52" i="48"/>
  <c r="G53" i="48"/>
  <c r="I53" i="48"/>
  <c r="K53" i="48"/>
  <c r="M53" i="48"/>
  <c r="O53" i="48"/>
  <c r="Q53" i="48"/>
  <c r="V53" i="48"/>
  <c r="G54" i="48"/>
  <c r="I54" i="48"/>
  <c r="K54" i="48"/>
  <c r="M54" i="48"/>
  <c r="O54" i="48"/>
  <c r="Q54" i="48"/>
  <c r="V54" i="48"/>
  <c r="G55" i="48"/>
  <c r="I55" i="48"/>
  <c r="K55" i="48"/>
  <c r="M55" i="48"/>
  <c r="O55" i="48"/>
  <c r="Q55" i="48"/>
  <c r="V55" i="48"/>
  <c r="G56" i="48"/>
  <c r="M56" i="48" s="1"/>
  <c r="I56" i="48"/>
  <c r="K56" i="48"/>
  <c r="O56" i="48"/>
  <c r="Q56" i="48"/>
  <c r="V56" i="48"/>
  <c r="V57" i="48"/>
  <c r="G58" i="48"/>
  <c r="M58" i="48" s="1"/>
  <c r="M57" i="48" s="1"/>
  <c r="I58" i="48"/>
  <c r="K58" i="48"/>
  <c r="K57" i="48" s="1"/>
  <c r="O58" i="48"/>
  <c r="Q58" i="48"/>
  <c r="V58" i="48"/>
  <c r="G59" i="48"/>
  <c r="I59" i="48"/>
  <c r="I57" i="48" s="1"/>
  <c r="K59" i="48"/>
  <c r="M59" i="48"/>
  <c r="O59" i="48"/>
  <c r="O57" i="48" s="1"/>
  <c r="Q59" i="48"/>
  <c r="Q57" i="48" s="1"/>
  <c r="V59" i="48"/>
  <c r="G61" i="48"/>
  <c r="I61" i="48"/>
  <c r="I60" i="48" s="1"/>
  <c r="K61" i="48"/>
  <c r="K60" i="48" s="1"/>
  <c r="M61" i="48"/>
  <c r="O61" i="48"/>
  <c r="Q61" i="48"/>
  <c r="Q60" i="48" s="1"/>
  <c r="V61" i="48"/>
  <c r="G62" i="48"/>
  <c r="I62" i="48"/>
  <c r="K62" i="48"/>
  <c r="M62" i="48"/>
  <c r="O62" i="48"/>
  <c r="O60" i="48" s="1"/>
  <c r="Q62" i="48"/>
  <c r="V62" i="48"/>
  <c r="V60" i="48" s="1"/>
  <c r="G63" i="48"/>
  <c r="G60" i="48" s="1"/>
  <c r="I63" i="48"/>
  <c r="K63" i="48"/>
  <c r="O63" i="48"/>
  <c r="Q63" i="48"/>
  <c r="V63" i="48"/>
  <c r="G64" i="48"/>
  <c r="I64" i="48"/>
  <c r="K64" i="48"/>
  <c r="M64" i="48"/>
  <c r="O64" i="48"/>
  <c r="Q64" i="48"/>
  <c r="V64" i="48"/>
  <c r="G65" i="48"/>
  <c r="I65" i="48"/>
  <c r="K65" i="48"/>
  <c r="M65" i="48"/>
  <c r="O65" i="48"/>
  <c r="Q65" i="48"/>
  <c r="V65" i="48"/>
  <c r="G66" i="48"/>
  <c r="I66" i="48"/>
  <c r="K66" i="48"/>
  <c r="M66" i="48"/>
  <c r="O66" i="48"/>
  <c r="Q66" i="48"/>
  <c r="V66" i="48"/>
  <c r="G67" i="48"/>
  <c r="I67" i="48"/>
  <c r="K67" i="48"/>
  <c r="M67" i="48"/>
  <c r="O67" i="48"/>
  <c r="Q67" i="48"/>
  <c r="V67" i="48"/>
  <c r="G68" i="48"/>
  <c r="M68" i="48" s="1"/>
  <c r="I68" i="48"/>
  <c r="K68" i="48"/>
  <c r="O68" i="48"/>
  <c r="Q68" i="48"/>
  <c r="V68" i="48"/>
  <c r="G69" i="48"/>
  <c r="I69" i="48"/>
  <c r="K69" i="48"/>
  <c r="M69" i="48"/>
  <c r="O69" i="48"/>
  <c r="Q69" i="48"/>
  <c r="V69" i="48"/>
  <c r="G70" i="48"/>
  <c r="M70" i="48" s="1"/>
  <c r="I70" i="48"/>
  <c r="K70" i="48"/>
  <c r="O70" i="48"/>
  <c r="Q70" i="48"/>
  <c r="V70" i="48"/>
  <c r="G71" i="48"/>
  <c r="I71" i="48"/>
  <c r="K71" i="48"/>
  <c r="M71" i="48"/>
  <c r="O71" i="48"/>
  <c r="Q71" i="48"/>
  <c r="V71" i="48"/>
  <c r="G72" i="48"/>
  <c r="M72" i="48" s="1"/>
  <c r="I72" i="48"/>
  <c r="K72" i="48"/>
  <c r="O72" i="48"/>
  <c r="Q72" i="48"/>
  <c r="V72" i="48"/>
  <c r="G73" i="48"/>
  <c r="I73" i="48"/>
  <c r="K73" i="48"/>
  <c r="M73" i="48"/>
  <c r="O73" i="48"/>
  <c r="Q73" i="48"/>
  <c r="V73" i="48"/>
  <c r="G75" i="48"/>
  <c r="M75" i="48" s="1"/>
  <c r="M74" i="48" s="1"/>
  <c r="I75" i="48"/>
  <c r="I74" i="48" s="1"/>
  <c r="K75" i="48"/>
  <c r="O75" i="48"/>
  <c r="Q75" i="48"/>
  <c r="V75" i="48"/>
  <c r="G76" i="48"/>
  <c r="I76" i="48"/>
  <c r="K76" i="48"/>
  <c r="K74" i="48" s="1"/>
  <c r="M76" i="48"/>
  <c r="O76" i="48"/>
  <c r="O74" i="48" s="1"/>
  <c r="Q76" i="48"/>
  <c r="Q74" i="48" s="1"/>
  <c r="V76" i="48"/>
  <c r="V74" i="48" s="1"/>
  <c r="G77" i="48"/>
  <c r="I77" i="48"/>
  <c r="K77" i="48"/>
  <c r="M77" i="48"/>
  <c r="O77" i="48"/>
  <c r="Q77" i="48"/>
  <c r="V77" i="48"/>
  <c r="G78" i="48"/>
  <c r="I78" i="48"/>
  <c r="K78" i="48"/>
  <c r="M78" i="48"/>
  <c r="O78" i="48"/>
  <c r="Q78" i="48"/>
  <c r="V78" i="48"/>
  <c r="G79" i="48"/>
  <c r="I79" i="48"/>
  <c r="K79" i="48"/>
  <c r="M79" i="48"/>
  <c r="O79" i="48"/>
  <c r="Q79" i="48"/>
  <c r="V79" i="48"/>
  <c r="G80" i="48"/>
  <c r="M80" i="48" s="1"/>
  <c r="I80" i="48"/>
  <c r="K80" i="48"/>
  <c r="O80" i="48"/>
  <c r="Q80" i="48"/>
  <c r="V80" i="48"/>
  <c r="V81" i="48"/>
  <c r="G82" i="48"/>
  <c r="M82" i="48" s="1"/>
  <c r="I82" i="48"/>
  <c r="K82" i="48"/>
  <c r="K81" i="48" s="1"/>
  <c r="O82" i="48"/>
  <c r="Q82" i="48"/>
  <c r="V82" i="48"/>
  <c r="G84" i="48"/>
  <c r="I84" i="48"/>
  <c r="I81" i="48" s="1"/>
  <c r="K84" i="48"/>
  <c r="M84" i="48"/>
  <c r="O84" i="48"/>
  <c r="O81" i="48" s="1"/>
  <c r="Q84" i="48"/>
  <c r="Q81" i="48" s="1"/>
  <c r="V84" i="48"/>
  <c r="G86" i="48"/>
  <c r="M86" i="48" s="1"/>
  <c r="I86" i="48"/>
  <c r="K86" i="48"/>
  <c r="O86" i="48"/>
  <c r="Q86" i="48"/>
  <c r="V86" i="48"/>
  <c r="G87" i="48"/>
  <c r="I87" i="48"/>
  <c r="K87" i="48"/>
  <c r="M87" i="48"/>
  <c r="O87" i="48"/>
  <c r="Q87" i="48"/>
  <c r="V87" i="48"/>
  <c r="G88" i="48"/>
  <c r="I88" i="48"/>
  <c r="K88" i="48"/>
  <c r="M88" i="48"/>
  <c r="O88" i="48"/>
  <c r="Q88" i="48"/>
  <c r="V88" i="48"/>
  <c r="G89" i="48"/>
  <c r="M89" i="48" s="1"/>
  <c r="I89" i="48"/>
  <c r="K89" i="48"/>
  <c r="O89" i="48"/>
  <c r="Q89" i="48"/>
  <c r="V89" i="48"/>
  <c r="G90" i="48"/>
  <c r="I90" i="48"/>
  <c r="K90" i="48"/>
  <c r="M90" i="48"/>
  <c r="O90" i="48"/>
  <c r="Q90" i="48"/>
  <c r="V90" i="48"/>
  <c r="G92" i="48"/>
  <c r="G91" i="48" s="1"/>
  <c r="I92" i="48"/>
  <c r="K92" i="48"/>
  <c r="K91" i="48" s="1"/>
  <c r="M92" i="48"/>
  <c r="O92" i="48"/>
  <c r="O91" i="48" s="1"/>
  <c r="Q92" i="48"/>
  <c r="V92" i="48"/>
  <c r="V91" i="48" s="1"/>
  <c r="G93" i="48"/>
  <c r="I93" i="48"/>
  <c r="K93" i="48"/>
  <c r="M93" i="48"/>
  <c r="O93" i="48"/>
  <c r="Q93" i="48"/>
  <c r="Q91" i="48" s="1"/>
  <c r="V93" i="48"/>
  <c r="G94" i="48"/>
  <c r="M94" i="48" s="1"/>
  <c r="I94" i="48"/>
  <c r="I91" i="48" s="1"/>
  <c r="K94" i="48"/>
  <c r="O94" i="48"/>
  <c r="Q94" i="48"/>
  <c r="V94" i="48"/>
  <c r="G95" i="48"/>
  <c r="I95" i="48"/>
  <c r="K95" i="48"/>
  <c r="M95" i="48"/>
  <c r="O95" i="48"/>
  <c r="Q95" i="48"/>
  <c r="V95" i="48"/>
  <c r="G96" i="48"/>
  <c r="M96" i="48" s="1"/>
  <c r="I96" i="48"/>
  <c r="K96" i="48"/>
  <c r="O96" i="48"/>
  <c r="Q96" i="48"/>
  <c r="V96" i="48"/>
  <c r="G97" i="48"/>
  <c r="I97" i="48"/>
  <c r="K97" i="48"/>
  <c r="M97" i="48"/>
  <c r="O97" i="48"/>
  <c r="Q97" i="48"/>
  <c r="V97" i="48"/>
  <c r="G98" i="48"/>
  <c r="M98" i="48" s="1"/>
  <c r="I98" i="48"/>
  <c r="K98" i="48"/>
  <c r="O98" i="48"/>
  <c r="Q98" i="48"/>
  <c r="V98" i="48"/>
  <c r="G99" i="48"/>
  <c r="I99" i="48"/>
  <c r="K99" i="48"/>
  <c r="M99" i="48"/>
  <c r="O99" i="48"/>
  <c r="Q99" i="48"/>
  <c r="V99" i="48"/>
  <c r="G100" i="48"/>
  <c r="I100" i="48"/>
  <c r="K100" i="48"/>
  <c r="M100" i="48"/>
  <c r="O100" i="48"/>
  <c r="Q100" i="48"/>
  <c r="V100" i="48"/>
  <c r="G101" i="48"/>
  <c r="M101" i="48" s="1"/>
  <c r="I101" i="48"/>
  <c r="K101" i="48"/>
  <c r="O101" i="48"/>
  <c r="Q101" i="48"/>
  <c r="V101" i="48"/>
  <c r="G102" i="48"/>
  <c r="I102" i="48"/>
  <c r="K102" i="48"/>
  <c r="M102" i="48"/>
  <c r="O102" i="48"/>
  <c r="Q102" i="48"/>
  <c r="V102" i="48"/>
  <c r="G103" i="48"/>
  <c r="I103" i="48"/>
  <c r="K103" i="48"/>
  <c r="M103" i="48"/>
  <c r="O103" i="48"/>
  <c r="Q103" i="48"/>
  <c r="V103" i="48"/>
  <c r="O104" i="48"/>
  <c r="V104" i="48"/>
  <c r="G105" i="48"/>
  <c r="I105" i="48"/>
  <c r="K105" i="48"/>
  <c r="M105" i="48"/>
  <c r="O105" i="48"/>
  <c r="Q105" i="48"/>
  <c r="Q104" i="48" s="1"/>
  <c r="V105" i="48"/>
  <c r="G106" i="48"/>
  <c r="M106" i="48" s="1"/>
  <c r="M104" i="48" s="1"/>
  <c r="I106" i="48"/>
  <c r="I104" i="48" s="1"/>
  <c r="K106" i="48"/>
  <c r="K104" i="48" s="1"/>
  <c r="O106" i="48"/>
  <c r="Q106" i="48"/>
  <c r="V106" i="48"/>
  <c r="V107" i="48"/>
  <c r="G108" i="48"/>
  <c r="M108" i="48" s="1"/>
  <c r="M107" i="48" s="1"/>
  <c r="I108" i="48"/>
  <c r="K108" i="48"/>
  <c r="K107" i="48" s="1"/>
  <c r="O108" i="48"/>
  <c r="Q108" i="48"/>
  <c r="V108" i="48"/>
  <c r="G110" i="48"/>
  <c r="I110" i="48"/>
  <c r="I107" i="48" s="1"/>
  <c r="K110" i="48"/>
  <c r="M110" i="48"/>
  <c r="O110" i="48"/>
  <c r="O107" i="48" s="1"/>
  <c r="Q110" i="48"/>
  <c r="Q107" i="48" s="1"/>
  <c r="V110" i="48"/>
  <c r="G111" i="48"/>
  <c r="O111" i="48"/>
  <c r="V111" i="48"/>
  <c r="G112" i="48"/>
  <c r="I112" i="48"/>
  <c r="I111" i="48" s="1"/>
  <c r="K112" i="48"/>
  <c r="K111" i="48" s="1"/>
  <c r="M112" i="48"/>
  <c r="M111" i="48" s="1"/>
  <c r="O112" i="48"/>
  <c r="Q112" i="48"/>
  <c r="Q111" i="48" s="1"/>
  <c r="V112" i="48"/>
  <c r="G114" i="48"/>
  <c r="M114" i="48" s="1"/>
  <c r="M113" i="48" s="1"/>
  <c r="I114" i="48"/>
  <c r="I113" i="48" s="1"/>
  <c r="K114" i="48"/>
  <c r="O114" i="48"/>
  <c r="Q114" i="48"/>
  <c r="V114" i="48"/>
  <c r="G116" i="48"/>
  <c r="I116" i="48"/>
  <c r="K116" i="48"/>
  <c r="K113" i="48" s="1"/>
  <c r="M116" i="48"/>
  <c r="O116" i="48"/>
  <c r="O113" i="48" s="1"/>
  <c r="Q116" i="48"/>
  <c r="Q113" i="48" s="1"/>
  <c r="V116" i="48"/>
  <c r="V113" i="48" s="1"/>
  <c r="G118" i="48"/>
  <c r="I118" i="48"/>
  <c r="K118" i="48"/>
  <c r="M118" i="48"/>
  <c r="O118" i="48"/>
  <c r="Q118" i="48"/>
  <c r="V118" i="48"/>
  <c r="O119" i="48"/>
  <c r="G120" i="48"/>
  <c r="I120" i="48"/>
  <c r="K120" i="48"/>
  <c r="M120" i="48"/>
  <c r="O120" i="48"/>
  <c r="Q120" i="48"/>
  <c r="Q119" i="48" s="1"/>
  <c r="V120" i="48"/>
  <c r="G121" i="48"/>
  <c r="M121" i="48" s="1"/>
  <c r="M119" i="48" s="1"/>
  <c r="I121" i="48"/>
  <c r="I119" i="48" s="1"/>
  <c r="K121" i="48"/>
  <c r="K119" i="48" s="1"/>
  <c r="O121" i="48"/>
  <c r="Q121" i="48"/>
  <c r="V121" i="48"/>
  <c r="G123" i="48"/>
  <c r="I123" i="48"/>
  <c r="K123" i="48"/>
  <c r="M123" i="48"/>
  <c r="O123" i="48"/>
  <c r="Q123" i="48"/>
  <c r="V123" i="48"/>
  <c r="V119" i="48" s="1"/>
  <c r="G124" i="48"/>
  <c r="K124" i="48"/>
  <c r="V124" i="48"/>
  <c r="G125" i="48"/>
  <c r="I125" i="48"/>
  <c r="I124" i="48" s="1"/>
  <c r="K125" i="48"/>
  <c r="M125" i="48"/>
  <c r="M124" i="48" s="1"/>
  <c r="O125" i="48"/>
  <c r="O124" i="48" s="1"/>
  <c r="Q125" i="48"/>
  <c r="Q124" i="48" s="1"/>
  <c r="V125" i="48"/>
  <c r="AE127" i="48"/>
  <c r="G58" i="47"/>
  <c r="Q8" i="47"/>
  <c r="V8" i="47"/>
  <c r="G9" i="47"/>
  <c r="G8" i="47" s="1"/>
  <c r="I9" i="47"/>
  <c r="I8" i="47" s="1"/>
  <c r="K9" i="47"/>
  <c r="K8" i="47" s="1"/>
  <c r="M9" i="47"/>
  <c r="M8" i="47" s="1"/>
  <c r="O9" i="47"/>
  <c r="O8" i="47" s="1"/>
  <c r="Q9" i="47"/>
  <c r="V9" i="47"/>
  <c r="O10" i="47"/>
  <c r="Q10" i="47"/>
  <c r="V10" i="47"/>
  <c r="G11" i="47"/>
  <c r="M11" i="47" s="1"/>
  <c r="M10" i="47" s="1"/>
  <c r="I11" i="47"/>
  <c r="I10" i="47" s="1"/>
  <c r="K11" i="47"/>
  <c r="K10" i="47" s="1"/>
  <c r="O11" i="47"/>
  <c r="Q11" i="47"/>
  <c r="V11" i="47"/>
  <c r="I13" i="47"/>
  <c r="K13" i="47"/>
  <c r="O13" i="47"/>
  <c r="Q13" i="47"/>
  <c r="V13" i="47"/>
  <c r="G14" i="47"/>
  <c r="M14" i="47" s="1"/>
  <c r="M13" i="47" s="1"/>
  <c r="I14" i="47"/>
  <c r="K14" i="47"/>
  <c r="O14" i="47"/>
  <c r="Q14" i="47"/>
  <c r="V14" i="47"/>
  <c r="G16" i="47"/>
  <c r="O16" i="47"/>
  <c r="G17" i="47"/>
  <c r="I17" i="47"/>
  <c r="K17" i="47"/>
  <c r="M17" i="47"/>
  <c r="O17" i="47"/>
  <c r="Q17" i="47"/>
  <c r="Q16" i="47" s="1"/>
  <c r="V17" i="47"/>
  <c r="V16" i="47" s="1"/>
  <c r="G18" i="47"/>
  <c r="M18" i="47" s="1"/>
  <c r="M16" i="47" s="1"/>
  <c r="I18" i="47"/>
  <c r="I16" i="47" s="1"/>
  <c r="K18" i="47"/>
  <c r="K16" i="47" s="1"/>
  <c r="O18" i="47"/>
  <c r="Q18" i="47"/>
  <c r="V18" i="47"/>
  <c r="G20" i="47"/>
  <c r="M20" i="47" s="1"/>
  <c r="M19" i="47" s="1"/>
  <c r="I20" i="47"/>
  <c r="I19" i="47" s="1"/>
  <c r="K20" i="47"/>
  <c r="O20" i="47"/>
  <c r="Q20" i="47"/>
  <c r="V20" i="47"/>
  <c r="G22" i="47"/>
  <c r="I22" i="47"/>
  <c r="K22" i="47"/>
  <c r="K19" i="47" s="1"/>
  <c r="M22" i="47"/>
  <c r="O22" i="47"/>
  <c r="O19" i="47" s="1"/>
  <c r="Q22" i="47"/>
  <c r="Q19" i="47" s="1"/>
  <c r="V22" i="47"/>
  <c r="G24" i="47"/>
  <c r="I24" i="47"/>
  <c r="K24" i="47"/>
  <c r="M24" i="47"/>
  <c r="O24" i="47"/>
  <c r="Q24" i="47"/>
  <c r="V24" i="47"/>
  <c r="V19" i="47" s="1"/>
  <c r="G26" i="47"/>
  <c r="I26" i="47"/>
  <c r="K26" i="47"/>
  <c r="M26" i="47"/>
  <c r="O26" i="47"/>
  <c r="Q26" i="47"/>
  <c r="V26" i="47"/>
  <c r="G28" i="47"/>
  <c r="I28" i="47"/>
  <c r="K28" i="47"/>
  <c r="M28" i="47"/>
  <c r="O28" i="47"/>
  <c r="Q28" i="47"/>
  <c r="V28" i="47"/>
  <c r="G29" i="47"/>
  <c r="M29" i="47" s="1"/>
  <c r="I29" i="47"/>
  <c r="K29" i="47"/>
  <c r="O29" i="47"/>
  <c r="Q29" i="47"/>
  <c r="V29" i="47"/>
  <c r="G31" i="47"/>
  <c r="M31" i="47" s="1"/>
  <c r="I31" i="47"/>
  <c r="K31" i="47"/>
  <c r="O31" i="47"/>
  <c r="Q31" i="47"/>
  <c r="V31" i="47"/>
  <c r="G32" i="47"/>
  <c r="M32" i="47" s="1"/>
  <c r="I32" i="47"/>
  <c r="I30" i="47" s="1"/>
  <c r="K32" i="47"/>
  <c r="O32" i="47"/>
  <c r="O30" i="47" s="1"/>
  <c r="Q32" i="47"/>
  <c r="V32" i="47"/>
  <c r="G33" i="47"/>
  <c r="I33" i="47"/>
  <c r="K33" i="47"/>
  <c r="M33" i="47"/>
  <c r="O33" i="47"/>
  <c r="Q33" i="47"/>
  <c r="Q30" i="47" s="1"/>
  <c r="V33" i="47"/>
  <c r="G34" i="47"/>
  <c r="M34" i="47" s="1"/>
  <c r="I34" i="47"/>
  <c r="K34" i="47"/>
  <c r="K30" i="47" s="1"/>
  <c r="O34" i="47"/>
  <c r="Q34" i="47"/>
  <c r="V34" i="47"/>
  <c r="G35" i="47"/>
  <c r="I35" i="47"/>
  <c r="K35" i="47"/>
  <c r="M35" i="47"/>
  <c r="O35" i="47"/>
  <c r="Q35" i="47"/>
  <c r="V35" i="47"/>
  <c r="G36" i="47"/>
  <c r="M36" i="47" s="1"/>
  <c r="I36" i="47"/>
  <c r="K36" i="47"/>
  <c r="O36" i="47"/>
  <c r="Q36" i="47"/>
  <c r="V36" i="47"/>
  <c r="G37" i="47"/>
  <c r="I37" i="47"/>
  <c r="K37" i="47"/>
  <c r="M37" i="47"/>
  <c r="O37" i="47"/>
  <c r="Q37" i="47"/>
  <c r="V37" i="47"/>
  <c r="G38" i="47"/>
  <c r="I38" i="47"/>
  <c r="K38" i="47"/>
  <c r="M38" i="47"/>
  <c r="O38" i="47"/>
  <c r="Q38" i="47"/>
  <c r="V38" i="47"/>
  <c r="G39" i="47"/>
  <c r="I39" i="47"/>
  <c r="K39" i="47"/>
  <c r="M39" i="47"/>
  <c r="O39" i="47"/>
  <c r="Q39" i="47"/>
  <c r="V39" i="47"/>
  <c r="G40" i="47"/>
  <c r="I40" i="47"/>
  <c r="K40" i="47"/>
  <c r="M40" i="47"/>
  <c r="O40" i="47"/>
  <c r="Q40" i="47"/>
  <c r="V40" i="47"/>
  <c r="G41" i="47"/>
  <c r="M41" i="47" s="1"/>
  <c r="I41" i="47"/>
  <c r="K41" i="47"/>
  <c r="O41" i="47"/>
  <c r="Q41" i="47"/>
  <c r="V41" i="47"/>
  <c r="G42" i="47"/>
  <c r="I42" i="47"/>
  <c r="K42" i="47"/>
  <c r="M42" i="47"/>
  <c r="O42" i="47"/>
  <c r="Q42" i="47"/>
  <c r="V42" i="47"/>
  <c r="V30" i="47" s="1"/>
  <c r="G43" i="47"/>
  <c r="M43" i="47" s="1"/>
  <c r="I43" i="47"/>
  <c r="K43" i="47"/>
  <c r="O43" i="47"/>
  <c r="Q43" i="47"/>
  <c r="V43" i="47"/>
  <c r="G44" i="47"/>
  <c r="M44" i="47" s="1"/>
  <c r="I44" i="47"/>
  <c r="K44" i="47"/>
  <c r="O44" i="47"/>
  <c r="Q44" i="47"/>
  <c r="V44" i="47"/>
  <c r="G45" i="47"/>
  <c r="I45" i="47"/>
  <c r="K45" i="47"/>
  <c r="M45" i="47"/>
  <c r="O45" i="47"/>
  <c r="Q45" i="47"/>
  <c r="V45" i="47"/>
  <c r="G46" i="47"/>
  <c r="I46" i="47"/>
  <c r="K46" i="47"/>
  <c r="M46" i="47"/>
  <c r="O46" i="47"/>
  <c r="Q46" i="47"/>
  <c r="V46" i="47"/>
  <c r="G47" i="47"/>
  <c r="I47" i="47"/>
  <c r="K47" i="47"/>
  <c r="M47" i="47"/>
  <c r="O47" i="47"/>
  <c r="Q47" i="47"/>
  <c r="V47" i="47"/>
  <c r="G48" i="47"/>
  <c r="G49" i="47"/>
  <c r="I49" i="47"/>
  <c r="I48" i="47" s="1"/>
  <c r="K49" i="47"/>
  <c r="K48" i="47" s="1"/>
  <c r="M49" i="47"/>
  <c r="M48" i="47" s="1"/>
  <c r="O49" i="47"/>
  <c r="O48" i="47" s="1"/>
  <c r="Q49" i="47"/>
  <c r="Q48" i="47" s="1"/>
  <c r="V49" i="47"/>
  <c r="V48" i="47" s="1"/>
  <c r="Q50" i="47"/>
  <c r="V50" i="47"/>
  <c r="G51" i="47"/>
  <c r="G50" i="47" s="1"/>
  <c r="I51" i="47"/>
  <c r="I50" i="47" s="1"/>
  <c r="K51" i="47"/>
  <c r="K50" i="47" s="1"/>
  <c r="M51" i="47"/>
  <c r="M50" i="47" s="1"/>
  <c r="O51" i="47"/>
  <c r="O50" i="47" s="1"/>
  <c r="Q51" i="47"/>
  <c r="V51" i="47"/>
  <c r="O52" i="47"/>
  <c r="G53" i="47"/>
  <c r="M53" i="47" s="1"/>
  <c r="M52" i="47" s="1"/>
  <c r="I53" i="47"/>
  <c r="I52" i="47" s="1"/>
  <c r="K53" i="47"/>
  <c r="K52" i="47" s="1"/>
  <c r="O53" i="47"/>
  <c r="Q53" i="47"/>
  <c r="V53" i="47"/>
  <c r="G54" i="47"/>
  <c r="I54" i="47"/>
  <c r="K54" i="47"/>
  <c r="M54" i="47"/>
  <c r="O54" i="47"/>
  <c r="Q54" i="47"/>
  <c r="Q52" i="47" s="1"/>
  <c r="V54" i="47"/>
  <c r="V52" i="47" s="1"/>
  <c r="G56" i="47"/>
  <c r="M56" i="47" s="1"/>
  <c r="I56" i="47"/>
  <c r="K56" i="47"/>
  <c r="O56" i="47"/>
  <c r="Q56" i="47"/>
  <c r="V56" i="47"/>
  <c r="AE58" i="47"/>
  <c r="G60" i="46"/>
  <c r="BA38" i="46"/>
  <c r="BA36" i="46"/>
  <c r="BA34" i="46"/>
  <c r="BA32" i="46"/>
  <c r="G9" i="46"/>
  <c r="M9" i="46" s="1"/>
  <c r="M8" i="46" s="1"/>
  <c r="I9" i="46"/>
  <c r="K9" i="46"/>
  <c r="O9" i="46"/>
  <c r="Q9" i="46"/>
  <c r="Q8" i="46" s="1"/>
  <c r="V9" i="46"/>
  <c r="G10" i="46"/>
  <c r="I10" i="46"/>
  <c r="I8" i="46" s="1"/>
  <c r="K10" i="46"/>
  <c r="K8" i="46" s="1"/>
  <c r="M10" i="46"/>
  <c r="O10" i="46"/>
  <c r="Q10" i="46"/>
  <c r="V10" i="46"/>
  <c r="G11" i="46"/>
  <c r="I11" i="46"/>
  <c r="K11" i="46"/>
  <c r="M11" i="46"/>
  <c r="O11" i="46"/>
  <c r="Q11" i="46"/>
  <c r="V11" i="46"/>
  <c r="G12" i="46"/>
  <c r="I12" i="46"/>
  <c r="K12" i="46"/>
  <c r="M12" i="46"/>
  <c r="O12" i="46"/>
  <c r="Q12" i="46"/>
  <c r="V12" i="46"/>
  <c r="G13" i="46"/>
  <c r="I13" i="46"/>
  <c r="K13" i="46"/>
  <c r="M13" i="46"/>
  <c r="O13" i="46"/>
  <c r="Q13" i="46"/>
  <c r="V13" i="46"/>
  <c r="V8" i="46" s="1"/>
  <c r="G14" i="46"/>
  <c r="M14" i="46" s="1"/>
  <c r="I14" i="46"/>
  <c r="K14" i="46"/>
  <c r="O14" i="46"/>
  <c r="Q14" i="46"/>
  <c r="V14" i="46"/>
  <c r="G15" i="46"/>
  <c r="I15" i="46"/>
  <c r="K15" i="46"/>
  <c r="M15" i="46"/>
  <c r="O15" i="46"/>
  <c r="Q15" i="46"/>
  <c r="V15" i="46"/>
  <c r="G16" i="46"/>
  <c r="I16" i="46"/>
  <c r="K16" i="46"/>
  <c r="M16" i="46"/>
  <c r="O16" i="46"/>
  <c r="Q16" i="46"/>
  <c r="V16" i="46"/>
  <c r="G17" i="46"/>
  <c r="I17" i="46"/>
  <c r="K17" i="46"/>
  <c r="M17" i="46"/>
  <c r="O17" i="46"/>
  <c r="O8" i="46" s="1"/>
  <c r="Q17" i="46"/>
  <c r="V17" i="46"/>
  <c r="G18" i="46"/>
  <c r="I18" i="46"/>
  <c r="K18" i="46"/>
  <c r="M18" i="46"/>
  <c r="O18" i="46"/>
  <c r="Q18" i="46"/>
  <c r="V18" i="46"/>
  <c r="K19" i="46"/>
  <c r="G20" i="46"/>
  <c r="M20" i="46" s="1"/>
  <c r="I20" i="46"/>
  <c r="K20" i="46"/>
  <c r="O20" i="46"/>
  <c r="O19" i="46" s="1"/>
  <c r="Q20" i="46"/>
  <c r="Q19" i="46" s="1"/>
  <c r="V20" i="46"/>
  <c r="V19" i="46" s="1"/>
  <c r="G21" i="46"/>
  <c r="M21" i="46" s="1"/>
  <c r="I21" i="46"/>
  <c r="K21" i="46"/>
  <c r="O21" i="46"/>
  <c r="Q21" i="46"/>
  <c r="V21" i="46"/>
  <c r="G22" i="46"/>
  <c r="I22" i="46"/>
  <c r="K22" i="46"/>
  <c r="M22" i="46"/>
  <c r="O22" i="46"/>
  <c r="Q22" i="46"/>
  <c r="V22" i="46"/>
  <c r="G23" i="46"/>
  <c r="I23" i="46"/>
  <c r="K23" i="46"/>
  <c r="M23" i="46"/>
  <c r="O23" i="46"/>
  <c r="Q23" i="46"/>
  <c r="V23" i="46"/>
  <c r="G24" i="46"/>
  <c r="I24" i="46"/>
  <c r="I19" i="46" s="1"/>
  <c r="K24" i="46"/>
  <c r="M24" i="46"/>
  <c r="O24" i="46"/>
  <c r="Q24" i="46"/>
  <c r="V24" i="46"/>
  <c r="G25" i="46"/>
  <c r="I25" i="46"/>
  <c r="K25" i="46"/>
  <c r="M25" i="46"/>
  <c r="O25" i="46"/>
  <c r="Q25" i="46"/>
  <c r="V25" i="46"/>
  <c r="G26" i="46"/>
  <c r="G27" i="46"/>
  <c r="I27" i="46"/>
  <c r="K27" i="46"/>
  <c r="K26" i="46" s="1"/>
  <c r="M27" i="46"/>
  <c r="M26" i="46" s="1"/>
  <c r="O27" i="46"/>
  <c r="O26" i="46" s="1"/>
  <c r="Q27" i="46"/>
  <c r="Q26" i="46" s="1"/>
  <c r="V27" i="46"/>
  <c r="V26" i="46" s="1"/>
  <c r="G28" i="46"/>
  <c r="I28" i="46"/>
  <c r="K28" i="46"/>
  <c r="M28" i="46"/>
  <c r="O28" i="46"/>
  <c r="Q28" i="46"/>
  <c r="V28" i="46"/>
  <c r="G29" i="46"/>
  <c r="I29" i="46"/>
  <c r="I26" i="46" s="1"/>
  <c r="K29" i="46"/>
  <c r="M29" i="46"/>
  <c r="O29" i="46"/>
  <c r="Q29" i="46"/>
  <c r="V29" i="46"/>
  <c r="V30" i="46"/>
  <c r="G31" i="46"/>
  <c r="M31" i="46" s="1"/>
  <c r="I31" i="46"/>
  <c r="I30" i="46" s="1"/>
  <c r="K31" i="46"/>
  <c r="K30" i="46" s="1"/>
  <c r="O31" i="46"/>
  <c r="Q31" i="46"/>
  <c r="V31" i="46"/>
  <c r="G33" i="46"/>
  <c r="M33" i="46" s="1"/>
  <c r="I33" i="46"/>
  <c r="K33" i="46"/>
  <c r="O33" i="46"/>
  <c r="O30" i="46" s="1"/>
  <c r="Q33" i="46"/>
  <c r="Q30" i="46" s="1"/>
  <c r="V33" i="46"/>
  <c r="G35" i="46"/>
  <c r="M35" i="46" s="1"/>
  <c r="I35" i="46"/>
  <c r="K35" i="46"/>
  <c r="O35" i="46"/>
  <c r="Q35" i="46"/>
  <c r="V35" i="46"/>
  <c r="G37" i="46"/>
  <c r="I37" i="46"/>
  <c r="K37" i="46"/>
  <c r="M37" i="46"/>
  <c r="O37" i="46"/>
  <c r="Q37" i="46"/>
  <c r="V37" i="46"/>
  <c r="G39" i="46"/>
  <c r="I39" i="46"/>
  <c r="K39" i="46"/>
  <c r="M39" i="46"/>
  <c r="O39" i="46"/>
  <c r="Q39" i="46"/>
  <c r="V39" i="46"/>
  <c r="G40" i="46"/>
  <c r="I40" i="46"/>
  <c r="K40" i="46"/>
  <c r="M40" i="46"/>
  <c r="O40" i="46"/>
  <c r="Q40" i="46"/>
  <c r="V40" i="46"/>
  <c r="G41" i="46"/>
  <c r="I41" i="46"/>
  <c r="K41" i="46"/>
  <c r="M41" i="46"/>
  <c r="O41" i="46"/>
  <c r="Q41" i="46"/>
  <c r="V41" i="46"/>
  <c r="G42" i="46"/>
  <c r="M42" i="46" s="1"/>
  <c r="I42" i="46"/>
  <c r="K42" i="46"/>
  <c r="O42" i="46"/>
  <c r="Q42" i="46"/>
  <c r="V42" i="46"/>
  <c r="G44" i="46"/>
  <c r="I44" i="46"/>
  <c r="K44" i="46"/>
  <c r="M44" i="46"/>
  <c r="O44" i="46"/>
  <c r="Q44" i="46"/>
  <c r="V44" i="46"/>
  <c r="G45" i="46"/>
  <c r="I45" i="46"/>
  <c r="I43" i="46" s="1"/>
  <c r="K45" i="46"/>
  <c r="K43" i="46" s="1"/>
  <c r="M45" i="46"/>
  <c r="O45" i="46"/>
  <c r="O43" i="46" s="1"/>
  <c r="Q45" i="46"/>
  <c r="V45" i="46"/>
  <c r="G46" i="46"/>
  <c r="I46" i="46"/>
  <c r="K46" i="46"/>
  <c r="M46" i="46"/>
  <c r="O46" i="46"/>
  <c r="Q46" i="46"/>
  <c r="V46" i="46"/>
  <c r="G47" i="46"/>
  <c r="M47" i="46" s="1"/>
  <c r="I47" i="46"/>
  <c r="K47" i="46"/>
  <c r="O47" i="46"/>
  <c r="Q47" i="46"/>
  <c r="V47" i="46"/>
  <c r="G48" i="46"/>
  <c r="M48" i="46" s="1"/>
  <c r="I48" i="46"/>
  <c r="K48" i="46"/>
  <c r="O48" i="46"/>
  <c r="Q48" i="46"/>
  <c r="V48" i="46"/>
  <c r="G49" i="46"/>
  <c r="M49" i="46" s="1"/>
  <c r="I49" i="46"/>
  <c r="K49" i="46"/>
  <c r="O49" i="46"/>
  <c r="Q49" i="46"/>
  <c r="V49" i="46"/>
  <c r="G50" i="46"/>
  <c r="I50" i="46"/>
  <c r="K50" i="46"/>
  <c r="M50" i="46"/>
  <c r="O50" i="46"/>
  <c r="Q50" i="46"/>
  <c r="Q43" i="46" s="1"/>
  <c r="V50" i="46"/>
  <c r="G51" i="46"/>
  <c r="I51" i="46"/>
  <c r="K51" i="46"/>
  <c r="M51" i="46"/>
  <c r="O51" i="46"/>
  <c r="Q51" i="46"/>
  <c r="V51" i="46"/>
  <c r="G52" i="46"/>
  <c r="I52" i="46"/>
  <c r="K52" i="46"/>
  <c r="M52" i="46"/>
  <c r="O52" i="46"/>
  <c r="Q52" i="46"/>
  <c r="V52" i="46"/>
  <c r="G53" i="46"/>
  <c r="I53" i="46"/>
  <c r="K53" i="46"/>
  <c r="M53" i="46"/>
  <c r="O53" i="46"/>
  <c r="Q53" i="46"/>
  <c r="V53" i="46"/>
  <c r="G54" i="46"/>
  <c r="M54" i="46" s="1"/>
  <c r="I54" i="46"/>
  <c r="K54" i="46"/>
  <c r="O54" i="46"/>
  <c r="Q54" i="46"/>
  <c r="V54" i="46"/>
  <c r="G55" i="46"/>
  <c r="I55" i="46"/>
  <c r="K55" i="46"/>
  <c r="M55" i="46"/>
  <c r="O55" i="46"/>
  <c r="Q55" i="46"/>
  <c r="V55" i="46"/>
  <c r="V43" i="46" s="1"/>
  <c r="G56" i="46"/>
  <c r="I56" i="46"/>
  <c r="K56" i="46"/>
  <c r="M56" i="46"/>
  <c r="O56" i="46"/>
  <c r="Q56" i="46"/>
  <c r="V56" i="46"/>
  <c r="G57" i="46"/>
  <c r="I57" i="46"/>
  <c r="K57" i="46"/>
  <c r="M57" i="46"/>
  <c r="O57" i="46"/>
  <c r="Q57" i="46"/>
  <c r="V57" i="46"/>
  <c r="G58" i="46"/>
  <c r="I58" i="46"/>
  <c r="K58" i="46"/>
  <c r="M58" i="46"/>
  <c r="O58" i="46"/>
  <c r="Q58" i="46"/>
  <c r="V58" i="46"/>
  <c r="AE60" i="46"/>
  <c r="G54" i="45"/>
  <c r="G9" i="45"/>
  <c r="G8" i="45" s="1"/>
  <c r="I9" i="45"/>
  <c r="I8" i="45" s="1"/>
  <c r="K9" i="45"/>
  <c r="K8" i="45" s="1"/>
  <c r="M9" i="45"/>
  <c r="O9" i="45"/>
  <c r="O8" i="45" s="1"/>
  <c r="Q9" i="45"/>
  <c r="V9" i="45"/>
  <c r="G12" i="45"/>
  <c r="I12" i="45"/>
  <c r="K12" i="45"/>
  <c r="M12" i="45"/>
  <c r="O12" i="45"/>
  <c r="Q12" i="45"/>
  <c r="Q8" i="45" s="1"/>
  <c r="V12" i="45"/>
  <c r="V8" i="45" s="1"/>
  <c r="G15" i="45"/>
  <c r="M15" i="45" s="1"/>
  <c r="I15" i="45"/>
  <c r="K15" i="45"/>
  <c r="O15" i="45"/>
  <c r="Q15" i="45"/>
  <c r="V15" i="45"/>
  <c r="G18" i="45"/>
  <c r="I18" i="45"/>
  <c r="K18" i="45"/>
  <c r="M18" i="45"/>
  <c r="O18" i="45"/>
  <c r="Q18" i="45"/>
  <c r="V18" i="45"/>
  <c r="G19" i="45"/>
  <c r="M19" i="45" s="1"/>
  <c r="I19" i="45"/>
  <c r="K19" i="45"/>
  <c r="O19" i="45"/>
  <c r="Q19" i="45"/>
  <c r="V19" i="45"/>
  <c r="G20" i="45"/>
  <c r="I20" i="45"/>
  <c r="K20" i="45"/>
  <c r="M20" i="45"/>
  <c r="O20" i="45"/>
  <c r="Q20" i="45"/>
  <c r="V20" i="45"/>
  <c r="G21" i="45"/>
  <c r="I21" i="45"/>
  <c r="K21" i="45"/>
  <c r="M21" i="45"/>
  <c r="O21" i="45"/>
  <c r="Q21" i="45"/>
  <c r="V21" i="45"/>
  <c r="G22" i="45"/>
  <c r="I22" i="45"/>
  <c r="K22" i="45"/>
  <c r="M22" i="45"/>
  <c r="O22" i="45"/>
  <c r="Q22" i="45"/>
  <c r="V22" i="45"/>
  <c r="G23" i="45"/>
  <c r="I23" i="45"/>
  <c r="K23" i="45"/>
  <c r="M23" i="45"/>
  <c r="O23" i="45"/>
  <c r="Q23" i="45"/>
  <c r="V23" i="45"/>
  <c r="G24" i="45"/>
  <c r="M24" i="45" s="1"/>
  <c r="I24" i="45"/>
  <c r="K24" i="45"/>
  <c r="O24" i="45"/>
  <c r="Q24" i="45"/>
  <c r="V24" i="45"/>
  <c r="G25" i="45"/>
  <c r="I25" i="45"/>
  <c r="K25" i="45"/>
  <c r="M25" i="45"/>
  <c r="O25" i="45"/>
  <c r="Q25" i="45"/>
  <c r="V25" i="45"/>
  <c r="G26" i="45"/>
  <c r="M26" i="45" s="1"/>
  <c r="I26" i="45"/>
  <c r="K26" i="45"/>
  <c r="O26" i="45"/>
  <c r="Q26" i="45"/>
  <c r="V26" i="45"/>
  <c r="G27" i="45"/>
  <c r="I27" i="45"/>
  <c r="K27" i="45"/>
  <c r="M27" i="45"/>
  <c r="O27" i="45"/>
  <c r="Q27" i="45"/>
  <c r="V27" i="45"/>
  <c r="G28" i="45"/>
  <c r="I28" i="45"/>
  <c r="K28" i="45"/>
  <c r="M28" i="45"/>
  <c r="O28" i="45"/>
  <c r="Q28" i="45"/>
  <c r="V28" i="45"/>
  <c r="G29" i="45"/>
  <c r="M29" i="45" s="1"/>
  <c r="I29" i="45"/>
  <c r="K29" i="45"/>
  <c r="O29" i="45"/>
  <c r="Q29" i="45"/>
  <c r="V29" i="45"/>
  <c r="G30" i="45"/>
  <c r="I30" i="45"/>
  <c r="K30" i="45"/>
  <c r="M30" i="45"/>
  <c r="O30" i="45"/>
  <c r="Q30" i="45"/>
  <c r="V30" i="45"/>
  <c r="G31" i="45"/>
  <c r="M31" i="45" s="1"/>
  <c r="I31" i="45"/>
  <c r="K31" i="45"/>
  <c r="O31" i="45"/>
  <c r="Q31" i="45"/>
  <c r="V31" i="45"/>
  <c r="G32" i="45"/>
  <c r="I32" i="45"/>
  <c r="K32" i="45"/>
  <c r="M32" i="45"/>
  <c r="O32" i="45"/>
  <c r="Q32" i="45"/>
  <c r="V32" i="45"/>
  <c r="G33" i="45"/>
  <c r="I33" i="45"/>
  <c r="K33" i="45"/>
  <c r="M33" i="45"/>
  <c r="O33" i="45"/>
  <c r="Q33" i="45"/>
  <c r="V33" i="45"/>
  <c r="G34" i="45"/>
  <c r="I34" i="45"/>
  <c r="K34" i="45"/>
  <c r="M34" i="45"/>
  <c r="O34" i="45"/>
  <c r="Q34" i="45"/>
  <c r="V34" i="45"/>
  <c r="G35" i="45"/>
  <c r="I35" i="45"/>
  <c r="K35" i="45"/>
  <c r="M35" i="45"/>
  <c r="O35" i="45"/>
  <c r="Q35" i="45"/>
  <c r="V35" i="45"/>
  <c r="G36" i="45"/>
  <c r="M36" i="45" s="1"/>
  <c r="I36" i="45"/>
  <c r="K36" i="45"/>
  <c r="O36" i="45"/>
  <c r="Q36" i="45"/>
  <c r="V36" i="45"/>
  <c r="G37" i="45"/>
  <c r="I37" i="45"/>
  <c r="K37" i="45"/>
  <c r="M37" i="45"/>
  <c r="O37" i="45"/>
  <c r="Q37" i="45"/>
  <c r="V37" i="45"/>
  <c r="G38" i="45"/>
  <c r="M38" i="45" s="1"/>
  <c r="I38" i="45"/>
  <c r="K38" i="45"/>
  <c r="O38" i="45"/>
  <c r="Q38" i="45"/>
  <c r="V38" i="45"/>
  <c r="G39" i="45"/>
  <c r="I39" i="45"/>
  <c r="K39" i="45"/>
  <c r="M39" i="45"/>
  <c r="O39" i="45"/>
  <c r="Q39" i="45"/>
  <c r="V39" i="45"/>
  <c r="G40" i="45"/>
  <c r="I40" i="45"/>
  <c r="K40" i="45"/>
  <c r="M40" i="45"/>
  <c r="O40" i="45"/>
  <c r="Q40" i="45"/>
  <c r="V40" i="45"/>
  <c r="G41" i="45"/>
  <c r="I41" i="45"/>
  <c r="K41" i="45"/>
  <c r="G42" i="45"/>
  <c r="I42" i="45"/>
  <c r="K42" i="45"/>
  <c r="M42" i="45"/>
  <c r="O42" i="45"/>
  <c r="O41" i="45" s="1"/>
  <c r="Q42" i="45"/>
  <c r="Q41" i="45" s="1"/>
  <c r="V42" i="45"/>
  <c r="V41" i="45" s="1"/>
  <c r="G43" i="45"/>
  <c r="M43" i="45" s="1"/>
  <c r="I43" i="45"/>
  <c r="K43" i="45"/>
  <c r="O43" i="45"/>
  <c r="Q43" i="45"/>
  <c r="V43" i="45"/>
  <c r="M44" i="45"/>
  <c r="O44" i="45"/>
  <c r="Q44" i="45"/>
  <c r="G45" i="45"/>
  <c r="I45" i="45"/>
  <c r="K45" i="45"/>
  <c r="M45" i="45"/>
  <c r="O45" i="45"/>
  <c r="Q45" i="45"/>
  <c r="V45" i="45"/>
  <c r="V44" i="45" s="1"/>
  <c r="G47" i="45"/>
  <c r="G44" i="45" s="1"/>
  <c r="I47" i="45"/>
  <c r="I44" i="45" s="1"/>
  <c r="K47" i="45"/>
  <c r="K44" i="45" s="1"/>
  <c r="M47" i="45"/>
  <c r="O47" i="45"/>
  <c r="Q47" i="45"/>
  <c r="V47" i="45"/>
  <c r="V48" i="45"/>
  <c r="G49" i="45"/>
  <c r="M49" i="45" s="1"/>
  <c r="M48" i="45" s="1"/>
  <c r="I49" i="45"/>
  <c r="I48" i="45" s="1"/>
  <c r="K49" i="45"/>
  <c r="O49" i="45"/>
  <c r="Q49" i="45"/>
  <c r="V49" i="45"/>
  <c r="G50" i="45"/>
  <c r="I50" i="45"/>
  <c r="K50" i="45"/>
  <c r="K48" i="45" s="1"/>
  <c r="M50" i="45"/>
  <c r="O50" i="45"/>
  <c r="O48" i="45" s="1"/>
  <c r="Q50" i="45"/>
  <c r="Q48" i="45" s="1"/>
  <c r="V50" i="45"/>
  <c r="Q51" i="45"/>
  <c r="V51" i="45"/>
  <c r="G52" i="45"/>
  <c r="G51" i="45" s="1"/>
  <c r="I52" i="45"/>
  <c r="I51" i="45" s="1"/>
  <c r="K52" i="45"/>
  <c r="K51" i="45" s="1"/>
  <c r="M52" i="45"/>
  <c r="M51" i="45" s="1"/>
  <c r="O52" i="45"/>
  <c r="O51" i="45" s="1"/>
  <c r="Q52" i="45"/>
  <c r="V52" i="45"/>
  <c r="AE54" i="45"/>
  <c r="G125" i="44"/>
  <c r="Q8" i="44"/>
  <c r="V8" i="44"/>
  <c r="G9" i="44"/>
  <c r="G8" i="44" s="1"/>
  <c r="I9" i="44"/>
  <c r="I8" i="44" s="1"/>
  <c r="K9" i="44"/>
  <c r="K8" i="44" s="1"/>
  <c r="M9" i="44"/>
  <c r="M8" i="44" s="1"/>
  <c r="O9" i="44"/>
  <c r="O8" i="44" s="1"/>
  <c r="Q9" i="44"/>
  <c r="V9" i="44"/>
  <c r="G11" i="44"/>
  <c r="M11" i="44" s="1"/>
  <c r="M10" i="44" s="1"/>
  <c r="I11" i="44"/>
  <c r="I10" i="44" s="1"/>
  <c r="K11" i="44"/>
  <c r="K10" i="44" s="1"/>
  <c r="O11" i="44"/>
  <c r="Q11" i="44"/>
  <c r="V11" i="44"/>
  <c r="G12" i="44"/>
  <c r="I12" i="44"/>
  <c r="K12" i="44"/>
  <c r="M12" i="44"/>
  <c r="O12" i="44"/>
  <c r="O10" i="44" s="1"/>
  <c r="Q12" i="44"/>
  <c r="Q10" i="44" s="1"/>
  <c r="V12" i="44"/>
  <c r="V10" i="44" s="1"/>
  <c r="G14" i="44"/>
  <c r="V14" i="44"/>
  <c r="G15" i="44"/>
  <c r="I15" i="44"/>
  <c r="I14" i="44" s="1"/>
  <c r="K15" i="44"/>
  <c r="K14" i="44" s="1"/>
  <c r="M15" i="44"/>
  <c r="M14" i="44" s="1"/>
  <c r="O15" i="44"/>
  <c r="O14" i="44" s="1"/>
  <c r="Q15" i="44"/>
  <c r="Q14" i="44" s="1"/>
  <c r="V15" i="44"/>
  <c r="G17" i="44"/>
  <c r="G16" i="44" s="1"/>
  <c r="I17" i="44"/>
  <c r="I16" i="44" s="1"/>
  <c r="K17" i="44"/>
  <c r="K16" i="44" s="1"/>
  <c r="M17" i="44"/>
  <c r="M16" i="44" s="1"/>
  <c r="O17" i="44"/>
  <c r="Q17" i="44"/>
  <c r="V17" i="44"/>
  <c r="G18" i="44"/>
  <c r="I18" i="44"/>
  <c r="K18" i="44"/>
  <c r="M18" i="44"/>
  <c r="O18" i="44"/>
  <c r="O16" i="44" s="1"/>
  <c r="Q18" i="44"/>
  <c r="Q16" i="44" s="1"/>
  <c r="V18" i="44"/>
  <c r="V16" i="44" s="1"/>
  <c r="G20" i="44"/>
  <c r="I20" i="44"/>
  <c r="G21" i="44"/>
  <c r="I21" i="44"/>
  <c r="K21" i="44"/>
  <c r="K20" i="44" s="1"/>
  <c r="M21" i="44"/>
  <c r="M20" i="44" s="1"/>
  <c r="O21" i="44"/>
  <c r="O20" i="44" s="1"/>
  <c r="Q21" i="44"/>
  <c r="Q20" i="44" s="1"/>
  <c r="V21" i="44"/>
  <c r="V20" i="44" s="1"/>
  <c r="G22" i="44"/>
  <c r="I22" i="44"/>
  <c r="K22" i="44"/>
  <c r="M22" i="44"/>
  <c r="O22" i="44"/>
  <c r="Q22" i="44"/>
  <c r="V22" i="44"/>
  <c r="G24" i="44"/>
  <c r="I24" i="44"/>
  <c r="K24" i="44"/>
  <c r="M24" i="44"/>
  <c r="O24" i="44"/>
  <c r="Q24" i="44"/>
  <c r="Q23" i="44" s="1"/>
  <c r="V24" i="44"/>
  <c r="V23" i="44" s="1"/>
  <c r="G25" i="44"/>
  <c r="M25" i="44" s="1"/>
  <c r="I25" i="44"/>
  <c r="I23" i="44" s="1"/>
  <c r="K25" i="44"/>
  <c r="K23" i="44" s="1"/>
  <c r="O25" i="44"/>
  <c r="Q25" i="44"/>
  <c r="V25" i="44"/>
  <c r="G26" i="44"/>
  <c r="I26" i="44"/>
  <c r="K26" i="44"/>
  <c r="M26" i="44"/>
  <c r="O26" i="44"/>
  <c r="Q26" i="44"/>
  <c r="V26" i="44"/>
  <c r="G27" i="44"/>
  <c r="M27" i="44" s="1"/>
  <c r="I27" i="44"/>
  <c r="K27" i="44"/>
  <c r="O27" i="44"/>
  <c r="Q27" i="44"/>
  <c r="V27" i="44"/>
  <c r="G28" i="44"/>
  <c r="I28" i="44"/>
  <c r="K28" i="44"/>
  <c r="M28" i="44"/>
  <c r="O28" i="44"/>
  <c r="O23" i="44" s="1"/>
  <c r="Q28" i="44"/>
  <c r="V28" i="44"/>
  <c r="G29" i="44"/>
  <c r="I29" i="44"/>
  <c r="K29" i="44"/>
  <c r="M29" i="44"/>
  <c r="O29" i="44"/>
  <c r="Q29" i="44"/>
  <c r="V29" i="44"/>
  <c r="K30" i="44"/>
  <c r="G31" i="44"/>
  <c r="I31" i="44"/>
  <c r="K31" i="44"/>
  <c r="M31" i="44"/>
  <c r="O31" i="44"/>
  <c r="O30" i="44" s="1"/>
  <c r="Q31" i="44"/>
  <c r="Q30" i="44" s="1"/>
  <c r="V31" i="44"/>
  <c r="V30" i="44" s="1"/>
  <c r="G33" i="44"/>
  <c r="M33" i="44" s="1"/>
  <c r="M30" i="44" s="1"/>
  <c r="I33" i="44"/>
  <c r="I30" i="44" s="1"/>
  <c r="K33" i="44"/>
  <c r="O33" i="44"/>
  <c r="Q33" i="44"/>
  <c r="V33" i="44"/>
  <c r="G34" i="44"/>
  <c r="I34" i="44"/>
  <c r="K34" i="44"/>
  <c r="M34" i="44"/>
  <c r="O34" i="44"/>
  <c r="Q34" i="44"/>
  <c r="V34" i="44"/>
  <c r="G35" i="44"/>
  <c r="I35" i="44"/>
  <c r="K35" i="44"/>
  <c r="M35" i="44"/>
  <c r="O35" i="44"/>
  <c r="Q35" i="44"/>
  <c r="V35" i="44"/>
  <c r="G36" i="44"/>
  <c r="I36" i="44"/>
  <c r="K36" i="44"/>
  <c r="M36" i="44"/>
  <c r="O36" i="44"/>
  <c r="Q36" i="44"/>
  <c r="V36" i="44"/>
  <c r="G38" i="44"/>
  <c r="M38" i="44" s="1"/>
  <c r="I38" i="44"/>
  <c r="I37" i="44" s="1"/>
  <c r="K38" i="44"/>
  <c r="K37" i="44" s="1"/>
  <c r="O38" i="44"/>
  <c r="Q38" i="44"/>
  <c r="V38" i="44"/>
  <c r="G39" i="44"/>
  <c r="I39" i="44"/>
  <c r="K39" i="44"/>
  <c r="M39" i="44"/>
  <c r="O39" i="44"/>
  <c r="O37" i="44" s="1"/>
  <c r="Q39" i="44"/>
  <c r="V39" i="44"/>
  <c r="V37" i="44" s="1"/>
  <c r="G40" i="44"/>
  <c r="M40" i="44" s="1"/>
  <c r="I40" i="44"/>
  <c r="K40" i="44"/>
  <c r="O40" i="44"/>
  <c r="Q40" i="44"/>
  <c r="V40" i="44"/>
  <c r="G43" i="44"/>
  <c r="I43" i="44"/>
  <c r="K43" i="44"/>
  <c r="M43" i="44"/>
  <c r="O43" i="44"/>
  <c r="Q43" i="44"/>
  <c r="Q37" i="44" s="1"/>
  <c r="V43" i="44"/>
  <c r="G45" i="44"/>
  <c r="I45" i="44"/>
  <c r="K45" i="44"/>
  <c r="M45" i="44"/>
  <c r="O45" i="44"/>
  <c r="Q45" i="44"/>
  <c r="V45" i="44"/>
  <c r="G46" i="44"/>
  <c r="M46" i="44" s="1"/>
  <c r="I46" i="44"/>
  <c r="K46" i="44"/>
  <c r="O46" i="44"/>
  <c r="Q46" i="44"/>
  <c r="V46" i="44"/>
  <c r="G47" i="44"/>
  <c r="I47" i="44"/>
  <c r="K47" i="44"/>
  <c r="M47" i="44"/>
  <c r="O47" i="44"/>
  <c r="Q47" i="44"/>
  <c r="V47" i="44"/>
  <c r="G48" i="44"/>
  <c r="M48" i="44" s="1"/>
  <c r="I48" i="44"/>
  <c r="K48" i="44"/>
  <c r="O48" i="44"/>
  <c r="Q48" i="44"/>
  <c r="V48" i="44"/>
  <c r="G49" i="44"/>
  <c r="I49" i="44"/>
  <c r="K49" i="44"/>
  <c r="M49" i="44"/>
  <c r="O49" i="44"/>
  <c r="Q49" i="44"/>
  <c r="V49" i="44"/>
  <c r="G50" i="44"/>
  <c r="I50" i="44"/>
  <c r="K50" i="44"/>
  <c r="M50" i="44"/>
  <c r="O50" i="44"/>
  <c r="Q50" i="44"/>
  <c r="V50" i="44"/>
  <c r="G51" i="44"/>
  <c r="G52" i="44"/>
  <c r="I52" i="44"/>
  <c r="K52" i="44"/>
  <c r="M52" i="44"/>
  <c r="O52" i="44"/>
  <c r="Q52" i="44"/>
  <c r="Q51" i="44" s="1"/>
  <c r="V52" i="44"/>
  <c r="V51" i="44" s="1"/>
  <c r="G53" i="44"/>
  <c r="M53" i="44" s="1"/>
  <c r="M51" i="44" s="1"/>
  <c r="I53" i="44"/>
  <c r="I51" i="44" s="1"/>
  <c r="K53" i="44"/>
  <c r="K51" i="44" s="1"/>
  <c r="O53" i="44"/>
  <c r="Q53" i="44"/>
  <c r="V53" i="44"/>
  <c r="G54" i="44"/>
  <c r="I54" i="44"/>
  <c r="K54" i="44"/>
  <c r="M54" i="44"/>
  <c r="O54" i="44"/>
  <c r="O51" i="44" s="1"/>
  <c r="Q54" i="44"/>
  <c r="V54" i="44"/>
  <c r="G56" i="44"/>
  <c r="I56" i="44"/>
  <c r="I55" i="44" s="1"/>
  <c r="K56" i="44"/>
  <c r="K55" i="44" s="1"/>
  <c r="M56" i="44"/>
  <c r="O56" i="44"/>
  <c r="O55" i="44" s="1"/>
  <c r="Q56" i="44"/>
  <c r="Q55" i="44" s="1"/>
  <c r="V56" i="44"/>
  <c r="G57" i="44"/>
  <c r="I57" i="44"/>
  <c r="K57" i="44"/>
  <c r="M57" i="44"/>
  <c r="O57" i="44"/>
  <c r="Q57" i="44"/>
  <c r="V57" i="44"/>
  <c r="V55" i="44" s="1"/>
  <c r="G58" i="44"/>
  <c r="I58" i="44"/>
  <c r="K58" i="44"/>
  <c r="M58" i="44"/>
  <c r="O58" i="44"/>
  <c r="Q58" i="44"/>
  <c r="V58" i="44"/>
  <c r="G59" i="44"/>
  <c r="I59" i="44"/>
  <c r="K59" i="44"/>
  <c r="M59" i="44"/>
  <c r="O59" i="44"/>
  <c r="Q59" i="44"/>
  <c r="V59" i="44"/>
  <c r="G60" i="44"/>
  <c r="M60" i="44" s="1"/>
  <c r="I60" i="44"/>
  <c r="K60" i="44"/>
  <c r="O60" i="44"/>
  <c r="Q60" i="44"/>
  <c r="V60" i="44"/>
  <c r="G61" i="44"/>
  <c r="I61" i="44"/>
  <c r="K61" i="44"/>
  <c r="M61" i="44"/>
  <c r="O61" i="44"/>
  <c r="Q61" i="44"/>
  <c r="V61" i="44"/>
  <c r="G62" i="44"/>
  <c r="I62" i="44"/>
  <c r="K62" i="44"/>
  <c r="M62" i="44"/>
  <c r="O62" i="44"/>
  <c r="Q62" i="44"/>
  <c r="V62" i="44"/>
  <c r="G63" i="44"/>
  <c r="I63" i="44"/>
  <c r="K63" i="44"/>
  <c r="M63" i="44"/>
  <c r="O63" i="44"/>
  <c r="Q63" i="44"/>
  <c r="V63" i="44"/>
  <c r="G64" i="44"/>
  <c r="I64" i="44"/>
  <c r="K64" i="44"/>
  <c r="M64" i="44"/>
  <c r="O64" i="44"/>
  <c r="Q64" i="44"/>
  <c r="V64" i="44"/>
  <c r="G65" i="44"/>
  <c r="M65" i="44" s="1"/>
  <c r="I65" i="44"/>
  <c r="K65" i="44"/>
  <c r="O65" i="44"/>
  <c r="Q65" i="44"/>
  <c r="V65" i="44"/>
  <c r="G66" i="44"/>
  <c r="I66" i="44"/>
  <c r="K66" i="44"/>
  <c r="M66" i="44"/>
  <c r="O66" i="44"/>
  <c r="Q66" i="44"/>
  <c r="V66" i="44"/>
  <c r="G67" i="44"/>
  <c r="M67" i="44" s="1"/>
  <c r="I67" i="44"/>
  <c r="K67" i="44"/>
  <c r="O67" i="44"/>
  <c r="Q67" i="44"/>
  <c r="V67" i="44"/>
  <c r="G68" i="44"/>
  <c r="I68" i="44"/>
  <c r="K68" i="44"/>
  <c r="M68" i="44"/>
  <c r="O68" i="44"/>
  <c r="Q68" i="44"/>
  <c r="V68" i="44"/>
  <c r="G69" i="44"/>
  <c r="I69" i="44"/>
  <c r="K69" i="44"/>
  <c r="M69" i="44"/>
  <c r="O69" i="44"/>
  <c r="Q69" i="44"/>
  <c r="V69" i="44"/>
  <c r="G70" i="44"/>
  <c r="I70" i="44"/>
  <c r="K70" i="44"/>
  <c r="M70" i="44"/>
  <c r="O70" i="44"/>
  <c r="Q70" i="44"/>
  <c r="V70" i="44"/>
  <c r="G72" i="44"/>
  <c r="M72" i="44" s="1"/>
  <c r="M71" i="44" s="1"/>
  <c r="I72" i="44"/>
  <c r="I71" i="44" s="1"/>
  <c r="K72" i="44"/>
  <c r="O72" i="44"/>
  <c r="Q72" i="44"/>
  <c r="V72" i="44"/>
  <c r="G73" i="44"/>
  <c r="I73" i="44"/>
  <c r="K73" i="44"/>
  <c r="K71" i="44" s="1"/>
  <c r="M73" i="44"/>
  <c r="O73" i="44"/>
  <c r="Q73" i="44"/>
  <c r="Q71" i="44" s="1"/>
  <c r="V73" i="44"/>
  <c r="V71" i="44" s="1"/>
  <c r="G74" i="44"/>
  <c r="I74" i="44"/>
  <c r="K74" i="44"/>
  <c r="M74" i="44"/>
  <c r="O74" i="44"/>
  <c r="Q74" i="44"/>
  <c r="V74" i="44"/>
  <c r="G75" i="44"/>
  <c r="I75" i="44"/>
  <c r="K75" i="44"/>
  <c r="M75" i="44"/>
  <c r="O75" i="44"/>
  <c r="O71" i="44" s="1"/>
  <c r="Q75" i="44"/>
  <c r="V75" i="44"/>
  <c r="G76" i="44"/>
  <c r="I76" i="44"/>
  <c r="K76" i="44"/>
  <c r="M76" i="44"/>
  <c r="O76" i="44"/>
  <c r="Q76" i="44"/>
  <c r="V76" i="44"/>
  <c r="I77" i="44"/>
  <c r="G78" i="44"/>
  <c r="I78" i="44"/>
  <c r="K78" i="44"/>
  <c r="M78" i="44"/>
  <c r="O78" i="44"/>
  <c r="O77" i="44" s="1"/>
  <c r="Q78" i="44"/>
  <c r="Q77" i="44" s="1"/>
  <c r="V78" i="44"/>
  <c r="V77" i="44" s="1"/>
  <c r="G80" i="44"/>
  <c r="M80" i="44" s="1"/>
  <c r="I80" i="44"/>
  <c r="K80" i="44"/>
  <c r="O80" i="44"/>
  <c r="Q80" i="44"/>
  <c r="V80" i="44"/>
  <c r="G82" i="44"/>
  <c r="I82" i="44"/>
  <c r="K82" i="44"/>
  <c r="M82" i="44"/>
  <c r="O82" i="44"/>
  <c r="Q82" i="44"/>
  <c r="V82" i="44"/>
  <c r="G83" i="44"/>
  <c r="I83" i="44"/>
  <c r="K83" i="44"/>
  <c r="M83" i="44"/>
  <c r="O83" i="44"/>
  <c r="Q83" i="44"/>
  <c r="V83" i="44"/>
  <c r="G85" i="44"/>
  <c r="I85" i="44"/>
  <c r="K85" i="44"/>
  <c r="K77" i="44" s="1"/>
  <c r="M85" i="44"/>
  <c r="O85" i="44"/>
  <c r="Q85" i="44"/>
  <c r="V85" i="44"/>
  <c r="G86" i="44"/>
  <c r="I86" i="44"/>
  <c r="K86" i="44"/>
  <c r="M86" i="44"/>
  <c r="O86" i="44"/>
  <c r="Q86" i="44"/>
  <c r="V86" i="44"/>
  <c r="G87" i="44"/>
  <c r="M87" i="44" s="1"/>
  <c r="I87" i="44"/>
  <c r="K87" i="44"/>
  <c r="O87" i="44"/>
  <c r="Q87" i="44"/>
  <c r="V87" i="44"/>
  <c r="G88" i="44"/>
  <c r="I88" i="44"/>
  <c r="K88" i="44"/>
  <c r="M88" i="44"/>
  <c r="O88" i="44"/>
  <c r="Q88" i="44"/>
  <c r="V88" i="44"/>
  <c r="G89" i="44"/>
  <c r="I89" i="44"/>
  <c r="K89" i="44"/>
  <c r="M89" i="44"/>
  <c r="O89" i="44"/>
  <c r="Q89" i="44"/>
  <c r="V89" i="44"/>
  <c r="G90" i="44"/>
  <c r="I90" i="44"/>
  <c r="K90" i="44"/>
  <c r="M90" i="44"/>
  <c r="O90" i="44"/>
  <c r="Q90" i="44"/>
  <c r="V90" i="44"/>
  <c r="G92" i="44"/>
  <c r="M92" i="44" s="1"/>
  <c r="I92" i="44"/>
  <c r="I91" i="44" s="1"/>
  <c r="K92" i="44"/>
  <c r="K91" i="44" s="1"/>
  <c r="O92" i="44"/>
  <c r="Q92" i="44"/>
  <c r="V92" i="44"/>
  <c r="G93" i="44"/>
  <c r="I93" i="44"/>
  <c r="K93" i="44"/>
  <c r="M93" i="44"/>
  <c r="O93" i="44"/>
  <c r="O91" i="44" s="1"/>
  <c r="Q93" i="44"/>
  <c r="V93" i="44"/>
  <c r="V91" i="44" s="1"/>
  <c r="G94" i="44"/>
  <c r="M94" i="44" s="1"/>
  <c r="I94" i="44"/>
  <c r="K94" i="44"/>
  <c r="O94" i="44"/>
  <c r="Q94" i="44"/>
  <c r="V94" i="44"/>
  <c r="G95" i="44"/>
  <c r="I95" i="44"/>
  <c r="K95" i="44"/>
  <c r="M95" i="44"/>
  <c r="O95" i="44"/>
  <c r="Q95" i="44"/>
  <c r="Q91" i="44" s="1"/>
  <c r="V95" i="44"/>
  <c r="G96" i="44"/>
  <c r="I96" i="44"/>
  <c r="K96" i="44"/>
  <c r="M96" i="44"/>
  <c r="O96" i="44"/>
  <c r="Q96" i="44"/>
  <c r="V96" i="44"/>
  <c r="G97" i="44"/>
  <c r="I97" i="44"/>
  <c r="K97" i="44"/>
  <c r="M97" i="44"/>
  <c r="O97" i="44"/>
  <c r="Q97" i="44"/>
  <c r="V97" i="44"/>
  <c r="G98" i="44"/>
  <c r="I98" i="44"/>
  <c r="K98" i="44"/>
  <c r="M98" i="44"/>
  <c r="O98" i="44"/>
  <c r="Q98" i="44"/>
  <c r="V98" i="44"/>
  <c r="G99" i="44"/>
  <c r="M99" i="44" s="1"/>
  <c r="I99" i="44"/>
  <c r="K99" i="44"/>
  <c r="O99" i="44"/>
  <c r="Q99" i="44"/>
  <c r="V99" i="44"/>
  <c r="G100" i="44"/>
  <c r="I100" i="44"/>
  <c r="K100" i="44"/>
  <c r="M100" i="44"/>
  <c r="O100" i="44"/>
  <c r="Q100" i="44"/>
  <c r="V100" i="44"/>
  <c r="G101" i="44"/>
  <c r="I101" i="44"/>
  <c r="K101" i="44"/>
  <c r="M101" i="44"/>
  <c r="O101" i="44"/>
  <c r="Q101" i="44"/>
  <c r="V101" i="44"/>
  <c r="G102" i="44"/>
  <c r="I102" i="44"/>
  <c r="K102" i="44"/>
  <c r="M102" i="44"/>
  <c r="O102" i="44"/>
  <c r="Q102" i="44"/>
  <c r="V102" i="44"/>
  <c r="Q103" i="44"/>
  <c r="G104" i="44"/>
  <c r="M104" i="44" s="1"/>
  <c r="M103" i="44" s="1"/>
  <c r="I104" i="44"/>
  <c r="I103" i="44" s="1"/>
  <c r="K104" i="44"/>
  <c r="K103" i="44" s="1"/>
  <c r="O104" i="44"/>
  <c r="Q104" i="44"/>
  <c r="V104" i="44"/>
  <c r="G105" i="44"/>
  <c r="I105" i="44"/>
  <c r="K105" i="44"/>
  <c r="M105" i="44"/>
  <c r="O105" i="44"/>
  <c r="O103" i="44" s="1"/>
  <c r="Q105" i="44"/>
  <c r="V105" i="44"/>
  <c r="V103" i="44" s="1"/>
  <c r="G106" i="44"/>
  <c r="M106" i="44" s="1"/>
  <c r="I106" i="44"/>
  <c r="K106" i="44"/>
  <c r="O106" i="44"/>
  <c r="Q106" i="44"/>
  <c r="V106" i="44"/>
  <c r="I107" i="44"/>
  <c r="O107" i="44"/>
  <c r="Q107" i="44"/>
  <c r="G108" i="44"/>
  <c r="I108" i="44"/>
  <c r="K108" i="44"/>
  <c r="M108" i="44"/>
  <c r="O108" i="44"/>
  <c r="Q108" i="44"/>
  <c r="V108" i="44"/>
  <c r="V107" i="44" s="1"/>
  <c r="G110" i="44"/>
  <c r="G107" i="44" s="1"/>
  <c r="I110" i="44"/>
  <c r="K110" i="44"/>
  <c r="K107" i="44" s="1"/>
  <c r="M110" i="44"/>
  <c r="M107" i="44" s="1"/>
  <c r="O110" i="44"/>
  <c r="Q110" i="44"/>
  <c r="V110" i="44"/>
  <c r="O111" i="44"/>
  <c r="G112" i="44"/>
  <c r="M112" i="44" s="1"/>
  <c r="M111" i="44" s="1"/>
  <c r="I112" i="44"/>
  <c r="I111" i="44" s="1"/>
  <c r="K112" i="44"/>
  <c r="O112" i="44"/>
  <c r="Q112" i="44"/>
  <c r="V112" i="44"/>
  <c r="G114" i="44"/>
  <c r="I114" i="44"/>
  <c r="K114" i="44"/>
  <c r="K111" i="44" s="1"/>
  <c r="M114" i="44"/>
  <c r="O114" i="44"/>
  <c r="Q114" i="44"/>
  <c r="Q111" i="44" s="1"/>
  <c r="V114" i="44"/>
  <c r="V111" i="44" s="1"/>
  <c r="G116" i="44"/>
  <c r="I116" i="44"/>
  <c r="K116" i="44"/>
  <c r="M116" i="44"/>
  <c r="O116" i="44"/>
  <c r="Q116" i="44"/>
  <c r="V116" i="44"/>
  <c r="G117" i="44"/>
  <c r="O117" i="44"/>
  <c r="G118" i="44"/>
  <c r="I118" i="44"/>
  <c r="K118" i="44"/>
  <c r="M118" i="44"/>
  <c r="O118" i="44"/>
  <c r="Q118" i="44"/>
  <c r="Q117" i="44" s="1"/>
  <c r="V118" i="44"/>
  <c r="V117" i="44" s="1"/>
  <c r="G119" i="44"/>
  <c r="M119" i="44" s="1"/>
  <c r="M117" i="44" s="1"/>
  <c r="I119" i="44"/>
  <c r="I117" i="44" s="1"/>
  <c r="K119" i="44"/>
  <c r="K117" i="44" s="1"/>
  <c r="O119" i="44"/>
  <c r="Q119" i="44"/>
  <c r="V119" i="44"/>
  <c r="G121" i="44"/>
  <c r="I121" i="44"/>
  <c r="K121" i="44"/>
  <c r="M121" i="44"/>
  <c r="O121" i="44"/>
  <c r="Q121" i="44"/>
  <c r="V121" i="44"/>
  <c r="G122" i="44"/>
  <c r="V122" i="44"/>
  <c r="G123" i="44"/>
  <c r="I123" i="44"/>
  <c r="I122" i="44" s="1"/>
  <c r="K123" i="44"/>
  <c r="K122" i="44" s="1"/>
  <c r="M123" i="44"/>
  <c r="M122" i="44" s="1"/>
  <c r="O123" i="44"/>
  <c r="O122" i="44" s="1"/>
  <c r="Q123" i="44"/>
  <c r="Q122" i="44" s="1"/>
  <c r="V123" i="44"/>
  <c r="AE125" i="44"/>
  <c r="G30" i="43"/>
  <c r="G9" i="43"/>
  <c r="G8" i="43" s="1"/>
  <c r="I9" i="43"/>
  <c r="I8" i="43" s="1"/>
  <c r="K9" i="43"/>
  <c r="K8" i="43" s="1"/>
  <c r="M9" i="43"/>
  <c r="O9" i="43"/>
  <c r="O8" i="43" s="1"/>
  <c r="Q9" i="43"/>
  <c r="V9" i="43"/>
  <c r="G10" i="43"/>
  <c r="I10" i="43"/>
  <c r="K10" i="43"/>
  <c r="M10" i="43"/>
  <c r="O10" i="43"/>
  <c r="Q10" i="43"/>
  <c r="Q8" i="43" s="1"/>
  <c r="V10" i="43"/>
  <c r="V8" i="43" s="1"/>
  <c r="G11" i="43"/>
  <c r="M11" i="43" s="1"/>
  <c r="I11" i="43"/>
  <c r="K11" i="43"/>
  <c r="O11" i="43"/>
  <c r="Q11" i="43"/>
  <c r="V11" i="43"/>
  <c r="G12" i="43"/>
  <c r="I12" i="43"/>
  <c r="K12" i="43"/>
  <c r="M12" i="43"/>
  <c r="O12" i="43"/>
  <c r="Q12" i="43"/>
  <c r="V12" i="43"/>
  <c r="G13" i="43"/>
  <c r="M13" i="43" s="1"/>
  <c r="I13" i="43"/>
  <c r="K13" i="43"/>
  <c r="O13" i="43"/>
  <c r="Q13" i="43"/>
  <c r="V13" i="43"/>
  <c r="G14" i="43"/>
  <c r="I14" i="43"/>
  <c r="K14" i="43"/>
  <c r="M14" i="43"/>
  <c r="O14" i="43"/>
  <c r="Q14" i="43"/>
  <c r="V14" i="43"/>
  <c r="G15" i="43"/>
  <c r="I15" i="43"/>
  <c r="K15" i="43"/>
  <c r="M15" i="43"/>
  <c r="O15" i="43"/>
  <c r="Q15" i="43"/>
  <c r="V15" i="43"/>
  <c r="G16" i="43"/>
  <c r="I16" i="43"/>
  <c r="K16" i="43"/>
  <c r="M16" i="43"/>
  <c r="O16" i="43"/>
  <c r="Q16" i="43"/>
  <c r="V16" i="43"/>
  <c r="G17" i="43"/>
  <c r="I17" i="43"/>
  <c r="K17" i="43"/>
  <c r="M17" i="43"/>
  <c r="O17" i="43"/>
  <c r="Q17" i="43"/>
  <c r="V17" i="43"/>
  <c r="G18" i="43"/>
  <c r="M18" i="43" s="1"/>
  <c r="I18" i="43"/>
  <c r="K18" i="43"/>
  <c r="O18" i="43"/>
  <c r="Q18" i="43"/>
  <c r="V18" i="43"/>
  <c r="G19" i="43"/>
  <c r="I19" i="43"/>
  <c r="K19" i="43"/>
  <c r="M19" i="43"/>
  <c r="O19" i="43"/>
  <c r="Q19" i="43"/>
  <c r="V19" i="43"/>
  <c r="Q20" i="43"/>
  <c r="V20" i="43"/>
  <c r="G21" i="43"/>
  <c r="G20" i="43" s="1"/>
  <c r="I21" i="43"/>
  <c r="I20" i="43" s="1"/>
  <c r="K21" i="43"/>
  <c r="K20" i="43" s="1"/>
  <c r="M21" i="43"/>
  <c r="M20" i="43" s="1"/>
  <c r="O21" i="43"/>
  <c r="O20" i="43" s="1"/>
  <c r="Q21" i="43"/>
  <c r="V21" i="43"/>
  <c r="O22" i="43"/>
  <c r="Q22" i="43"/>
  <c r="V22" i="43"/>
  <c r="G23" i="43"/>
  <c r="M23" i="43" s="1"/>
  <c r="M22" i="43" s="1"/>
  <c r="I23" i="43"/>
  <c r="I22" i="43" s="1"/>
  <c r="K23" i="43"/>
  <c r="K22" i="43" s="1"/>
  <c r="O23" i="43"/>
  <c r="Q23" i="43"/>
  <c r="V23" i="43"/>
  <c r="V24" i="43"/>
  <c r="G25" i="43"/>
  <c r="M25" i="43" s="1"/>
  <c r="M24" i="43" s="1"/>
  <c r="I25" i="43"/>
  <c r="K25" i="43"/>
  <c r="O25" i="43"/>
  <c r="Q25" i="43"/>
  <c r="V25" i="43"/>
  <c r="G26" i="43"/>
  <c r="I26" i="43"/>
  <c r="I24" i="43" s="1"/>
  <c r="K26" i="43"/>
  <c r="K24" i="43" s="1"/>
  <c r="M26" i="43"/>
  <c r="O26" i="43"/>
  <c r="O24" i="43" s="1"/>
  <c r="Q26" i="43"/>
  <c r="Q24" i="43" s="1"/>
  <c r="V26" i="43"/>
  <c r="G28" i="43"/>
  <c r="I28" i="43"/>
  <c r="K28" i="43"/>
  <c r="M28" i="43"/>
  <c r="O28" i="43"/>
  <c r="Q28" i="43"/>
  <c r="V28" i="43"/>
  <c r="AE30" i="43"/>
  <c r="G55" i="42"/>
  <c r="BA33" i="42"/>
  <c r="BA31" i="42"/>
  <c r="BA29" i="42"/>
  <c r="G9" i="42"/>
  <c r="M9" i="42" s="1"/>
  <c r="I9" i="42"/>
  <c r="I8" i="42" s="1"/>
  <c r="K9" i="42"/>
  <c r="O9" i="42"/>
  <c r="Q9" i="42"/>
  <c r="V9" i="42"/>
  <c r="G10" i="42"/>
  <c r="I10" i="42"/>
  <c r="K10" i="42"/>
  <c r="K8" i="42" s="1"/>
  <c r="M10" i="42"/>
  <c r="O10" i="42"/>
  <c r="O8" i="42" s="1"/>
  <c r="Q10" i="42"/>
  <c r="Q8" i="42" s="1"/>
  <c r="V10" i="42"/>
  <c r="V8" i="42" s="1"/>
  <c r="G11" i="42"/>
  <c r="I11" i="42"/>
  <c r="K11" i="42"/>
  <c r="M11" i="42"/>
  <c r="O11" i="42"/>
  <c r="Q11" i="42"/>
  <c r="V11" i="42"/>
  <c r="G12" i="42"/>
  <c r="I12" i="42"/>
  <c r="K12" i="42"/>
  <c r="M12" i="42"/>
  <c r="O12" i="42"/>
  <c r="Q12" i="42"/>
  <c r="V12" i="42"/>
  <c r="G13" i="42"/>
  <c r="I13" i="42"/>
  <c r="K13" i="42"/>
  <c r="M13" i="42"/>
  <c r="O13" i="42"/>
  <c r="Q13" i="42"/>
  <c r="V13" i="42"/>
  <c r="G14" i="42"/>
  <c r="M14" i="42" s="1"/>
  <c r="I14" i="42"/>
  <c r="K14" i="42"/>
  <c r="O14" i="42"/>
  <c r="Q14" i="42"/>
  <c r="V14" i="42"/>
  <c r="G15" i="42"/>
  <c r="I15" i="42"/>
  <c r="K15" i="42"/>
  <c r="M15" i="42"/>
  <c r="O15" i="42"/>
  <c r="Q15" i="42"/>
  <c r="V15" i="42"/>
  <c r="G16" i="42"/>
  <c r="M16" i="42" s="1"/>
  <c r="I16" i="42"/>
  <c r="K16" i="42"/>
  <c r="O16" i="42"/>
  <c r="Q16" i="42"/>
  <c r="V16" i="42"/>
  <c r="G17" i="42"/>
  <c r="I17" i="42"/>
  <c r="K17" i="42"/>
  <c r="M17" i="42"/>
  <c r="O17" i="42"/>
  <c r="Q17" i="42"/>
  <c r="V17" i="42"/>
  <c r="G18" i="42"/>
  <c r="M18" i="42" s="1"/>
  <c r="I18" i="42"/>
  <c r="K18" i="42"/>
  <c r="O18" i="42"/>
  <c r="Q18" i="42"/>
  <c r="V18" i="42"/>
  <c r="G19" i="42"/>
  <c r="I19" i="42"/>
  <c r="K19" i="42"/>
  <c r="M19" i="42"/>
  <c r="O19" i="42"/>
  <c r="Q19" i="42"/>
  <c r="V19" i="42"/>
  <c r="G21" i="42"/>
  <c r="M21" i="42" s="1"/>
  <c r="M20" i="42" s="1"/>
  <c r="I21" i="42"/>
  <c r="I20" i="42" s="1"/>
  <c r="K21" i="42"/>
  <c r="O21" i="42"/>
  <c r="Q21" i="42"/>
  <c r="V21" i="42"/>
  <c r="G22" i="42"/>
  <c r="I22" i="42"/>
  <c r="K22" i="42"/>
  <c r="K20" i="42" s="1"/>
  <c r="M22" i="42"/>
  <c r="O22" i="42"/>
  <c r="O20" i="42" s="1"/>
  <c r="Q22" i="42"/>
  <c r="Q20" i="42" s="1"/>
  <c r="V22" i="42"/>
  <c r="V20" i="42" s="1"/>
  <c r="G23" i="42"/>
  <c r="I23" i="42"/>
  <c r="K23" i="42"/>
  <c r="M23" i="42"/>
  <c r="O23" i="42"/>
  <c r="Q23" i="42"/>
  <c r="V23" i="42"/>
  <c r="G24" i="42"/>
  <c r="I24" i="42"/>
  <c r="K24" i="42"/>
  <c r="M24" i="42"/>
  <c r="O24" i="42"/>
  <c r="Q24" i="42"/>
  <c r="V24" i="42"/>
  <c r="G25" i="42"/>
  <c r="I25" i="42"/>
  <c r="K25" i="42"/>
  <c r="M25" i="42"/>
  <c r="O25" i="42"/>
  <c r="Q25" i="42"/>
  <c r="V25" i="42"/>
  <c r="G26" i="42"/>
  <c r="M26" i="42" s="1"/>
  <c r="I26" i="42"/>
  <c r="K26" i="42"/>
  <c r="O26" i="42"/>
  <c r="Q26" i="42"/>
  <c r="V26" i="42"/>
  <c r="V27" i="42"/>
  <c r="G28" i="42"/>
  <c r="M28" i="42" s="1"/>
  <c r="M27" i="42" s="1"/>
  <c r="I28" i="42"/>
  <c r="K28" i="42"/>
  <c r="O28" i="42"/>
  <c r="Q28" i="42"/>
  <c r="V28" i="42"/>
  <c r="G30" i="42"/>
  <c r="I30" i="42"/>
  <c r="I27" i="42" s="1"/>
  <c r="K30" i="42"/>
  <c r="K27" i="42" s="1"/>
  <c r="M30" i="42"/>
  <c r="O30" i="42"/>
  <c r="O27" i="42" s="1"/>
  <c r="Q30" i="42"/>
  <c r="Q27" i="42" s="1"/>
  <c r="V30" i="42"/>
  <c r="G32" i="42"/>
  <c r="I32" i="42"/>
  <c r="K32" i="42"/>
  <c r="M32" i="42"/>
  <c r="O32" i="42"/>
  <c r="Q32" i="42"/>
  <c r="V32" i="42"/>
  <c r="G34" i="42"/>
  <c r="I34" i="42"/>
  <c r="K34" i="42"/>
  <c r="M34" i="42"/>
  <c r="O34" i="42"/>
  <c r="Q34" i="42"/>
  <c r="V34" i="42"/>
  <c r="G35" i="42"/>
  <c r="M35" i="42" s="1"/>
  <c r="I35" i="42"/>
  <c r="K35" i="42"/>
  <c r="O35" i="42"/>
  <c r="Q35" i="42"/>
  <c r="V35" i="42"/>
  <c r="G36" i="42"/>
  <c r="M36" i="42" s="1"/>
  <c r="I36" i="42"/>
  <c r="K36" i="42"/>
  <c r="O36" i="42"/>
  <c r="Q36" i="42"/>
  <c r="V36" i="42"/>
  <c r="G37" i="42"/>
  <c r="I37" i="42"/>
  <c r="K37" i="42"/>
  <c r="M37" i="42"/>
  <c r="O37" i="42"/>
  <c r="Q37" i="42"/>
  <c r="V37" i="42"/>
  <c r="G39" i="42"/>
  <c r="G38" i="42" s="1"/>
  <c r="I39" i="42"/>
  <c r="I38" i="42" s="1"/>
  <c r="K39" i="42"/>
  <c r="K38" i="42" s="1"/>
  <c r="M39" i="42"/>
  <c r="O39" i="42"/>
  <c r="O38" i="42" s="1"/>
  <c r="Q39" i="42"/>
  <c r="V39" i="42"/>
  <c r="G40" i="42"/>
  <c r="I40" i="42"/>
  <c r="K40" i="42"/>
  <c r="M40" i="42"/>
  <c r="O40" i="42"/>
  <c r="Q40" i="42"/>
  <c r="Q38" i="42" s="1"/>
  <c r="V40" i="42"/>
  <c r="V38" i="42" s="1"/>
  <c r="G41" i="42"/>
  <c r="M41" i="42" s="1"/>
  <c r="I41" i="42"/>
  <c r="K41" i="42"/>
  <c r="O41" i="42"/>
  <c r="Q41" i="42"/>
  <c r="V41" i="42"/>
  <c r="G42" i="42"/>
  <c r="I42" i="42"/>
  <c r="K42" i="42"/>
  <c r="M42" i="42"/>
  <c r="O42" i="42"/>
  <c r="Q42" i="42"/>
  <c r="V42" i="42"/>
  <c r="G43" i="42"/>
  <c r="M43" i="42" s="1"/>
  <c r="I43" i="42"/>
  <c r="K43" i="42"/>
  <c r="O43" i="42"/>
  <c r="Q43" i="42"/>
  <c r="V43" i="42"/>
  <c r="G44" i="42"/>
  <c r="I44" i="42"/>
  <c r="K44" i="42"/>
  <c r="M44" i="42"/>
  <c r="O44" i="42"/>
  <c r="Q44" i="42"/>
  <c r="V44" i="42"/>
  <c r="G45" i="42"/>
  <c r="I45" i="42"/>
  <c r="K45" i="42"/>
  <c r="M45" i="42"/>
  <c r="O45" i="42"/>
  <c r="Q45" i="42"/>
  <c r="V45" i="42"/>
  <c r="G46" i="42"/>
  <c r="I46" i="42"/>
  <c r="K46" i="42"/>
  <c r="M46" i="42"/>
  <c r="O46" i="42"/>
  <c r="Q46" i="42"/>
  <c r="V46" i="42"/>
  <c r="G47" i="42"/>
  <c r="M47" i="42" s="1"/>
  <c r="I47" i="42"/>
  <c r="K47" i="42"/>
  <c r="O47" i="42"/>
  <c r="Q47" i="42"/>
  <c r="V47" i="42"/>
  <c r="G48" i="42"/>
  <c r="M48" i="42" s="1"/>
  <c r="I48" i="42"/>
  <c r="K48" i="42"/>
  <c r="O48" i="42"/>
  <c r="Q48" i="42"/>
  <c r="V48" i="42"/>
  <c r="G49" i="42"/>
  <c r="I49" i="42"/>
  <c r="K49" i="42"/>
  <c r="M49" i="42"/>
  <c r="O49" i="42"/>
  <c r="Q49" i="42"/>
  <c r="V49" i="42"/>
  <c r="G50" i="42"/>
  <c r="I50" i="42"/>
  <c r="K50" i="42"/>
  <c r="M50" i="42"/>
  <c r="O50" i="42"/>
  <c r="Q50" i="42"/>
  <c r="V50" i="42"/>
  <c r="G51" i="42"/>
  <c r="I51" i="42"/>
  <c r="K51" i="42"/>
  <c r="M51" i="42"/>
  <c r="O51" i="42"/>
  <c r="Q51" i="42"/>
  <c r="V51" i="42"/>
  <c r="G52" i="42"/>
  <c r="I52" i="42"/>
  <c r="K52" i="42"/>
  <c r="M52" i="42"/>
  <c r="O52" i="42"/>
  <c r="Q52" i="42"/>
  <c r="V52" i="42"/>
  <c r="G53" i="42"/>
  <c r="M53" i="42" s="1"/>
  <c r="I53" i="42"/>
  <c r="K53" i="42"/>
  <c r="O53" i="42"/>
  <c r="Q53" i="42"/>
  <c r="V53" i="42"/>
  <c r="AE55" i="42"/>
  <c r="G54" i="41"/>
  <c r="G9" i="41"/>
  <c r="G8" i="41" s="1"/>
  <c r="I9" i="41"/>
  <c r="I8" i="41" s="1"/>
  <c r="K9" i="41"/>
  <c r="K8" i="41" s="1"/>
  <c r="M9" i="41"/>
  <c r="O9" i="41"/>
  <c r="O8" i="41" s="1"/>
  <c r="Q9" i="41"/>
  <c r="V9" i="41"/>
  <c r="G12" i="41"/>
  <c r="I12" i="41"/>
  <c r="K12" i="41"/>
  <c r="M12" i="41"/>
  <c r="O12" i="41"/>
  <c r="Q12" i="41"/>
  <c r="Q8" i="41" s="1"/>
  <c r="V12" i="41"/>
  <c r="V8" i="41" s="1"/>
  <c r="G15" i="41"/>
  <c r="M15" i="41" s="1"/>
  <c r="I15" i="41"/>
  <c r="K15" i="41"/>
  <c r="O15" i="41"/>
  <c r="Q15" i="41"/>
  <c r="V15" i="41"/>
  <c r="G18" i="41"/>
  <c r="I18" i="41"/>
  <c r="K18" i="41"/>
  <c r="M18" i="41"/>
  <c r="O18" i="41"/>
  <c r="Q18" i="41"/>
  <c r="V18" i="41"/>
  <c r="G19" i="41"/>
  <c r="M19" i="41" s="1"/>
  <c r="I19" i="41"/>
  <c r="K19" i="41"/>
  <c r="O19" i="41"/>
  <c r="Q19" i="41"/>
  <c r="V19" i="41"/>
  <c r="G20" i="41"/>
  <c r="I20" i="41"/>
  <c r="K20" i="41"/>
  <c r="M20" i="41"/>
  <c r="O20" i="41"/>
  <c r="Q20" i="41"/>
  <c r="V20" i="41"/>
  <c r="G21" i="41"/>
  <c r="I21" i="41"/>
  <c r="K21" i="41"/>
  <c r="M21" i="41"/>
  <c r="O21" i="41"/>
  <c r="Q21" i="41"/>
  <c r="V21" i="41"/>
  <c r="G22" i="41"/>
  <c r="I22" i="41"/>
  <c r="K22" i="41"/>
  <c r="M22" i="41"/>
  <c r="O22" i="41"/>
  <c r="Q22" i="41"/>
  <c r="V22" i="41"/>
  <c r="G23" i="41"/>
  <c r="I23" i="41"/>
  <c r="K23" i="41"/>
  <c r="M23" i="41"/>
  <c r="O23" i="41"/>
  <c r="Q23" i="41"/>
  <c r="V23" i="41"/>
  <c r="G24" i="41"/>
  <c r="M24" i="41" s="1"/>
  <c r="I24" i="41"/>
  <c r="K24" i="41"/>
  <c r="O24" i="41"/>
  <c r="Q24" i="41"/>
  <c r="V24" i="41"/>
  <c r="G25" i="41"/>
  <c r="I25" i="41"/>
  <c r="K25" i="41"/>
  <c r="M25" i="41"/>
  <c r="O25" i="41"/>
  <c r="Q25" i="41"/>
  <c r="V25" i="41"/>
  <c r="G26" i="41"/>
  <c r="I26" i="41"/>
  <c r="K26" i="41"/>
  <c r="M26" i="41"/>
  <c r="O26" i="41"/>
  <c r="Q26" i="41"/>
  <c r="V26" i="41"/>
  <c r="G27" i="41"/>
  <c r="I27" i="41"/>
  <c r="K27" i="41"/>
  <c r="M27" i="41"/>
  <c r="O27" i="41"/>
  <c r="Q27" i="41"/>
  <c r="V27" i="41"/>
  <c r="G28" i="41"/>
  <c r="I28" i="41"/>
  <c r="K28" i="41"/>
  <c r="M28" i="41"/>
  <c r="O28" i="41"/>
  <c r="Q28" i="41"/>
  <c r="V28" i="41"/>
  <c r="G29" i="41"/>
  <c r="M29" i="41" s="1"/>
  <c r="I29" i="41"/>
  <c r="K29" i="41"/>
  <c r="O29" i="41"/>
  <c r="Q29" i="41"/>
  <c r="V29" i="41"/>
  <c r="G30" i="41"/>
  <c r="I30" i="41"/>
  <c r="K30" i="41"/>
  <c r="M30" i="41"/>
  <c r="O30" i="41"/>
  <c r="Q30" i="41"/>
  <c r="V30" i="41"/>
  <c r="G31" i="41"/>
  <c r="M31" i="41" s="1"/>
  <c r="I31" i="41"/>
  <c r="K31" i="41"/>
  <c r="O31" i="41"/>
  <c r="Q31" i="41"/>
  <c r="V31" i="41"/>
  <c r="G32" i="41"/>
  <c r="I32" i="41"/>
  <c r="K32" i="41"/>
  <c r="M32" i="41"/>
  <c r="O32" i="41"/>
  <c r="Q32" i="41"/>
  <c r="V32" i="41"/>
  <c r="G33" i="41"/>
  <c r="I33" i="41"/>
  <c r="K33" i="41"/>
  <c r="M33" i="41"/>
  <c r="O33" i="41"/>
  <c r="Q33" i="41"/>
  <c r="V33" i="41"/>
  <c r="G34" i="41"/>
  <c r="I34" i="41"/>
  <c r="K34" i="41"/>
  <c r="M34" i="41"/>
  <c r="O34" i="41"/>
  <c r="Q34" i="41"/>
  <c r="V34" i="41"/>
  <c r="G35" i="41"/>
  <c r="I35" i="41"/>
  <c r="K35" i="41"/>
  <c r="M35" i="41"/>
  <c r="O35" i="41"/>
  <c r="Q35" i="41"/>
  <c r="V35" i="41"/>
  <c r="G36" i="41"/>
  <c r="M36" i="41" s="1"/>
  <c r="I36" i="41"/>
  <c r="K36" i="41"/>
  <c r="O36" i="41"/>
  <c r="Q36" i="41"/>
  <c r="V36" i="41"/>
  <c r="G37" i="41"/>
  <c r="I37" i="41"/>
  <c r="K37" i="41"/>
  <c r="M37" i="41"/>
  <c r="O37" i="41"/>
  <c r="Q37" i="41"/>
  <c r="V37" i="41"/>
  <c r="G38" i="41"/>
  <c r="I38" i="41"/>
  <c r="K38" i="41"/>
  <c r="M38" i="41"/>
  <c r="O38" i="41"/>
  <c r="Q38" i="41"/>
  <c r="V38" i="41"/>
  <c r="G39" i="41"/>
  <c r="I39" i="41"/>
  <c r="K39" i="41"/>
  <c r="M39" i="41"/>
  <c r="O39" i="41"/>
  <c r="Q39" i="41"/>
  <c r="V39" i="41"/>
  <c r="G40" i="41"/>
  <c r="I40" i="41"/>
  <c r="K40" i="41"/>
  <c r="M40" i="41"/>
  <c r="O40" i="41"/>
  <c r="Q40" i="41"/>
  <c r="V40" i="41"/>
  <c r="G41" i="41"/>
  <c r="I41" i="41"/>
  <c r="K41" i="41"/>
  <c r="G42" i="41"/>
  <c r="I42" i="41"/>
  <c r="K42" i="41"/>
  <c r="M42" i="41"/>
  <c r="O42" i="41"/>
  <c r="O41" i="41" s="1"/>
  <c r="Q42" i="41"/>
  <c r="Q41" i="41" s="1"/>
  <c r="V42" i="41"/>
  <c r="V41" i="41" s="1"/>
  <c r="G43" i="41"/>
  <c r="M43" i="41" s="1"/>
  <c r="I43" i="41"/>
  <c r="K43" i="41"/>
  <c r="O43" i="41"/>
  <c r="Q43" i="41"/>
  <c r="V43" i="41"/>
  <c r="G44" i="41"/>
  <c r="M44" i="41"/>
  <c r="O44" i="41"/>
  <c r="Q44" i="41"/>
  <c r="G45" i="41"/>
  <c r="I45" i="41"/>
  <c r="K45" i="41"/>
  <c r="M45" i="41"/>
  <c r="O45" i="41"/>
  <c r="Q45" i="41"/>
  <c r="V45" i="41"/>
  <c r="V44" i="41" s="1"/>
  <c r="G47" i="41"/>
  <c r="I47" i="41"/>
  <c r="I44" i="41" s="1"/>
  <c r="K47" i="41"/>
  <c r="K44" i="41" s="1"/>
  <c r="M47" i="41"/>
  <c r="O47" i="41"/>
  <c r="Q47" i="41"/>
  <c r="V47" i="41"/>
  <c r="V48" i="41"/>
  <c r="G49" i="41"/>
  <c r="M49" i="41" s="1"/>
  <c r="M48" i="41" s="1"/>
  <c r="I49" i="41"/>
  <c r="I48" i="41" s="1"/>
  <c r="K49" i="41"/>
  <c r="O49" i="41"/>
  <c r="Q49" i="41"/>
  <c r="V49" i="41"/>
  <c r="G50" i="41"/>
  <c r="I50" i="41"/>
  <c r="K50" i="41"/>
  <c r="K48" i="41" s="1"/>
  <c r="M50" i="41"/>
  <c r="O50" i="41"/>
  <c r="O48" i="41" s="1"/>
  <c r="Q50" i="41"/>
  <c r="Q48" i="41" s="1"/>
  <c r="V50" i="41"/>
  <c r="Q51" i="41"/>
  <c r="V51" i="41"/>
  <c r="G52" i="41"/>
  <c r="G51" i="41" s="1"/>
  <c r="I52" i="41"/>
  <c r="I51" i="41" s="1"/>
  <c r="K52" i="41"/>
  <c r="K51" i="41" s="1"/>
  <c r="M52" i="41"/>
  <c r="M51" i="41" s="1"/>
  <c r="O52" i="41"/>
  <c r="O51" i="41" s="1"/>
  <c r="Q52" i="41"/>
  <c r="V52" i="41"/>
  <c r="AE54" i="41"/>
  <c r="G126" i="40"/>
  <c r="Q8" i="40"/>
  <c r="V8" i="40"/>
  <c r="G9" i="40"/>
  <c r="G8" i="40" s="1"/>
  <c r="I9" i="40"/>
  <c r="I8" i="40" s="1"/>
  <c r="K9" i="40"/>
  <c r="K8" i="40" s="1"/>
  <c r="M9" i="40"/>
  <c r="M8" i="40" s="1"/>
  <c r="O9" i="40"/>
  <c r="O8" i="40" s="1"/>
  <c r="Q9" i="40"/>
  <c r="V9" i="40"/>
  <c r="G11" i="40"/>
  <c r="M11" i="40" s="1"/>
  <c r="M10" i="40" s="1"/>
  <c r="I11" i="40"/>
  <c r="I10" i="40" s="1"/>
  <c r="K11" i="40"/>
  <c r="K10" i="40" s="1"/>
  <c r="O11" i="40"/>
  <c r="Q11" i="40"/>
  <c r="V11" i="40"/>
  <c r="G12" i="40"/>
  <c r="I12" i="40"/>
  <c r="K12" i="40"/>
  <c r="M12" i="40"/>
  <c r="O12" i="40"/>
  <c r="O10" i="40" s="1"/>
  <c r="Q12" i="40"/>
  <c r="Q10" i="40" s="1"/>
  <c r="V12" i="40"/>
  <c r="V10" i="40" s="1"/>
  <c r="G14" i="40"/>
  <c r="V14" i="40"/>
  <c r="G15" i="40"/>
  <c r="I15" i="40"/>
  <c r="I14" i="40" s="1"/>
  <c r="K15" i="40"/>
  <c r="K14" i="40" s="1"/>
  <c r="M15" i="40"/>
  <c r="M14" i="40" s="1"/>
  <c r="O15" i="40"/>
  <c r="O14" i="40" s="1"/>
  <c r="Q15" i="40"/>
  <c r="Q14" i="40" s="1"/>
  <c r="V15" i="40"/>
  <c r="G17" i="40"/>
  <c r="G16" i="40" s="1"/>
  <c r="I17" i="40"/>
  <c r="I16" i="40" s="1"/>
  <c r="K17" i="40"/>
  <c r="K16" i="40" s="1"/>
  <c r="M17" i="40"/>
  <c r="M16" i="40" s="1"/>
  <c r="O17" i="40"/>
  <c r="Q17" i="40"/>
  <c r="V17" i="40"/>
  <c r="G18" i="40"/>
  <c r="I18" i="40"/>
  <c r="K18" i="40"/>
  <c r="M18" i="40"/>
  <c r="O18" i="40"/>
  <c r="O16" i="40" s="1"/>
  <c r="Q18" i="40"/>
  <c r="Q16" i="40" s="1"/>
  <c r="V18" i="40"/>
  <c r="V16" i="40" s="1"/>
  <c r="G20" i="40"/>
  <c r="I20" i="40"/>
  <c r="G21" i="40"/>
  <c r="I21" i="40"/>
  <c r="K21" i="40"/>
  <c r="K20" i="40" s="1"/>
  <c r="M21" i="40"/>
  <c r="O21" i="40"/>
  <c r="O20" i="40" s="1"/>
  <c r="Q21" i="40"/>
  <c r="Q20" i="40" s="1"/>
  <c r="V21" i="40"/>
  <c r="V20" i="40" s="1"/>
  <c r="G22" i="40"/>
  <c r="M22" i="40" s="1"/>
  <c r="I22" i="40"/>
  <c r="K22" i="40"/>
  <c r="O22" i="40"/>
  <c r="Q22" i="40"/>
  <c r="V22" i="40"/>
  <c r="G23" i="40"/>
  <c r="G24" i="40"/>
  <c r="I24" i="40"/>
  <c r="K24" i="40"/>
  <c r="M24" i="40"/>
  <c r="O24" i="40"/>
  <c r="Q24" i="40"/>
  <c r="Q23" i="40" s="1"/>
  <c r="V24" i="40"/>
  <c r="V23" i="40" s="1"/>
  <c r="G25" i="40"/>
  <c r="M25" i="40" s="1"/>
  <c r="I25" i="40"/>
  <c r="I23" i="40" s="1"/>
  <c r="K25" i="40"/>
  <c r="K23" i="40" s="1"/>
  <c r="O25" i="40"/>
  <c r="Q25" i="40"/>
  <c r="V25" i="40"/>
  <c r="G26" i="40"/>
  <c r="I26" i="40"/>
  <c r="K26" i="40"/>
  <c r="M26" i="40"/>
  <c r="O26" i="40"/>
  <c r="Q26" i="40"/>
  <c r="V26" i="40"/>
  <c r="G27" i="40"/>
  <c r="M27" i="40" s="1"/>
  <c r="I27" i="40"/>
  <c r="K27" i="40"/>
  <c r="O27" i="40"/>
  <c r="Q27" i="40"/>
  <c r="V27" i="40"/>
  <c r="G28" i="40"/>
  <c r="I28" i="40"/>
  <c r="K28" i="40"/>
  <c r="M28" i="40"/>
  <c r="O28" i="40"/>
  <c r="O23" i="40" s="1"/>
  <c r="Q28" i="40"/>
  <c r="V28" i="40"/>
  <c r="G30" i="40"/>
  <c r="G29" i="40" s="1"/>
  <c r="I30" i="40"/>
  <c r="I29" i="40" s="1"/>
  <c r="K30" i="40"/>
  <c r="K29" i="40" s="1"/>
  <c r="M30" i="40"/>
  <c r="O30" i="40"/>
  <c r="Q30" i="40"/>
  <c r="V30" i="40"/>
  <c r="G31" i="40"/>
  <c r="I31" i="40"/>
  <c r="K31" i="40"/>
  <c r="M31" i="40"/>
  <c r="O31" i="40"/>
  <c r="O29" i="40" s="1"/>
  <c r="Q31" i="40"/>
  <c r="Q29" i="40" s="1"/>
  <c r="V31" i="40"/>
  <c r="G32" i="40"/>
  <c r="M32" i="40" s="1"/>
  <c r="I32" i="40"/>
  <c r="K32" i="40"/>
  <c r="O32" i="40"/>
  <c r="Q32" i="40"/>
  <c r="V32" i="40"/>
  <c r="G33" i="40"/>
  <c r="I33" i="40"/>
  <c r="K33" i="40"/>
  <c r="M33" i="40"/>
  <c r="O33" i="40"/>
  <c r="Q33" i="40"/>
  <c r="V33" i="40"/>
  <c r="G34" i="40"/>
  <c r="M34" i="40" s="1"/>
  <c r="I34" i="40"/>
  <c r="K34" i="40"/>
  <c r="O34" i="40"/>
  <c r="Q34" i="40"/>
  <c r="V34" i="40"/>
  <c r="G36" i="40"/>
  <c r="I36" i="40"/>
  <c r="K36" i="40"/>
  <c r="M36" i="40"/>
  <c r="O36" i="40"/>
  <c r="Q36" i="40"/>
  <c r="V36" i="40"/>
  <c r="G38" i="40"/>
  <c r="I38" i="40"/>
  <c r="K38" i="40"/>
  <c r="M38" i="40"/>
  <c r="O38" i="40"/>
  <c r="Q38" i="40"/>
  <c r="V38" i="40"/>
  <c r="G41" i="40"/>
  <c r="M41" i="40" s="1"/>
  <c r="I41" i="40"/>
  <c r="K41" i="40"/>
  <c r="O41" i="40"/>
  <c r="Q41" i="40"/>
  <c r="V41" i="40"/>
  <c r="G43" i="40"/>
  <c r="I43" i="40"/>
  <c r="K43" i="40"/>
  <c r="M43" i="40"/>
  <c r="O43" i="40"/>
  <c r="Q43" i="40"/>
  <c r="V43" i="40"/>
  <c r="V29" i="40" s="1"/>
  <c r="G45" i="40"/>
  <c r="M45" i="40" s="1"/>
  <c r="I45" i="40"/>
  <c r="K45" i="40"/>
  <c r="O45" i="40"/>
  <c r="Q45" i="40"/>
  <c r="V45" i="40"/>
  <c r="G46" i="40"/>
  <c r="I46" i="40"/>
  <c r="K46" i="40"/>
  <c r="M46" i="40"/>
  <c r="O46" i="40"/>
  <c r="Q46" i="40"/>
  <c r="V46" i="40"/>
  <c r="G47" i="40"/>
  <c r="I47" i="40"/>
  <c r="K47" i="40"/>
  <c r="M47" i="40"/>
  <c r="O47" i="40"/>
  <c r="Q47" i="40"/>
  <c r="V47" i="40"/>
  <c r="G48" i="40"/>
  <c r="I48" i="40"/>
  <c r="K48" i="40"/>
  <c r="M48" i="40"/>
  <c r="O48" i="40"/>
  <c r="Q48" i="40"/>
  <c r="V48" i="40"/>
  <c r="G49" i="40"/>
  <c r="I49" i="40"/>
  <c r="K49" i="40"/>
  <c r="M49" i="40"/>
  <c r="O49" i="40"/>
  <c r="Q49" i="40"/>
  <c r="V49" i="40"/>
  <c r="G50" i="40"/>
  <c r="M50" i="40" s="1"/>
  <c r="I50" i="40"/>
  <c r="K50" i="40"/>
  <c r="O50" i="40"/>
  <c r="Q50" i="40"/>
  <c r="V50" i="40"/>
  <c r="G51" i="40"/>
  <c r="I51" i="40"/>
  <c r="K51" i="40"/>
  <c r="O51" i="40"/>
  <c r="Q51" i="40"/>
  <c r="V51" i="40"/>
  <c r="G52" i="40"/>
  <c r="M52" i="40" s="1"/>
  <c r="M51" i="40" s="1"/>
  <c r="I52" i="40"/>
  <c r="K52" i="40"/>
  <c r="O52" i="40"/>
  <c r="Q52" i="40"/>
  <c r="V52" i="40"/>
  <c r="G54" i="40"/>
  <c r="I54" i="40"/>
  <c r="K54" i="40"/>
  <c r="M54" i="40"/>
  <c r="O54" i="40"/>
  <c r="Q54" i="40"/>
  <c r="Q53" i="40" s="1"/>
  <c r="V54" i="40"/>
  <c r="V53" i="40" s="1"/>
  <c r="G55" i="40"/>
  <c r="M55" i="40" s="1"/>
  <c r="I55" i="40"/>
  <c r="I53" i="40" s="1"/>
  <c r="K55" i="40"/>
  <c r="K53" i="40" s="1"/>
  <c r="O55" i="40"/>
  <c r="Q55" i="40"/>
  <c r="V55" i="40"/>
  <c r="G56" i="40"/>
  <c r="I56" i="40"/>
  <c r="K56" i="40"/>
  <c r="M56" i="40"/>
  <c r="O56" i="40"/>
  <c r="Q56" i="40"/>
  <c r="V56" i="40"/>
  <c r="G57" i="40"/>
  <c r="M57" i="40" s="1"/>
  <c r="I57" i="40"/>
  <c r="K57" i="40"/>
  <c r="O57" i="40"/>
  <c r="Q57" i="40"/>
  <c r="V57" i="40"/>
  <c r="G58" i="40"/>
  <c r="I58" i="40"/>
  <c r="K58" i="40"/>
  <c r="M58" i="40"/>
  <c r="O58" i="40"/>
  <c r="O53" i="40" s="1"/>
  <c r="Q58" i="40"/>
  <c r="V58" i="40"/>
  <c r="G59" i="40"/>
  <c r="I59" i="40"/>
  <c r="K59" i="40"/>
  <c r="M59" i="40"/>
  <c r="O59" i="40"/>
  <c r="Q59" i="40"/>
  <c r="V59" i="40"/>
  <c r="G60" i="40"/>
  <c r="I60" i="40"/>
  <c r="K60" i="40"/>
  <c r="M60" i="40"/>
  <c r="O60" i="40"/>
  <c r="Q60" i="40"/>
  <c r="V60" i="40"/>
  <c r="G61" i="40"/>
  <c r="I61" i="40"/>
  <c r="K61" i="40"/>
  <c r="M61" i="40"/>
  <c r="O61" i="40"/>
  <c r="Q61" i="40"/>
  <c r="V61" i="40"/>
  <c r="G62" i="40"/>
  <c r="M62" i="40" s="1"/>
  <c r="I62" i="40"/>
  <c r="K62" i="40"/>
  <c r="O62" i="40"/>
  <c r="Q62" i="40"/>
  <c r="V62" i="40"/>
  <c r="G63" i="40"/>
  <c r="M63" i="40" s="1"/>
  <c r="I63" i="40"/>
  <c r="K63" i="40"/>
  <c r="O63" i="40"/>
  <c r="Q63" i="40"/>
  <c r="V63" i="40"/>
  <c r="G64" i="40"/>
  <c r="M64" i="40" s="1"/>
  <c r="I64" i="40"/>
  <c r="K64" i="40"/>
  <c r="O64" i="40"/>
  <c r="Q64" i="40"/>
  <c r="V64" i="40"/>
  <c r="G65" i="40"/>
  <c r="I65" i="40"/>
  <c r="K65" i="40"/>
  <c r="M65" i="40"/>
  <c r="O65" i="40"/>
  <c r="Q65" i="40"/>
  <c r="V65" i="40"/>
  <c r="G66" i="40"/>
  <c r="I66" i="40"/>
  <c r="K66" i="40"/>
  <c r="M66" i="40"/>
  <c r="O66" i="40"/>
  <c r="Q66" i="40"/>
  <c r="V66" i="40"/>
  <c r="G67" i="40"/>
  <c r="M67" i="40" s="1"/>
  <c r="I67" i="40"/>
  <c r="K67" i="40"/>
  <c r="O67" i="40"/>
  <c r="Q67" i="40"/>
  <c r="V67" i="40"/>
  <c r="G69" i="40"/>
  <c r="M69" i="40" s="1"/>
  <c r="M68" i="40" s="1"/>
  <c r="I69" i="40"/>
  <c r="K69" i="40"/>
  <c r="O69" i="40"/>
  <c r="Q69" i="40"/>
  <c r="Q68" i="40" s="1"/>
  <c r="V69" i="40"/>
  <c r="G70" i="40"/>
  <c r="I70" i="40"/>
  <c r="I68" i="40" s="1"/>
  <c r="K70" i="40"/>
  <c r="K68" i="40" s="1"/>
  <c r="M70" i="40"/>
  <c r="O70" i="40"/>
  <c r="O68" i="40" s="1"/>
  <c r="Q70" i="40"/>
  <c r="V70" i="40"/>
  <c r="G71" i="40"/>
  <c r="I71" i="40"/>
  <c r="K71" i="40"/>
  <c r="M71" i="40"/>
  <c r="O71" i="40"/>
  <c r="Q71" i="40"/>
  <c r="V71" i="40"/>
  <c r="V68" i="40" s="1"/>
  <c r="G72" i="40"/>
  <c r="I72" i="40"/>
  <c r="K72" i="40"/>
  <c r="M72" i="40"/>
  <c r="O72" i="40"/>
  <c r="Q72" i="40"/>
  <c r="V72" i="40"/>
  <c r="G73" i="40"/>
  <c r="I73" i="40"/>
  <c r="K73" i="40"/>
  <c r="M73" i="40"/>
  <c r="O73" i="40"/>
  <c r="Q73" i="40"/>
  <c r="V73" i="40"/>
  <c r="G74" i="40"/>
  <c r="M74" i="40" s="1"/>
  <c r="I74" i="40"/>
  <c r="K74" i="40"/>
  <c r="O74" i="40"/>
  <c r="Q74" i="40"/>
  <c r="V74" i="40"/>
  <c r="G75" i="40"/>
  <c r="M75" i="40" s="1"/>
  <c r="I75" i="40"/>
  <c r="K75" i="40"/>
  <c r="O75" i="40"/>
  <c r="Q75" i="40"/>
  <c r="V75" i="40"/>
  <c r="G76" i="40"/>
  <c r="M76" i="40" s="1"/>
  <c r="I76" i="40"/>
  <c r="K76" i="40"/>
  <c r="O76" i="40"/>
  <c r="Q76" i="40"/>
  <c r="V76" i="40"/>
  <c r="G77" i="40"/>
  <c r="M77" i="40" s="1"/>
  <c r="I77" i="40"/>
  <c r="K77" i="40"/>
  <c r="O77" i="40"/>
  <c r="Q77" i="40"/>
  <c r="V77" i="40"/>
  <c r="Q78" i="40"/>
  <c r="G79" i="40"/>
  <c r="M79" i="40" s="1"/>
  <c r="I79" i="40"/>
  <c r="I78" i="40" s="1"/>
  <c r="K79" i="40"/>
  <c r="K78" i="40" s="1"/>
  <c r="O79" i="40"/>
  <c r="Q79" i="40"/>
  <c r="V79" i="40"/>
  <c r="G81" i="40"/>
  <c r="I81" i="40"/>
  <c r="K81" i="40"/>
  <c r="M81" i="40"/>
  <c r="O81" i="40"/>
  <c r="O78" i="40" s="1"/>
  <c r="Q81" i="40"/>
  <c r="V81" i="40"/>
  <c r="V78" i="40" s="1"/>
  <c r="G82" i="40"/>
  <c r="M82" i="40" s="1"/>
  <c r="I82" i="40"/>
  <c r="K82" i="40"/>
  <c r="O82" i="40"/>
  <c r="Q82" i="40"/>
  <c r="V82" i="40"/>
  <c r="G84" i="40"/>
  <c r="I84" i="40"/>
  <c r="K84" i="40"/>
  <c r="M84" i="40"/>
  <c r="O84" i="40"/>
  <c r="Q84" i="40"/>
  <c r="V84" i="40"/>
  <c r="G85" i="40"/>
  <c r="I85" i="40"/>
  <c r="K85" i="40"/>
  <c r="M85" i="40"/>
  <c r="O85" i="40"/>
  <c r="Q85" i="40"/>
  <c r="V85" i="40"/>
  <c r="G86" i="40"/>
  <c r="I86" i="40"/>
  <c r="K86" i="40"/>
  <c r="M86" i="40"/>
  <c r="O86" i="40"/>
  <c r="Q86" i="40"/>
  <c r="V86" i="40"/>
  <c r="G87" i="40"/>
  <c r="I87" i="40"/>
  <c r="K87" i="40"/>
  <c r="M87" i="40"/>
  <c r="O87" i="40"/>
  <c r="Q87" i="40"/>
  <c r="V87" i="40"/>
  <c r="G88" i="40"/>
  <c r="M88" i="40" s="1"/>
  <c r="I88" i="40"/>
  <c r="K88" i="40"/>
  <c r="O88" i="40"/>
  <c r="Q88" i="40"/>
  <c r="V88" i="40"/>
  <c r="G89" i="40"/>
  <c r="M89" i="40" s="1"/>
  <c r="I89" i="40"/>
  <c r="K89" i="40"/>
  <c r="O89" i="40"/>
  <c r="Q89" i="40"/>
  <c r="V89" i="40"/>
  <c r="G91" i="40"/>
  <c r="G90" i="40" s="1"/>
  <c r="I91" i="40"/>
  <c r="I90" i="40" s="1"/>
  <c r="K91" i="40"/>
  <c r="K90" i="40" s="1"/>
  <c r="O91" i="40"/>
  <c r="O90" i="40" s="1"/>
  <c r="Q91" i="40"/>
  <c r="V91" i="40"/>
  <c r="G92" i="40"/>
  <c r="I92" i="40"/>
  <c r="K92" i="40"/>
  <c r="M92" i="40"/>
  <c r="O92" i="40"/>
  <c r="Q92" i="40"/>
  <c r="Q90" i="40" s="1"/>
  <c r="V92" i="40"/>
  <c r="V90" i="40" s="1"/>
  <c r="G93" i="40"/>
  <c r="M93" i="40" s="1"/>
  <c r="I93" i="40"/>
  <c r="K93" i="40"/>
  <c r="O93" i="40"/>
  <c r="Q93" i="40"/>
  <c r="V93" i="40"/>
  <c r="G94" i="40"/>
  <c r="I94" i="40"/>
  <c r="K94" i="40"/>
  <c r="M94" i="40"/>
  <c r="O94" i="40"/>
  <c r="Q94" i="40"/>
  <c r="V94" i="40"/>
  <c r="G95" i="40"/>
  <c r="M95" i="40" s="1"/>
  <c r="I95" i="40"/>
  <c r="K95" i="40"/>
  <c r="O95" i="40"/>
  <c r="Q95" i="40"/>
  <c r="V95" i="40"/>
  <c r="G96" i="40"/>
  <c r="I96" i="40"/>
  <c r="K96" i="40"/>
  <c r="M96" i="40"/>
  <c r="O96" i="40"/>
  <c r="Q96" i="40"/>
  <c r="V96" i="40"/>
  <c r="G97" i="40"/>
  <c r="I97" i="40"/>
  <c r="K97" i="40"/>
  <c r="M97" i="40"/>
  <c r="O97" i="40"/>
  <c r="Q97" i="40"/>
  <c r="V97" i="40"/>
  <c r="G98" i="40"/>
  <c r="I98" i="40"/>
  <c r="K98" i="40"/>
  <c r="M98" i="40"/>
  <c r="O98" i="40"/>
  <c r="Q98" i="40"/>
  <c r="V98" i="40"/>
  <c r="G99" i="40"/>
  <c r="I99" i="40"/>
  <c r="K99" i="40"/>
  <c r="M99" i="40"/>
  <c r="O99" i="40"/>
  <c r="Q99" i="40"/>
  <c r="V99" i="40"/>
  <c r="G100" i="40"/>
  <c r="M100" i="40" s="1"/>
  <c r="I100" i="40"/>
  <c r="K100" i="40"/>
  <c r="O100" i="40"/>
  <c r="Q100" i="40"/>
  <c r="V100" i="40"/>
  <c r="G101" i="40"/>
  <c r="M101" i="40" s="1"/>
  <c r="I101" i="40"/>
  <c r="K101" i="40"/>
  <c r="O101" i="40"/>
  <c r="Q101" i="40"/>
  <c r="V101" i="40"/>
  <c r="G102" i="40"/>
  <c r="M102" i="40" s="1"/>
  <c r="I102" i="40"/>
  <c r="K102" i="40"/>
  <c r="O102" i="40"/>
  <c r="Q102" i="40"/>
  <c r="V102" i="40"/>
  <c r="G103" i="40"/>
  <c r="O103" i="40"/>
  <c r="G104" i="40"/>
  <c r="I104" i="40"/>
  <c r="K104" i="40"/>
  <c r="K103" i="40" s="1"/>
  <c r="M104" i="40"/>
  <c r="O104" i="40"/>
  <c r="Q104" i="40"/>
  <c r="Q103" i="40" s="1"/>
  <c r="V104" i="40"/>
  <c r="V103" i="40" s="1"/>
  <c r="G105" i="40"/>
  <c r="M105" i="40" s="1"/>
  <c r="M103" i="40" s="1"/>
  <c r="I105" i="40"/>
  <c r="I103" i="40" s="1"/>
  <c r="K105" i="40"/>
  <c r="O105" i="40"/>
  <c r="Q105" i="40"/>
  <c r="V105" i="40"/>
  <c r="V106" i="40"/>
  <c r="G107" i="40"/>
  <c r="M107" i="40" s="1"/>
  <c r="M106" i="40" s="1"/>
  <c r="I107" i="40"/>
  <c r="K107" i="40"/>
  <c r="O107" i="40"/>
  <c r="Q107" i="40"/>
  <c r="Q106" i="40" s="1"/>
  <c r="V107" i="40"/>
  <c r="G109" i="40"/>
  <c r="I109" i="40"/>
  <c r="I106" i="40" s="1"/>
  <c r="K109" i="40"/>
  <c r="K106" i="40" s="1"/>
  <c r="M109" i="40"/>
  <c r="O109" i="40"/>
  <c r="O106" i="40" s="1"/>
  <c r="Q109" i="40"/>
  <c r="V109" i="40"/>
  <c r="O110" i="40"/>
  <c r="Q110" i="40"/>
  <c r="V110" i="40"/>
  <c r="G111" i="40"/>
  <c r="G110" i="40" s="1"/>
  <c r="I111" i="40"/>
  <c r="I110" i="40" s="1"/>
  <c r="K111" i="40"/>
  <c r="K110" i="40" s="1"/>
  <c r="M111" i="40"/>
  <c r="M110" i="40" s="1"/>
  <c r="O111" i="40"/>
  <c r="Q111" i="40"/>
  <c r="V111" i="40"/>
  <c r="O112" i="40"/>
  <c r="G113" i="40"/>
  <c r="M113" i="40" s="1"/>
  <c r="M112" i="40" s="1"/>
  <c r="I113" i="40"/>
  <c r="I112" i="40" s="1"/>
  <c r="K113" i="40"/>
  <c r="O113" i="40"/>
  <c r="Q113" i="40"/>
  <c r="V113" i="40"/>
  <c r="V112" i="40" s="1"/>
  <c r="G115" i="40"/>
  <c r="M115" i="40" s="1"/>
  <c r="I115" i="40"/>
  <c r="K115" i="40"/>
  <c r="K112" i="40" s="1"/>
  <c r="O115" i="40"/>
  <c r="Q115" i="40"/>
  <c r="Q112" i="40" s="1"/>
  <c r="V115" i="40"/>
  <c r="G117" i="40"/>
  <c r="I117" i="40"/>
  <c r="K117" i="40"/>
  <c r="M117" i="40"/>
  <c r="O117" i="40"/>
  <c r="Q117" i="40"/>
  <c r="V117" i="40"/>
  <c r="G118" i="40"/>
  <c r="O118" i="40"/>
  <c r="G119" i="40"/>
  <c r="I119" i="40"/>
  <c r="K119" i="40"/>
  <c r="K118" i="40" s="1"/>
  <c r="M119" i="40"/>
  <c r="O119" i="40"/>
  <c r="Q119" i="40"/>
  <c r="Q118" i="40" s="1"/>
  <c r="V119" i="40"/>
  <c r="V118" i="40" s="1"/>
  <c r="G120" i="40"/>
  <c r="M120" i="40" s="1"/>
  <c r="M118" i="40" s="1"/>
  <c r="I120" i="40"/>
  <c r="I118" i="40" s="1"/>
  <c r="K120" i="40"/>
  <c r="O120" i="40"/>
  <c r="Q120" i="40"/>
  <c r="V120" i="40"/>
  <c r="G122" i="40"/>
  <c r="I122" i="40"/>
  <c r="K122" i="40"/>
  <c r="M122" i="40"/>
  <c r="O122" i="40"/>
  <c r="Q122" i="40"/>
  <c r="V122" i="40"/>
  <c r="G123" i="40"/>
  <c r="V123" i="40"/>
  <c r="G124" i="40"/>
  <c r="I124" i="40"/>
  <c r="I123" i="40" s="1"/>
  <c r="K124" i="40"/>
  <c r="K123" i="40" s="1"/>
  <c r="M124" i="40"/>
  <c r="M123" i="40" s="1"/>
  <c r="O124" i="40"/>
  <c r="O123" i="40" s="1"/>
  <c r="Q124" i="40"/>
  <c r="Q123" i="40" s="1"/>
  <c r="V124" i="40"/>
  <c r="AE126" i="40"/>
  <c r="G35" i="39"/>
  <c r="G9" i="39"/>
  <c r="G8" i="39" s="1"/>
  <c r="I9" i="39"/>
  <c r="I8" i="39" s="1"/>
  <c r="K9" i="39"/>
  <c r="K8" i="39" s="1"/>
  <c r="M9" i="39"/>
  <c r="O9" i="39"/>
  <c r="O8" i="39" s="1"/>
  <c r="Q9" i="39"/>
  <c r="V9" i="39"/>
  <c r="G11" i="39"/>
  <c r="I11" i="39"/>
  <c r="K11" i="39"/>
  <c r="M11" i="39"/>
  <c r="O11" i="39"/>
  <c r="Q11" i="39"/>
  <c r="Q8" i="39" s="1"/>
  <c r="V11" i="39"/>
  <c r="V8" i="39" s="1"/>
  <c r="G12" i="39"/>
  <c r="M12" i="39" s="1"/>
  <c r="I12" i="39"/>
  <c r="K12" i="39"/>
  <c r="O12" i="39"/>
  <c r="Q12" i="39"/>
  <c r="V12" i="39"/>
  <c r="G13" i="39"/>
  <c r="I13" i="39"/>
  <c r="K13" i="39"/>
  <c r="M13" i="39"/>
  <c r="O13" i="39"/>
  <c r="Q13" i="39"/>
  <c r="V13" i="39"/>
  <c r="G14" i="39"/>
  <c r="M14" i="39" s="1"/>
  <c r="I14" i="39"/>
  <c r="K14" i="39"/>
  <c r="O14" i="39"/>
  <c r="Q14" i="39"/>
  <c r="V14" i="39"/>
  <c r="G15" i="39"/>
  <c r="I15" i="39"/>
  <c r="K15" i="39"/>
  <c r="M15" i="39"/>
  <c r="O15" i="39"/>
  <c r="Q15" i="39"/>
  <c r="V15" i="39"/>
  <c r="G16" i="39"/>
  <c r="I16" i="39"/>
  <c r="K16" i="39"/>
  <c r="M16" i="39"/>
  <c r="O16" i="39"/>
  <c r="Q16" i="39"/>
  <c r="V16" i="39"/>
  <c r="G17" i="39"/>
  <c r="I17" i="39"/>
  <c r="K17" i="39"/>
  <c r="M17" i="39"/>
  <c r="O17" i="39"/>
  <c r="Q17" i="39"/>
  <c r="V17" i="39"/>
  <c r="G18" i="39"/>
  <c r="I18" i="39"/>
  <c r="K18" i="39"/>
  <c r="M18" i="39"/>
  <c r="O18" i="39"/>
  <c r="Q18" i="39"/>
  <c r="V18" i="39"/>
  <c r="G19" i="39"/>
  <c r="M19" i="39" s="1"/>
  <c r="I19" i="39"/>
  <c r="K19" i="39"/>
  <c r="O19" i="39"/>
  <c r="Q19" i="39"/>
  <c r="V19" i="39"/>
  <c r="G20" i="39"/>
  <c r="I20" i="39"/>
  <c r="K20" i="39"/>
  <c r="M20" i="39"/>
  <c r="O20" i="39"/>
  <c r="Q20" i="39"/>
  <c r="V20" i="39"/>
  <c r="G21" i="39"/>
  <c r="M21" i="39" s="1"/>
  <c r="I21" i="39"/>
  <c r="K21" i="39"/>
  <c r="O21" i="39"/>
  <c r="Q21" i="39"/>
  <c r="V21" i="39"/>
  <c r="G22" i="39"/>
  <c r="I22" i="39"/>
  <c r="K22" i="39"/>
  <c r="M22" i="39"/>
  <c r="O22" i="39"/>
  <c r="Q22" i="39"/>
  <c r="V22" i="39"/>
  <c r="G23" i="39"/>
  <c r="I23" i="39"/>
  <c r="K23" i="39"/>
  <c r="M23" i="39"/>
  <c r="O23" i="39"/>
  <c r="Q23" i="39"/>
  <c r="V23" i="39"/>
  <c r="G24" i="39"/>
  <c r="I24" i="39"/>
  <c r="K24" i="39"/>
  <c r="G25" i="39"/>
  <c r="I25" i="39"/>
  <c r="K25" i="39"/>
  <c r="M25" i="39"/>
  <c r="O25" i="39"/>
  <c r="O24" i="39" s="1"/>
  <c r="Q25" i="39"/>
  <c r="Q24" i="39" s="1"/>
  <c r="V25" i="39"/>
  <c r="V24" i="39" s="1"/>
  <c r="G26" i="39"/>
  <c r="M26" i="39" s="1"/>
  <c r="I26" i="39"/>
  <c r="K26" i="39"/>
  <c r="O26" i="39"/>
  <c r="Q26" i="39"/>
  <c r="V26" i="39"/>
  <c r="G27" i="39"/>
  <c r="I27" i="39"/>
  <c r="K27" i="39"/>
  <c r="M27" i="39"/>
  <c r="O27" i="39"/>
  <c r="Q27" i="39"/>
  <c r="G28" i="39"/>
  <c r="I28" i="39"/>
  <c r="K28" i="39"/>
  <c r="M28" i="39"/>
  <c r="O28" i="39"/>
  <c r="Q28" i="39"/>
  <c r="V28" i="39"/>
  <c r="V27" i="39" s="1"/>
  <c r="I29" i="39"/>
  <c r="K29" i="39"/>
  <c r="G30" i="39"/>
  <c r="I30" i="39"/>
  <c r="K30" i="39"/>
  <c r="M30" i="39"/>
  <c r="O30" i="39"/>
  <c r="O29" i="39" s="1"/>
  <c r="Q30" i="39"/>
  <c r="Q29" i="39" s="1"/>
  <c r="V30" i="39"/>
  <c r="V29" i="39" s="1"/>
  <c r="G31" i="39"/>
  <c r="M31" i="39" s="1"/>
  <c r="M29" i="39" s="1"/>
  <c r="I31" i="39"/>
  <c r="K31" i="39"/>
  <c r="O31" i="39"/>
  <c r="Q31" i="39"/>
  <c r="V31" i="39"/>
  <c r="G33" i="39"/>
  <c r="I33" i="39"/>
  <c r="K33" i="39"/>
  <c r="M33" i="39"/>
  <c r="O33" i="39"/>
  <c r="Q33" i="39"/>
  <c r="V33" i="39"/>
  <c r="AE35" i="39"/>
  <c r="G55" i="38"/>
  <c r="BA33" i="38"/>
  <c r="BA31" i="38"/>
  <c r="BA29" i="38"/>
  <c r="G9" i="38"/>
  <c r="M9" i="38" s="1"/>
  <c r="M8" i="38" s="1"/>
  <c r="I9" i="38"/>
  <c r="I8" i="38" s="1"/>
  <c r="K9" i="38"/>
  <c r="O9" i="38"/>
  <c r="Q9" i="38"/>
  <c r="V9" i="38"/>
  <c r="G10" i="38"/>
  <c r="I10" i="38"/>
  <c r="K10" i="38"/>
  <c r="K8" i="38" s="1"/>
  <c r="M10" i="38"/>
  <c r="O10" i="38"/>
  <c r="O8" i="38" s="1"/>
  <c r="Q10" i="38"/>
  <c r="Q8" i="38" s="1"/>
  <c r="V10" i="38"/>
  <c r="V8" i="38" s="1"/>
  <c r="G11" i="38"/>
  <c r="I11" i="38"/>
  <c r="K11" i="38"/>
  <c r="M11" i="38"/>
  <c r="O11" i="38"/>
  <c r="Q11" i="38"/>
  <c r="V11" i="38"/>
  <c r="G12" i="38"/>
  <c r="I12" i="38"/>
  <c r="K12" i="38"/>
  <c r="M12" i="38"/>
  <c r="O12" i="38"/>
  <c r="Q12" i="38"/>
  <c r="V12" i="38"/>
  <c r="G13" i="38"/>
  <c r="I13" i="38"/>
  <c r="K13" i="38"/>
  <c r="M13" i="38"/>
  <c r="O13" i="38"/>
  <c r="Q13" i="38"/>
  <c r="V13" i="38"/>
  <c r="G14" i="38"/>
  <c r="M14" i="38" s="1"/>
  <c r="I14" i="38"/>
  <c r="K14" i="38"/>
  <c r="O14" i="38"/>
  <c r="Q14" i="38"/>
  <c r="V14" i="38"/>
  <c r="G15" i="38"/>
  <c r="I15" i="38"/>
  <c r="K15" i="38"/>
  <c r="M15" i="38"/>
  <c r="O15" i="38"/>
  <c r="Q15" i="38"/>
  <c r="V15" i="38"/>
  <c r="G16" i="38"/>
  <c r="M16" i="38" s="1"/>
  <c r="I16" i="38"/>
  <c r="K16" i="38"/>
  <c r="O16" i="38"/>
  <c r="Q16" i="38"/>
  <c r="V16" i="38"/>
  <c r="G17" i="38"/>
  <c r="I17" i="38"/>
  <c r="K17" i="38"/>
  <c r="M17" i="38"/>
  <c r="O17" i="38"/>
  <c r="Q17" i="38"/>
  <c r="V17" i="38"/>
  <c r="G18" i="38"/>
  <c r="I18" i="38"/>
  <c r="K18" i="38"/>
  <c r="M18" i="38"/>
  <c r="O18" i="38"/>
  <c r="Q18" i="38"/>
  <c r="V18" i="38"/>
  <c r="G19" i="38"/>
  <c r="I19" i="38"/>
  <c r="K19" i="38"/>
  <c r="M19" i="38"/>
  <c r="O19" i="38"/>
  <c r="Q19" i="38"/>
  <c r="V19" i="38"/>
  <c r="V20" i="38"/>
  <c r="G21" i="38"/>
  <c r="M21" i="38" s="1"/>
  <c r="M20" i="38" s="1"/>
  <c r="I21" i="38"/>
  <c r="I20" i="38" s="1"/>
  <c r="K21" i="38"/>
  <c r="O21" i="38"/>
  <c r="Q21" i="38"/>
  <c r="V21" i="38"/>
  <c r="G22" i="38"/>
  <c r="I22" i="38"/>
  <c r="K22" i="38"/>
  <c r="K20" i="38" s="1"/>
  <c r="M22" i="38"/>
  <c r="O22" i="38"/>
  <c r="O20" i="38" s="1"/>
  <c r="Q22" i="38"/>
  <c r="Q20" i="38" s="1"/>
  <c r="V22" i="38"/>
  <c r="G23" i="38"/>
  <c r="I23" i="38"/>
  <c r="K23" i="38"/>
  <c r="M23" i="38"/>
  <c r="O23" i="38"/>
  <c r="Q23" i="38"/>
  <c r="V23" i="38"/>
  <c r="G24" i="38"/>
  <c r="I24" i="38"/>
  <c r="K24" i="38"/>
  <c r="M24" i="38"/>
  <c r="O24" i="38"/>
  <c r="Q24" i="38"/>
  <c r="V24" i="38"/>
  <c r="G25" i="38"/>
  <c r="I25" i="38"/>
  <c r="K25" i="38"/>
  <c r="M25" i="38"/>
  <c r="O25" i="38"/>
  <c r="Q25" i="38"/>
  <c r="V25" i="38"/>
  <c r="G26" i="38"/>
  <c r="M26" i="38" s="1"/>
  <c r="I26" i="38"/>
  <c r="K26" i="38"/>
  <c r="O26" i="38"/>
  <c r="Q26" i="38"/>
  <c r="V26" i="38"/>
  <c r="V27" i="38"/>
  <c r="G28" i="38"/>
  <c r="M28" i="38" s="1"/>
  <c r="M27" i="38" s="1"/>
  <c r="I28" i="38"/>
  <c r="K28" i="38"/>
  <c r="O28" i="38"/>
  <c r="Q28" i="38"/>
  <c r="V28" i="38"/>
  <c r="G30" i="38"/>
  <c r="I30" i="38"/>
  <c r="I27" i="38" s="1"/>
  <c r="K30" i="38"/>
  <c r="K27" i="38" s="1"/>
  <c r="M30" i="38"/>
  <c r="O30" i="38"/>
  <c r="O27" i="38" s="1"/>
  <c r="Q30" i="38"/>
  <c r="Q27" i="38" s="1"/>
  <c r="V30" i="38"/>
  <c r="G32" i="38"/>
  <c r="I32" i="38"/>
  <c r="K32" i="38"/>
  <c r="M32" i="38"/>
  <c r="O32" i="38"/>
  <c r="Q32" i="38"/>
  <c r="V32" i="38"/>
  <c r="G34" i="38"/>
  <c r="I34" i="38"/>
  <c r="K34" i="38"/>
  <c r="M34" i="38"/>
  <c r="O34" i="38"/>
  <c r="Q34" i="38"/>
  <c r="V34" i="38"/>
  <c r="G35" i="38"/>
  <c r="M35" i="38" s="1"/>
  <c r="I35" i="38"/>
  <c r="K35" i="38"/>
  <c r="O35" i="38"/>
  <c r="Q35" i="38"/>
  <c r="V35" i="38"/>
  <c r="G36" i="38"/>
  <c r="M36" i="38" s="1"/>
  <c r="I36" i="38"/>
  <c r="K36" i="38"/>
  <c r="O36" i="38"/>
  <c r="Q36" i="38"/>
  <c r="V36" i="38"/>
  <c r="G37" i="38"/>
  <c r="I37" i="38"/>
  <c r="K37" i="38"/>
  <c r="M37" i="38"/>
  <c r="O37" i="38"/>
  <c r="Q37" i="38"/>
  <c r="V37" i="38"/>
  <c r="G39" i="38"/>
  <c r="G38" i="38" s="1"/>
  <c r="I39" i="38"/>
  <c r="I38" i="38" s="1"/>
  <c r="K39" i="38"/>
  <c r="K38" i="38" s="1"/>
  <c r="M39" i="38"/>
  <c r="O39" i="38"/>
  <c r="O38" i="38" s="1"/>
  <c r="Q39" i="38"/>
  <c r="V39" i="38"/>
  <c r="G40" i="38"/>
  <c r="I40" i="38"/>
  <c r="K40" i="38"/>
  <c r="M40" i="38"/>
  <c r="O40" i="38"/>
  <c r="Q40" i="38"/>
  <c r="Q38" i="38" s="1"/>
  <c r="V40" i="38"/>
  <c r="V38" i="38" s="1"/>
  <c r="G41" i="38"/>
  <c r="M41" i="38" s="1"/>
  <c r="I41" i="38"/>
  <c r="K41" i="38"/>
  <c r="O41" i="38"/>
  <c r="Q41" i="38"/>
  <c r="V41" i="38"/>
  <c r="G42" i="38"/>
  <c r="I42" i="38"/>
  <c r="K42" i="38"/>
  <c r="M42" i="38"/>
  <c r="O42" i="38"/>
  <c r="Q42" i="38"/>
  <c r="V42" i="38"/>
  <c r="G43" i="38"/>
  <c r="M43" i="38" s="1"/>
  <c r="I43" i="38"/>
  <c r="K43" i="38"/>
  <c r="O43" i="38"/>
  <c r="Q43" i="38"/>
  <c r="V43" i="38"/>
  <c r="G44" i="38"/>
  <c r="I44" i="38"/>
  <c r="K44" i="38"/>
  <c r="M44" i="38"/>
  <c r="O44" i="38"/>
  <c r="Q44" i="38"/>
  <c r="V44" i="38"/>
  <c r="G45" i="38"/>
  <c r="I45" i="38"/>
  <c r="K45" i="38"/>
  <c r="M45" i="38"/>
  <c r="O45" i="38"/>
  <c r="Q45" i="38"/>
  <c r="V45" i="38"/>
  <c r="G46" i="38"/>
  <c r="I46" i="38"/>
  <c r="K46" i="38"/>
  <c r="M46" i="38"/>
  <c r="O46" i="38"/>
  <c r="Q46" i="38"/>
  <c r="V46" i="38"/>
  <c r="G47" i="38"/>
  <c r="M47" i="38" s="1"/>
  <c r="I47" i="38"/>
  <c r="K47" i="38"/>
  <c r="O47" i="38"/>
  <c r="Q47" i="38"/>
  <c r="V47" i="38"/>
  <c r="G48" i="38"/>
  <c r="M48" i="38" s="1"/>
  <c r="I48" i="38"/>
  <c r="K48" i="38"/>
  <c r="O48" i="38"/>
  <c r="Q48" i="38"/>
  <c r="V48" i="38"/>
  <c r="G49" i="38"/>
  <c r="I49" i="38"/>
  <c r="K49" i="38"/>
  <c r="M49" i="38"/>
  <c r="O49" i="38"/>
  <c r="Q49" i="38"/>
  <c r="V49" i="38"/>
  <c r="G50" i="38"/>
  <c r="I50" i="38"/>
  <c r="K50" i="38"/>
  <c r="M50" i="38"/>
  <c r="O50" i="38"/>
  <c r="Q50" i="38"/>
  <c r="V50" i="38"/>
  <c r="G51" i="38"/>
  <c r="I51" i="38"/>
  <c r="K51" i="38"/>
  <c r="M51" i="38"/>
  <c r="O51" i="38"/>
  <c r="Q51" i="38"/>
  <c r="V51" i="38"/>
  <c r="G52" i="38"/>
  <c r="I52" i="38"/>
  <c r="K52" i="38"/>
  <c r="M52" i="38"/>
  <c r="O52" i="38"/>
  <c r="Q52" i="38"/>
  <c r="V52" i="38"/>
  <c r="G53" i="38"/>
  <c r="M53" i="38" s="1"/>
  <c r="I53" i="38"/>
  <c r="K53" i="38"/>
  <c r="O53" i="38"/>
  <c r="Q53" i="38"/>
  <c r="V53" i="38"/>
  <c r="AE55" i="38"/>
  <c r="G58" i="37"/>
  <c r="G9" i="37"/>
  <c r="G8" i="37" s="1"/>
  <c r="I9" i="37"/>
  <c r="I8" i="37" s="1"/>
  <c r="K9" i="37"/>
  <c r="K8" i="37" s="1"/>
  <c r="M9" i="37"/>
  <c r="O9" i="37"/>
  <c r="O8" i="37" s="1"/>
  <c r="Q9" i="37"/>
  <c r="V9" i="37"/>
  <c r="G12" i="37"/>
  <c r="I12" i="37"/>
  <c r="K12" i="37"/>
  <c r="M12" i="37"/>
  <c r="O12" i="37"/>
  <c r="Q12" i="37"/>
  <c r="Q8" i="37" s="1"/>
  <c r="V12" i="37"/>
  <c r="V8" i="37" s="1"/>
  <c r="G15" i="37"/>
  <c r="M15" i="37" s="1"/>
  <c r="I15" i="37"/>
  <c r="K15" i="37"/>
  <c r="O15" i="37"/>
  <c r="Q15" i="37"/>
  <c r="V15" i="37"/>
  <c r="G18" i="37"/>
  <c r="I18" i="37"/>
  <c r="K18" i="37"/>
  <c r="M18" i="37"/>
  <c r="O18" i="37"/>
  <c r="Q18" i="37"/>
  <c r="V18" i="37"/>
  <c r="G19" i="37"/>
  <c r="M19" i="37" s="1"/>
  <c r="I19" i="37"/>
  <c r="K19" i="37"/>
  <c r="O19" i="37"/>
  <c r="Q19" i="37"/>
  <c r="V19" i="37"/>
  <c r="G20" i="37"/>
  <c r="I20" i="37"/>
  <c r="K20" i="37"/>
  <c r="M20" i="37"/>
  <c r="O20" i="37"/>
  <c r="Q20" i="37"/>
  <c r="V20" i="37"/>
  <c r="G21" i="37"/>
  <c r="I21" i="37"/>
  <c r="K21" i="37"/>
  <c r="M21" i="37"/>
  <c r="O21" i="37"/>
  <c r="Q21" i="37"/>
  <c r="V21" i="37"/>
  <c r="G22" i="37"/>
  <c r="I22" i="37"/>
  <c r="K22" i="37"/>
  <c r="M22" i="37"/>
  <c r="O22" i="37"/>
  <c r="Q22" i="37"/>
  <c r="V22" i="37"/>
  <c r="G23" i="37"/>
  <c r="I23" i="37"/>
  <c r="K23" i="37"/>
  <c r="M23" i="37"/>
  <c r="O23" i="37"/>
  <c r="Q23" i="37"/>
  <c r="V23" i="37"/>
  <c r="G24" i="37"/>
  <c r="M24" i="37" s="1"/>
  <c r="I24" i="37"/>
  <c r="K24" i="37"/>
  <c r="O24" i="37"/>
  <c r="Q24" i="37"/>
  <c r="V24" i="37"/>
  <c r="G25" i="37"/>
  <c r="I25" i="37"/>
  <c r="K25" i="37"/>
  <c r="M25" i="37"/>
  <c r="O25" i="37"/>
  <c r="Q25" i="37"/>
  <c r="V25" i="37"/>
  <c r="G26" i="37"/>
  <c r="M26" i="37" s="1"/>
  <c r="I26" i="37"/>
  <c r="K26" i="37"/>
  <c r="O26" i="37"/>
  <c r="Q26" i="37"/>
  <c r="V26" i="37"/>
  <c r="G27" i="37"/>
  <c r="I27" i="37"/>
  <c r="K27" i="37"/>
  <c r="M27" i="37"/>
  <c r="O27" i="37"/>
  <c r="Q27" i="37"/>
  <c r="V27" i="37"/>
  <c r="G28" i="37"/>
  <c r="I28" i="37"/>
  <c r="K28" i="37"/>
  <c r="M28" i="37"/>
  <c r="O28" i="37"/>
  <c r="Q28" i="37"/>
  <c r="V28" i="37"/>
  <c r="G29" i="37"/>
  <c r="M29" i="37" s="1"/>
  <c r="I29" i="37"/>
  <c r="K29" i="37"/>
  <c r="O29" i="37"/>
  <c r="Q29" i="37"/>
  <c r="V29" i="37"/>
  <c r="G30" i="37"/>
  <c r="I30" i="37"/>
  <c r="K30" i="37"/>
  <c r="M30" i="37"/>
  <c r="O30" i="37"/>
  <c r="Q30" i="37"/>
  <c r="V30" i="37"/>
  <c r="G31" i="37"/>
  <c r="M31" i="37" s="1"/>
  <c r="I31" i="37"/>
  <c r="K31" i="37"/>
  <c r="O31" i="37"/>
  <c r="Q31" i="37"/>
  <c r="V31" i="37"/>
  <c r="G32" i="37"/>
  <c r="I32" i="37"/>
  <c r="K32" i="37"/>
  <c r="M32" i="37"/>
  <c r="O32" i="37"/>
  <c r="Q32" i="37"/>
  <c r="V32" i="37"/>
  <c r="G33" i="37"/>
  <c r="I33" i="37"/>
  <c r="K33" i="37"/>
  <c r="M33" i="37"/>
  <c r="O33" i="37"/>
  <c r="Q33" i="37"/>
  <c r="V33" i="37"/>
  <c r="G34" i="37"/>
  <c r="I34" i="37"/>
  <c r="K34" i="37"/>
  <c r="M34" i="37"/>
  <c r="O34" i="37"/>
  <c r="Q34" i="37"/>
  <c r="V34" i="37"/>
  <c r="G35" i="37"/>
  <c r="I35" i="37"/>
  <c r="K35" i="37"/>
  <c r="M35" i="37"/>
  <c r="O35" i="37"/>
  <c r="Q35" i="37"/>
  <c r="V35" i="37"/>
  <c r="G36" i="37"/>
  <c r="M36" i="37" s="1"/>
  <c r="I36" i="37"/>
  <c r="K36" i="37"/>
  <c r="O36" i="37"/>
  <c r="Q36" i="37"/>
  <c r="V36" i="37"/>
  <c r="G37" i="37"/>
  <c r="I37" i="37"/>
  <c r="K37" i="37"/>
  <c r="M37" i="37"/>
  <c r="O37" i="37"/>
  <c r="Q37" i="37"/>
  <c r="V37" i="37"/>
  <c r="G38" i="37"/>
  <c r="I38" i="37"/>
  <c r="K38" i="37"/>
  <c r="M38" i="37"/>
  <c r="O38" i="37"/>
  <c r="Q38" i="37"/>
  <c r="V38" i="37"/>
  <c r="G39" i="37"/>
  <c r="I39" i="37"/>
  <c r="K39" i="37"/>
  <c r="M39" i="37"/>
  <c r="O39" i="37"/>
  <c r="Q39" i="37"/>
  <c r="V39" i="37"/>
  <c r="G40" i="37"/>
  <c r="I40" i="37"/>
  <c r="K40" i="37"/>
  <c r="M40" i="37"/>
  <c r="O40" i="37"/>
  <c r="Q40" i="37"/>
  <c r="V40" i="37"/>
  <c r="G41" i="37"/>
  <c r="M41" i="37" s="1"/>
  <c r="I41" i="37"/>
  <c r="K41" i="37"/>
  <c r="O41" i="37"/>
  <c r="Q41" i="37"/>
  <c r="V41" i="37"/>
  <c r="G42" i="37"/>
  <c r="I42" i="37"/>
  <c r="K42" i="37"/>
  <c r="M42" i="37"/>
  <c r="O42" i="37"/>
  <c r="Q42" i="37"/>
  <c r="V42" i="37"/>
  <c r="G43" i="37"/>
  <c r="M43" i="37" s="1"/>
  <c r="I43" i="37"/>
  <c r="K43" i="37"/>
  <c r="O43" i="37"/>
  <c r="Q43" i="37"/>
  <c r="V43" i="37"/>
  <c r="G44" i="37"/>
  <c r="I44" i="37"/>
  <c r="K44" i="37"/>
  <c r="M44" i="37"/>
  <c r="O44" i="37"/>
  <c r="Q44" i="37"/>
  <c r="V44" i="37"/>
  <c r="G46" i="37"/>
  <c r="G45" i="37" s="1"/>
  <c r="I46" i="37"/>
  <c r="I45" i="37" s="1"/>
  <c r="K46" i="37"/>
  <c r="K45" i="37" s="1"/>
  <c r="M46" i="37"/>
  <c r="M45" i="37" s="1"/>
  <c r="O46" i="37"/>
  <c r="Q46" i="37"/>
  <c r="V46" i="37"/>
  <c r="G47" i="37"/>
  <c r="I47" i="37"/>
  <c r="K47" i="37"/>
  <c r="M47" i="37"/>
  <c r="O47" i="37"/>
  <c r="O45" i="37" s="1"/>
  <c r="Q47" i="37"/>
  <c r="Q45" i="37" s="1"/>
  <c r="V47" i="37"/>
  <c r="V45" i="37" s="1"/>
  <c r="G48" i="37"/>
  <c r="I48" i="37"/>
  <c r="G49" i="37"/>
  <c r="I49" i="37"/>
  <c r="K49" i="37"/>
  <c r="K48" i="37" s="1"/>
  <c r="M49" i="37"/>
  <c r="M48" i="37" s="1"/>
  <c r="O49" i="37"/>
  <c r="O48" i="37" s="1"/>
  <c r="Q49" i="37"/>
  <c r="Q48" i="37" s="1"/>
  <c r="V49" i="37"/>
  <c r="V48" i="37" s="1"/>
  <c r="G51" i="37"/>
  <c r="I51" i="37"/>
  <c r="K51" i="37"/>
  <c r="M51" i="37"/>
  <c r="O51" i="37"/>
  <c r="Q51" i="37"/>
  <c r="V51" i="37"/>
  <c r="K52" i="37"/>
  <c r="O52" i="37"/>
  <c r="G53" i="37"/>
  <c r="I53" i="37"/>
  <c r="K53" i="37"/>
  <c r="M53" i="37"/>
  <c r="O53" i="37"/>
  <c r="Q53" i="37"/>
  <c r="Q52" i="37" s="1"/>
  <c r="V53" i="37"/>
  <c r="V52" i="37" s="1"/>
  <c r="G54" i="37"/>
  <c r="M54" i="37" s="1"/>
  <c r="M52" i="37" s="1"/>
  <c r="I54" i="37"/>
  <c r="I52" i="37" s="1"/>
  <c r="K54" i="37"/>
  <c r="O54" i="37"/>
  <c r="Q54" i="37"/>
  <c r="V54" i="37"/>
  <c r="I55" i="37"/>
  <c r="K55" i="37"/>
  <c r="O55" i="37"/>
  <c r="Q55" i="37"/>
  <c r="V55" i="37"/>
  <c r="G56" i="37"/>
  <c r="M56" i="37" s="1"/>
  <c r="M55" i="37" s="1"/>
  <c r="I56" i="37"/>
  <c r="K56" i="37"/>
  <c r="O56" i="37"/>
  <c r="Q56" i="37"/>
  <c r="V56" i="37"/>
  <c r="AE58" i="37"/>
  <c r="G166" i="36"/>
  <c r="Q8" i="36"/>
  <c r="V8" i="36"/>
  <c r="G9" i="36"/>
  <c r="G8" i="36" s="1"/>
  <c r="I9" i="36"/>
  <c r="I8" i="36" s="1"/>
  <c r="K9" i="36"/>
  <c r="K8" i="36" s="1"/>
  <c r="M9" i="36"/>
  <c r="M8" i="36" s="1"/>
  <c r="O9" i="36"/>
  <c r="O8" i="36" s="1"/>
  <c r="Q9" i="36"/>
  <c r="V9" i="36"/>
  <c r="G11" i="36"/>
  <c r="M11" i="36" s="1"/>
  <c r="I11" i="36"/>
  <c r="I10" i="36" s="1"/>
  <c r="K11" i="36"/>
  <c r="K10" i="36" s="1"/>
  <c r="O11" i="36"/>
  <c r="Q11" i="36"/>
  <c r="V11" i="36"/>
  <c r="G13" i="36"/>
  <c r="I13" i="36"/>
  <c r="K13" i="36"/>
  <c r="M13" i="36"/>
  <c r="O13" i="36"/>
  <c r="O10" i="36" s="1"/>
  <c r="Q13" i="36"/>
  <c r="Q10" i="36" s="1"/>
  <c r="V13" i="36"/>
  <c r="V10" i="36" s="1"/>
  <c r="G14" i="36"/>
  <c r="M14" i="36" s="1"/>
  <c r="I14" i="36"/>
  <c r="K14" i="36"/>
  <c r="O14" i="36"/>
  <c r="Q14" i="36"/>
  <c r="V14" i="36"/>
  <c r="G16" i="36"/>
  <c r="I16" i="36"/>
  <c r="K16" i="36"/>
  <c r="M16" i="36"/>
  <c r="G17" i="36"/>
  <c r="I17" i="36"/>
  <c r="K17" i="36"/>
  <c r="M17" i="36"/>
  <c r="O17" i="36"/>
  <c r="O16" i="36" s="1"/>
  <c r="Q17" i="36"/>
  <c r="Q16" i="36" s="1"/>
  <c r="V17" i="36"/>
  <c r="V16" i="36" s="1"/>
  <c r="G18" i="36"/>
  <c r="I18" i="36"/>
  <c r="G19" i="36"/>
  <c r="I19" i="36"/>
  <c r="K19" i="36"/>
  <c r="K18" i="36" s="1"/>
  <c r="M19" i="36"/>
  <c r="M18" i="36" s="1"/>
  <c r="O19" i="36"/>
  <c r="O18" i="36" s="1"/>
  <c r="Q19" i="36"/>
  <c r="Q18" i="36" s="1"/>
  <c r="V19" i="36"/>
  <c r="V18" i="36" s="1"/>
  <c r="G21" i="36"/>
  <c r="M21" i="36" s="1"/>
  <c r="M20" i="36" s="1"/>
  <c r="I21" i="36"/>
  <c r="I20" i="36" s="1"/>
  <c r="K21" i="36"/>
  <c r="K20" i="36" s="1"/>
  <c r="O21" i="36"/>
  <c r="O20" i="36" s="1"/>
  <c r="Q21" i="36"/>
  <c r="Q20" i="36" s="1"/>
  <c r="V21" i="36"/>
  <c r="V20" i="36" s="1"/>
  <c r="G22" i="36"/>
  <c r="I22" i="36"/>
  <c r="K22" i="36"/>
  <c r="M22" i="36"/>
  <c r="O22" i="36"/>
  <c r="Q22" i="36"/>
  <c r="V22" i="36"/>
  <c r="G23" i="36"/>
  <c r="I23" i="36"/>
  <c r="K23" i="36"/>
  <c r="M23" i="36"/>
  <c r="O23" i="36"/>
  <c r="Q23" i="36"/>
  <c r="V23" i="36"/>
  <c r="G25" i="36"/>
  <c r="I25" i="36"/>
  <c r="K25" i="36"/>
  <c r="M25" i="36"/>
  <c r="O25" i="36"/>
  <c r="Q25" i="36"/>
  <c r="V25" i="36"/>
  <c r="G27" i="36"/>
  <c r="G28" i="36"/>
  <c r="I28" i="36"/>
  <c r="I27" i="36" s="1"/>
  <c r="K28" i="36"/>
  <c r="K27" i="36" s="1"/>
  <c r="M28" i="36"/>
  <c r="O28" i="36"/>
  <c r="O27" i="36" s="1"/>
  <c r="Q28" i="36"/>
  <c r="Q27" i="36" s="1"/>
  <c r="V28" i="36"/>
  <c r="V27" i="36" s="1"/>
  <c r="G29" i="36"/>
  <c r="M29" i="36" s="1"/>
  <c r="I29" i="36"/>
  <c r="K29" i="36"/>
  <c r="O29" i="36"/>
  <c r="Q29" i="36"/>
  <c r="V29" i="36"/>
  <c r="G31" i="36"/>
  <c r="I31" i="36"/>
  <c r="K31" i="36"/>
  <c r="M31" i="36"/>
  <c r="O31" i="36"/>
  <c r="O30" i="36" s="1"/>
  <c r="Q31" i="36"/>
  <c r="Q30" i="36" s="1"/>
  <c r="V31" i="36"/>
  <c r="V30" i="36" s="1"/>
  <c r="G32" i="36"/>
  <c r="M32" i="36" s="1"/>
  <c r="I32" i="36"/>
  <c r="I30" i="36" s="1"/>
  <c r="K32" i="36"/>
  <c r="K30" i="36" s="1"/>
  <c r="O32" i="36"/>
  <c r="Q32" i="36"/>
  <c r="V32" i="36"/>
  <c r="G33" i="36"/>
  <c r="I33" i="36"/>
  <c r="K33" i="36"/>
  <c r="M33" i="36"/>
  <c r="O33" i="36"/>
  <c r="Q33" i="36"/>
  <c r="V33" i="36"/>
  <c r="G34" i="36"/>
  <c r="M34" i="36" s="1"/>
  <c r="I34" i="36"/>
  <c r="K34" i="36"/>
  <c r="O34" i="36"/>
  <c r="Q34" i="36"/>
  <c r="V34" i="36"/>
  <c r="G35" i="36"/>
  <c r="M35" i="36" s="1"/>
  <c r="I35" i="36"/>
  <c r="K35" i="36"/>
  <c r="O35" i="36"/>
  <c r="Q35" i="36"/>
  <c r="V35" i="36"/>
  <c r="G36" i="36"/>
  <c r="I36" i="36"/>
  <c r="K36" i="36"/>
  <c r="M36" i="36"/>
  <c r="O36" i="36"/>
  <c r="Q36" i="36"/>
  <c r="V36" i="36"/>
  <c r="G37" i="36"/>
  <c r="I37" i="36"/>
  <c r="K37" i="36"/>
  <c r="M37" i="36"/>
  <c r="O37" i="36"/>
  <c r="Q37" i="36"/>
  <c r="V37" i="36"/>
  <c r="G38" i="36"/>
  <c r="I38" i="36"/>
  <c r="K38" i="36"/>
  <c r="M38" i="36"/>
  <c r="O38" i="36"/>
  <c r="Q38" i="36"/>
  <c r="V38" i="36"/>
  <c r="G39" i="36"/>
  <c r="M39" i="36" s="1"/>
  <c r="I39" i="36"/>
  <c r="K39" i="36"/>
  <c r="O39" i="36"/>
  <c r="Q39" i="36"/>
  <c r="V39" i="36"/>
  <c r="I40" i="36"/>
  <c r="G41" i="36"/>
  <c r="M41" i="36" s="1"/>
  <c r="M40" i="36" s="1"/>
  <c r="I41" i="36"/>
  <c r="K41" i="36"/>
  <c r="O41" i="36"/>
  <c r="Q41" i="36"/>
  <c r="V41" i="36"/>
  <c r="V40" i="36" s="1"/>
  <c r="G43" i="36"/>
  <c r="I43" i="36"/>
  <c r="K43" i="36"/>
  <c r="M43" i="36"/>
  <c r="O43" i="36"/>
  <c r="O40" i="36" s="1"/>
  <c r="Q43" i="36"/>
  <c r="V43" i="36"/>
  <c r="G44" i="36"/>
  <c r="I44" i="36"/>
  <c r="K44" i="36"/>
  <c r="M44" i="36"/>
  <c r="O44" i="36"/>
  <c r="Q44" i="36"/>
  <c r="Q40" i="36" s="1"/>
  <c r="V44" i="36"/>
  <c r="G45" i="36"/>
  <c r="M45" i="36" s="1"/>
  <c r="I45" i="36"/>
  <c r="K45" i="36"/>
  <c r="K40" i="36" s="1"/>
  <c r="O45" i="36"/>
  <c r="Q45" i="36"/>
  <c r="V45" i="36"/>
  <c r="G46" i="36"/>
  <c r="I46" i="36"/>
  <c r="K46" i="36"/>
  <c r="M46" i="36"/>
  <c r="O46" i="36"/>
  <c r="Q46" i="36"/>
  <c r="V46" i="36"/>
  <c r="G48" i="36"/>
  <c r="M48" i="36" s="1"/>
  <c r="I48" i="36"/>
  <c r="I47" i="36" s="1"/>
  <c r="K48" i="36"/>
  <c r="K47" i="36" s="1"/>
  <c r="O48" i="36"/>
  <c r="O47" i="36" s="1"/>
  <c r="Q48" i="36"/>
  <c r="Q47" i="36" s="1"/>
  <c r="V48" i="36"/>
  <c r="V47" i="36" s="1"/>
  <c r="G49" i="36"/>
  <c r="I49" i="36"/>
  <c r="K49" i="36"/>
  <c r="M49" i="36"/>
  <c r="O49" i="36"/>
  <c r="Q49" i="36"/>
  <c r="V49" i="36"/>
  <c r="G50" i="36"/>
  <c r="I50" i="36"/>
  <c r="K50" i="36"/>
  <c r="M50" i="36"/>
  <c r="O50" i="36"/>
  <c r="Q50" i="36"/>
  <c r="V50" i="36"/>
  <c r="G51" i="36"/>
  <c r="I51" i="36"/>
  <c r="K51" i="36"/>
  <c r="M51" i="36"/>
  <c r="O51" i="36"/>
  <c r="Q51" i="36"/>
  <c r="V51" i="36"/>
  <c r="G52" i="36"/>
  <c r="M52" i="36" s="1"/>
  <c r="I52" i="36"/>
  <c r="K52" i="36"/>
  <c r="O52" i="36"/>
  <c r="Q52" i="36"/>
  <c r="V52" i="36"/>
  <c r="G53" i="36"/>
  <c r="M53" i="36" s="1"/>
  <c r="I53" i="36"/>
  <c r="K53" i="36"/>
  <c r="O53" i="36"/>
  <c r="Q53" i="36"/>
  <c r="V53" i="36"/>
  <c r="G55" i="36"/>
  <c r="M55" i="36" s="1"/>
  <c r="I55" i="36"/>
  <c r="K55" i="36"/>
  <c r="O55" i="36"/>
  <c r="Q55" i="36"/>
  <c r="V55" i="36"/>
  <c r="G57" i="36"/>
  <c r="I57" i="36"/>
  <c r="K57" i="36"/>
  <c r="M57" i="36"/>
  <c r="O57" i="36"/>
  <c r="Q57" i="36"/>
  <c r="V57" i="36"/>
  <c r="G58" i="36"/>
  <c r="I58" i="36"/>
  <c r="K58" i="36"/>
  <c r="M58" i="36"/>
  <c r="O58" i="36"/>
  <c r="Q58" i="36"/>
  <c r="V58" i="36"/>
  <c r="G61" i="36"/>
  <c r="M61" i="36" s="1"/>
  <c r="I61" i="36"/>
  <c r="K61" i="36"/>
  <c r="O61" i="36"/>
  <c r="Q61" i="36"/>
  <c r="V61" i="36"/>
  <c r="G64" i="36"/>
  <c r="I64" i="36"/>
  <c r="K64" i="36"/>
  <c r="M64" i="36"/>
  <c r="O64" i="36"/>
  <c r="Q64" i="36"/>
  <c r="V64" i="36"/>
  <c r="G66" i="36"/>
  <c r="M66" i="36" s="1"/>
  <c r="I66" i="36"/>
  <c r="K66" i="36"/>
  <c r="O66" i="36"/>
  <c r="Q66" i="36"/>
  <c r="V66" i="36"/>
  <c r="G68" i="36"/>
  <c r="M68" i="36" s="1"/>
  <c r="I68" i="36"/>
  <c r="K68" i="36"/>
  <c r="O68" i="36"/>
  <c r="Q68" i="36"/>
  <c r="V68" i="36"/>
  <c r="G70" i="36"/>
  <c r="I70" i="36"/>
  <c r="K70" i="36"/>
  <c r="M70" i="36"/>
  <c r="O70" i="36"/>
  <c r="Q70" i="36"/>
  <c r="V70" i="36"/>
  <c r="G71" i="36"/>
  <c r="I71" i="36"/>
  <c r="K71" i="36"/>
  <c r="M71" i="36"/>
  <c r="O71" i="36"/>
  <c r="Q71" i="36"/>
  <c r="V71" i="36"/>
  <c r="G72" i="36"/>
  <c r="I72" i="36"/>
  <c r="K72" i="36"/>
  <c r="M72" i="36"/>
  <c r="O72" i="36"/>
  <c r="Q72" i="36"/>
  <c r="V72" i="36"/>
  <c r="G73" i="36"/>
  <c r="M73" i="36" s="1"/>
  <c r="I73" i="36"/>
  <c r="K73" i="36"/>
  <c r="O73" i="36"/>
  <c r="Q73" i="36"/>
  <c r="V73" i="36"/>
  <c r="G74" i="36"/>
  <c r="M74" i="36" s="1"/>
  <c r="I74" i="36"/>
  <c r="K74" i="36"/>
  <c r="O74" i="36"/>
  <c r="Q74" i="36"/>
  <c r="V74" i="36"/>
  <c r="G75" i="36"/>
  <c r="M75" i="36" s="1"/>
  <c r="I75" i="36"/>
  <c r="K75" i="36"/>
  <c r="O75" i="36"/>
  <c r="Q75" i="36"/>
  <c r="V75" i="36"/>
  <c r="G76" i="36"/>
  <c r="I76" i="36"/>
  <c r="K76" i="36"/>
  <c r="M76" i="36"/>
  <c r="O76" i="36"/>
  <c r="Q76" i="36"/>
  <c r="V76" i="36"/>
  <c r="G77" i="36"/>
  <c r="I77" i="36"/>
  <c r="K77" i="36"/>
  <c r="M77" i="36"/>
  <c r="O77" i="36"/>
  <c r="Q77" i="36"/>
  <c r="V77" i="36"/>
  <c r="G78" i="36"/>
  <c r="M78" i="36" s="1"/>
  <c r="I78" i="36"/>
  <c r="K78" i="36"/>
  <c r="O78" i="36"/>
  <c r="Q78" i="36"/>
  <c r="V78" i="36"/>
  <c r="K79" i="36"/>
  <c r="O79" i="36"/>
  <c r="Q79" i="36"/>
  <c r="V79" i="36"/>
  <c r="G80" i="36"/>
  <c r="M80" i="36" s="1"/>
  <c r="M79" i="36" s="1"/>
  <c r="I80" i="36"/>
  <c r="I79" i="36" s="1"/>
  <c r="K80" i="36"/>
  <c r="O80" i="36"/>
  <c r="Q80" i="36"/>
  <c r="V80" i="36"/>
  <c r="G81" i="36"/>
  <c r="G82" i="36"/>
  <c r="I82" i="36"/>
  <c r="K82" i="36"/>
  <c r="M82" i="36"/>
  <c r="O82" i="36"/>
  <c r="Q82" i="36"/>
  <c r="Q81" i="36" s="1"/>
  <c r="V82" i="36"/>
  <c r="V81" i="36" s="1"/>
  <c r="G83" i="36"/>
  <c r="I83" i="36"/>
  <c r="K83" i="36"/>
  <c r="K81" i="36" s="1"/>
  <c r="M83" i="36"/>
  <c r="M81" i="36" s="1"/>
  <c r="O83" i="36"/>
  <c r="Q83" i="36"/>
  <c r="V83" i="36"/>
  <c r="G84" i="36"/>
  <c r="I84" i="36"/>
  <c r="K84" i="36"/>
  <c r="M84" i="36"/>
  <c r="O84" i="36"/>
  <c r="Q84" i="36"/>
  <c r="V84" i="36"/>
  <c r="G85" i="36"/>
  <c r="M85" i="36" s="1"/>
  <c r="I85" i="36"/>
  <c r="I81" i="36" s="1"/>
  <c r="K85" i="36"/>
  <c r="O85" i="36"/>
  <c r="Q85" i="36"/>
  <c r="V85" i="36"/>
  <c r="G86" i="36"/>
  <c r="M86" i="36" s="1"/>
  <c r="I86" i="36"/>
  <c r="K86" i="36"/>
  <c r="O86" i="36"/>
  <c r="Q86" i="36"/>
  <c r="V86" i="36"/>
  <c r="G87" i="36"/>
  <c r="M87" i="36" s="1"/>
  <c r="I87" i="36"/>
  <c r="K87" i="36"/>
  <c r="O87" i="36"/>
  <c r="Q87" i="36"/>
  <c r="V87" i="36"/>
  <c r="G88" i="36"/>
  <c r="I88" i="36"/>
  <c r="K88" i="36"/>
  <c r="M88" i="36"/>
  <c r="O88" i="36"/>
  <c r="O81" i="36" s="1"/>
  <c r="Q88" i="36"/>
  <c r="V88" i="36"/>
  <c r="G89" i="36"/>
  <c r="I89" i="36"/>
  <c r="K89" i="36"/>
  <c r="M89" i="36"/>
  <c r="O89" i="36"/>
  <c r="Q89" i="36"/>
  <c r="V89" i="36"/>
  <c r="G90" i="36"/>
  <c r="M90" i="36" s="1"/>
  <c r="I90" i="36"/>
  <c r="K90" i="36"/>
  <c r="O90" i="36"/>
  <c r="Q90" i="36"/>
  <c r="V90" i="36"/>
  <c r="G91" i="36"/>
  <c r="I91" i="36"/>
  <c r="K91" i="36"/>
  <c r="M91" i="36"/>
  <c r="O91" i="36"/>
  <c r="Q91" i="36"/>
  <c r="V91" i="36"/>
  <c r="G92" i="36"/>
  <c r="M92" i="36" s="1"/>
  <c r="I92" i="36"/>
  <c r="K92" i="36"/>
  <c r="O92" i="36"/>
  <c r="Q92" i="36"/>
  <c r="V92" i="36"/>
  <c r="G93" i="36"/>
  <c r="M93" i="36" s="1"/>
  <c r="I93" i="36"/>
  <c r="K93" i="36"/>
  <c r="O93" i="36"/>
  <c r="Q93" i="36"/>
  <c r="V93" i="36"/>
  <c r="G94" i="36"/>
  <c r="I94" i="36"/>
  <c r="K94" i="36"/>
  <c r="M94" i="36"/>
  <c r="O94" i="36"/>
  <c r="Q94" i="36"/>
  <c r="V94" i="36"/>
  <c r="G95" i="36"/>
  <c r="I95" i="36"/>
  <c r="K95" i="36"/>
  <c r="M95" i="36"/>
  <c r="O95" i="36"/>
  <c r="Q95" i="36"/>
  <c r="V95" i="36"/>
  <c r="G96" i="36"/>
  <c r="I96" i="36"/>
  <c r="K96" i="36"/>
  <c r="M96" i="36"/>
  <c r="O96" i="36"/>
  <c r="Q96" i="36"/>
  <c r="V96" i="36"/>
  <c r="G98" i="36"/>
  <c r="M98" i="36" s="1"/>
  <c r="I98" i="36"/>
  <c r="I97" i="36" s="1"/>
  <c r="K98" i="36"/>
  <c r="K97" i="36" s="1"/>
  <c r="O98" i="36"/>
  <c r="O97" i="36" s="1"/>
  <c r="Q98" i="36"/>
  <c r="Q97" i="36" s="1"/>
  <c r="V98" i="36"/>
  <c r="V97" i="36" s="1"/>
  <c r="G99" i="36"/>
  <c r="M99" i="36" s="1"/>
  <c r="I99" i="36"/>
  <c r="K99" i="36"/>
  <c r="O99" i="36"/>
  <c r="Q99" i="36"/>
  <c r="V99" i="36"/>
  <c r="G100" i="36"/>
  <c r="I100" i="36"/>
  <c r="K100" i="36"/>
  <c r="M100" i="36"/>
  <c r="O100" i="36"/>
  <c r="Q100" i="36"/>
  <c r="V100" i="36"/>
  <c r="G101" i="36"/>
  <c r="I101" i="36"/>
  <c r="K101" i="36"/>
  <c r="M101" i="36"/>
  <c r="O101" i="36"/>
  <c r="Q101" i="36"/>
  <c r="V101" i="36"/>
  <c r="G102" i="36"/>
  <c r="M102" i="36" s="1"/>
  <c r="I102" i="36"/>
  <c r="K102" i="36"/>
  <c r="O102" i="36"/>
  <c r="Q102" i="36"/>
  <c r="V102" i="36"/>
  <c r="G103" i="36"/>
  <c r="I103" i="36"/>
  <c r="K103" i="36"/>
  <c r="M103" i="36"/>
  <c r="O103" i="36"/>
  <c r="Q103" i="36"/>
  <c r="V103" i="36"/>
  <c r="G104" i="36"/>
  <c r="M104" i="36" s="1"/>
  <c r="I104" i="36"/>
  <c r="K104" i="36"/>
  <c r="O104" i="36"/>
  <c r="Q104" i="36"/>
  <c r="V104" i="36"/>
  <c r="G105" i="36"/>
  <c r="M105" i="36" s="1"/>
  <c r="I105" i="36"/>
  <c r="K105" i="36"/>
  <c r="O105" i="36"/>
  <c r="Q105" i="36"/>
  <c r="V105" i="36"/>
  <c r="G106" i="36"/>
  <c r="I106" i="36"/>
  <c r="K106" i="36"/>
  <c r="M106" i="36"/>
  <c r="O106" i="36"/>
  <c r="Q106" i="36"/>
  <c r="V106" i="36"/>
  <c r="G107" i="36"/>
  <c r="I107" i="36"/>
  <c r="K107" i="36"/>
  <c r="M107" i="36"/>
  <c r="O107" i="36"/>
  <c r="Q107" i="36"/>
  <c r="V107" i="36"/>
  <c r="G108" i="36"/>
  <c r="I108" i="36"/>
  <c r="K108" i="36"/>
  <c r="M108" i="36"/>
  <c r="O108" i="36"/>
  <c r="Q108" i="36"/>
  <c r="V108" i="36"/>
  <c r="G109" i="36"/>
  <c r="M109" i="36" s="1"/>
  <c r="I109" i="36"/>
  <c r="K109" i="36"/>
  <c r="O109" i="36"/>
  <c r="Q109" i="36"/>
  <c r="V109" i="36"/>
  <c r="G110" i="36"/>
  <c r="M110" i="36" s="1"/>
  <c r="I110" i="36"/>
  <c r="K110" i="36"/>
  <c r="O110" i="36"/>
  <c r="Q110" i="36"/>
  <c r="V110" i="36"/>
  <c r="G111" i="36"/>
  <c r="M111" i="36" s="1"/>
  <c r="I111" i="36"/>
  <c r="K111" i="36"/>
  <c r="O111" i="36"/>
  <c r="Q111" i="36"/>
  <c r="V111" i="36"/>
  <c r="G113" i="36"/>
  <c r="I113" i="36"/>
  <c r="K113" i="36"/>
  <c r="M113" i="36"/>
  <c r="O113" i="36"/>
  <c r="O112" i="36" s="1"/>
  <c r="Q113" i="36"/>
  <c r="Q112" i="36" s="1"/>
  <c r="V113" i="36"/>
  <c r="V112" i="36" s="1"/>
  <c r="G115" i="36"/>
  <c r="M115" i="36" s="1"/>
  <c r="I115" i="36"/>
  <c r="I112" i="36" s="1"/>
  <c r="K115" i="36"/>
  <c r="K112" i="36" s="1"/>
  <c r="O115" i="36"/>
  <c r="Q115" i="36"/>
  <c r="V115" i="36"/>
  <c r="G117" i="36"/>
  <c r="I117" i="36"/>
  <c r="K117" i="36"/>
  <c r="M117" i="36"/>
  <c r="O117" i="36"/>
  <c r="Q117" i="36"/>
  <c r="V117" i="36"/>
  <c r="G118" i="36"/>
  <c r="M118" i="36" s="1"/>
  <c r="I118" i="36"/>
  <c r="K118" i="36"/>
  <c r="O118" i="36"/>
  <c r="Q118" i="36"/>
  <c r="V118" i="36"/>
  <c r="G120" i="36"/>
  <c r="M120" i="36" s="1"/>
  <c r="I120" i="36"/>
  <c r="K120" i="36"/>
  <c r="O120" i="36"/>
  <c r="Q120" i="36"/>
  <c r="V120" i="36"/>
  <c r="G121" i="36"/>
  <c r="I121" i="36"/>
  <c r="K121" i="36"/>
  <c r="M121" i="36"/>
  <c r="O121" i="36"/>
  <c r="Q121" i="36"/>
  <c r="V121" i="36"/>
  <c r="G122" i="36"/>
  <c r="I122" i="36"/>
  <c r="K122" i="36"/>
  <c r="M122" i="36"/>
  <c r="O122" i="36"/>
  <c r="Q122" i="36"/>
  <c r="V122" i="36"/>
  <c r="G123" i="36"/>
  <c r="I123" i="36"/>
  <c r="K123" i="36"/>
  <c r="M123" i="36"/>
  <c r="O123" i="36"/>
  <c r="Q123" i="36"/>
  <c r="V123" i="36"/>
  <c r="G124" i="36"/>
  <c r="M124" i="36" s="1"/>
  <c r="I124" i="36"/>
  <c r="K124" i="36"/>
  <c r="O124" i="36"/>
  <c r="Q124" i="36"/>
  <c r="V124" i="36"/>
  <c r="G125" i="36"/>
  <c r="M125" i="36" s="1"/>
  <c r="I125" i="36"/>
  <c r="K125" i="36"/>
  <c r="O125" i="36"/>
  <c r="Q125" i="36"/>
  <c r="V125" i="36"/>
  <c r="G127" i="36"/>
  <c r="G126" i="36" s="1"/>
  <c r="I127" i="36"/>
  <c r="I126" i="36" s="1"/>
  <c r="K127" i="36"/>
  <c r="K126" i="36" s="1"/>
  <c r="M127" i="36"/>
  <c r="O127" i="36"/>
  <c r="O126" i="36" s="1"/>
  <c r="Q127" i="36"/>
  <c r="Q126" i="36" s="1"/>
  <c r="V127" i="36"/>
  <c r="G128" i="36"/>
  <c r="I128" i="36"/>
  <c r="K128" i="36"/>
  <c r="M128" i="36"/>
  <c r="O128" i="36"/>
  <c r="Q128" i="36"/>
  <c r="V128" i="36"/>
  <c r="G129" i="36"/>
  <c r="I129" i="36"/>
  <c r="K129" i="36"/>
  <c r="M129" i="36"/>
  <c r="O129" i="36"/>
  <c r="Q129" i="36"/>
  <c r="V129" i="36"/>
  <c r="G130" i="36"/>
  <c r="I130" i="36"/>
  <c r="K130" i="36"/>
  <c r="M130" i="36"/>
  <c r="O130" i="36"/>
  <c r="Q130" i="36"/>
  <c r="V130" i="36"/>
  <c r="G131" i="36"/>
  <c r="M131" i="36" s="1"/>
  <c r="I131" i="36"/>
  <c r="K131" i="36"/>
  <c r="O131" i="36"/>
  <c r="Q131" i="36"/>
  <c r="V131" i="36"/>
  <c r="G132" i="36"/>
  <c r="M132" i="36" s="1"/>
  <c r="I132" i="36"/>
  <c r="K132" i="36"/>
  <c r="O132" i="36"/>
  <c r="Q132" i="36"/>
  <c r="V132" i="36"/>
  <c r="G133" i="36"/>
  <c r="I133" i="36"/>
  <c r="K133" i="36"/>
  <c r="M133" i="36"/>
  <c r="O133" i="36"/>
  <c r="Q133" i="36"/>
  <c r="V133" i="36"/>
  <c r="G134" i="36"/>
  <c r="I134" i="36"/>
  <c r="K134" i="36"/>
  <c r="M134" i="36"/>
  <c r="O134" i="36"/>
  <c r="Q134" i="36"/>
  <c r="V134" i="36"/>
  <c r="G135" i="36"/>
  <c r="I135" i="36"/>
  <c r="K135" i="36"/>
  <c r="M135" i="36"/>
  <c r="O135" i="36"/>
  <c r="Q135" i="36"/>
  <c r="V135" i="36"/>
  <c r="G136" i="36"/>
  <c r="M136" i="36" s="1"/>
  <c r="I136" i="36"/>
  <c r="K136" i="36"/>
  <c r="O136" i="36"/>
  <c r="Q136" i="36"/>
  <c r="V136" i="36"/>
  <c r="G137" i="36"/>
  <c r="M137" i="36" s="1"/>
  <c r="I137" i="36"/>
  <c r="K137" i="36"/>
  <c r="O137" i="36"/>
  <c r="Q137" i="36"/>
  <c r="V137" i="36"/>
  <c r="G138" i="36"/>
  <c r="M138" i="36" s="1"/>
  <c r="I138" i="36"/>
  <c r="K138" i="36"/>
  <c r="O138" i="36"/>
  <c r="Q138" i="36"/>
  <c r="V138" i="36"/>
  <c r="V126" i="36" s="1"/>
  <c r="G139" i="36"/>
  <c r="I139" i="36"/>
  <c r="K139" i="36"/>
  <c r="M139" i="36"/>
  <c r="O139" i="36"/>
  <c r="Q139" i="36"/>
  <c r="V139" i="36"/>
  <c r="O140" i="36"/>
  <c r="Q140" i="36"/>
  <c r="G141" i="36"/>
  <c r="G140" i="36" s="1"/>
  <c r="I141" i="36"/>
  <c r="I140" i="36" s="1"/>
  <c r="K141" i="36"/>
  <c r="K140" i="36" s="1"/>
  <c r="M141" i="36"/>
  <c r="M140" i="36" s="1"/>
  <c r="O141" i="36"/>
  <c r="Q141" i="36"/>
  <c r="V141" i="36"/>
  <c r="G142" i="36"/>
  <c r="I142" i="36"/>
  <c r="K142" i="36"/>
  <c r="M142" i="36"/>
  <c r="O142" i="36"/>
  <c r="Q142" i="36"/>
  <c r="V142" i="36"/>
  <c r="V140" i="36" s="1"/>
  <c r="I143" i="36"/>
  <c r="G144" i="36"/>
  <c r="M144" i="36" s="1"/>
  <c r="M143" i="36" s="1"/>
  <c r="I144" i="36"/>
  <c r="K144" i="36"/>
  <c r="K143" i="36" s="1"/>
  <c r="O144" i="36"/>
  <c r="O143" i="36" s="1"/>
  <c r="Q144" i="36"/>
  <c r="Q143" i="36" s="1"/>
  <c r="V144" i="36"/>
  <c r="V143" i="36" s="1"/>
  <c r="G145" i="36"/>
  <c r="I145" i="36"/>
  <c r="K145" i="36"/>
  <c r="M145" i="36"/>
  <c r="O145" i="36"/>
  <c r="Q145" i="36"/>
  <c r="V145" i="36"/>
  <c r="O146" i="36"/>
  <c r="G147" i="36"/>
  <c r="I147" i="36"/>
  <c r="K147" i="36"/>
  <c r="M147" i="36"/>
  <c r="O147" i="36"/>
  <c r="Q147" i="36"/>
  <c r="Q146" i="36" s="1"/>
  <c r="V147" i="36"/>
  <c r="V146" i="36" s="1"/>
  <c r="G149" i="36"/>
  <c r="M149" i="36" s="1"/>
  <c r="I149" i="36"/>
  <c r="I146" i="36" s="1"/>
  <c r="K149" i="36"/>
  <c r="K146" i="36" s="1"/>
  <c r="O149" i="36"/>
  <c r="Q149" i="36"/>
  <c r="V149" i="36"/>
  <c r="I150" i="36"/>
  <c r="K150" i="36"/>
  <c r="O150" i="36"/>
  <c r="Q150" i="36"/>
  <c r="G151" i="36"/>
  <c r="M151" i="36" s="1"/>
  <c r="M150" i="36" s="1"/>
  <c r="I151" i="36"/>
  <c r="K151" i="36"/>
  <c r="O151" i="36"/>
  <c r="Q151" i="36"/>
  <c r="V151" i="36"/>
  <c r="V150" i="36" s="1"/>
  <c r="G152" i="36"/>
  <c r="Q152" i="36"/>
  <c r="G153" i="36"/>
  <c r="I153" i="36"/>
  <c r="K153" i="36"/>
  <c r="M153" i="36"/>
  <c r="O153" i="36"/>
  <c r="O152" i="36" s="1"/>
  <c r="Q153" i="36"/>
  <c r="V153" i="36"/>
  <c r="V152" i="36" s="1"/>
  <c r="G155" i="36"/>
  <c r="I155" i="36"/>
  <c r="I152" i="36" s="1"/>
  <c r="K155" i="36"/>
  <c r="K152" i="36" s="1"/>
  <c r="M155" i="36"/>
  <c r="M152" i="36" s="1"/>
  <c r="O155" i="36"/>
  <c r="Q155" i="36"/>
  <c r="V155" i="36"/>
  <c r="G157" i="36"/>
  <c r="I157" i="36"/>
  <c r="K157" i="36"/>
  <c r="M157" i="36"/>
  <c r="O157" i="36"/>
  <c r="Q157" i="36"/>
  <c r="V157" i="36"/>
  <c r="I158" i="36"/>
  <c r="G159" i="36"/>
  <c r="M159" i="36" s="1"/>
  <c r="M158" i="36" s="1"/>
  <c r="I159" i="36"/>
  <c r="K159" i="36"/>
  <c r="K158" i="36" s="1"/>
  <c r="O159" i="36"/>
  <c r="O158" i="36" s="1"/>
  <c r="Q159" i="36"/>
  <c r="Q158" i="36" s="1"/>
  <c r="V159" i="36"/>
  <c r="V158" i="36" s="1"/>
  <c r="G160" i="36"/>
  <c r="I160" i="36"/>
  <c r="K160" i="36"/>
  <c r="M160" i="36"/>
  <c r="O160" i="36"/>
  <c r="Q160" i="36"/>
  <c r="V160" i="36"/>
  <c r="G162" i="36"/>
  <c r="I162" i="36"/>
  <c r="K162" i="36"/>
  <c r="M162" i="36"/>
  <c r="O162" i="36"/>
  <c r="Q162" i="36"/>
  <c r="V162" i="36"/>
  <c r="O163" i="36"/>
  <c r="Q163" i="36"/>
  <c r="V163" i="36"/>
  <c r="G164" i="36"/>
  <c r="M164" i="36" s="1"/>
  <c r="M163" i="36" s="1"/>
  <c r="I164" i="36"/>
  <c r="I163" i="36" s="1"/>
  <c r="K164" i="36"/>
  <c r="K163" i="36" s="1"/>
  <c r="O164" i="36"/>
  <c r="Q164" i="36"/>
  <c r="V164" i="36"/>
  <c r="AE166" i="36"/>
  <c r="AF166" i="36"/>
  <c r="G33" i="35"/>
  <c r="G9" i="35"/>
  <c r="G8" i="35" s="1"/>
  <c r="I9" i="35"/>
  <c r="I8" i="35" s="1"/>
  <c r="K9" i="35"/>
  <c r="K8" i="35" s="1"/>
  <c r="M9" i="35"/>
  <c r="O9" i="35"/>
  <c r="O8" i="35" s="1"/>
  <c r="Q9" i="35"/>
  <c r="V9" i="35"/>
  <c r="G10" i="35"/>
  <c r="I10" i="35"/>
  <c r="K10" i="35"/>
  <c r="M10" i="35"/>
  <c r="O10" i="35"/>
  <c r="Q10" i="35"/>
  <c r="Q8" i="35" s="1"/>
  <c r="V10" i="35"/>
  <c r="V8" i="35" s="1"/>
  <c r="G11" i="35"/>
  <c r="M11" i="35" s="1"/>
  <c r="I11" i="35"/>
  <c r="K11" i="35"/>
  <c r="O11" i="35"/>
  <c r="Q11" i="35"/>
  <c r="V11" i="35"/>
  <c r="G12" i="35"/>
  <c r="I12" i="35"/>
  <c r="K12" i="35"/>
  <c r="M12" i="35"/>
  <c r="O12" i="35"/>
  <c r="Q12" i="35"/>
  <c r="V12" i="35"/>
  <c r="G13" i="35"/>
  <c r="M13" i="35" s="1"/>
  <c r="I13" i="35"/>
  <c r="K13" i="35"/>
  <c r="O13" i="35"/>
  <c r="Q13" i="35"/>
  <c r="V13" i="35"/>
  <c r="G14" i="35"/>
  <c r="I14" i="35"/>
  <c r="K14" i="35"/>
  <c r="M14" i="35"/>
  <c r="O14" i="35"/>
  <c r="Q14" i="35"/>
  <c r="V14" i="35"/>
  <c r="G15" i="35"/>
  <c r="I15" i="35"/>
  <c r="K15" i="35"/>
  <c r="M15" i="35"/>
  <c r="O15" i="35"/>
  <c r="Q15" i="35"/>
  <c r="V15" i="35"/>
  <c r="G16" i="35"/>
  <c r="I16" i="35"/>
  <c r="K16" i="35"/>
  <c r="M16" i="35"/>
  <c r="O16" i="35"/>
  <c r="Q16" i="35"/>
  <c r="V16" i="35"/>
  <c r="G17" i="35"/>
  <c r="I17" i="35"/>
  <c r="K17" i="35"/>
  <c r="M17" i="35"/>
  <c r="O17" i="35"/>
  <c r="Q17" i="35"/>
  <c r="V17" i="35"/>
  <c r="G18" i="35"/>
  <c r="M18" i="35" s="1"/>
  <c r="I18" i="35"/>
  <c r="K18" i="35"/>
  <c r="O18" i="35"/>
  <c r="Q18" i="35"/>
  <c r="V18" i="35"/>
  <c r="G19" i="35"/>
  <c r="I19" i="35"/>
  <c r="K19" i="35"/>
  <c r="M19" i="35"/>
  <c r="O19" i="35"/>
  <c r="Q19" i="35"/>
  <c r="V19" i="35"/>
  <c r="G20" i="35"/>
  <c r="I20" i="35"/>
  <c r="K20" i="35"/>
  <c r="M20" i="35"/>
  <c r="O20" i="35"/>
  <c r="Q20" i="35"/>
  <c r="V20" i="35"/>
  <c r="G21" i="35"/>
  <c r="I21" i="35"/>
  <c r="K21" i="35"/>
  <c r="M21" i="35"/>
  <c r="O21" i="35"/>
  <c r="Q21" i="35"/>
  <c r="V21" i="35"/>
  <c r="G22" i="35"/>
  <c r="I22" i="35"/>
  <c r="K22" i="35"/>
  <c r="M22" i="35"/>
  <c r="O22" i="35"/>
  <c r="Q22" i="35"/>
  <c r="V22" i="35"/>
  <c r="G23" i="35"/>
  <c r="I23" i="35"/>
  <c r="K23" i="35"/>
  <c r="G24" i="35"/>
  <c r="I24" i="35"/>
  <c r="K24" i="35"/>
  <c r="M24" i="35"/>
  <c r="M23" i="35" s="1"/>
  <c r="O24" i="35"/>
  <c r="O23" i="35" s="1"/>
  <c r="Q24" i="35"/>
  <c r="Q23" i="35" s="1"/>
  <c r="V24" i="35"/>
  <c r="V23" i="35" s="1"/>
  <c r="G25" i="35"/>
  <c r="V25" i="35"/>
  <c r="G26" i="35"/>
  <c r="I26" i="35"/>
  <c r="I25" i="35" s="1"/>
  <c r="K26" i="35"/>
  <c r="K25" i="35" s="1"/>
  <c r="M26" i="35"/>
  <c r="M25" i="35" s="1"/>
  <c r="O26" i="35"/>
  <c r="O25" i="35" s="1"/>
  <c r="Q26" i="35"/>
  <c r="Q25" i="35" s="1"/>
  <c r="V26" i="35"/>
  <c r="G28" i="35"/>
  <c r="G27" i="35" s="1"/>
  <c r="I28" i="35"/>
  <c r="I27" i="35" s="1"/>
  <c r="K28" i="35"/>
  <c r="K27" i="35" s="1"/>
  <c r="M28" i="35"/>
  <c r="M27" i="35" s="1"/>
  <c r="O28" i="35"/>
  <c r="Q28" i="35"/>
  <c r="V28" i="35"/>
  <c r="G29" i="35"/>
  <c r="I29" i="35"/>
  <c r="K29" i="35"/>
  <c r="M29" i="35"/>
  <c r="O29" i="35"/>
  <c r="O27" i="35" s="1"/>
  <c r="Q29" i="35"/>
  <c r="Q27" i="35" s="1"/>
  <c r="V29" i="35"/>
  <c r="V27" i="35" s="1"/>
  <c r="G31" i="35"/>
  <c r="M31" i="35" s="1"/>
  <c r="I31" i="35"/>
  <c r="K31" i="35"/>
  <c r="O31" i="35"/>
  <c r="Q31" i="35"/>
  <c r="V31" i="35"/>
  <c r="AE33" i="35"/>
  <c r="G30" i="34"/>
  <c r="G9" i="34"/>
  <c r="G8" i="34" s="1"/>
  <c r="I9" i="34"/>
  <c r="I8" i="34" s="1"/>
  <c r="K9" i="34"/>
  <c r="K8" i="34" s="1"/>
  <c r="M9" i="34"/>
  <c r="O9" i="34"/>
  <c r="O8" i="34" s="1"/>
  <c r="Q9" i="34"/>
  <c r="V9" i="34"/>
  <c r="G10" i="34"/>
  <c r="I10" i="34"/>
  <c r="K10" i="34"/>
  <c r="M10" i="34"/>
  <c r="O10" i="34"/>
  <c r="Q10" i="34"/>
  <c r="Q8" i="34" s="1"/>
  <c r="V10" i="34"/>
  <c r="V8" i="34" s="1"/>
  <c r="G11" i="34"/>
  <c r="M11" i="34" s="1"/>
  <c r="I11" i="34"/>
  <c r="K11" i="34"/>
  <c r="O11" i="34"/>
  <c r="Q11" i="34"/>
  <c r="V11" i="34"/>
  <c r="G12" i="34"/>
  <c r="I12" i="34"/>
  <c r="K12" i="34"/>
  <c r="M12" i="34"/>
  <c r="O12" i="34"/>
  <c r="Q12" i="34"/>
  <c r="V12" i="34"/>
  <c r="G13" i="34"/>
  <c r="M13" i="34" s="1"/>
  <c r="I13" i="34"/>
  <c r="K13" i="34"/>
  <c r="O13" i="34"/>
  <c r="Q13" i="34"/>
  <c r="V13" i="34"/>
  <c r="G14" i="34"/>
  <c r="I14" i="34"/>
  <c r="K14" i="34"/>
  <c r="M14" i="34"/>
  <c r="O14" i="34"/>
  <c r="Q14" i="34"/>
  <c r="V14" i="34"/>
  <c r="G15" i="34"/>
  <c r="I15" i="34"/>
  <c r="K15" i="34"/>
  <c r="M15" i="34"/>
  <c r="O15" i="34"/>
  <c r="Q15" i="34"/>
  <c r="V15" i="34"/>
  <c r="G16" i="34"/>
  <c r="I16" i="34"/>
  <c r="K16" i="34"/>
  <c r="M16" i="34"/>
  <c r="O16" i="34"/>
  <c r="Q16" i="34"/>
  <c r="V16" i="34"/>
  <c r="G17" i="34"/>
  <c r="I17" i="34"/>
  <c r="K17" i="34"/>
  <c r="M17" i="34"/>
  <c r="O17" i="34"/>
  <c r="Q17" i="34"/>
  <c r="V17" i="34"/>
  <c r="G18" i="34"/>
  <c r="M18" i="34" s="1"/>
  <c r="I18" i="34"/>
  <c r="K18" i="34"/>
  <c r="O18" i="34"/>
  <c r="Q18" i="34"/>
  <c r="V18" i="34"/>
  <c r="G19" i="34"/>
  <c r="I19" i="34"/>
  <c r="K19" i="34"/>
  <c r="M19" i="34"/>
  <c r="O19" i="34"/>
  <c r="Q19" i="34"/>
  <c r="V19" i="34"/>
  <c r="Q20" i="34"/>
  <c r="V20" i="34"/>
  <c r="G21" i="34"/>
  <c r="G20" i="34" s="1"/>
  <c r="I21" i="34"/>
  <c r="I20" i="34" s="1"/>
  <c r="K21" i="34"/>
  <c r="K20" i="34" s="1"/>
  <c r="M21" i="34"/>
  <c r="M20" i="34" s="1"/>
  <c r="O21" i="34"/>
  <c r="O20" i="34" s="1"/>
  <c r="Q21" i="34"/>
  <c r="V21" i="34"/>
  <c r="O22" i="34"/>
  <c r="Q22" i="34"/>
  <c r="V22" i="34"/>
  <c r="G23" i="34"/>
  <c r="M23" i="34" s="1"/>
  <c r="M22" i="34" s="1"/>
  <c r="I23" i="34"/>
  <c r="I22" i="34" s="1"/>
  <c r="K23" i="34"/>
  <c r="K22" i="34" s="1"/>
  <c r="O23" i="34"/>
  <c r="Q23" i="34"/>
  <c r="V23" i="34"/>
  <c r="V24" i="34"/>
  <c r="G25" i="34"/>
  <c r="M25" i="34" s="1"/>
  <c r="M24" i="34" s="1"/>
  <c r="I25" i="34"/>
  <c r="K25" i="34"/>
  <c r="O25" i="34"/>
  <c r="Q25" i="34"/>
  <c r="V25" i="34"/>
  <c r="G26" i="34"/>
  <c r="I26" i="34"/>
  <c r="I24" i="34" s="1"/>
  <c r="K26" i="34"/>
  <c r="K24" i="34" s="1"/>
  <c r="M26" i="34"/>
  <c r="O26" i="34"/>
  <c r="O24" i="34" s="1"/>
  <c r="Q26" i="34"/>
  <c r="Q24" i="34" s="1"/>
  <c r="V26" i="34"/>
  <c r="G28" i="34"/>
  <c r="I28" i="34"/>
  <c r="K28" i="34"/>
  <c r="M28" i="34"/>
  <c r="O28" i="34"/>
  <c r="Q28" i="34"/>
  <c r="V28" i="34"/>
  <c r="AE30" i="34"/>
  <c r="BA32" i="33"/>
  <c r="BA30" i="33"/>
  <c r="BA28" i="33"/>
  <c r="G9" i="33"/>
  <c r="M9" i="33" s="1"/>
  <c r="M8" i="33" s="1"/>
  <c r="I9" i="33"/>
  <c r="I8" i="33" s="1"/>
  <c r="K9" i="33"/>
  <c r="O9" i="33"/>
  <c r="Q9" i="33"/>
  <c r="V9" i="33"/>
  <c r="G10" i="33"/>
  <c r="I10" i="33"/>
  <c r="K10" i="33"/>
  <c r="K8" i="33" s="1"/>
  <c r="M10" i="33"/>
  <c r="O10" i="33"/>
  <c r="O8" i="33" s="1"/>
  <c r="Q10" i="33"/>
  <c r="Q8" i="33" s="1"/>
  <c r="V10" i="33"/>
  <c r="G11" i="33"/>
  <c r="I11" i="33"/>
  <c r="K11" i="33"/>
  <c r="M11" i="33"/>
  <c r="O11" i="33"/>
  <c r="Q11" i="33"/>
  <c r="V11" i="33"/>
  <c r="G12" i="33"/>
  <c r="I12" i="33"/>
  <c r="K12" i="33"/>
  <c r="M12" i="33"/>
  <c r="O12" i="33"/>
  <c r="Q12" i="33"/>
  <c r="V12" i="33"/>
  <c r="G13" i="33"/>
  <c r="I13" i="33"/>
  <c r="K13" i="33"/>
  <c r="M13" i="33"/>
  <c r="O13" i="33"/>
  <c r="Q13" i="33"/>
  <c r="V13" i="33"/>
  <c r="G14" i="33"/>
  <c r="M14" i="33" s="1"/>
  <c r="I14" i="33"/>
  <c r="K14" i="33"/>
  <c r="O14" i="33"/>
  <c r="Q14" i="33"/>
  <c r="V14" i="33"/>
  <c r="G15" i="33"/>
  <c r="I15" i="33"/>
  <c r="K15" i="33"/>
  <c r="M15" i="33"/>
  <c r="O15" i="33"/>
  <c r="Q15" i="33"/>
  <c r="V15" i="33"/>
  <c r="V8" i="33" s="1"/>
  <c r="G16" i="33"/>
  <c r="M16" i="33" s="1"/>
  <c r="I16" i="33"/>
  <c r="K16" i="33"/>
  <c r="O16" i="33"/>
  <c r="Q16" i="33"/>
  <c r="V16" i="33"/>
  <c r="G17" i="33"/>
  <c r="I17" i="33"/>
  <c r="K17" i="33"/>
  <c r="M17" i="33"/>
  <c r="O17" i="33"/>
  <c r="Q17" i="33"/>
  <c r="V17" i="33"/>
  <c r="G18" i="33"/>
  <c r="I18" i="33"/>
  <c r="K18" i="33"/>
  <c r="M18" i="33"/>
  <c r="O18" i="33"/>
  <c r="Q18" i="33"/>
  <c r="V18" i="33"/>
  <c r="G19" i="33"/>
  <c r="G54" i="33" s="1"/>
  <c r="G20" i="33"/>
  <c r="I20" i="33"/>
  <c r="K20" i="33"/>
  <c r="M20" i="33"/>
  <c r="O20" i="33"/>
  <c r="O19" i="33" s="1"/>
  <c r="Q20" i="33"/>
  <c r="Q19" i="33" s="1"/>
  <c r="V20" i="33"/>
  <c r="V19" i="33" s="1"/>
  <c r="G21" i="33"/>
  <c r="M21" i="33" s="1"/>
  <c r="I21" i="33"/>
  <c r="K21" i="33"/>
  <c r="O21" i="33"/>
  <c r="Q21" i="33"/>
  <c r="V21" i="33"/>
  <c r="G22" i="33"/>
  <c r="I22" i="33"/>
  <c r="K22" i="33"/>
  <c r="M22" i="33"/>
  <c r="O22" i="33"/>
  <c r="Q22" i="33"/>
  <c r="V22" i="33"/>
  <c r="G23" i="33"/>
  <c r="I23" i="33"/>
  <c r="K23" i="33"/>
  <c r="M23" i="33"/>
  <c r="O23" i="33"/>
  <c r="Q23" i="33"/>
  <c r="V23" i="33"/>
  <c r="G24" i="33"/>
  <c r="I24" i="33"/>
  <c r="I19" i="33" s="1"/>
  <c r="K24" i="33"/>
  <c r="K19" i="33" s="1"/>
  <c r="M24" i="33"/>
  <c r="O24" i="33"/>
  <c r="Q24" i="33"/>
  <c r="V24" i="33"/>
  <c r="G25" i="33"/>
  <c r="I25" i="33"/>
  <c r="K25" i="33"/>
  <c r="M25" i="33"/>
  <c r="O25" i="33"/>
  <c r="Q25" i="33"/>
  <c r="V25" i="33"/>
  <c r="G26" i="33"/>
  <c r="G27" i="33"/>
  <c r="I27" i="33"/>
  <c r="K27" i="33"/>
  <c r="M27" i="33"/>
  <c r="O27" i="33"/>
  <c r="O26" i="33" s="1"/>
  <c r="Q27" i="33"/>
  <c r="Q26" i="33" s="1"/>
  <c r="V27" i="33"/>
  <c r="V26" i="33" s="1"/>
  <c r="G29" i="33"/>
  <c r="M29" i="33" s="1"/>
  <c r="I29" i="33"/>
  <c r="K29" i="33"/>
  <c r="O29" i="33"/>
  <c r="Q29" i="33"/>
  <c r="V29" i="33"/>
  <c r="G31" i="33"/>
  <c r="I31" i="33"/>
  <c r="K31" i="33"/>
  <c r="K26" i="33" s="1"/>
  <c r="M31" i="33"/>
  <c r="O31" i="33"/>
  <c r="Q31" i="33"/>
  <c r="V31" i="33"/>
  <c r="G33" i="33"/>
  <c r="I33" i="33"/>
  <c r="K33" i="33"/>
  <c r="M33" i="33"/>
  <c r="O33" i="33"/>
  <c r="Q33" i="33"/>
  <c r="V33" i="33"/>
  <c r="G34" i="33"/>
  <c r="M34" i="33" s="1"/>
  <c r="I34" i="33"/>
  <c r="I26" i="33" s="1"/>
  <c r="K34" i="33"/>
  <c r="O34" i="33"/>
  <c r="Q34" i="33"/>
  <c r="V34" i="33"/>
  <c r="G35" i="33"/>
  <c r="I35" i="33"/>
  <c r="K35" i="33"/>
  <c r="M35" i="33"/>
  <c r="O35" i="33"/>
  <c r="Q35" i="33"/>
  <c r="V35" i="33"/>
  <c r="G36" i="33"/>
  <c r="M36" i="33" s="1"/>
  <c r="I36" i="33"/>
  <c r="K36" i="33"/>
  <c r="O36" i="33"/>
  <c r="Q36" i="33"/>
  <c r="V36" i="33"/>
  <c r="G38" i="33"/>
  <c r="I38" i="33"/>
  <c r="K38" i="33"/>
  <c r="M38" i="33"/>
  <c r="O38" i="33"/>
  <c r="Q38" i="33"/>
  <c r="V38" i="33"/>
  <c r="G39" i="33"/>
  <c r="G37" i="33" s="1"/>
  <c r="I39" i="33"/>
  <c r="I37" i="33" s="1"/>
  <c r="K39" i="33"/>
  <c r="K37" i="33" s="1"/>
  <c r="M39" i="33"/>
  <c r="O39" i="33"/>
  <c r="Q39" i="33"/>
  <c r="V39" i="33"/>
  <c r="G40" i="33"/>
  <c r="I40" i="33"/>
  <c r="K40" i="33"/>
  <c r="M40" i="33"/>
  <c r="O40" i="33"/>
  <c r="Q40" i="33"/>
  <c r="V40" i="33"/>
  <c r="V37" i="33" s="1"/>
  <c r="G41" i="33"/>
  <c r="M41" i="33" s="1"/>
  <c r="I41" i="33"/>
  <c r="K41" i="33"/>
  <c r="O41" i="33"/>
  <c r="Q41" i="33"/>
  <c r="V41" i="33"/>
  <c r="G42" i="33"/>
  <c r="I42" i="33"/>
  <c r="K42" i="33"/>
  <c r="M42" i="33"/>
  <c r="O42" i="33"/>
  <c r="Q42" i="33"/>
  <c r="Q37" i="33" s="1"/>
  <c r="V42" i="33"/>
  <c r="G43" i="33"/>
  <c r="M43" i="33" s="1"/>
  <c r="I43" i="33"/>
  <c r="K43" i="33"/>
  <c r="O43" i="33"/>
  <c r="Q43" i="33"/>
  <c r="V43" i="33"/>
  <c r="G44" i="33"/>
  <c r="I44" i="33"/>
  <c r="K44" i="33"/>
  <c r="M44" i="33"/>
  <c r="O44" i="33"/>
  <c r="Q44" i="33"/>
  <c r="V44" i="33"/>
  <c r="G45" i="33"/>
  <c r="I45" i="33"/>
  <c r="K45" i="33"/>
  <c r="M45" i="33"/>
  <c r="O45" i="33"/>
  <c r="Q45" i="33"/>
  <c r="V45" i="33"/>
  <c r="G46" i="33"/>
  <c r="M46" i="33" s="1"/>
  <c r="I46" i="33"/>
  <c r="K46" i="33"/>
  <c r="O46" i="33"/>
  <c r="Q46" i="33"/>
  <c r="V46" i="33"/>
  <c r="G47" i="33"/>
  <c r="I47" i="33"/>
  <c r="K47" i="33"/>
  <c r="M47" i="33"/>
  <c r="O47" i="33"/>
  <c r="Q47" i="33"/>
  <c r="V47" i="33"/>
  <c r="G48" i="33"/>
  <c r="M48" i="33" s="1"/>
  <c r="I48" i="33"/>
  <c r="K48" i="33"/>
  <c r="O48" i="33"/>
  <c r="Q48" i="33"/>
  <c r="V48" i="33"/>
  <c r="G49" i="33"/>
  <c r="I49" i="33"/>
  <c r="K49" i="33"/>
  <c r="M49" i="33"/>
  <c r="O49" i="33"/>
  <c r="O37" i="33" s="1"/>
  <c r="Q49" i="33"/>
  <c r="V49" i="33"/>
  <c r="G50" i="33"/>
  <c r="I50" i="33"/>
  <c r="K50" i="33"/>
  <c r="M50" i="33"/>
  <c r="O50" i="33"/>
  <c r="Q50" i="33"/>
  <c r="V50" i="33"/>
  <c r="G51" i="33"/>
  <c r="I51" i="33"/>
  <c r="K51" i="33"/>
  <c r="M51" i="33"/>
  <c r="O51" i="33"/>
  <c r="Q51" i="33"/>
  <c r="V51" i="33"/>
  <c r="G52" i="33"/>
  <c r="I52" i="33"/>
  <c r="K52" i="33"/>
  <c r="M52" i="33"/>
  <c r="O52" i="33"/>
  <c r="Q52" i="33"/>
  <c r="V52" i="33"/>
  <c r="AE54" i="33"/>
  <c r="F67" i="1" s="1"/>
  <c r="G50" i="32"/>
  <c r="G9" i="32"/>
  <c r="G8" i="32" s="1"/>
  <c r="I9" i="32"/>
  <c r="I8" i="32" s="1"/>
  <c r="K9" i="32"/>
  <c r="K8" i="32" s="1"/>
  <c r="M9" i="32"/>
  <c r="O9" i="32"/>
  <c r="O8" i="32" s="1"/>
  <c r="Q9" i="32"/>
  <c r="V9" i="32"/>
  <c r="G12" i="32"/>
  <c r="I12" i="32"/>
  <c r="K12" i="32"/>
  <c r="M12" i="32"/>
  <c r="O12" i="32"/>
  <c r="Q12" i="32"/>
  <c r="Q8" i="32" s="1"/>
  <c r="V12" i="32"/>
  <c r="V8" i="32" s="1"/>
  <c r="G15" i="32"/>
  <c r="M15" i="32" s="1"/>
  <c r="I15" i="32"/>
  <c r="K15" i="32"/>
  <c r="O15" i="32"/>
  <c r="Q15" i="32"/>
  <c r="V15" i="32"/>
  <c r="G16" i="32"/>
  <c r="I16" i="32"/>
  <c r="K16" i="32"/>
  <c r="M16" i="32"/>
  <c r="O16" i="32"/>
  <c r="Q16" i="32"/>
  <c r="V16" i="32"/>
  <c r="G17" i="32"/>
  <c r="M17" i="32" s="1"/>
  <c r="I17" i="32"/>
  <c r="K17" i="32"/>
  <c r="O17" i="32"/>
  <c r="Q17" i="32"/>
  <c r="V17" i="32"/>
  <c r="G18" i="32"/>
  <c r="I18" i="32"/>
  <c r="K18" i="32"/>
  <c r="M18" i="32"/>
  <c r="O18" i="32"/>
  <c r="Q18" i="32"/>
  <c r="V18" i="32"/>
  <c r="G19" i="32"/>
  <c r="I19" i="32"/>
  <c r="K19" i="32"/>
  <c r="M19" i="32"/>
  <c r="O19" i="32"/>
  <c r="Q19" i="32"/>
  <c r="V19" i="32"/>
  <c r="G20" i="32"/>
  <c r="I20" i="32"/>
  <c r="K20" i="32"/>
  <c r="M20" i="32"/>
  <c r="O20" i="32"/>
  <c r="Q20" i="32"/>
  <c r="V20" i="32"/>
  <c r="G21" i="32"/>
  <c r="I21" i="32"/>
  <c r="K21" i="32"/>
  <c r="M21" i="32"/>
  <c r="O21" i="32"/>
  <c r="Q21" i="32"/>
  <c r="V21" i="32"/>
  <c r="G22" i="32"/>
  <c r="M22" i="32" s="1"/>
  <c r="I22" i="32"/>
  <c r="K22" i="32"/>
  <c r="O22" i="32"/>
  <c r="Q22" i="32"/>
  <c r="V22" i="32"/>
  <c r="G23" i="32"/>
  <c r="I23" i="32"/>
  <c r="K23" i="32"/>
  <c r="M23" i="32"/>
  <c r="O23" i="32"/>
  <c r="Q23" i="32"/>
  <c r="V23" i="32"/>
  <c r="G24" i="32"/>
  <c r="I24" i="32"/>
  <c r="K24" i="32"/>
  <c r="M24" i="32"/>
  <c r="O24" i="32"/>
  <c r="Q24" i="32"/>
  <c r="V24" i="32"/>
  <c r="G25" i="32"/>
  <c r="I25" i="32"/>
  <c r="K25" i="32"/>
  <c r="M25" i="32"/>
  <c r="O25" i="32"/>
  <c r="Q25" i="32"/>
  <c r="V25" i="32"/>
  <c r="G26" i="32"/>
  <c r="I26" i="32"/>
  <c r="K26" i="32"/>
  <c r="M26" i="32"/>
  <c r="O26" i="32"/>
  <c r="Q26" i="32"/>
  <c r="V26" i="32"/>
  <c r="G27" i="32"/>
  <c r="M27" i="32" s="1"/>
  <c r="I27" i="32"/>
  <c r="K27" i="32"/>
  <c r="O27" i="32"/>
  <c r="Q27" i="32"/>
  <c r="V27" i="32"/>
  <c r="G28" i="32"/>
  <c r="I28" i="32"/>
  <c r="K28" i="32"/>
  <c r="M28" i="32"/>
  <c r="O28" i="32"/>
  <c r="Q28" i="32"/>
  <c r="V28" i="32"/>
  <c r="G29" i="32"/>
  <c r="M29" i="32" s="1"/>
  <c r="I29" i="32"/>
  <c r="K29" i="32"/>
  <c r="O29" i="32"/>
  <c r="Q29" i="32"/>
  <c r="V29" i="32"/>
  <c r="G30" i="32"/>
  <c r="I30" i="32"/>
  <c r="K30" i="32"/>
  <c r="M30" i="32"/>
  <c r="O30" i="32"/>
  <c r="Q30" i="32"/>
  <c r="V30" i="32"/>
  <c r="G31" i="32"/>
  <c r="I31" i="32"/>
  <c r="K31" i="32"/>
  <c r="M31" i="32"/>
  <c r="O31" i="32"/>
  <c r="Q31" i="32"/>
  <c r="V31" i="32"/>
  <c r="G32" i="32"/>
  <c r="I32" i="32"/>
  <c r="K32" i="32"/>
  <c r="M32" i="32"/>
  <c r="O32" i="32"/>
  <c r="Q32" i="32"/>
  <c r="V32" i="32"/>
  <c r="G33" i="32"/>
  <c r="I33" i="32"/>
  <c r="K33" i="32"/>
  <c r="M33" i="32"/>
  <c r="O33" i="32"/>
  <c r="Q33" i="32"/>
  <c r="V33" i="32"/>
  <c r="G34" i="32"/>
  <c r="M34" i="32" s="1"/>
  <c r="I34" i="32"/>
  <c r="K34" i="32"/>
  <c r="O34" i="32"/>
  <c r="Q34" i="32"/>
  <c r="V34" i="32"/>
  <c r="G35" i="32"/>
  <c r="M35" i="32" s="1"/>
  <c r="I35" i="32"/>
  <c r="K35" i="32"/>
  <c r="O35" i="32"/>
  <c r="Q35" i="32"/>
  <c r="V35" i="32"/>
  <c r="G36" i="32"/>
  <c r="I36" i="32"/>
  <c r="K36" i="32"/>
  <c r="M36" i="32"/>
  <c r="O36" i="32"/>
  <c r="Q36" i="32"/>
  <c r="V36" i="32"/>
  <c r="O37" i="32"/>
  <c r="G38" i="32"/>
  <c r="I38" i="32"/>
  <c r="K38" i="32"/>
  <c r="M38" i="32"/>
  <c r="O38" i="32"/>
  <c r="Q38" i="32"/>
  <c r="Q37" i="32" s="1"/>
  <c r="V38" i="32"/>
  <c r="V37" i="32" s="1"/>
  <c r="G39" i="32"/>
  <c r="M39" i="32" s="1"/>
  <c r="M37" i="32" s="1"/>
  <c r="I39" i="32"/>
  <c r="I37" i="32" s="1"/>
  <c r="K39" i="32"/>
  <c r="K37" i="32" s="1"/>
  <c r="O39" i="32"/>
  <c r="Q39" i="32"/>
  <c r="V39" i="32"/>
  <c r="V40" i="32"/>
  <c r="G41" i="32"/>
  <c r="M41" i="32" s="1"/>
  <c r="M40" i="32" s="1"/>
  <c r="I41" i="32"/>
  <c r="K41" i="32"/>
  <c r="O41" i="32"/>
  <c r="Q41" i="32"/>
  <c r="Q40" i="32" s="1"/>
  <c r="V41" i="32"/>
  <c r="G43" i="32"/>
  <c r="I43" i="32"/>
  <c r="I40" i="32" s="1"/>
  <c r="K43" i="32"/>
  <c r="K40" i="32" s="1"/>
  <c r="M43" i="32"/>
  <c r="O43" i="32"/>
  <c r="O40" i="32" s="1"/>
  <c r="Q43" i="32"/>
  <c r="V43" i="32"/>
  <c r="G45" i="32"/>
  <c r="G44" i="32" s="1"/>
  <c r="I45" i="32"/>
  <c r="I44" i="32" s="1"/>
  <c r="K45" i="32"/>
  <c r="K44" i="32" s="1"/>
  <c r="M45" i="32"/>
  <c r="M44" i="32" s="1"/>
  <c r="O45" i="32"/>
  <c r="Q45" i="32"/>
  <c r="V45" i="32"/>
  <c r="G46" i="32"/>
  <c r="I46" i="32"/>
  <c r="K46" i="32"/>
  <c r="M46" i="32"/>
  <c r="O46" i="32"/>
  <c r="O44" i="32" s="1"/>
  <c r="Q46" i="32"/>
  <c r="Q44" i="32" s="1"/>
  <c r="V46" i="32"/>
  <c r="V44" i="32" s="1"/>
  <c r="G47" i="32"/>
  <c r="I47" i="32"/>
  <c r="G48" i="32"/>
  <c r="M48" i="32" s="1"/>
  <c r="M47" i="32" s="1"/>
  <c r="I48" i="32"/>
  <c r="K48" i="32"/>
  <c r="K47" i="32" s="1"/>
  <c r="O48" i="32"/>
  <c r="O47" i="32" s="1"/>
  <c r="Q48" i="32"/>
  <c r="Q47" i="32" s="1"/>
  <c r="V48" i="32"/>
  <c r="V47" i="32" s="1"/>
  <c r="AE50" i="32"/>
  <c r="G79" i="31"/>
  <c r="Q8" i="31"/>
  <c r="V8" i="31"/>
  <c r="G9" i="31"/>
  <c r="G8" i="31" s="1"/>
  <c r="I9" i="31"/>
  <c r="I8" i="31" s="1"/>
  <c r="K9" i="31"/>
  <c r="K8" i="31" s="1"/>
  <c r="M9" i="31"/>
  <c r="M8" i="31" s="1"/>
  <c r="O9" i="31"/>
  <c r="O8" i="31" s="1"/>
  <c r="Q9" i="31"/>
  <c r="V9" i="31"/>
  <c r="G11" i="31"/>
  <c r="M11" i="31" s="1"/>
  <c r="I11" i="31"/>
  <c r="I10" i="31" s="1"/>
  <c r="K11" i="31"/>
  <c r="K10" i="31" s="1"/>
  <c r="O11" i="31"/>
  <c r="Q11" i="31"/>
  <c r="V11" i="31"/>
  <c r="G13" i="31"/>
  <c r="I13" i="31"/>
  <c r="K13" i="31"/>
  <c r="M13" i="31"/>
  <c r="O13" i="31"/>
  <c r="O10" i="31" s="1"/>
  <c r="Q13" i="31"/>
  <c r="Q10" i="31" s="1"/>
  <c r="V13" i="31"/>
  <c r="V10" i="31" s="1"/>
  <c r="G14" i="31"/>
  <c r="M14" i="31" s="1"/>
  <c r="I14" i="31"/>
  <c r="K14" i="31"/>
  <c r="O14" i="31"/>
  <c r="Q14" i="31"/>
  <c r="V14" i="31"/>
  <c r="O16" i="31"/>
  <c r="Q16" i="31"/>
  <c r="G17" i="31"/>
  <c r="I17" i="31"/>
  <c r="K17" i="31"/>
  <c r="M17" i="31"/>
  <c r="O17" i="31"/>
  <c r="Q17" i="31"/>
  <c r="V17" i="31"/>
  <c r="V16" i="31" s="1"/>
  <c r="G19" i="31"/>
  <c r="G16" i="31" s="1"/>
  <c r="I19" i="31"/>
  <c r="I16" i="31" s="1"/>
  <c r="K19" i="31"/>
  <c r="K16" i="31" s="1"/>
  <c r="M19" i="31"/>
  <c r="M16" i="31" s="1"/>
  <c r="O19" i="31"/>
  <c r="Q19" i="31"/>
  <c r="V19" i="31"/>
  <c r="G22" i="31"/>
  <c r="M22" i="31" s="1"/>
  <c r="M21" i="31" s="1"/>
  <c r="I22" i="31"/>
  <c r="I21" i="31" s="1"/>
  <c r="K22" i="31"/>
  <c r="O22" i="31"/>
  <c r="Q22" i="31"/>
  <c r="V22" i="31"/>
  <c r="G23" i="31"/>
  <c r="I23" i="31"/>
  <c r="K23" i="31"/>
  <c r="K21" i="31" s="1"/>
  <c r="M23" i="31"/>
  <c r="O23" i="31"/>
  <c r="O21" i="31" s="1"/>
  <c r="Q23" i="31"/>
  <c r="Q21" i="31" s="1"/>
  <c r="V23" i="31"/>
  <c r="V21" i="31" s="1"/>
  <c r="G25" i="31"/>
  <c r="G24" i="31" s="1"/>
  <c r="I25" i="31"/>
  <c r="I24" i="31" s="1"/>
  <c r="K25" i="31"/>
  <c r="K24" i="31" s="1"/>
  <c r="M25" i="31"/>
  <c r="O25" i="31"/>
  <c r="O24" i="31" s="1"/>
  <c r="Q25" i="31"/>
  <c r="V25" i="31"/>
  <c r="G26" i="31"/>
  <c r="M26" i="31" s="1"/>
  <c r="I26" i="31"/>
  <c r="K26" i="31"/>
  <c r="O26" i="31"/>
  <c r="Q26" i="31"/>
  <c r="Q24" i="31" s="1"/>
  <c r="V26" i="31"/>
  <c r="V24" i="31" s="1"/>
  <c r="G27" i="31"/>
  <c r="M27" i="31" s="1"/>
  <c r="I27" i="31"/>
  <c r="K27" i="31"/>
  <c r="O27" i="31"/>
  <c r="Q27" i="31"/>
  <c r="V27" i="31"/>
  <c r="G28" i="31"/>
  <c r="I28" i="31"/>
  <c r="K28" i="31"/>
  <c r="M28" i="31"/>
  <c r="O28" i="31"/>
  <c r="Q28" i="31"/>
  <c r="V28" i="31"/>
  <c r="G29" i="31"/>
  <c r="M29" i="31" s="1"/>
  <c r="I29" i="31"/>
  <c r="K29" i="31"/>
  <c r="O29" i="31"/>
  <c r="Q29" i="31"/>
  <c r="V29" i="31"/>
  <c r="G31" i="31"/>
  <c r="I31" i="31"/>
  <c r="I30" i="31" s="1"/>
  <c r="K31" i="31"/>
  <c r="M31" i="31"/>
  <c r="O31" i="31"/>
  <c r="Q31" i="31"/>
  <c r="V31" i="31"/>
  <c r="V30" i="31" s="1"/>
  <c r="G32" i="31"/>
  <c r="I32" i="31"/>
  <c r="K32" i="31"/>
  <c r="K30" i="31" s="1"/>
  <c r="M32" i="31"/>
  <c r="O32" i="31"/>
  <c r="Q32" i="31"/>
  <c r="V32" i="31"/>
  <c r="G33" i="31"/>
  <c r="I33" i="31"/>
  <c r="K33" i="31"/>
  <c r="M33" i="31"/>
  <c r="O33" i="31"/>
  <c r="Q33" i="31"/>
  <c r="V33" i="31"/>
  <c r="G35" i="31"/>
  <c r="M35" i="31" s="1"/>
  <c r="I35" i="31"/>
  <c r="K35" i="31"/>
  <c r="O35" i="31"/>
  <c r="Q35" i="31"/>
  <c r="V35" i="31"/>
  <c r="G37" i="31"/>
  <c r="I37" i="31"/>
  <c r="K37" i="31"/>
  <c r="M37" i="31"/>
  <c r="O37" i="31"/>
  <c r="O30" i="31" s="1"/>
  <c r="Q37" i="31"/>
  <c r="Q30" i="31" s="1"/>
  <c r="V37" i="31"/>
  <c r="G40" i="31"/>
  <c r="I40" i="31"/>
  <c r="K40" i="31"/>
  <c r="M40" i="31"/>
  <c r="O40" i="31"/>
  <c r="Q40" i="31"/>
  <c r="V40" i="31"/>
  <c r="G43" i="31"/>
  <c r="I43" i="31"/>
  <c r="K43" i="31"/>
  <c r="M43" i="31"/>
  <c r="O43" i="31"/>
  <c r="Q43" i="31"/>
  <c r="V43" i="31"/>
  <c r="G45" i="31"/>
  <c r="M45" i="31" s="1"/>
  <c r="I45" i="31"/>
  <c r="K45" i="31"/>
  <c r="O45" i="31"/>
  <c r="Q45" i="31"/>
  <c r="V45" i="31"/>
  <c r="G47" i="31"/>
  <c r="M47" i="31" s="1"/>
  <c r="I47" i="31"/>
  <c r="K47" i="31"/>
  <c r="O47" i="31"/>
  <c r="Q47" i="31"/>
  <c r="V47" i="31"/>
  <c r="G49" i="31"/>
  <c r="I49" i="31"/>
  <c r="K49" i="31"/>
  <c r="M49" i="31"/>
  <c r="O49" i="31"/>
  <c r="Q49" i="31"/>
  <c r="V49" i="31"/>
  <c r="G50" i="31"/>
  <c r="M50" i="31" s="1"/>
  <c r="I50" i="31"/>
  <c r="K50" i="31"/>
  <c r="O50" i="31"/>
  <c r="Q50" i="31"/>
  <c r="V50" i="31"/>
  <c r="G51" i="31"/>
  <c r="I51" i="31"/>
  <c r="K51" i="31"/>
  <c r="M51" i="31"/>
  <c r="O51" i="31"/>
  <c r="Q51" i="31"/>
  <c r="V51" i="31"/>
  <c r="G52" i="31"/>
  <c r="I52" i="31"/>
  <c r="K52" i="31"/>
  <c r="M52" i="31"/>
  <c r="O52" i="31"/>
  <c r="Q52" i="31"/>
  <c r="V52" i="31"/>
  <c r="G53" i="31"/>
  <c r="G54" i="31"/>
  <c r="I54" i="31"/>
  <c r="K54" i="31"/>
  <c r="M54" i="31"/>
  <c r="O54" i="31"/>
  <c r="O53" i="31" s="1"/>
  <c r="Q54" i="31"/>
  <c r="Q53" i="31" s="1"/>
  <c r="V54" i="31"/>
  <c r="V53" i="31" s="1"/>
  <c r="G56" i="31"/>
  <c r="M56" i="31" s="1"/>
  <c r="M53" i="31" s="1"/>
  <c r="I56" i="31"/>
  <c r="I53" i="31" s="1"/>
  <c r="K56" i="31"/>
  <c r="O56" i="31"/>
  <c r="Q56" i="31"/>
  <c r="V56" i="31"/>
  <c r="G58" i="31"/>
  <c r="I58" i="31"/>
  <c r="K58" i="31"/>
  <c r="M58" i="31"/>
  <c r="O58" i="31"/>
  <c r="Q58" i="31"/>
  <c r="V58" i="31"/>
  <c r="G59" i="31"/>
  <c r="I59" i="31"/>
  <c r="K59" i="31"/>
  <c r="M59" i="31"/>
  <c r="O59" i="31"/>
  <c r="Q59" i="31"/>
  <c r="V59" i="31"/>
  <c r="G60" i="31"/>
  <c r="I60" i="31"/>
  <c r="K60" i="31"/>
  <c r="K53" i="31" s="1"/>
  <c r="M60" i="31"/>
  <c r="O60" i="31"/>
  <c r="Q60" i="31"/>
  <c r="V60" i="31"/>
  <c r="V61" i="31"/>
  <c r="G62" i="31"/>
  <c r="M62" i="31" s="1"/>
  <c r="I62" i="31"/>
  <c r="I61" i="31" s="1"/>
  <c r="K62" i="31"/>
  <c r="K61" i="31" s="1"/>
  <c r="O62" i="31"/>
  <c r="Q62" i="31"/>
  <c r="Q61" i="31" s="1"/>
  <c r="V62" i="31"/>
  <c r="G63" i="31"/>
  <c r="I63" i="31"/>
  <c r="K63" i="31"/>
  <c r="M63" i="31"/>
  <c r="O63" i="31"/>
  <c r="O61" i="31" s="1"/>
  <c r="Q63" i="31"/>
  <c r="V63" i="31"/>
  <c r="G64" i="31"/>
  <c r="M64" i="31" s="1"/>
  <c r="I64" i="31"/>
  <c r="K64" i="31"/>
  <c r="O64" i="31"/>
  <c r="Q64" i="31"/>
  <c r="V64" i="31"/>
  <c r="G65" i="31"/>
  <c r="I65" i="31"/>
  <c r="K65" i="31"/>
  <c r="M65" i="31"/>
  <c r="O65" i="31"/>
  <c r="Q65" i="31"/>
  <c r="V65" i="31"/>
  <c r="G67" i="31"/>
  <c r="G66" i="31" s="1"/>
  <c r="I67" i="31"/>
  <c r="I66" i="31" s="1"/>
  <c r="K67" i="31"/>
  <c r="K66" i="31" s="1"/>
  <c r="O67" i="31"/>
  <c r="Q67" i="31"/>
  <c r="V67" i="31"/>
  <c r="V66" i="31" s="1"/>
  <c r="G68" i="31"/>
  <c r="I68" i="31"/>
  <c r="K68" i="31"/>
  <c r="M68" i="31"/>
  <c r="O68" i="31"/>
  <c r="O66" i="31" s="1"/>
  <c r="Q68" i="31"/>
  <c r="Q66" i="31" s="1"/>
  <c r="V68" i="31"/>
  <c r="G69" i="31"/>
  <c r="I69" i="31"/>
  <c r="G70" i="31"/>
  <c r="I70" i="31"/>
  <c r="K70" i="31"/>
  <c r="K69" i="31" s="1"/>
  <c r="M70" i="31"/>
  <c r="M69" i="31" s="1"/>
  <c r="O70" i="31"/>
  <c r="O69" i="31" s="1"/>
  <c r="Q70" i="31"/>
  <c r="Q69" i="31" s="1"/>
  <c r="V70" i="31"/>
  <c r="V69" i="31" s="1"/>
  <c r="G72" i="31"/>
  <c r="I72" i="31"/>
  <c r="K72" i="31"/>
  <c r="M72" i="31"/>
  <c r="O72" i="31"/>
  <c r="Q72" i="31"/>
  <c r="V72" i="31"/>
  <c r="G74" i="31"/>
  <c r="M74" i="31" s="1"/>
  <c r="I74" i="31"/>
  <c r="K74" i="31"/>
  <c r="O74" i="31"/>
  <c r="Q74" i="31"/>
  <c r="Q73" i="31" s="1"/>
  <c r="V74" i="31"/>
  <c r="V73" i="31" s="1"/>
  <c r="G75" i="31"/>
  <c r="M75" i="31" s="1"/>
  <c r="I75" i="31"/>
  <c r="I73" i="31" s="1"/>
  <c r="K75" i="31"/>
  <c r="K73" i="31" s="1"/>
  <c r="O75" i="31"/>
  <c r="Q75" i="31"/>
  <c r="V75" i="31"/>
  <c r="G77" i="31"/>
  <c r="I77" i="31"/>
  <c r="K77" i="31"/>
  <c r="M77" i="31"/>
  <c r="O77" i="31"/>
  <c r="O73" i="31" s="1"/>
  <c r="Q77" i="31"/>
  <c r="V77" i="31"/>
  <c r="AE79" i="31"/>
  <c r="G145" i="30"/>
  <c r="Q8" i="30"/>
  <c r="V8" i="30"/>
  <c r="G9" i="30"/>
  <c r="G8" i="30" s="1"/>
  <c r="I9" i="30"/>
  <c r="I8" i="30" s="1"/>
  <c r="K9" i="30"/>
  <c r="K8" i="30" s="1"/>
  <c r="M9" i="30"/>
  <c r="M8" i="30" s="1"/>
  <c r="O9" i="30"/>
  <c r="O8" i="30" s="1"/>
  <c r="Q9" i="30"/>
  <c r="V9" i="30"/>
  <c r="G11" i="30"/>
  <c r="M11" i="30" s="1"/>
  <c r="I11" i="30"/>
  <c r="I10" i="30" s="1"/>
  <c r="K11" i="30"/>
  <c r="K10" i="30" s="1"/>
  <c r="O11" i="30"/>
  <c r="Q11" i="30"/>
  <c r="Q10" i="30" s="1"/>
  <c r="V11" i="30"/>
  <c r="G13" i="30"/>
  <c r="I13" i="30"/>
  <c r="K13" i="30"/>
  <c r="M13" i="30"/>
  <c r="O13" i="30"/>
  <c r="O10" i="30" s="1"/>
  <c r="Q13" i="30"/>
  <c r="V13" i="30"/>
  <c r="V10" i="30" s="1"/>
  <c r="G14" i="30"/>
  <c r="M14" i="30" s="1"/>
  <c r="I14" i="30"/>
  <c r="K14" i="30"/>
  <c r="O14" i="30"/>
  <c r="Q14" i="30"/>
  <c r="V14" i="30"/>
  <c r="G16" i="30"/>
  <c r="I16" i="30"/>
  <c r="K16" i="30"/>
  <c r="M16" i="30"/>
  <c r="O16" i="30"/>
  <c r="Q16" i="30"/>
  <c r="G17" i="30"/>
  <c r="I17" i="30"/>
  <c r="K17" i="30"/>
  <c r="M17" i="30"/>
  <c r="O17" i="30"/>
  <c r="Q17" i="30"/>
  <c r="V17" i="30"/>
  <c r="V16" i="30" s="1"/>
  <c r="G18" i="30"/>
  <c r="I18" i="30"/>
  <c r="K18" i="30"/>
  <c r="M18" i="30"/>
  <c r="G19" i="30"/>
  <c r="I19" i="30"/>
  <c r="K19" i="30"/>
  <c r="M19" i="30"/>
  <c r="O19" i="30"/>
  <c r="O18" i="30" s="1"/>
  <c r="Q19" i="30"/>
  <c r="Q18" i="30" s="1"/>
  <c r="V19" i="30"/>
  <c r="V18" i="30" s="1"/>
  <c r="G21" i="30"/>
  <c r="I21" i="30"/>
  <c r="O21" i="30"/>
  <c r="G22" i="30"/>
  <c r="I22" i="30"/>
  <c r="K22" i="30"/>
  <c r="K21" i="30" s="1"/>
  <c r="M22" i="30"/>
  <c r="M21" i="30" s="1"/>
  <c r="O22" i="30"/>
  <c r="Q22" i="30"/>
  <c r="Q21" i="30" s="1"/>
  <c r="V22" i="30"/>
  <c r="V21" i="30" s="1"/>
  <c r="G23" i="30"/>
  <c r="I23" i="30"/>
  <c r="K23" i="30"/>
  <c r="M23" i="30"/>
  <c r="O23" i="30"/>
  <c r="Q23" i="30"/>
  <c r="V23" i="30"/>
  <c r="O24" i="30"/>
  <c r="G25" i="30"/>
  <c r="M25" i="30" s="1"/>
  <c r="I25" i="30"/>
  <c r="K25" i="30"/>
  <c r="O25" i="30"/>
  <c r="Q25" i="30"/>
  <c r="Q24" i="30" s="1"/>
  <c r="V25" i="30"/>
  <c r="V24" i="30" s="1"/>
  <c r="G26" i="30"/>
  <c r="M26" i="30" s="1"/>
  <c r="I26" i="30"/>
  <c r="I24" i="30" s="1"/>
  <c r="K26" i="30"/>
  <c r="K24" i="30" s="1"/>
  <c r="O26" i="30"/>
  <c r="Q26" i="30"/>
  <c r="V26" i="30"/>
  <c r="G27" i="30"/>
  <c r="I27" i="30"/>
  <c r="K27" i="30"/>
  <c r="M27" i="30"/>
  <c r="O27" i="30"/>
  <c r="Q27" i="30"/>
  <c r="V27" i="30"/>
  <c r="G28" i="30"/>
  <c r="M28" i="30" s="1"/>
  <c r="I28" i="30"/>
  <c r="K28" i="30"/>
  <c r="O28" i="30"/>
  <c r="Q28" i="30"/>
  <c r="V28" i="30"/>
  <c r="G29" i="30"/>
  <c r="M29" i="30" s="1"/>
  <c r="I29" i="30"/>
  <c r="K29" i="30"/>
  <c r="O29" i="30"/>
  <c r="Q29" i="30"/>
  <c r="V29" i="30"/>
  <c r="G31" i="30"/>
  <c r="G30" i="30" s="1"/>
  <c r="I31" i="30"/>
  <c r="K31" i="30"/>
  <c r="K30" i="30" s="1"/>
  <c r="M31" i="30"/>
  <c r="M30" i="30" s="1"/>
  <c r="O31" i="30"/>
  <c r="Q31" i="30"/>
  <c r="V31" i="30"/>
  <c r="G33" i="30"/>
  <c r="I33" i="30"/>
  <c r="K33" i="30"/>
  <c r="M33" i="30"/>
  <c r="O33" i="30"/>
  <c r="O30" i="30" s="1"/>
  <c r="Q33" i="30"/>
  <c r="Q30" i="30" s="1"/>
  <c r="V33" i="30"/>
  <c r="G34" i="30"/>
  <c r="M34" i="30" s="1"/>
  <c r="I34" i="30"/>
  <c r="I30" i="30" s="1"/>
  <c r="K34" i="30"/>
  <c r="O34" i="30"/>
  <c r="Q34" i="30"/>
  <c r="V34" i="30"/>
  <c r="G35" i="30"/>
  <c r="I35" i="30"/>
  <c r="K35" i="30"/>
  <c r="M35" i="30"/>
  <c r="O35" i="30"/>
  <c r="Q35" i="30"/>
  <c r="V35" i="30"/>
  <c r="V30" i="30" s="1"/>
  <c r="G36" i="30"/>
  <c r="I36" i="30"/>
  <c r="K36" i="30"/>
  <c r="M36" i="30"/>
  <c r="O36" i="30"/>
  <c r="Q36" i="30"/>
  <c r="V36" i="30"/>
  <c r="G38" i="30"/>
  <c r="M38" i="30" s="1"/>
  <c r="I38" i="30"/>
  <c r="K38" i="30"/>
  <c r="O38" i="30"/>
  <c r="Q38" i="30"/>
  <c r="Q37" i="30" s="1"/>
  <c r="V38" i="30"/>
  <c r="V37" i="30" s="1"/>
  <c r="G39" i="30"/>
  <c r="M39" i="30" s="1"/>
  <c r="I39" i="30"/>
  <c r="I37" i="30" s="1"/>
  <c r="K39" i="30"/>
  <c r="K37" i="30" s="1"/>
  <c r="O39" i="30"/>
  <c r="Q39" i="30"/>
  <c r="V39" i="30"/>
  <c r="G40" i="30"/>
  <c r="I40" i="30"/>
  <c r="K40" i="30"/>
  <c r="M40" i="30"/>
  <c r="O40" i="30"/>
  <c r="Q40" i="30"/>
  <c r="V40" i="30"/>
  <c r="G41" i="30"/>
  <c r="M41" i="30" s="1"/>
  <c r="I41" i="30"/>
  <c r="K41" i="30"/>
  <c r="O41" i="30"/>
  <c r="Q41" i="30"/>
  <c r="V41" i="30"/>
  <c r="G43" i="30"/>
  <c r="M43" i="30" s="1"/>
  <c r="I43" i="30"/>
  <c r="K43" i="30"/>
  <c r="O43" i="30"/>
  <c r="Q43" i="30"/>
  <c r="V43" i="30"/>
  <c r="G45" i="30"/>
  <c r="M45" i="30" s="1"/>
  <c r="I45" i="30"/>
  <c r="K45" i="30"/>
  <c r="O45" i="30"/>
  <c r="Q45" i="30"/>
  <c r="V45" i="30"/>
  <c r="G46" i="30"/>
  <c r="I46" i="30"/>
  <c r="K46" i="30"/>
  <c r="M46" i="30"/>
  <c r="O46" i="30"/>
  <c r="Q46" i="30"/>
  <c r="V46" i="30"/>
  <c r="G49" i="30"/>
  <c r="I49" i="30"/>
  <c r="K49" i="30"/>
  <c r="M49" i="30"/>
  <c r="O49" i="30"/>
  <c r="Q49" i="30"/>
  <c r="V49" i="30"/>
  <c r="G52" i="30"/>
  <c r="M52" i="30" s="1"/>
  <c r="I52" i="30"/>
  <c r="K52" i="30"/>
  <c r="O52" i="30"/>
  <c r="Q52" i="30"/>
  <c r="V52" i="30"/>
  <c r="G54" i="30"/>
  <c r="I54" i="30"/>
  <c r="K54" i="30"/>
  <c r="M54" i="30"/>
  <c r="O54" i="30"/>
  <c r="Q54" i="30"/>
  <c r="V54" i="30"/>
  <c r="G56" i="30"/>
  <c r="M56" i="30" s="1"/>
  <c r="I56" i="30"/>
  <c r="K56" i="30"/>
  <c r="O56" i="30"/>
  <c r="Q56" i="30"/>
  <c r="V56" i="30"/>
  <c r="G58" i="30"/>
  <c r="I58" i="30"/>
  <c r="K58" i="30"/>
  <c r="M58" i="30"/>
  <c r="O58" i="30"/>
  <c r="O37" i="30" s="1"/>
  <c r="Q58" i="30"/>
  <c r="V58" i="30"/>
  <c r="G60" i="30"/>
  <c r="M60" i="30" s="1"/>
  <c r="I60" i="30"/>
  <c r="K60" i="30"/>
  <c r="O60" i="30"/>
  <c r="Q60" i="30"/>
  <c r="V60" i="30"/>
  <c r="G61" i="30"/>
  <c r="M61" i="30" s="1"/>
  <c r="I61" i="30"/>
  <c r="K61" i="30"/>
  <c r="O61" i="30"/>
  <c r="Q61" i="30"/>
  <c r="V61" i="30"/>
  <c r="G62" i="30"/>
  <c r="I62" i="30"/>
  <c r="K62" i="30"/>
  <c r="M62" i="30"/>
  <c r="O62" i="30"/>
  <c r="Q62" i="30"/>
  <c r="V62" i="30"/>
  <c r="G63" i="30"/>
  <c r="M63" i="30" s="1"/>
  <c r="I63" i="30"/>
  <c r="K63" i="30"/>
  <c r="O63" i="30"/>
  <c r="Q63" i="30"/>
  <c r="V63" i="30"/>
  <c r="G64" i="30"/>
  <c r="M64" i="30" s="1"/>
  <c r="I64" i="30"/>
  <c r="K64" i="30"/>
  <c r="O64" i="30"/>
  <c r="Q64" i="30"/>
  <c r="V64" i="30"/>
  <c r="G65" i="30"/>
  <c r="M65" i="30" s="1"/>
  <c r="I65" i="30"/>
  <c r="K65" i="30"/>
  <c r="O65" i="30"/>
  <c r="Q65" i="30"/>
  <c r="V65" i="30"/>
  <c r="G66" i="30"/>
  <c r="I66" i="30"/>
  <c r="K66" i="30"/>
  <c r="M66" i="30"/>
  <c r="O66" i="30"/>
  <c r="Q66" i="30"/>
  <c r="V66" i="30"/>
  <c r="G67" i="30"/>
  <c r="I67" i="30"/>
  <c r="K67" i="30"/>
  <c r="M67" i="30"/>
  <c r="O67" i="30"/>
  <c r="Q67" i="30"/>
  <c r="V67" i="30"/>
  <c r="G68" i="30"/>
  <c r="M68" i="30" s="1"/>
  <c r="I68" i="30"/>
  <c r="K68" i="30"/>
  <c r="O68" i="30"/>
  <c r="Q68" i="30"/>
  <c r="V68" i="30"/>
  <c r="G69" i="30"/>
  <c r="I69" i="30"/>
  <c r="K69" i="30"/>
  <c r="M69" i="30"/>
  <c r="O69" i="30"/>
  <c r="Q69" i="30"/>
  <c r="V69" i="30"/>
  <c r="G71" i="30"/>
  <c r="G70" i="30" s="1"/>
  <c r="I71" i="30"/>
  <c r="I70" i="30" s="1"/>
  <c r="K71" i="30"/>
  <c r="M71" i="30"/>
  <c r="O71" i="30"/>
  <c r="O70" i="30" s="1"/>
  <c r="Q71" i="30"/>
  <c r="V71" i="30"/>
  <c r="G72" i="30"/>
  <c r="M72" i="30" s="1"/>
  <c r="I72" i="30"/>
  <c r="K72" i="30"/>
  <c r="O72" i="30"/>
  <c r="Q72" i="30"/>
  <c r="Q70" i="30" s="1"/>
  <c r="V72" i="30"/>
  <c r="G73" i="30"/>
  <c r="M73" i="30" s="1"/>
  <c r="I73" i="30"/>
  <c r="K73" i="30"/>
  <c r="K70" i="30" s="1"/>
  <c r="O73" i="30"/>
  <c r="Q73" i="30"/>
  <c r="V73" i="30"/>
  <c r="G74" i="30"/>
  <c r="I74" i="30"/>
  <c r="K74" i="30"/>
  <c r="M74" i="30"/>
  <c r="O74" i="30"/>
  <c r="Q74" i="30"/>
  <c r="V74" i="30"/>
  <c r="V70" i="30" s="1"/>
  <c r="G75" i="30"/>
  <c r="M75" i="30" s="1"/>
  <c r="I75" i="30"/>
  <c r="K75" i="30"/>
  <c r="O75" i="30"/>
  <c r="Q75" i="30"/>
  <c r="V75" i="30"/>
  <c r="G76" i="30"/>
  <c r="M76" i="30" s="1"/>
  <c r="I76" i="30"/>
  <c r="K76" i="30"/>
  <c r="O76" i="30"/>
  <c r="Q76" i="30"/>
  <c r="V76" i="30"/>
  <c r="G77" i="30"/>
  <c r="M77" i="30" s="1"/>
  <c r="I77" i="30"/>
  <c r="K77" i="30"/>
  <c r="O77" i="30"/>
  <c r="Q77" i="30"/>
  <c r="V77" i="30"/>
  <c r="G78" i="30"/>
  <c r="I78" i="30"/>
  <c r="K78" i="30"/>
  <c r="M78" i="30"/>
  <c r="O78" i="30"/>
  <c r="Q78" i="30"/>
  <c r="V78" i="30"/>
  <c r="G79" i="30"/>
  <c r="I79" i="30"/>
  <c r="K79" i="30"/>
  <c r="M79" i="30"/>
  <c r="O79" i="30"/>
  <c r="Q79" i="30"/>
  <c r="V79" i="30"/>
  <c r="G80" i="30"/>
  <c r="M80" i="30" s="1"/>
  <c r="I80" i="30"/>
  <c r="K80" i="30"/>
  <c r="O80" i="30"/>
  <c r="Q80" i="30"/>
  <c r="V80" i="30"/>
  <c r="G81" i="30"/>
  <c r="I81" i="30"/>
  <c r="K81" i="30"/>
  <c r="M81" i="30"/>
  <c r="O81" i="30"/>
  <c r="Q81" i="30"/>
  <c r="V81" i="30"/>
  <c r="G82" i="30"/>
  <c r="M82" i="30" s="1"/>
  <c r="I82" i="30"/>
  <c r="K82" i="30"/>
  <c r="O82" i="30"/>
  <c r="Q82" i="30"/>
  <c r="V82" i="30"/>
  <c r="G83" i="30"/>
  <c r="I83" i="30"/>
  <c r="K83" i="30"/>
  <c r="M83" i="30"/>
  <c r="O83" i="30"/>
  <c r="Q83" i="30"/>
  <c r="V83" i="30"/>
  <c r="G84" i="30"/>
  <c r="M84" i="30" s="1"/>
  <c r="I84" i="30"/>
  <c r="K84" i="30"/>
  <c r="O84" i="30"/>
  <c r="Q84" i="30"/>
  <c r="V84" i="30"/>
  <c r="G85" i="30"/>
  <c r="M85" i="30" s="1"/>
  <c r="I85" i="30"/>
  <c r="K85" i="30"/>
  <c r="O85" i="30"/>
  <c r="Q85" i="30"/>
  <c r="V85" i="30"/>
  <c r="G86" i="30"/>
  <c r="I86" i="30"/>
  <c r="K86" i="30"/>
  <c r="M86" i="30"/>
  <c r="O86" i="30"/>
  <c r="Q86" i="30"/>
  <c r="V86" i="30"/>
  <c r="G87" i="30"/>
  <c r="G88" i="30"/>
  <c r="M88" i="30" s="1"/>
  <c r="I88" i="30"/>
  <c r="I87" i="30" s="1"/>
  <c r="K88" i="30"/>
  <c r="K87" i="30" s="1"/>
  <c r="O88" i="30"/>
  <c r="O87" i="30" s="1"/>
  <c r="Q88" i="30"/>
  <c r="Q87" i="30" s="1"/>
  <c r="V88" i="30"/>
  <c r="G89" i="30"/>
  <c r="M89" i="30" s="1"/>
  <c r="I89" i="30"/>
  <c r="K89" i="30"/>
  <c r="O89" i="30"/>
  <c r="Q89" i="30"/>
  <c r="V89" i="30"/>
  <c r="V87" i="30" s="1"/>
  <c r="G90" i="30"/>
  <c r="I90" i="30"/>
  <c r="K90" i="30"/>
  <c r="M90" i="30"/>
  <c r="O90" i="30"/>
  <c r="Q90" i="30"/>
  <c r="V90" i="30"/>
  <c r="G91" i="30"/>
  <c r="I91" i="30"/>
  <c r="K91" i="30"/>
  <c r="M91" i="30"/>
  <c r="O91" i="30"/>
  <c r="Q91" i="30"/>
  <c r="V91" i="30"/>
  <c r="G92" i="30"/>
  <c r="M92" i="30" s="1"/>
  <c r="I92" i="30"/>
  <c r="K92" i="30"/>
  <c r="O92" i="30"/>
  <c r="Q92" i="30"/>
  <c r="V92" i="30"/>
  <c r="G93" i="30"/>
  <c r="I93" i="30"/>
  <c r="K93" i="30"/>
  <c r="M93" i="30"/>
  <c r="O93" i="30"/>
  <c r="Q93" i="30"/>
  <c r="V93" i="30"/>
  <c r="G94" i="30"/>
  <c r="M94" i="30" s="1"/>
  <c r="I94" i="30"/>
  <c r="K94" i="30"/>
  <c r="O94" i="30"/>
  <c r="Q94" i="30"/>
  <c r="V94" i="30"/>
  <c r="G95" i="30"/>
  <c r="I95" i="30"/>
  <c r="K95" i="30"/>
  <c r="M95" i="30"/>
  <c r="O95" i="30"/>
  <c r="Q95" i="30"/>
  <c r="V95" i="30"/>
  <c r="G96" i="30"/>
  <c r="M96" i="30" s="1"/>
  <c r="I96" i="30"/>
  <c r="K96" i="30"/>
  <c r="O96" i="30"/>
  <c r="Q96" i="30"/>
  <c r="V96" i="30"/>
  <c r="G97" i="30"/>
  <c r="M97" i="30" s="1"/>
  <c r="I97" i="30"/>
  <c r="K97" i="30"/>
  <c r="O97" i="30"/>
  <c r="Q97" i="30"/>
  <c r="V97" i="30"/>
  <c r="G98" i="30"/>
  <c r="I98" i="30"/>
  <c r="K98" i="30"/>
  <c r="M98" i="30"/>
  <c r="O98" i="30"/>
  <c r="Q98" i="30"/>
  <c r="V98" i="30"/>
  <c r="G99" i="30"/>
  <c r="M99" i="30" s="1"/>
  <c r="I99" i="30"/>
  <c r="K99" i="30"/>
  <c r="O99" i="30"/>
  <c r="Q99" i="30"/>
  <c r="V99" i="30"/>
  <c r="G100" i="30"/>
  <c r="M100" i="30" s="1"/>
  <c r="I100" i="30"/>
  <c r="K100" i="30"/>
  <c r="O100" i="30"/>
  <c r="Q100" i="30"/>
  <c r="V100" i="30"/>
  <c r="G102" i="30"/>
  <c r="G101" i="30" s="1"/>
  <c r="I102" i="30"/>
  <c r="K102" i="30"/>
  <c r="K101" i="30" s="1"/>
  <c r="M102" i="30"/>
  <c r="O102" i="30"/>
  <c r="Q102" i="30"/>
  <c r="V102" i="30"/>
  <c r="G104" i="30"/>
  <c r="I104" i="30"/>
  <c r="K104" i="30"/>
  <c r="M104" i="30"/>
  <c r="O104" i="30"/>
  <c r="O101" i="30" s="1"/>
  <c r="Q104" i="30"/>
  <c r="V104" i="30"/>
  <c r="G106" i="30"/>
  <c r="M106" i="30" s="1"/>
  <c r="I106" i="30"/>
  <c r="I101" i="30" s="1"/>
  <c r="K106" i="30"/>
  <c r="O106" i="30"/>
  <c r="Q106" i="30"/>
  <c r="V106" i="30"/>
  <c r="G107" i="30"/>
  <c r="I107" i="30"/>
  <c r="K107" i="30"/>
  <c r="M107" i="30"/>
  <c r="O107" i="30"/>
  <c r="Q107" i="30"/>
  <c r="Q101" i="30" s="1"/>
  <c r="V107" i="30"/>
  <c r="V101" i="30" s="1"/>
  <c r="G108" i="30"/>
  <c r="M108" i="30" s="1"/>
  <c r="I108" i="30"/>
  <c r="K108" i="30"/>
  <c r="O108" i="30"/>
  <c r="Q108" i="30"/>
  <c r="V108" i="30"/>
  <c r="G109" i="30"/>
  <c r="I109" i="30"/>
  <c r="K109" i="30"/>
  <c r="M109" i="30"/>
  <c r="O109" i="30"/>
  <c r="Q109" i="30"/>
  <c r="V109" i="30"/>
  <c r="G110" i="30"/>
  <c r="M110" i="30" s="1"/>
  <c r="I110" i="30"/>
  <c r="K110" i="30"/>
  <c r="O110" i="30"/>
  <c r="Q110" i="30"/>
  <c r="V110" i="30"/>
  <c r="K111" i="30"/>
  <c r="G112" i="30"/>
  <c r="I112" i="30"/>
  <c r="K112" i="30"/>
  <c r="M112" i="30"/>
  <c r="O112" i="30"/>
  <c r="O111" i="30" s="1"/>
  <c r="Q112" i="30"/>
  <c r="Q111" i="30" s="1"/>
  <c r="V112" i="30"/>
  <c r="V111" i="30" s="1"/>
  <c r="G113" i="30"/>
  <c r="M113" i="30" s="1"/>
  <c r="I113" i="30"/>
  <c r="K113" i="30"/>
  <c r="O113" i="30"/>
  <c r="Q113" i="30"/>
  <c r="V113" i="30"/>
  <c r="G114" i="30"/>
  <c r="M114" i="30" s="1"/>
  <c r="I114" i="30"/>
  <c r="K114" i="30"/>
  <c r="O114" i="30"/>
  <c r="Q114" i="30"/>
  <c r="V114" i="30"/>
  <c r="G115" i="30"/>
  <c r="M115" i="30" s="1"/>
  <c r="I115" i="30"/>
  <c r="K115" i="30"/>
  <c r="O115" i="30"/>
  <c r="Q115" i="30"/>
  <c r="V115" i="30"/>
  <c r="G116" i="30"/>
  <c r="I116" i="30"/>
  <c r="K116" i="30"/>
  <c r="M116" i="30"/>
  <c r="O116" i="30"/>
  <c r="Q116" i="30"/>
  <c r="V116" i="30"/>
  <c r="G117" i="30"/>
  <c r="I117" i="30"/>
  <c r="K117" i="30"/>
  <c r="M117" i="30"/>
  <c r="O117" i="30"/>
  <c r="Q117" i="30"/>
  <c r="V117" i="30"/>
  <c r="G118" i="30"/>
  <c r="M118" i="30" s="1"/>
  <c r="I118" i="30"/>
  <c r="I111" i="30" s="1"/>
  <c r="K118" i="30"/>
  <c r="O118" i="30"/>
  <c r="Q118" i="30"/>
  <c r="V118" i="30"/>
  <c r="G119" i="30"/>
  <c r="I119" i="30"/>
  <c r="K119" i="30"/>
  <c r="M119" i="30"/>
  <c r="O119" i="30"/>
  <c r="Q119" i="30"/>
  <c r="V119" i="30"/>
  <c r="G120" i="30"/>
  <c r="M120" i="30" s="1"/>
  <c r="I120" i="30"/>
  <c r="K120" i="30"/>
  <c r="O120" i="30"/>
  <c r="Q120" i="30"/>
  <c r="V120" i="30"/>
  <c r="G121" i="30"/>
  <c r="I121" i="30"/>
  <c r="K121" i="30"/>
  <c r="M121" i="30"/>
  <c r="O121" i="30"/>
  <c r="Q121" i="30"/>
  <c r="V121" i="30"/>
  <c r="G122" i="30"/>
  <c r="O122" i="30"/>
  <c r="Q122" i="30"/>
  <c r="G123" i="30"/>
  <c r="M123" i="30" s="1"/>
  <c r="M122" i="30" s="1"/>
  <c r="I123" i="30"/>
  <c r="I122" i="30" s="1"/>
  <c r="K123" i="30"/>
  <c r="K122" i="30" s="1"/>
  <c r="O123" i="30"/>
  <c r="Q123" i="30"/>
  <c r="V123" i="30"/>
  <c r="G124" i="30"/>
  <c r="I124" i="30"/>
  <c r="K124" i="30"/>
  <c r="M124" i="30"/>
  <c r="O124" i="30"/>
  <c r="Q124" i="30"/>
  <c r="V124" i="30"/>
  <c r="V122" i="30" s="1"/>
  <c r="G125" i="30"/>
  <c r="G126" i="30"/>
  <c r="M126" i="30" s="1"/>
  <c r="I126" i="30"/>
  <c r="I125" i="30" s="1"/>
  <c r="K126" i="30"/>
  <c r="K125" i="30" s="1"/>
  <c r="O126" i="30"/>
  <c r="O125" i="30" s="1"/>
  <c r="Q126" i="30"/>
  <c r="Q125" i="30" s="1"/>
  <c r="V126" i="30"/>
  <c r="G128" i="30"/>
  <c r="M128" i="30" s="1"/>
  <c r="I128" i="30"/>
  <c r="K128" i="30"/>
  <c r="O128" i="30"/>
  <c r="Q128" i="30"/>
  <c r="V128" i="30"/>
  <c r="V125" i="30" s="1"/>
  <c r="G129" i="30"/>
  <c r="I129" i="30"/>
  <c r="K129" i="30"/>
  <c r="M129" i="30"/>
  <c r="V129" i="30"/>
  <c r="G130" i="30"/>
  <c r="I130" i="30"/>
  <c r="K130" i="30"/>
  <c r="M130" i="30"/>
  <c r="O130" i="30"/>
  <c r="O129" i="30" s="1"/>
  <c r="Q130" i="30"/>
  <c r="Q129" i="30" s="1"/>
  <c r="V130" i="30"/>
  <c r="G131" i="30"/>
  <c r="I131" i="30"/>
  <c r="G132" i="30"/>
  <c r="I132" i="30"/>
  <c r="K132" i="30"/>
  <c r="K131" i="30" s="1"/>
  <c r="M132" i="30"/>
  <c r="M131" i="30" s="1"/>
  <c r="O132" i="30"/>
  <c r="Q132" i="30"/>
  <c r="Q131" i="30" s="1"/>
  <c r="V132" i="30"/>
  <c r="V131" i="30" s="1"/>
  <c r="G134" i="30"/>
  <c r="I134" i="30"/>
  <c r="K134" i="30"/>
  <c r="M134" i="30"/>
  <c r="O134" i="30"/>
  <c r="Q134" i="30"/>
  <c r="V134" i="30"/>
  <c r="G136" i="30"/>
  <c r="I136" i="30"/>
  <c r="K136" i="30"/>
  <c r="M136" i="30"/>
  <c r="O136" i="30"/>
  <c r="O131" i="30" s="1"/>
  <c r="Q136" i="30"/>
  <c r="V136" i="30"/>
  <c r="O137" i="30"/>
  <c r="Q137" i="30"/>
  <c r="G138" i="30"/>
  <c r="M138" i="30" s="1"/>
  <c r="I138" i="30"/>
  <c r="I137" i="30" s="1"/>
  <c r="K138" i="30"/>
  <c r="K137" i="30" s="1"/>
  <c r="O138" i="30"/>
  <c r="Q138" i="30"/>
  <c r="V138" i="30"/>
  <c r="G139" i="30"/>
  <c r="I139" i="30"/>
  <c r="K139" i="30"/>
  <c r="M139" i="30"/>
  <c r="O139" i="30"/>
  <c r="Q139" i="30"/>
  <c r="V139" i="30"/>
  <c r="V137" i="30" s="1"/>
  <c r="G141" i="30"/>
  <c r="G137" i="30" s="1"/>
  <c r="I141" i="30"/>
  <c r="K141" i="30"/>
  <c r="O141" i="30"/>
  <c r="Q141" i="30"/>
  <c r="V141" i="30"/>
  <c r="G142" i="30"/>
  <c r="I142" i="30"/>
  <c r="K142" i="30"/>
  <c r="O142" i="30"/>
  <c r="Q142" i="30"/>
  <c r="G143" i="30"/>
  <c r="M143" i="30" s="1"/>
  <c r="M142" i="30" s="1"/>
  <c r="I143" i="30"/>
  <c r="K143" i="30"/>
  <c r="O143" i="30"/>
  <c r="Q143" i="30"/>
  <c r="V143" i="30"/>
  <c r="V142" i="30" s="1"/>
  <c r="AE145" i="30"/>
  <c r="G55" i="29"/>
  <c r="BA33" i="29"/>
  <c r="BA31" i="29"/>
  <c r="BA29" i="29"/>
  <c r="G9" i="29"/>
  <c r="M9" i="29" s="1"/>
  <c r="M8" i="29" s="1"/>
  <c r="I9" i="29"/>
  <c r="I8" i="29" s="1"/>
  <c r="K9" i="29"/>
  <c r="O9" i="29"/>
  <c r="Q9" i="29"/>
  <c r="V9" i="29"/>
  <c r="G10" i="29"/>
  <c r="I10" i="29"/>
  <c r="K10" i="29"/>
  <c r="K8" i="29" s="1"/>
  <c r="M10" i="29"/>
  <c r="O10" i="29"/>
  <c r="O8" i="29" s="1"/>
  <c r="Q10" i="29"/>
  <c r="Q8" i="29" s="1"/>
  <c r="V10" i="29"/>
  <c r="V8" i="29" s="1"/>
  <c r="G11" i="29"/>
  <c r="I11" i="29"/>
  <c r="K11" i="29"/>
  <c r="M11" i="29"/>
  <c r="O11" i="29"/>
  <c r="Q11" i="29"/>
  <c r="V11" i="29"/>
  <c r="G12" i="29"/>
  <c r="I12" i="29"/>
  <c r="K12" i="29"/>
  <c r="M12" i="29"/>
  <c r="O12" i="29"/>
  <c r="Q12" i="29"/>
  <c r="V12" i="29"/>
  <c r="G13" i="29"/>
  <c r="I13" i="29"/>
  <c r="K13" i="29"/>
  <c r="M13" i="29"/>
  <c r="O13" i="29"/>
  <c r="Q13" i="29"/>
  <c r="V13" i="29"/>
  <c r="G14" i="29"/>
  <c r="M14" i="29" s="1"/>
  <c r="I14" i="29"/>
  <c r="K14" i="29"/>
  <c r="O14" i="29"/>
  <c r="Q14" i="29"/>
  <c r="V14" i="29"/>
  <c r="G15" i="29"/>
  <c r="I15" i="29"/>
  <c r="K15" i="29"/>
  <c r="M15" i="29"/>
  <c r="O15" i="29"/>
  <c r="Q15" i="29"/>
  <c r="V15" i="29"/>
  <c r="G16" i="29"/>
  <c r="M16" i="29" s="1"/>
  <c r="I16" i="29"/>
  <c r="K16" i="29"/>
  <c r="O16" i="29"/>
  <c r="Q16" i="29"/>
  <c r="V16" i="29"/>
  <c r="G17" i="29"/>
  <c r="I17" i="29"/>
  <c r="K17" i="29"/>
  <c r="M17" i="29"/>
  <c r="O17" i="29"/>
  <c r="Q17" i="29"/>
  <c r="V17" i="29"/>
  <c r="G18" i="29"/>
  <c r="I18" i="29"/>
  <c r="K18" i="29"/>
  <c r="M18" i="29"/>
  <c r="O18" i="29"/>
  <c r="Q18" i="29"/>
  <c r="V18" i="29"/>
  <c r="G19" i="29"/>
  <c r="I19" i="29"/>
  <c r="K19" i="29"/>
  <c r="M19" i="29"/>
  <c r="O19" i="29"/>
  <c r="Q19" i="29"/>
  <c r="V19" i="29"/>
  <c r="V20" i="29"/>
  <c r="G21" i="29"/>
  <c r="M21" i="29" s="1"/>
  <c r="M20" i="29" s="1"/>
  <c r="I21" i="29"/>
  <c r="I20" i="29" s="1"/>
  <c r="K21" i="29"/>
  <c r="O21" i="29"/>
  <c r="Q21" i="29"/>
  <c r="V21" i="29"/>
  <c r="G22" i="29"/>
  <c r="I22" i="29"/>
  <c r="K22" i="29"/>
  <c r="K20" i="29" s="1"/>
  <c r="M22" i="29"/>
  <c r="O22" i="29"/>
  <c r="O20" i="29" s="1"/>
  <c r="Q22" i="29"/>
  <c r="Q20" i="29" s="1"/>
  <c r="V22" i="29"/>
  <c r="G23" i="29"/>
  <c r="I23" i="29"/>
  <c r="K23" i="29"/>
  <c r="M23" i="29"/>
  <c r="O23" i="29"/>
  <c r="Q23" i="29"/>
  <c r="V23" i="29"/>
  <c r="G24" i="29"/>
  <c r="I24" i="29"/>
  <c r="K24" i="29"/>
  <c r="M24" i="29"/>
  <c r="O24" i="29"/>
  <c r="Q24" i="29"/>
  <c r="V24" i="29"/>
  <c r="G25" i="29"/>
  <c r="I25" i="29"/>
  <c r="K25" i="29"/>
  <c r="M25" i="29"/>
  <c r="O25" i="29"/>
  <c r="Q25" i="29"/>
  <c r="V25" i="29"/>
  <c r="G26" i="29"/>
  <c r="M26" i="29" s="1"/>
  <c r="I26" i="29"/>
  <c r="K26" i="29"/>
  <c r="O26" i="29"/>
  <c r="Q26" i="29"/>
  <c r="V26" i="29"/>
  <c r="V27" i="29"/>
  <c r="G28" i="29"/>
  <c r="M28" i="29" s="1"/>
  <c r="I28" i="29"/>
  <c r="K28" i="29"/>
  <c r="O28" i="29"/>
  <c r="Q28" i="29"/>
  <c r="V28" i="29"/>
  <c r="G30" i="29"/>
  <c r="I30" i="29"/>
  <c r="I27" i="29" s="1"/>
  <c r="K30" i="29"/>
  <c r="K27" i="29" s="1"/>
  <c r="M30" i="29"/>
  <c r="O30" i="29"/>
  <c r="O27" i="29" s="1"/>
  <c r="Q30" i="29"/>
  <c r="V30" i="29"/>
  <c r="G32" i="29"/>
  <c r="I32" i="29"/>
  <c r="K32" i="29"/>
  <c r="M32" i="29"/>
  <c r="O32" i="29"/>
  <c r="Q32" i="29"/>
  <c r="V32" i="29"/>
  <c r="G34" i="29"/>
  <c r="I34" i="29"/>
  <c r="K34" i="29"/>
  <c r="M34" i="29"/>
  <c r="O34" i="29"/>
  <c r="Q34" i="29"/>
  <c r="V34" i="29"/>
  <c r="G35" i="29"/>
  <c r="I35" i="29"/>
  <c r="K35" i="29"/>
  <c r="M35" i="29"/>
  <c r="O35" i="29"/>
  <c r="Q35" i="29"/>
  <c r="V35" i="29"/>
  <c r="G36" i="29"/>
  <c r="M36" i="29" s="1"/>
  <c r="I36" i="29"/>
  <c r="K36" i="29"/>
  <c r="O36" i="29"/>
  <c r="Q36" i="29"/>
  <c r="V36" i="29"/>
  <c r="G37" i="29"/>
  <c r="I37" i="29"/>
  <c r="K37" i="29"/>
  <c r="M37" i="29"/>
  <c r="O37" i="29"/>
  <c r="Q37" i="29"/>
  <c r="Q27" i="29" s="1"/>
  <c r="V37" i="29"/>
  <c r="G39" i="29"/>
  <c r="G38" i="29" s="1"/>
  <c r="I39" i="29"/>
  <c r="I38" i="29" s="1"/>
  <c r="K39" i="29"/>
  <c r="K38" i="29" s="1"/>
  <c r="M39" i="29"/>
  <c r="O39" i="29"/>
  <c r="O38" i="29" s="1"/>
  <c r="Q39" i="29"/>
  <c r="V39" i="29"/>
  <c r="G40" i="29"/>
  <c r="I40" i="29"/>
  <c r="K40" i="29"/>
  <c r="M40" i="29"/>
  <c r="O40" i="29"/>
  <c r="Q40" i="29"/>
  <c r="Q38" i="29" s="1"/>
  <c r="V40" i="29"/>
  <c r="V38" i="29" s="1"/>
  <c r="G41" i="29"/>
  <c r="M41" i="29" s="1"/>
  <c r="I41" i="29"/>
  <c r="K41" i="29"/>
  <c r="O41" i="29"/>
  <c r="Q41" i="29"/>
  <c r="V41" i="29"/>
  <c r="G42" i="29"/>
  <c r="M42" i="29" s="1"/>
  <c r="I42" i="29"/>
  <c r="K42" i="29"/>
  <c r="O42" i="29"/>
  <c r="Q42" i="29"/>
  <c r="V42" i="29"/>
  <c r="G43" i="29"/>
  <c r="M43" i="29" s="1"/>
  <c r="I43" i="29"/>
  <c r="K43" i="29"/>
  <c r="O43" i="29"/>
  <c r="Q43" i="29"/>
  <c r="V43" i="29"/>
  <c r="G44" i="29"/>
  <c r="I44" i="29"/>
  <c r="K44" i="29"/>
  <c r="M44" i="29"/>
  <c r="O44" i="29"/>
  <c r="Q44" i="29"/>
  <c r="V44" i="29"/>
  <c r="G45" i="29"/>
  <c r="I45" i="29"/>
  <c r="K45" i="29"/>
  <c r="M45" i="29"/>
  <c r="O45" i="29"/>
  <c r="Q45" i="29"/>
  <c r="V45" i="29"/>
  <c r="G46" i="29"/>
  <c r="I46" i="29"/>
  <c r="K46" i="29"/>
  <c r="M46" i="29"/>
  <c r="O46" i="29"/>
  <c r="Q46" i="29"/>
  <c r="V46" i="29"/>
  <c r="G47" i="29"/>
  <c r="I47" i="29"/>
  <c r="K47" i="29"/>
  <c r="M47" i="29"/>
  <c r="O47" i="29"/>
  <c r="Q47" i="29"/>
  <c r="V47" i="29"/>
  <c r="G48" i="29"/>
  <c r="M48" i="29" s="1"/>
  <c r="I48" i="29"/>
  <c r="K48" i="29"/>
  <c r="O48" i="29"/>
  <c r="Q48" i="29"/>
  <c r="V48" i="29"/>
  <c r="G49" i="29"/>
  <c r="I49" i="29"/>
  <c r="K49" i="29"/>
  <c r="M49" i="29"/>
  <c r="O49" i="29"/>
  <c r="Q49" i="29"/>
  <c r="V49" i="29"/>
  <c r="G50" i="29"/>
  <c r="I50" i="29"/>
  <c r="K50" i="29"/>
  <c r="M50" i="29"/>
  <c r="O50" i="29"/>
  <c r="Q50" i="29"/>
  <c r="V50" i="29"/>
  <c r="G51" i="29"/>
  <c r="I51" i="29"/>
  <c r="K51" i="29"/>
  <c r="M51" i="29"/>
  <c r="O51" i="29"/>
  <c r="Q51" i="29"/>
  <c r="V51" i="29"/>
  <c r="G52" i="29"/>
  <c r="I52" i="29"/>
  <c r="K52" i="29"/>
  <c r="M52" i="29"/>
  <c r="O52" i="29"/>
  <c r="Q52" i="29"/>
  <c r="V52" i="29"/>
  <c r="G53" i="29"/>
  <c r="M53" i="29" s="1"/>
  <c r="I53" i="29"/>
  <c r="K53" i="29"/>
  <c r="O53" i="29"/>
  <c r="Q53" i="29"/>
  <c r="V53" i="29"/>
  <c r="AE55" i="29"/>
  <c r="G65" i="28"/>
  <c r="G9" i="28"/>
  <c r="G8" i="28" s="1"/>
  <c r="I9" i="28"/>
  <c r="I8" i="28" s="1"/>
  <c r="K9" i="28"/>
  <c r="K8" i="28" s="1"/>
  <c r="M9" i="28"/>
  <c r="O9" i="28"/>
  <c r="O8" i="28" s="1"/>
  <c r="Q9" i="28"/>
  <c r="V9" i="28"/>
  <c r="G12" i="28"/>
  <c r="I12" i="28"/>
  <c r="K12" i="28"/>
  <c r="M12" i="28"/>
  <c r="O12" i="28"/>
  <c r="Q12" i="28"/>
  <c r="Q8" i="28" s="1"/>
  <c r="V12" i="28"/>
  <c r="V8" i="28" s="1"/>
  <c r="G15" i="28"/>
  <c r="M15" i="28" s="1"/>
  <c r="I15" i="28"/>
  <c r="K15" i="28"/>
  <c r="O15" i="28"/>
  <c r="Q15" i="28"/>
  <c r="V15" i="28"/>
  <c r="G18" i="28"/>
  <c r="I18" i="28"/>
  <c r="K18" i="28"/>
  <c r="M18" i="28"/>
  <c r="O18" i="28"/>
  <c r="Q18" i="28"/>
  <c r="V18" i="28"/>
  <c r="G21" i="28"/>
  <c r="M21" i="28" s="1"/>
  <c r="I21" i="28"/>
  <c r="K21" i="28"/>
  <c r="O21" i="28"/>
  <c r="Q21" i="28"/>
  <c r="V21" i="28"/>
  <c r="G22" i="28"/>
  <c r="I22" i="28"/>
  <c r="K22" i="28"/>
  <c r="M22" i="28"/>
  <c r="O22" i="28"/>
  <c r="Q22" i="28"/>
  <c r="V22" i="28"/>
  <c r="G23" i="28"/>
  <c r="I23" i="28"/>
  <c r="K23" i="28"/>
  <c r="M23" i="28"/>
  <c r="O23" i="28"/>
  <c r="Q23" i="28"/>
  <c r="V23" i="28"/>
  <c r="G24" i="28"/>
  <c r="I24" i="28"/>
  <c r="K24" i="28"/>
  <c r="M24" i="28"/>
  <c r="O24" i="28"/>
  <c r="Q24" i="28"/>
  <c r="V24" i="28"/>
  <c r="G25" i="28"/>
  <c r="I25" i="28"/>
  <c r="K25" i="28"/>
  <c r="M25" i="28"/>
  <c r="O25" i="28"/>
  <c r="Q25" i="28"/>
  <c r="V25" i="28"/>
  <c r="G26" i="28"/>
  <c r="M26" i="28" s="1"/>
  <c r="I26" i="28"/>
  <c r="K26" i="28"/>
  <c r="O26" i="28"/>
  <c r="Q26" i="28"/>
  <c r="V26" i="28"/>
  <c r="G27" i="28"/>
  <c r="I27" i="28"/>
  <c r="K27" i="28"/>
  <c r="M27" i="28"/>
  <c r="O27" i="28"/>
  <c r="Q27" i="28"/>
  <c r="V27" i="28"/>
  <c r="G28" i="28"/>
  <c r="M28" i="28" s="1"/>
  <c r="I28" i="28"/>
  <c r="K28" i="28"/>
  <c r="O28" i="28"/>
  <c r="Q28" i="28"/>
  <c r="V28" i="28"/>
  <c r="G29" i="28"/>
  <c r="I29" i="28"/>
  <c r="K29" i="28"/>
  <c r="M29" i="28"/>
  <c r="O29" i="28"/>
  <c r="Q29" i="28"/>
  <c r="V29" i="28"/>
  <c r="G30" i="28"/>
  <c r="I30" i="28"/>
  <c r="K30" i="28"/>
  <c r="M30" i="28"/>
  <c r="O30" i="28"/>
  <c r="Q30" i="28"/>
  <c r="V30" i="28"/>
  <c r="G31" i="28"/>
  <c r="M31" i="28" s="1"/>
  <c r="I31" i="28"/>
  <c r="K31" i="28"/>
  <c r="O31" i="28"/>
  <c r="Q31" i="28"/>
  <c r="V31" i="28"/>
  <c r="G32" i="28"/>
  <c r="I32" i="28"/>
  <c r="K32" i="28"/>
  <c r="M32" i="28"/>
  <c r="O32" i="28"/>
  <c r="Q32" i="28"/>
  <c r="V32" i="28"/>
  <c r="G33" i="28"/>
  <c r="M33" i="28" s="1"/>
  <c r="I33" i="28"/>
  <c r="K33" i="28"/>
  <c r="O33" i="28"/>
  <c r="Q33" i="28"/>
  <c r="V33" i="28"/>
  <c r="G34" i="28"/>
  <c r="I34" i="28"/>
  <c r="K34" i="28"/>
  <c r="M34" i="28"/>
  <c r="O34" i="28"/>
  <c r="Q34" i="28"/>
  <c r="V34" i="28"/>
  <c r="G35" i="28"/>
  <c r="I35" i="28"/>
  <c r="K35" i="28"/>
  <c r="M35" i="28"/>
  <c r="O35" i="28"/>
  <c r="Q35" i="28"/>
  <c r="V35" i="28"/>
  <c r="G36" i="28"/>
  <c r="I36" i="28"/>
  <c r="K36" i="28"/>
  <c r="M36" i="28"/>
  <c r="O36" i="28"/>
  <c r="Q36" i="28"/>
  <c r="V36" i="28"/>
  <c r="G37" i="28"/>
  <c r="I37" i="28"/>
  <c r="K37" i="28"/>
  <c r="M37" i="28"/>
  <c r="O37" i="28"/>
  <c r="Q37" i="28"/>
  <c r="V37" i="28"/>
  <c r="G38" i="28"/>
  <c r="M38" i="28" s="1"/>
  <c r="I38" i="28"/>
  <c r="K38" i="28"/>
  <c r="O38" i="28"/>
  <c r="Q38" i="28"/>
  <c r="V38" i="28"/>
  <c r="G39" i="28"/>
  <c r="I39" i="28"/>
  <c r="K39" i="28"/>
  <c r="M39" i="28"/>
  <c r="O39" i="28"/>
  <c r="Q39" i="28"/>
  <c r="V39" i="28"/>
  <c r="G40" i="28"/>
  <c r="M40" i="28" s="1"/>
  <c r="I40" i="28"/>
  <c r="K40" i="28"/>
  <c r="O40" i="28"/>
  <c r="Q40" i="28"/>
  <c r="V40" i="28"/>
  <c r="G41" i="28"/>
  <c r="I41" i="28"/>
  <c r="K41" i="28"/>
  <c r="M41" i="28"/>
  <c r="O41" i="28"/>
  <c r="Q41" i="28"/>
  <c r="V41" i="28"/>
  <c r="G42" i="28"/>
  <c r="I42" i="28"/>
  <c r="K42" i="28"/>
  <c r="M42" i="28"/>
  <c r="O42" i="28"/>
  <c r="Q42" i="28"/>
  <c r="V42" i="28"/>
  <c r="G43" i="28"/>
  <c r="M43" i="28" s="1"/>
  <c r="I43" i="28"/>
  <c r="K43" i="28"/>
  <c r="O43" i="28"/>
  <c r="Q43" i="28"/>
  <c r="V43" i="28"/>
  <c r="G44" i="28"/>
  <c r="I44" i="28"/>
  <c r="K44" i="28"/>
  <c r="M44" i="28"/>
  <c r="O44" i="28"/>
  <c r="Q44" i="28"/>
  <c r="V44" i="28"/>
  <c r="G45" i="28"/>
  <c r="M45" i="28" s="1"/>
  <c r="I45" i="28"/>
  <c r="K45" i="28"/>
  <c r="O45" i="28"/>
  <c r="Q45" i="28"/>
  <c r="V45" i="28"/>
  <c r="G46" i="28"/>
  <c r="I46" i="28"/>
  <c r="K46" i="28"/>
  <c r="M46" i="28"/>
  <c r="O46" i="28"/>
  <c r="Q46" i="28"/>
  <c r="V46" i="28"/>
  <c r="G47" i="28"/>
  <c r="I47" i="28"/>
  <c r="K47" i="28"/>
  <c r="M47" i="28"/>
  <c r="O47" i="28"/>
  <c r="Q47" i="28"/>
  <c r="V47" i="28"/>
  <c r="G48" i="28"/>
  <c r="I48" i="28"/>
  <c r="K48" i="28"/>
  <c r="M48" i="28"/>
  <c r="O48" i="28"/>
  <c r="Q48" i="28"/>
  <c r="V48" i="28"/>
  <c r="G49" i="28"/>
  <c r="I49" i="28"/>
  <c r="K49" i="28"/>
  <c r="M49" i="28"/>
  <c r="O49" i="28"/>
  <c r="Q49" i="28"/>
  <c r="V49" i="28"/>
  <c r="G50" i="28"/>
  <c r="M50" i="28" s="1"/>
  <c r="I50" i="28"/>
  <c r="K50" i="28"/>
  <c r="O50" i="28"/>
  <c r="Q50" i="28"/>
  <c r="V50" i="28"/>
  <c r="G51" i="28"/>
  <c r="I51" i="28"/>
  <c r="K51" i="28"/>
  <c r="M51" i="28"/>
  <c r="O51" i="28"/>
  <c r="Q51" i="28"/>
  <c r="V51" i="28"/>
  <c r="G53" i="28"/>
  <c r="G52" i="28" s="1"/>
  <c r="I53" i="28"/>
  <c r="I52" i="28" s="1"/>
  <c r="K53" i="28"/>
  <c r="K52" i="28" s="1"/>
  <c r="M53" i="28"/>
  <c r="M52" i="28" s="1"/>
  <c r="O53" i="28"/>
  <c r="O52" i="28" s="1"/>
  <c r="Q53" i="28"/>
  <c r="V53" i="28"/>
  <c r="G54" i="28"/>
  <c r="I54" i="28"/>
  <c r="K54" i="28"/>
  <c r="M54" i="28"/>
  <c r="O54" i="28"/>
  <c r="Q54" i="28"/>
  <c r="Q52" i="28" s="1"/>
  <c r="V54" i="28"/>
  <c r="V52" i="28" s="1"/>
  <c r="G55" i="28"/>
  <c r="I55" i="28"/>
  <c r="K55" i="28"/>
  <c r="G56" i="28"/>
  <c r="I56" i="28"/>
  <c r="K56" i="28"/>
  <c r="M56" i="28"/>
  <c r="O56" i="28"/>
  <c r="O55" i="28" s="1"/>
  <c r="Q56" i="28"/>
  <c r="Q55" i="28" s="1"/>
  <c r="V56" i="28"/>
  <c r="V55" i="28" s="1"/>
  <c r="G58" i="28"/>
  <c r="M58" i="28" s="1"/>
  <c r="I58" i="28"/>
  <c r="K58" i="28"/>
  <c r="O58" i="28"/>
  <c r="Q58" i="28"/>
  <c r="V58" i="28"/>
  <c r="G59" i="28"/>
  <c r="M59" i="28"/>
  <c r="O59" i="28"/>
  <c r="G60" i="28"/>
  <c r="I60" i="28"/>
  <c r="K60" i="28"/>
  <c r="M60" i="28"/>
  <c r="O60" i="28"/>
  <c r="Q60" i="28"/>
  <c r="Q59" i="28" s="1"/>
  <c r="V60" i="28"/>
  <c r="V59" i="28" s="1"/>
  <c r="G61" i="28"/>
  <c r="I61" i="28"/>
  <c r="I59" i="28" s="1"/>
  <c r="K61" i="28"/>
  <c r="K59" i="28" s="1"/>
  <c r="M61" i="28"/>
  <c r="O61" i="28"/>
  <c r="Q61" i="28"/>
  <c r="V61" i="28"/>
  <c r="K62" i="28"/>
  <c r="O62" i="28"/>
  <c r="Q62" i="28"/>
  <c r="V62" i="28"/>
  <c r="G63" i="28"/>
  <c r="M63" i="28" s="1"/>
  <c r="M62" i="28" s="1"/>
  <c r="I63" i="28"/>
  <c r="I62" i="28" s="1"/>
  <c r="K63" i="28"/>
  <c r="O63" i="28"/>
  <c r="Q63" i="28"/>
  <c r="V63" i="28"/>
  <c r="AE65" i="28"/>
  <c r="AF65" i="28"/>
  <c r="G158" i="27"/>
  <c r="Q8" i="27"/>
  <c r="V8" i="27"/>
  <c r="G9" i="27"/>
  <c r="G8" i="27" s="1"/>
  <c r="I9" i="27"/>
  <c r="I8" i="27" s="1"/>
  <c r="K9" i="27"/>
  <c r="K8" i="27" s="1"/>
  <c r="M9" i="27"/>
  <c r="M8" i="27" s="1"/>
  <c r="O9" i="27"/>
  <c r="O8" i="27" s="1"/>
  <c r="Q9" i="27"/>
  <c r="V9" i="27"/>
  <c r="G11" i="27"/>
  <c r="M11" i="27" s="1"/>
  <c r="I11" i="27"/>
  <c r="I10" i="27" s="1"/>
  <c r="K11" i="27"/>
  <c r="K10" i="27" s="1"/>
  <c r="O11" i="27"/>
  <c r="Q11" i="27"/>
  <c r="V11" i="27"/>
  <c r="G13" i="27"/>
  <c r="I13" i="27"/>
  <c r="K13" i="27"/>
  <c r="M13" i="27"/>
  <c r="O13" i="27"/>
  <c r="O10" i="27" s="1"/>
  <c r="Q13" i="27"/>
  <c r="Q10" i="27" s="1"/>
  <c r="V13" i="27"/>
  <c r="V10" i="27" s="1"/>
  <c r="G14" i="27"/>
  <c r="M14" i="27" s="1"/>
  <c r="I14" i="27"/>
  <c r="K14" i="27"/>
  <c r="O14" i="27"/>
  <c r="Q14" i="27"/>
  <c r="V14" i="27"/>
  <c r="G16" i="27"/>
  <c r="I16" i="27"/>
  <c r="K16" i="27"/>
  <c r="M16" i="27"/>
  <c r="O16" i="27"/>
  <c r="Q16" i="27"/>
  <c r="G17" i="27"/>
  <c r="I17" i="27"/>
  <c r="K17" i="27"/>
  <c r="M17" i="27"/>
  <c r="O17" i="27"/>
  <c r="Q17" i="27"/>
  <c r="V17" i="27"/>
  <c r="V16" i="27" s="1"/>
  <c r="K18" i="27"/>
  <c r="G19" i="27"/>
  <c r="I19" i="27"/>
  <c r="K19" i="27"/>
  <c r="M19" i="27"/>
  <c r="O19" i="27"/>
  <c r="O18" i="27" s="1"/>
  <c r="Q19" i="27"/>
  <c r="Q18" i="27" s="1"/>
  <c r="V19" i="27"/>
  <c r="V18" i="27" s="1"/>
  <c r="G21" i="27"/>
  <c r="M21" i="27" s="1"/>
  <c r="M18" i="27" s="1"/>
  <c r="I21" i="27"/>
  <c r="I18" i="27" s="1"/>
  <c r="K21" i="27"/>
  <c r="O21" i="27"/>
  <c r="Q21" i="27"/>
  <c r="V21" i="27"/>
  <c r="G23" i="27"/>
  <c r="Q23" i="27"/>
  <c r="V23" i="27"/>
  <c r="G24" i="27"/>
  <c r="I24" i="27"/>
  <c r="K24" i="27"/>
  <c r="M24" i="27"/>
  <c r="O24" i="27"/>
  <c r="Q24" i="27"/>
  <c r="V24" i="27"/>
  <c r="G25" i="27"/>
  <c r="I25" i="27"/>
  <c r="I23" i="27" s="1"/>
  <c r="K25" i="27"/>
  <c r="K23" i="27" s="1"/>
  <c r="M25" i="27"/>
  <c r="M23" i="27" s="1"/>
  <c r="O25" i="27"/>
  <c r="O23" i="27" s="1"/>
  <c r="Q25" i="27"/>
  <c r="V25" i="27"/>
  <c r="G27" i="27"/>
  <c r="M27" i="27" s="1"/>
  <c r="I27" i="27"/>
  <c r="I26" i="27" s="1"/>
  <c r="K27" i="27"/>
  <c r="K26" i="27" s="1"/>
  <c r="O27" i="27"/>
  <c r="Q27" i="27"/>
  <c r="V27" i="27"/>
  <c r="G28" i="27"/>
  <c r="I28" i="27"/>
  <c r="K28" i="27"/>
  <c r="M28" i="27"/>
  <c r="O28" i="27"/>
  <c r="O26" i="27" s="1"/>
  <c r="Q28" i="27"/>
  <c r="Q26" i="27" s="1"/>
  <c r="V28" i="27"/>
  <c r="V26" i="27" s="1"/>
  <c r="G29" i="27"/>
  <c r="M29" i="27" s="1"/>
  <c r="I29" i="27"/>
  <c r="K29" i="27"/>
  <c r="O29" i="27"/>
  <c r="Q29" i="27"/>
  <c r="V29" i="27"/>
  <c r="G30" i="27"/>
  <c r="I30" i="27"/>
  <c r="K30" i="27"/>
  <c r="M30" i="27"/>
  <c r="O30" i="27"/>
  <c r="Q30" i="27"/>
  <c r="V30" i="27"/>
  <c r="G31" i="27"/>
  <c r="I31" i="27"/>
  <c r="K31" i="27"/>
  <c r="M31" i="27"/>
  <c r="O31" i="27"/>
  <c r="Q31" i="27"/>
  <c r="V31" i="27"/>
  <c r="G32" i="27"/>
  <c r="I32" i="27"/>
  <c r="K32" i="27"/>
  <c r="M32" i="27"/>
  <c r="O32" i="27"/>
  <c r="Q32" i="27"/>
  <c r="V32" i="27"/>
  <c r="G33" i="27"/>
  <c r="I33" i="27"/>
  <c r="K33" i="27"/>
  <c r="M33" i="27"/>
  <c r="O33" i="27"/>
  <c r="Q33" i="27"/>
  <c r="V33" i="27"/>
  <c r="G34" i="27"/>
  <c r="I34" i="27"/>
  <c r="G35" i="27"/>
  <c r="I35" i="27"/>
  <c r="K35" i="27"/>
  <c r="K34" i="27" s="1"/>
  <c r="M35" i="27"/>
  <c r="O35" i="27"/>
  <c r="O34" i="27" s="1"/>
  <c r="Q35" i="27"/>
  <c r="Q34" i="27" s="1"/>
  <c r="V35" i="27"/>
  <c r="V34" i="27" s="1"/>
  <c r="G37" i="27"/>
  <c r="I37" i="27"/>
  <c r="K37" i="27"/>
  <c r="M37" i="27"/>
  <c r="O37" i="27"/>
  <c r="Q37" i="27"/>
  <c r="V37" i="27"/>
  <c r="G38" i="27"/>
  <c r="I38" i="27"/>
  <c r="K38" i="27"/>
  <c r="M38" i="27"/>
  <c r="O38" i="27"/>
  <c r="Q38" i="27"/>
  <c r="V38" i="27"/>
  <c r="G39" i="27"/>
  <c r="I39" i="27"/>
  <c r="K39" i="27"/>
  <c r="M39" i="27"/>
  <c r="O39" i="27"/>
  <c r="Q39" i="27"/>
  <c r="V39" i="27"/>
  <c r="G40" i="27"/>
  <c r="M40" i="27" s="1"/>
  <c r="I40" i="27"/>
  <c r="K40" i="27"/>
  <c r="O40" i="27"/>
  <c r="Q40" i="27"/>
  <c r="V40" i="27"/>
  <c r="G42" i="27"/>
  <c r="M42" i="27" s="1"/>
  <c r="I42" i="27"/>
  <c r="K42" i="27"/>
  <c r="O42" i="27"/>
  <c r="Q42" i="27"/>
  <c r="Q41" i="27" s="1"/>
  <c r="V42" i="27"/>
  <c r="G43" i="27"/>
  <c r="I43" i="27"/>
  <c r="K43" i="27"/>
  <c r="K41" i="27" s="1"/>
  <c r="M43" i="27"/>
  <c r="O43" i="27"/>
  <c r="O41" i="27" s="1"/>
  <c r="Q43" i="27"/>
  <c r="V43" i="27"/>
  <c r="G44" i="27"/>
  <c r="I44" i="27"/>
  <c r="K44" i="27"/>
  <c r="M44" i="27"/>
  <c r="O44" i="27"/>
  <c r="Q44" i="27"/>
  <c r="V44" i="27"/>
  <c r="G45" i="27"/>
  <c r="I45" i="27"/>
  <c r="K45" i="27"/>
  <c r="M45" i="27"/>
  <c r="O45" i="27"/>
  <c r="Q45" i="27"/>
  <c r="V45" i="27"/>
  <c r="G46" i="27"/>
  <c r="I46" i="27"/>
  <c r="K46" i="27"/>
  <c r="M46" i="27"/>
  <c r="O46" i="27"/>
  <c r="Q46" i="27"/>
  <c r="V46" i="27"/>
  <c r="G47" i="27"/>
  <c r="M47" i="27" s="1"/>
  <c r="I47" i="27"/>
  <c r="I41" i="27" s="1"/>
  <c r="K47" i="27"/>
  <c r="O47" i="27"/>
  <c r="Q47" i="27"/>
  <c r="V47" i="27"/>
  <c r="G49" i="27"/>
  <c r="I49" i="27"/>
  <c r="K49" i="27"/>
  <c r="M49" i="27"/>
  <c r="O49" i="27"/>
  <c r="Q49" i="27"/>
  <c r="V49" i="27"/>
  <c r="V41" i="27" s="1"/>
  <c r="G51" i="27"/>
  <c r="I51" i="27"/>
  <c r="K51" i="27"/>
  <c r="M51" i="27"/>
  <c r="O51" i="27"/>
  <c r="Q51" i="27"/>
  <c r="V51" i="27"/>
  <c r="G52" i="27"/>
  <c r="I52" i="27"/>
  <c r="K52" i="27"/>
  <c r="M52" i="27"/>
  <c r="O52" i="27"/>
  <c r="Q52" i="27"/>
  <c r="V52" i="27"/>
  <c r="G55" i="27"/>
  <c r="I55" i="27"/>
  <c r="K55" i="27"/>
  <c r="M55" i="27"/>
  <c r="O55" i="27"/>
  <c r="Q55" i="27"/>
  <c r="V55" i="27"/>
  <c r="G58" i="27"/>
  <c r="M58" i="27" s="1"/>
  <c r="I58" i="27"/>
  <c r="K58" i="27"/>
  <c r="O58" i="27"/>
  <c r="Q58" i="27"/>
  <c r="V58" i="27"/>
  <c r="G60" i="27"/>
  <c r="M60" i="27" s="1"/>
  <c r="I60" i="27"/>
  <c r="K60" i="27"/>
  <c r="O60" i="27"/>
  <c r="Q60" i="27"/>
  <c r="V60" i="27"/>
  <c r="G62" i="27"/>
  <c r="M62" i="27" s="1"/>
  <c r="I62" i="27"/>
  <c r="K62" i="27"/>
  <c r="O62" i="27"/>
  <c r="Q62" i="27"/>
  <c r="V62" i="27"/>
  <c r="G64" i="27"/>
  <c r="I64" i="27"/>
  <c r="K64" i="27"/>
  <c r="M64" i="27"/>
  <c r="O64" i="27"/>
  <c r="Q64" i="27"/>
  <c r="V64" i="27"/>
  <c r="G65" i="27"/>
  <c r="I65" i="27"/>
  <c r="K65" i="27"/>
  <c r="M65" i="27"/>
  <c r="O65" i="27"/>
  <c r="Q65" i="27"/>
  <c r="V65" i="27"/>
  <c r="G66" i="27"/>
  <c r="I66" i="27"/>
  <c r="K66" i="27"/>
  <c r="M66" i="27"/>
  <c r="O66" i="27"/>
  <c r="Q66" i="27"/>
  <c r="V66" i="27"/>
  <c r="G67" i="27"/>
  <c r="I67" i="27"/>
  <c r="K67" i="27"/>
  <c r="M67" i="27"/>
  <c r="O67" i="27"/>
  <c r="Q67" i="27"/>
  <c r="V67" i="27"/>
  <c r="G68" i="27"/>
  <c r="M68" i="27" s="1"/>
  <c r="I68" i="27"/>
  <c r="K68" i="27"/>
  <c r="O68" i="27"/>
  <c r="Q68" i="27"/>
  <c r="V68" i="27"/>
  <c r="G69" i="27"/>
  <c r="I69" i="27"/>
  <c r="K69" i="27"/>
  <c r="M69" i="27"/>
  <c r="O69" i="27"/>
  <c r="Q69" i="27"/>
  <c r="V69" i="27"/>
  <c r="G70" i="27"/>
  <c r="I70" i="27"/>
  <c r="K70" i="27"/>
  <c r="M70" i="27"/>
  <c r="O70" i="27"/>
  <c r="Q70" i="27"/>
  <c r="V70" i="27"/>
  <c r="G71" i="27"/>
  <c r="I71" i="27"/>
  <c r="K71" i="27"/>
  <c r="M71" i="27"/>
  <c r="O71" i="27"/>
  <c r="Q71" i="27"/>
  <c r="V71" i="27"/>
  <c r="G72" i="27"/>
  <c r="I72" i="27"/>
  <c r="K72" i="27"/>
  <c r="M72" i="27"/>
  <c r="O72" i="27"/>
  <c r="Q72" i="27"/>
  <c r="V72" i="27"/>
  <c r="I73" i="27"/>
  <c r="K73" i="27"/>
  <c r="G74" i="27"/>
  <c r="M74" i="27" s="1"/>
  <c r="I74" i="27"/>
  <c r="K74" i="27"/>
  <c r="O74" i="27"/>
  <c r="O73" i="27" s="1"/>
  <c r="Q74" i="27"/>
  <c r="Q73" i="27" s="1"/>
  <c r="V74" i="27"/>
  <c r="V73" i="27" s="1"/>
  <c r="G75" i="27"/>
  <c r="M75" i="27" s="1"/>
  <c r="I75" i="27"/>
  <c r="K75" i="27"/>
  <c r="O75" i="27"/>
  <c r="Q75" i="27"/>
  <c r="V75" i="27"/>
  <c r="G76" i="27"/>
  <c r="I76" i="27"/>
  <c r="K76" i="27"/>
  <c r="M76" i="27"/>
  <c r="O76" i="27"/>
  <c r="Q76" i="27"/>
  <c r="V76" i="27"/>
  <c r="G78" i="27"/>
  <c r="G77" i="27" s="1"/>
  <c r="I78" i="27"/>
  <c r="I77" i="27" s="1"/>
  <c r="K78" i="27"/>
  <c r="K77" i="27" s="1"/>
  <c r="M78" i="27"/>
  <c r="O78" i="27"/>
  <c r="Q78" i="27"/>
  <c r="V78" i="27"/>
  <c r="G79" i="27"/>
  <c r="I79" i="27"/>
  <c r="K79" i="27"/>
  <c r="M79" i="27"/>
  <c r="O79" i="27"/>
  <c r="Q79" i="27"/>
  <c r="Q77" i="27" s="1"/>
  <c r="V79" i="27"/>
  <c r="V77" i="27" s="1"/>
  <c r="G80" i="27"/>
  <c r="M80" i="27" s="1"/>
  <c r="I80" i="27"/>
  <c r="K80" i="27"/>
  <c r="O80" i="27"/>
  <c r="Q80" i="27"/>
  <c r="V80" i="27"/>
  <c r="G81" i="27"/>
  <c r="M81" i="27" s="1"/>
  <c r="I81" i="27"/>
  <c r="K81" i="27"/>
  <c r="O81" i="27"/>
  <c r="Q81" i="27"/>
  <c r="V81" i="27"/>
  <c r="G82" i="27"/>
  <c r="I82" i="27"/>
  <c r="K82" i="27"/>
  <c r="M82" i="27"/>
  <c r="O82" i="27"/>
  <c r="Q82" i="27"/>
  <c r="V82" i="27"/>
  <c r="G83" i="27"/>
  <c r="I83" i="27"/>
  <c r="K83" i="27"/>
  <c r="M83" i="27"/>
  <c r="O83" i="27"/>
  <c r="O77" i="27" s="1"/>
  <c r="Q83" i="27"/>
  <c r="V83" i="27"/>
  <c r="G84" i="27"/>
  <c r="I84" i="27"/>
  <c r="K84" i="27"/>
  <c r="M84" i="27"/>
  <c r="O84" i="27"/>
  <c r="Q84" i="27"/>
  <c r="V84" i="27"/>
  <c r="G85" i="27"/>
  <c r="M85" i="27" s="1"/>
  <c r="I85" i="27"/>
  <c r="K85" i="27"/>
  <c r="O85" i="27"/>
  <c r="Q85" i="27"/>
  <c r="V85" i="27"/>
  <c r="G86" i="27"/>
  <c r="M86" i="27" s="1"/>
  <c r="I86" i="27"/>
  <c r="K86" i="27"/>
  <c r="O86" i="27"/>
  <c r="Q86" i="27"/>
  <c r="V86" i="27"/>
  <c r="G87" i="27"/>
  <c r="M87" i="27" s="1"/>
  <c r="I87" i="27"/>
  <c r="K87" i="27"/>
  <c r="O87" i="27"/>
  <c r="Q87" i="27"/>
  <c r="V87" i="27"/>
  <c r="G88" i="27"/>
  <c r="I88" i="27"/>
  <c r="K88" i="27"/>
  <c r="M88" i="27"/>
  <c r="O88" i="27"/>
  <c r="Q88" i="27"/>
  <c r="V88" i="27"/>
  <c r="G89" i="27"/>
  <c r="I89" i="27"/>
  <c r="K89" i="27"/>
  <c r="M89" i="27"/>
  <c r="O89" i="27"/>
  <c r="Q89" i="27"/>
  <c r="V89" i="27"/>
  <c r="G90" i="27"/>
  <c r="I90" i="27"/>
  <c r="K90" i="27"/>
  <c r="M90" i="27"/>
  <c r="O90" i="27"/>
  <c r="Q90" i="27"/>
  <c r="V90" i="27"/>
  <c r="G91" i="27"/>
  <c r="I91" i="27"/>
  <c r="K91" i="27"/>
  <c r="M91" i="27"/>
  <c r="O91" i="27"/>
  <c r="Q91" i="27"/>
  <c r="V91" i="27"/>
  <c r="I92" i="27"/>
  <c r="G93" i="27"/>
  <c r="M93" i="27" s="1"/>
  <c r="M92" i="27" s="1"/>
  <c r="I93" i="27"/>
  <c r="K93" i="27"/>
  <c r="K92" i="27" s="1"/>
  <c r="O93" i="27"/>
  <c r="O92" i="27" s="1"/>
  <c r="Q93" i="27"/>
  <c r="Q92" i="27" s="1"/>
  <c r="V93" i="27"/>
  <c r="V92" i="27" s="1"/>
  <c r="G94" i="27"/>
  <c r="I94" i="27"/>
  <c r="K94" i="27"/>
  <c r="M94" i="27"/>
  <c r="O94" i="27"/>
  <c r="Q94" i="27"/>
  <c r="V94" i="27"/>
  <c r="G95" i="27"/>
  <c r="I95" i="27"/>
  <c r="K95" i="27"/>
  <c r="M95" i="27"/>
  <c r="O95" i="27"/>
  <c r="Q95" i="27"/>
  <c r="V95" i="27"/>
  <c r="G96" i="27"/>
  <c r="I96" i="27"/>
  <c r="K96" i="27"/>
  <c r="M96" i="27"/>
  <c r="O96" i="27"/>
  <c r="Q96" i="27"/>
  <c r="V96" i="27"/>
  <c r="G97" i="27"/>
  <c r="M97" i="27" s="1"/>
  <c r="I97" i="27"/>
  <c r="K97" i="27"/>
  <c r="O97" i="27"/>
  <c r="Q97" i="27"/>
  <c r="V97" i="27"/>
  <c r="G98" i="27"/>
  <c r="M98" i="27" s="1"/>
  <c r="I98" i="27"/>
  <c r="K98" i="27"/>
  <c r="O98" i="27"/>
  <c r="Q98" i="27"/>
  <c r="V98" i="27"/>
  <c r="G99" i="27"/>
  <c r="M99" i="27" s="1"/>
  <c r="I99" i="27"/>
  <c r="K99" i="27"/>
  <c r="O99" i="27"/>
  <c r="Q99" i="27"/>
  <c r="V99" i="27"/>
  <c r="G100" i="27"/>
  <c r="I100" i="27"/>
  <c r="K100" i="27"/>
  <c r="M100" i="27"/>
  <c r="O100" i="27"/>
  <c r="Q100" i="27"/>
  <c r="V100" i="27"/>
  <c r="G101" i="27"/>
  <c r="I101" i="27"/>
  <c r="K101" i="27"/>
  <c r="M101" i="27"/>
  <c r="O101" i="27"/>
  <c r="Q101" i="27"/>
  <c r="V101" i="27"/>
  <c r="G102" i="27"/>
  <c r="I102" i="27"/>
  <c r="K102" i="27"/>
  <c r="M102" i="27"/>
  <c r="O102" i="27"/>
  <c r="Q102" i="27"/>
  <c r="V102" i="27"/>
  <c r="G103" i="27"/>
  <c r="I103" i="27"/>
  <c r="K103" i="27"/>
  <c r="M103" i="27"/>
  <c r="O103" i="27"/>
  <c r="Q103" i="27"/>
  <c r="V103" i="27"/>
  <c r="I104" i="27"/>
  <c r="G105" i="27"/>
  <c r="M105" i="27" s="1"/>
  <c r="I105" i="27"/>
  <c r="K105" i="27"/>
  <c r="K104" i="27" s="1"/>
  <c r="O105" i="27"/>
  <c r="O104" i="27" s="1"/>
  <c r="Q105" i="27"/>
  <c r="Q104" i="27" s="1"/>
  <c r="V105" i="27"/>
  <c r="V104" i="27" s="1"/>
  <c r="G107" i="27"/>
  <c r="I107" i="27"/>
  <c r="K107" i="27"/>
  <c r="M107" i="27"/>
  <c r="O107" i="27"/>
  <c r="Q107" i="27"/>
  <c r="V107" i="27"/>
  <c r="G109" i="27"/>
  <c r="I109" i="27"/>
  <c r="K109" i="27"/>
  <c r="M109" i="27"/>
  <c r="O109" i="27"/>
  <c r="Q109" i="27"/>
  <c r="V109" i="27"/>
  <c r="G110" i="27"/>
  <c r="I110" i="27"/>
  <c r="K110" i="27"/>
  <c r="M110" i="27"/>
  <c r="O110" i="27"/>
  <c r="Q110" i="27"/>
  <c r="V110" i="27"/>
  <c r="G112" i="27"/>
  <c r="M112" i="27" s="1"/>
  <c r="I112" i="27"/>
  <c r="K112" i="27"/>
  <c r="O112" i="27"/>
  <c r="Q112" i="27"/>
  <c r="V112" i="27"/>
  <c r="G113" i="27"/>
  <c r="M113" i="27" s="1"/>
  <c r="I113" i="27"/>
  <c r="K113" i="27"/>
  <c r="O113" i="27"/>
  <c r="Q113" i="27"/>
  <c r="V113" i="27"/>
  <c r="G114" i="27"/>
  <c r="M114" i="27" s="1"/>
  <c r="I114" i="27"/>
  <c r="K114" i="27"/>
  <c r="O114" i="27"/>
  <c r="Q114" i="27"/>
  <c r="V114" i="27"/>
  <c r="G115" i="27"/>
  <c r="I115" i="27"/>
  <c r="K115" i="27"/>
  <c r="M115" i="27"/>
  <c r="O115" i="27"/>
  <c r="Q115" i="27"/>
  <c r="V115" i="27"/>
  <c r="G116" i="27"/>
  <c r="I116" i="27"/>
  <c r="K116" i="27"/>
  <c r="M116" i="27"/>
  <c r="O116" i="27"/>
  <c r="Q116" i="27"/>
  <c r="V116" i="27"/>
  <c r="G117" i="27"/>
  <c r="I117" i="27"/>
  <c r="K117" i="27"/>
  <c r="M117" i="27"/>
  <c r="O117" i="27"/>
  <c r="Q117" i="27"/>
  <c r="V117" i="27"/>
  <c r="G119" i="27"/>
  <c r="M119" i="27" s="1"/>
  <c r="I119" i="27"/>
  <c r="I118" i="27" s="1"/>
  <c r="K119" i="27"/>
  <c r="O119" i="27"/>
  <c r="Q119" i="27"/>
  <c r="V119" i="27"/>
  <c r="G120" i="27"/>
  <c r="M120" i="27" s="1"/>
  <c r="I120" i="27"/>
  <c r="K120" i="27"/>
  <c r="O120" i="27"/>
  <c r="O118" i="27" s="1"/>
  <c r="Q120" i="27"/>
  <c r="Q118" i="27" s="1"/>
  <c r="V120" i="27"/>
  <c r="V118" i="27" s="1"/>
  <c r="G121" i="27"/>
  <c r="I121" i="27"/>
  <c r="K121" i="27"/>
  <c r="M121" i="27"/>
  <c r="O121" i="27"/>
  <c r="Q121" i="27"/>
  <c r="V121" i="27"/>
  <c r="G122" i="27"/>
  <c r="I122" i="27"/>
  <c r="K122" i="27"/>
  <c r="M122" i="27"/>
  <c r="O122" i="27"/>
  <c r="Q122" i="27"/>
  <c r="V122" i="27"/>
  <c r="G123" i="27"/>
  <c r="I123" i="27"/>
  <c r="K123" i="27"/>
  <c r="M123" i="27"/>
  <c r="O123" i="27"/>
  <c r="Q123" i="27"/>
  <c r="V123" i="27"/>
  <c r="G124" i="27"/>
  <c r="M124" i="27" s="1"/>
  <c r="I124" i="27"/>
  <c r="K124" i="27"/>
  <c r="K118" i="27" s="1"/>
  <c r="O124" i="27"/>
  <c r="Q124" i="27"/>
  <c r="V124" i="27"/>
  <c r="G125" i="27"/>
  <c r="M125" i="27" s="1"/>
  <c r="I125" i="27"/>
  <c r="K125" i="27"/>
  <c r="O125" i="27"/>
  <c r="Q125" i="27"/>
  <c r="V125" i="27"/>
  <c r="G126" i="27"/>
  <c r="M126" i="27" s="1"/>
  <c r="I126" i="27"/>
  <c r="K126" i="27"/>
  <c r="O126" i="27"/>
  <c r="Q126" i="27"/>
  <c r="V126" i="27"/>
  <c r="G127" i="27"/>
  <c r="I127" i="27"/>
  <c r="K127" i="27"/>
  <c r="M127" i="27"/>
  <c r="O127" i="27"/>
  <c r="Q127" i="27"/>
  <c r="V127" i="27"/>
  <c r="G128" i="27"/>
  <c r="I128" i="27"/>
  <c r="K128" i="27"/>
  <c r="M128" i="27"/>
  <c r="O128" i="27"/>
  <c r="Q128" i="27"/>
  <c r="V128" i="27"/>
  <c r="G129" i="27"/>
  <c r="I129" i="27"/>
  <c r="K129" i="27"/>
  <c r="M129" i="27"/>
  <c r="O129" i="27"/>
  <c r="Q129" i="27"/>
  <c r="V129" i="27"/>
  <c r="G130" i="27"/>
  <c r="M130" i="27" s="1"/>
  <c r="I130" i="27"/>
  <c r="K130" i="27"/>
  <c r="O130" i="27"/>
  <c r="Q130" i="27"/>
  <c r="V130" i="27"/>
  <c r="G131" i="27"/>
  <c r="M131" i="27" s="1"/>
  <c r="I131" i="27"/>
  <c r="K131" i="27"/>
  <c r="O131" i="27"/>
  <c r="Q131" i="27"/>
  <c r="V131" i="27"/>
  <c r="G132" i="27"/>
  <c r="Q132" i="27"/>
  <c r="V132" i="27"/>
  <c r="G133" i="27"/>
  <c r="I133" i="27"/>
  <c r="K133" i="27"/>
  <c r="M133" i="27"/>
  <c r="O133" i="27"/>
  <c r="Q133" i="27"/>
  <c r="V133" i="27"/>
  <c r="G134" i="27"/>
  <c r="I134" i="27"/>
  <c r="I132" i="27" s="1"/>
  <c r="K134" i="27"/>
  <c r="K132" i="27" s="1"/>
  <c r="M134" i="27"/>
  <c r="M132" i="27" s="1"/>
  <c r="O134" i="27"/>
  <c r="O132" i="27" s="1"/>
  <c r="Q134" i="27"/>
  <c r="V134" i="27"/>
  <c r="G136" i="27"/>
  <c r="M136" i="27" s="1"/>
  <c r="M135" i="27" s="1"/>
  <c r="I136" i="27"/>
  <c r="I135" i="27" s="1"/>
  <c r="K136" i="27"/>
  <c r="K135" i="27" s="1"/>
  <c r="O136" i="27"/>
  <c r="Q136" i="27"/>
  <c r="V136" i="27"/>
  <c r="G137" i="27"/>
  <c r="M137" i="27" s="1"/>
  <c r="I137" i="27"/>
  <c r="K137" i="27"/>
  <c r="O137" i="27"/>
  <c r="O135" i="27" s="1"/>
  <c r="Q137" i="27"/>
  <c r="Q135" i="27" s="1"/>
  <c r="V137" i="27"/>
  <c r="V135" i="27" s="1"/>
  <c r="G138" i="27"/>
  <c r="V138" i="27"/>
  <c r="G139" i="27"/>
  <c r="I139" i="27"/>
  <c r="I138" i="27" s="1"/>
  <c r="K139" i="27"/>
  <c r="K138" i="27" s="1"/>
  <c r="M139" i="27"/>
  <c r="M138" i="27" s="1"/>
  <c r="O139" i="27"/>
  <c r="O138" i="27" s="1"/>
  <c r="Q139" i="27"/>
  <c r="Q138" i="27" s="1"/>
  <c r="V139" i="27"/>
  <c r="G141" i="27"/>
  <c r="I141" i="27"/>
  <c r="K141" i="27"/>
  <c r="M141" i="27"/>
  <c r="O141" i="27"/>
  <c r="Q141" i="27"/>
  <c r="V141" i="27"/>
  <c r="G142" i="27"/>
  <c r="I142" i="27"/>
  <c r="K142" i="27"/>
  <c r="M142" i="27"/>
  <c r="G143" i="27"/>
  <c r="I143" i="27"/>
  <c r="K143" i="27"/>
  <c r="M143" i="27"/>
  <c r="O143" i="27"/>
  <c r="O142" i="27" s="1"/>
  <c r="Q143" i="27"/>
  <c r="Q142" i="27" s="1"/>
  <c r="V143" i="27"/>
  <c r="V142" i="27" s="1"/>
  <c r="G144" i="27"/>
  <c r="I144" i="27"/>
  <c r="G145" i="27"/>
  <c r="I145" i="27"/>
  <c r="K145" i="27"/>
  <c r="K144" i="27" s="1"/>
  <c r="M145" i="27"/>
  <c r="M144" i="27" s="1"/>
  <c r="O145" i="27"/>
  <c r="O144" i="27" s="1"/>
  <c r="Q145" i="27"/>
  <c r="Q144" i="27" s="1"/>
  <c r="V145" i="27"/>
  <c r="V144" i="27" s="1"/>
  <c r="G147" i="27"/>
  <c r="I147" i="27"/>
  <c r="K147" i="27"/>
  <c r="M147" i="27"/>
  <c r="O147" i="27"/>
  <c r="Q147" i="27"/>
  <c r="V147" i="27"/>
  <c r="G149" i="27"/>
  <c r="I149" i="27"/>
  <c r="K149" i="27"/>
  <c r="M149" i="27"/>
  <c r="O149" i="27"/>
  <c r="Q149" i="27"/>
  <c r="V149" i="27"/>
  <c r="G151" i="27"/>
  <c r="M151" i="27" s="1"/>
  <c r="I151" i="27"/>
  <c r="I150" i="27" s="1"/>
  <c r="K151" i="27"/>
  <c r="K150" i="27" s="1"/>
  <c r="O151" i="27"/>
  <c r="Q151" i="27"/>
  <c r="V151" i="27"/>
  <c r="G152" i="27"/>
  <c r="M152" i="27" s="1"/>
  <c r="I152" i="27"/>
  <c r="K152" i="27"/>
  <c r="O152" i="27"/>
  <c r="O150" i="27" s="1"/>
  <c r="Q152" i="27"/>
  <c r="Q150" i="27" s="1"/>
  <c r="V152" i="27"/>
  <c r="V150" i="27" s="1"/>
  <c r="G154" i="27"/>
  <c r="M154" i="27" s="1"/>
  <c r="I154" i="27"/>
  <c r="K154" i="27"/>
  <c r="O154" i="27"/>
  <c r="Q154" i="27"/>
  <c r="V154" i="27"/>
  <c r="G155" i="27"/>
  <c r="I155" i="27"/>
  <c r="M155" i="27"/>
  <c r="O155" i="27"/>
  <c r="Q155" i="27"/>
  <c r="G156" i="27"/>
  <c r="I156" i="27"/>
  <c r="K156" i="27"/>
  <c r="K155" i="27" s="1"/>
  <c r="M156" i="27"/>
  <c r="O156" i="27"/>
  <c r="Q156" i="27"/>
  <c r="V156" i="27"/>
  <c r="V155" i="27" s="1"/>
  <c r="AE158" i="27"/>
  <c r="G9" i="26"/>
  <c r="G8" i="26" s="1"/>
  <c r="I9" i="26"/>
  <c r="I8" i="26" s="1"/>
  <c r="K9" i="26"/>
  <c r="K8" i="26" s="1"/>
  <c r="M9" i="26"/>
  <c r="O9" i="26"/>
  <c r="O8" i="26" s="1"/>
  <c r="Q9" i="26"/>
  <c r="V9" i="26"/>
  <c r="G10" i="26"/>
  <c r="I10" i="26"/>
  <c r="K10" i="26"/>
  <c r="M10" i="26"/>
  <c r="O10" i="26"/>
  <c r="Q10" i="26"/>
  <c r="Q8" i="26" s="1"/>
  <c r="V10" i="26"/>
  <c r="V8" i="26" s="1"/>
  <c r="G11" i="26"/>
  <c r="M11" i="26" s="1"/>
  <c r="I11" i="26"/>
  <c r="K11" i="26"/>
  <c r="O11" i="26"/>
  <c r="Q11" i="26"/>
  <c r="V11" i="26"/>
  <c r="G12" i="26"/>
  <c r="I12" i="26"/>
  <c r="K12" i="26"/>
  <c r="M12" i="26"/>
  <c r="O12" i="26"/>
  <c r="Q12" i="26"/>
  <c r="V12" i="26"/>
  <c r="G13" i="26"/>
  <c r="M13" i="26" s="1"/>
  <c r="I13" i="26"/>
  <c r="K13" i="26"/>
  <c r="O13" i="26"/>
  <c r="Q13" i="26"/>
  <c r="V13" i="26"/>
  <c r="G14" i="26"/>
  <c r="I14" i="26"/>
  <c r="K14" i="26"/>
  <c r="M14" i="26"/>
  <c r="O14" i="26"/>
  <c r="Q14" i="26"/>
  <c r="V14" i="26"/>
  <c r="G15" i="26"/>
  <c r="I15" i="26"/>
  <c r="K15" i="26"/>
  <c r="M15" i="26"/>
  <c r="O15" i="26"/>
  <c r="Q15" i="26"/>
  <c r="V15" i="26"/>
  <c r="G16" i="26"/>
  <c r="I16" i="26"/>
  <c r="K16" i="26"/>
  <c r="M16" i="26"/>
  <c r="O16" i="26"/>
  <c r="Q16" i="26"/>
  <c r="V16" i="26"/>
  <c r="G17" i="26"/>
  <c r="I17" i="26"/>
  <c r="K17" i="26"/>
  <c r="M17" i="26"/>
  <c r="O17" i="26"/>
  <c r="Q17" i="26"/>
  <c r="V17" i="26"/>
  <c r="G18" i="26"/>
  <c r="M18" i="26" s="1"/>
  <c r="I18" i="26"/>
  <c r="K18" i="26"/>
  <c r="O18" i="26"/>
  <c r="Q18" i="26"/>
  <c r="V18" i="26"/>
  <c r="G19" i="26"/>
  <c r="I19" i="26"/>
  <c r="K19" i="26"/>
  <c r="M19" i="26"/>
  <c r="O19" i="26"/>
  <c r="Q19" i="26"/>
  <c r="V19" i="26"/>
  <c r="Q20" i="26"/>
  <c r="V20" i="26"/>
  <c r="G21" i="26"/>
  <c r="G20" i="26" s="1"/>
  <c r="I21" i="26"/>
  <c r="I20" i="26" s="1"/>
  <c r="K21" i="26"/>
  <c r="K20" i="26" s="1"/>
  <c r="M21" i="26"/>
  <c r="M20" i="26" s="1"/>
  <c r="O21" i="26"/>
  <c r="O20" i="26" s="1"/>
  <c r="Q21" i="26"/>
  <c r="V21" i="26"/>
  <c r="O22" i="26"/>
  <c r="V22" i="26"/>
  <c r="G23" i="26"/>
  <c r="M23" i="26" s="1"/>
  <c r="M22" i="26" s="1"/>
  <c r="I23" i="26"/>
  <c r="I22" i="26" s="1"/>
  <c r="K23" i="26"/>
  <c r="K22" i="26" s="1"/>
  <c r="O23" i="26"/>
  <c r="Q23" i="26"/>
  <c r="Q22" i="26" s="1"/>
  <c r="V23" i="26"/>
  <c r="V24" i="26"/>
  <c r="G25" i="26"/>
  <c r="G24" i="26" s="1"/>
  <c r="G30" i="26" s="1"/>
  <c r="I25" i="26"/>
  <c r="K25" i="26"/>
  <c r="O25" i="26"/>
  <c r="Q25" i="26"/>
  <c r="Q24" i="26" s="1"/>
  <c r="V25" i="26"/>
  <c r="G26" i="26"/>
  <c r="I26" i="26"/>
  <c r="I24" i="26" s="1"/>
  <c r="K26" i="26"/>
  <c r="K24" i="26" s="1"/>
  <c r="M26" i="26"/>
  <c r="O26" i="26"/>
  <c r="O24" i="26" s="1"/>
  <c r="Q26" i="26"/>
  <c r="V26" i="26"/>
  <c r="G28" i="26"/>
  <c r="I28" i="26"/>
  <c r="K28" i="26"/>
  <c r="M28" i="26"/>
  <c r="O28" i="26"/>
  <c r="Q28" i="26"/>
  <c r="V28" i="26"/>
  <c r="AE30" i="26"/>
  <c r="F60" i="1" s="1"/>
  <c r="G76" i="25"/>
  <c r="BA54" i="25"/>
  <c r="BA52" i="25"/>
  <c r="BA50" i="25"/>
  <c r="BA46" i="25"/>
  <c r="BA43" i="25"/>
  <c r="G8" i="25"/>
  <c r="Q8" i="25"/>
  <c r="V8" i="25"/>
  <c r="G9" i="25"/>
  <c r="I9" i="25"/>
  <c r="K9" i="25"/>
  <c r="M9" i="25"/>
  <c r="O9" i="25"/>
  <c r="Q9" i="25"/>
  <c r="V9" i="25"/>
  <c r="G10" i="25"/>
  <c r="I10" i="25"/>
  <c r="I8" i="25" s="1"/>
  <c r="K10" i="25"/>
  <c r="K8" i="25" s="1"/>
  <c r="M10" i="25"/>
  <c r="M8" i="25" s="1"/>
  <c r="O10" i="25"/>
  <c r="O8" i="25" s="1"/>
  <c r="Q10" i="25"/>
  <c r="V10" i="25"/>
  <c r="G11" i="25"/>
  <c r="I11" i="25"/>
  <c r="K11" i="25"/>
  <c r="M11" i="25"/>
  <c r="O11" i="25"/>
  <c r="Q11" i="25"/>
  <c r="V11" i="25"/>
  <c r="G12" i="25"/>
  <c r="I12" i="25"/>
  <c r="K12" i="25"/>
  <c r="G13" i="25"/>
  <c r="I13" i="25"/>
  <c r="K13" i="25"/>
  <c r="M13" i="25"/>
  <c r="M12" i="25" s="1"/>
  <c r="O13" i="25"/>
  <c r="O12" i="25" s="1"/>
  <c r="Q13" i="25"/>
  <c r="Q12" i="25" s="1"/>
  <c r="V13" i="25"/>
  <c r="V12" i="25" s="1"/>
  <c r="G14" i="25"/>
  <c r="G15" i="25"/>
  <c r="I15" i="25"/>
  <c r="I14" i="25" s="1"/>
  <c r="K15" i="25"/>
  <c r="K14" i="25" s="1"/>
  <c r="M15" i="25"/>
  <c r="M14" i="25" s="1"/>
  <c r="O15" i="25"/>
  <c r="O14" i="25" s="1"/>
  <c r="Q15" i="25"/>
  <c r="Q14" i="25" s="1"/>
  <c r="V15" i="25"/>
  <c r="G16" i="25"/>
  <c r="I16" i="25"/>
  <c r="K16" i="25"/>
  <c r="M16" i="25"/>
  <c r="O16" i="25"/>
  <c r="Q16" i="25"/>
  <c r="V16" i="25"/>
  <c r="G17" i="25"/>
  <c r="I17" i="25"/>
  <c r="K17" i="25"/>
  <c r="M17" i="25"/>
  <c r="O17" i="25"/>
  <c r="Q17" i="25"/>
  <c r="V17" i="25"/>
  <c r="G18" i="25"/>
  <c r="I18" i="25"/>
  <c r="K18" i="25"/>
  <c r="M18" i="25"/>
  <c r="O18" i="25"/>
  <c r="Q18" i="25"/>
  <c r="V18" i="25"/>
  <c r="V14" i="25" s="1"/>
  <c r="G19" i="25"/>
  <c r="I19" i="25"/>
  <c r="G20" i="25"/>
  <c r="I20" i="25"/>
  <c r="K20" i="25"/>
  <c r="K19" i="25" s="1"/>
  <c r="M20" i="25"/>
  <c r="M19" i="25" s="1"/>
  <c r="O20" i="25"/>
  <c r="O19" i="25" s="1"/>
  <c r="Q20" i="25"/>
  <c r="Q19" i="25" s="1"/>
  <c r="V20" i="25"/>
  <c r="V19" i="25" s="1"/>
  <c r="G21" i="25"/>
  <c r="I21" i="25"/>
  <c r="K21" i="25"/>
  <c r="M21" i="25"/>
  <c r="O21" i="25"/>
  <c r="Q21" i="25"/>
  <c r="V21" i="25"/>
  <c r="O22" i="25"/>
  <c r="G23" i="25"/>
  <c r="I23" i="25"/>
  <c r="K23" i="25"/>
  <c r="M23" i="25"/>
  <c r="O23" i="25"/>
  <c r="Q23" i="25"/>
  <c r="Q22" i="25" s="1"/>
  <c r="V23" i="25"/>
  <c r="V22" i="25" s="1"/>
  <c r="G24" i="25"/>
  <c r="M24" i="25" s="1"/>
  <c r="M22" i="25" s="1"/>
  <c r="I24" i="25"/>
  <c r="I22" i="25" s="1"/>
  <c r="K24" i="25"/>
  <c r="K22" i="25" s="1"/>
  <c r="O24" i="25"/>
  <c r="Q24" i="25"/>
  <c r="V24" i="25"/>
  <c r="G25" i="25"/>
  <c r="I25" i="25"/>
  <c r="K25" i="25"/>
  <c r="M25" i="25"/>
  <c r="O25" i="25"/>
  <c r="Q25" i="25"/>
  <c r="V25" i="25"/>
  <c r="G26" i="25"/>
  <c r="G27" i="25"/>
  <c r="I27" i="25"/>
  <c r="I26" i="25" s="1"/>
  <c r="K27" i="25"/>
  <c r="K26" i="25" s="1"/>
  <c r="M27" i="25"/>
  <c r="O27" i="25"/>
  <c r="O26" i="25" s="1"/>
  <c r="Q27" i="25"/>
  <c r="Q26" i="25" s="1"/>
  <c r="V27" i="25"/>
  <c r="G28" i="25"/>
  <c r="I28" i="25"/>
  <c r="K28" i="25"/>
  <c r="M28" i="25"/>
  <c r="O28" i="25"/>
  <c r="Q28" i="25"/>
  <c r="V28" i="25"/>
  <c r="V26" i="25" s="1"/>
  <c r="G29" i="25"/>
  <c r="I29" i="25"/>
  <c r="K29" i="25"/>
  <c r="M29" i="25"/>
  <c r="O29" i="25"/>
  <c r="Q29" i="25"/>
  <c r="V29" i="25"/>
  <c r="G30" i="25"/>
  <c r="I30" i="25"/>
  <c r="K30" i="25"/>
  <c r="M30" i="25"/>
  <c r="O30" i="25"/>
  <c r="Q30" i="25"/>
  <c r="V30" i="25"/>
  <c r="G31" i="25"/>
  <c r="M31" i="25" s="1"/>
  <c r="I31" i="25"/>
  <c r="K31" i="25"/>
  <c r="O31" i="25"/>
  <c r="Q31" i="25"/>
  <c r="V31" i="25"/>
  <c r="G32" i="25"/>
  <c r="I32" i="25"/>
  <c r="K32" i="25"/>
  <c r="M32" i="25"/>
  <c r="O32" i="25"/>
  <c r="Q32" i="25"/>
  <c r="V32" i="25"/>
  <c r="G34" i="25"/>
  <c r="G33" i="25" s="1"/>
  <c r="I34" i="25"/>
  <c r="I33" i="25" s="1"/>
  <c r="K34" i="25"/>
  <c r="K33" i="25" s="1"/>
  <c r="M34" i="25"/>
  <c r="M33" i="25" s="1"/>
  <c r="O34" i="25"/>
  <c r="O33" i="25" s="1"/>
  <c r="Q34" i="25"/>
  <c r="V34" i="25"/>
  <c r="G35" i="25"/>
  <c r="I35" i="25"/>
  <c r="K35" i="25"/>
  <c r="M35" i="25"/>
  <c r="O35" i="25"/>
  <c r="Q35" i="25"/>
  <c r="Q33" i="25" s="1"/>
  <c r="V35" i="25"/>
  <c r="V33" i="25" s="1"/>
  <c r="I36" i="25"/>
  <c r="K36" i="25"/>
  <c r="G37" i="25"/>
  <c r="I37" i="25"/>
  <c r="K37" i="25"/>
  <c r="M37" i="25"/>
  <c r="M36" i="25" s="1"/>
  <c r="O37" i="25"/>
  <c r="O36" i="25" s="1"/>
  <c r="Q37" i="25"/>
  <c r="Q36" i="25" s="1"/>
  <c r="V37" i="25"/>
  <c r="V36" i="25" s="1"/>
  <c r="G38" i="25"/>
  <c r="M38" i="25" s="1"/>
  <c r="I38" i="25"/>
  <c r="K38" i="25"/>
  <c r="O38" i="25"/>
  <c r="Q38" i="25"/>
  <c r="V38" i="25"/>
  <c r="G39" i="25"/>
  <c r="I39" i="25"/>
  <c r="K39" i="25"/>
  <c r="M39" i="25"/>
  <c r="O39" i="25"/>
  <c r="Q39" i="25"/>
  <c r="G40" i="25"/>
  <c r="I40" i="25"/>
  <c r="K40" i="25"/>
  <c r="M40" i="25"/>
  <c r="O40" i="25"/>
  <c r="Q40" i="25"/>
  <c r="V40" i="25"/>
  <c r="V39" i="25" s="1"/>
  <c r="G41" i="25"/>
  <c r="I41" i="25"/>
  <c r="K41" i="25"/>
  <c r="M41" i="25"/>
  <c r="G42" i="25"/>
  <c r="I42" i="25"/>
  <c r="K42" i="25"/>
  <c r="M42" i="25"/>
  <c r="O42" i="25"/>
  <c r="O41" i="25" s="1"/>
  <c r="Q42" i="25"/>
  <c r="Q41" i="25" s="1"/>
  <c r="V42" i="25"/>
  <c r="V41" i="25" s="1"/>
  <c r="G44" i="25"/>
  <c r="I44" i="25"/>
  <c r="G45" i="25"/>
  <c r="I45" i="25"/>
  <c r="K45" i="25"/>
  <c r="K44" i="25" s="1"/>
  <c r="M45" i="25"/>
  <c r="M44" i="25" s="1"/>
  <c r="O45" i="25"/>
  <c r="O44" i="25" s="1"/>
  <c r="Q45" i="25"/>
  <c r="Q44" i="25" s="1"/>
  <c r="V45" i="25"/>
  <c r="V44" i="25" s="1"/>
  <c r="G47" i="25"/>
  <c r="I47" i="25"/>
  <c r="K47" i="25"/>
  <c r="M47" i="25"/>
  <c r="O47" i="25"/>
  <c r="Q47" i="25"/>
  <c r="V47" i="25"/>
  <c r="O48" i="25"/>
  <c r="G49" i="25"/>
  <c r="I49" i="25"/>
  <c r="K49" i="25"/>
  <c r="M49" i="25"/>
  <c r="O49" i="25"/>
  <c r="Q49" i="25"/>
  <c r="Q48" i="25" s="1"/>
  <c r="V49" i="25"/>
  <c r="V48" i="25" s="1"/>
  <c r="G51" i="25"/>
  <c r="M51" i="25" s="1"/>
  <c r="M48" i="25" s="1"/>
  <c r="I51" i="25"/>
  <c r="I48" i="25" s="1"/>
  <c r="K51" i="25"/>
  <c r="K48" i="25" s="1"/>
  <c r="O51" i="25"/>
  <c r="Q51" i="25"/>
  <c r="V51" i="25"/>
  <c r="G53" i="25"/>
  <c r="I53" i="25"/>
  <c r="K53" i="25"/>
  <c r="M53" i="25"/>
  <c r="O53" i="25"/>
  <c r="Q53" i="25"/>
  <c r="V53" i="25"/>
  <c r="G55" i="25"/>
  <c r="M55" i="25" s="1"/>
  <c r="I55" i="25"/>
  <c r="K55" i="25"/>
  <c r="O55" i="25"/>
  <c r="Q55" i="25"/>
  <c r="V55" i="25"/>
  <c r="G56" i="25"/>
  <c r="I56" i="25"/>
  <c r="K56" i="25"/>
  <c r="M56" i="25"/>
  <c r="O56" i="25"/>
  <c r="Q56" i="25"/>
  <c r="V56" i="25"/>
  <c r="G57" i="25"/>
  <c r="I57" i="25"/>
  <c r="K57" i="25"/>
  <c r="M57" i="25"/>
  <c r="O57" i="25"/>
  <c r="Q57" i="25"/>
  <c r="V57" i="25"/>
  <c r="G58" i="25"/>
  <c r="I58" i="25"/>
  <c r="K58" i="25"/>
  <c r="M58" i="25"/>
  <c r="O58" i="25"/>
  <c r="Q58" i="25"/>
  <c r="V58" i="25"/>
  <c r="G60" i="25"/>
  <c r="M60" i="25" s="1"/>
  <c r="I60" i="25"/>
  <c r="I59" i="25" s="1"/>
  <c r="K60" i="25"/>
  <c r="O60" i="25"/>
  <c r="Q60" i="25"/>
  <c r="V60" i="25"/>
  <c r="G61" i="25"/>
  <c r="I61" i="25"/>
  <c r="K61" i="25"/>
  <c r="K59" i="25" s="1"/>
  <c r="M61" i="25"/>
  <c r="O61" i="25"/>
  <c r="Q61" i="25"/>
  <c r="Q59" i="25" s="1"/>
  <c r="V61" i="25"/>
  <c r="V59" i="25" s="1"/>
  <c r="G62" i="25"/>
  <c r="I62" i="25"/>
  <c r="K62" i="25"/>
  <c r="M62" i="25"/>
  <c r="O62" i="25"/>
  <c r="Q62" i="25"/>
  <c r="V62" i="25"/>
  <c r="G63" i="25"/>
  <c r="I63" i="25"/>
  <c r="K63" i="25"/>
  <c r="M63" i="25"/>
  <c r="O63" i="25"/>
  <c r="O59" i="25" s="1"/>
  <c r="Q63" i="25"/>
  <c r="V63" i="25"/>
  <c r="G64" i="25"/>
  <c r="I64" i="25"/>
  <c r="K64" i="25"/>
  <c r="M64" i="25"/>
  <c r="O64" i="25"/>
  <c r="Q64" i="25"/>
  <c r="V64" i="25"/>
  <c r="G65" i="25"/>
  <c r="M65" i="25" s="1"/>
  <c r="I65" i="25"/>
  <c r="K65" i="25"/>
  <c r="O65" i="25"/>
  <c r="Q65" i="25"/>
  <c r="V65" i="25"/>
  <c r="G66" i="25"/>
  <c r="I66" i="25"/>
  <c r="K66" i="25"/>
  <c r="M66" i="25"/>
  <c r="O66" i="25"/>
  <c r="Q66" i="25"/>
  <c r="V66" i="25"/>
  <c r="G67" i="25"/>
  <c r="M67" i="25" s="1"/>
  <c r="I67" i="25"/>
  <c r="K67" i="25"/>
  <c r="O67" i="25"/>
  <c r="Q67" i="25"/>
  <c r="V67" i="25"/>
  <c r="G68" i="25"/>
  <c r="I68" i="25"/>
  <c r="K68" i="25"/>
  <c r="M68" i="25"/>
  <c r="O68" i="25"/>
  <c r="Q68" i="25"/>
  <c r="V68" i="25"/>
  <c r="G69" i="25"/>
  <c r="I69" i="25"/>
  <c r="K69" i="25"/>
  <c r="M69" i="25"/>
  <c r="O69" i="25"/>
  <c r="Q69" i="25"/>
  <c r="V69" i="25"/>
  <c r="G70" i="25"/>
  <c r="I70" i="25"/>
  <c r="K70" i="25"/>
  <c r="M70" i="25"/>
  <c r="O70" i="25"/>
  <c r="Q70" i="25"/>
  <c r="V70" i="25"/>
  <c r="G71" i="25"/>
  <c r="I71" i="25"/>
  <c r="K71" i="25"/>
  <c r="M71" i="25"/>
  <c r="O71" i="25"/>
  <c r="Q71" i="25"/>
  <c r="V71" i="25"/>
  <c r="G72" i="25"/>
  <c r="M72" i="25" s="1"/>
  <c r="I72" i="25"/>
  <c r="K72" i="25"/>
  <c r="O72" i="25"/>
  <c r="Q72" i="25"/>
  <c r="V72" i="25"/>
  <c r="G73" i="25"/>
  <c r="I73" i="25"/>
  <c r="K73" i="25"/>
  <c r="M73" i="25"/>
  <c r="O73" i="25"/>
  <c r="Q73" i="25"/>
  <c r="V73" i="25"/>
  <c r="G74" i="25"/>
  <c r="I74" i="25"/>
  <c r="K74" i="25"/>
  <c r="M74" i="25"/>
  <c r="O74" i="25"/>
  <c r="Q74" i="25"/>
  <c r="V74" i="25"/>
  <c r="AE76" i="25"/>
  <c r="G58" i="24"/>
  <c r="G9" i="24"/>
  <c r="G8" i="24" s="1"/>
  <c r="I9" i="24"/>
  <c r="I8" i="24" s="1"/>
  <c r="K9" i="24"/>
  <c r="K8" i="24" s="1"/>
  <c r="M9" i="24"/>
  <c r="O9" i="24"/>
  <c r="O8" i="24" s="1"/>
  <c r="Q9" i="24"/>
  <c r="V9" i="24"/>
  <c r="G12" i="24"/>
  <c r="I12" i="24"/>
  <c r="K12" i="24"/>
  <c r="M12" i="24"/>
  <c r="O12" i="24"/>
  <c r="Q12" i="24"/>
  <c r="Q8" i="24" s="1"/>
  <c r="V12" i="24"/>
  <c r="V8" i="24" s="1"/>
  <c r="G15" i="24"/>
  <c r="M15" i="24" s="1"/>
  <c r="I15" i="24"/>
  <c r="K15" i="24"/>
  <c r="O15" i="24"/>
  <c r="Q15" i="24"/>
  <c r="V15" i="24"/>
  <c r="G18" i="24"/>
  <c r="I18" i="24"/>
  <c r="K18" i="24"/>
  <c r="M18" i="24"/>
  <c r="O18" i="24"/>
  <c r="Q18" i="24"/>
  <c r="V18" i="24"/>
  <c r="G19" i="24"/>
  <c r="M19" i="24" s="1"/>
  <c r="I19" i="24"/>
  <c r="K19" i="24"/>
  <c r="O19" i="24"/>
  <c r="Q19" i="24"/>
  <c r="V19" i="24"/>
  <c r="G20" i="24"/>
  <c r="I20" i="24"/>
  <c r="K20" i="24"/>
  <c r="M20" i="24"/>
  <c r="O20" i="24"/>
  <c r="Q20" i="24"/>
  <c r="V20" i="24"/>
  <c r="G21" i="24"/>
  <c r="I21" i="24"/>
  <c r="K21" i="24"/>
  <c r="M21" i="24"/>
  <c r="O21" i="24"/>
  <c r="Q21" i="24"/>
  <c r="V21" i="24"/>
  <c r="G22" i="24"/>
  <c r="I22" i="24"/>
  <c r="K22" i="24"/>
  <c r="M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I25" i="24"/>
  <c r="K25" i="24"/>
  <c r="M25" i="24"/>
  <c r="O25" i="24"/>
  <c r="Q25" i="24"/>
  <c r="V25" i="24"/>
  <c r="G26" i="24"/>
  <c r="I26" i="24"/>
  <c r="K26" i="24"/>
  <c r="M26" i="24"/>
  <c r="O26" i="24"/>
  <c r="Q26" i="24"/>
  <c r="V26" i="24"/>
  <c r="G27" i="24"/>
  <c r="I27" i="24"/>
  <c r="K27" i="24"/>
  <c r="M27" i="24"/>
  <c r="O27" i="24"/>
  <c r="Q27" i="24"/>
  <c r="V27" i="24"/>
  <c r="G28" i="24"/>
  <c r="I28" i="24"/>
  <c r="K28" i="24"/>
  <c r="M28" i="24"/>
  <c r="O28" i="24"/>
  <c r="Q28" i="24"/>
  <c r="V28" i="24"/>
  <c r="G29" i="24"/>
  <c r="M29" i="24" s="1"/>
  <c r="I29" i="24"/>
  <c r="K29" i="24"/>
  <c r="O29" i="24"/>
  <c r="Q29" i="24"/>
  <c r="V29" i="24"/>
  <c r="G30" i="24"/>
  <c r="I30" i="24"/>
  <c r="K30" i="24"/>
  <c r="M30" i="24"/>
  <c r="O30" i="24"/>
  <c r="Q30" i="24"/>
  <c r="V30" i="24"/>
  <c r="G31" i="24"/>
  <c r="M31" i="24" s="1"/>
  <c r="I31" i="24"/>
  <c r="K31" i="24"/>
  <c r="O31" i="24"/>
  <c r="Q31" i="24"/>
  <c r="V31" i="24"/>
  <c r="G32" i="24"/>
  <c r="I32" i="24"/>
  <c r="K32" i="24"/>
  <c r="M32" i="24"/>
  <c r="O32" i="24"/>
  <c r="Q32" i="24"/>
  <c r="V32" i="24"/>
  <c r="G33" i="24"/>
  <c r="I33" i="24"/>
  <c r="K33" i="24"/>
  <c r="M33" i="24"/>
  <c r="O33" i="24"/>
  <c r="Q33" i="24"/>
  <c r="V33" i="24"/>
  <c r="G34" i="24"/>
  <c r="I34" i="24"/>
  <c r="K34" i="24"/>
  <c r="M34" i="24"/>
  <c r="O34" i="24"/>
  <c r="Q34" i="24"/>
  <c r="V34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I37" i="24"/>
  <c r="K37" i="24"/>
  <c r="M37" i="24"/>
  <c r="O37" i="24"/>
  <c r="Q37" i="24"/>
  <c r="V37" i="24"/>
  <c r="G38" i="24"/>
  <c r="I38" i="24"/>
  <c r="K38" i="24"/>
  <c r="M38" i="24"/>
  <c r="O38" i="24"/>
  <c r="Q38" i="24"/>
  <c r="V38" i="24"/>
  <c r="G39" i="24"/>
  <c r="I39" i="24"/>
  <c r="K39" i="24"/>
  <c r="M39" i="24"/>
  <c r="O39" i="24"/>
  <c r="Q39" i="24"/>
  <c r="V39" i="24"/>
  <c r="G40" i="24"/>
  <c r="I40" i="24"/>
  <c r="K40" i="24"/>
  <c r="M40" i="24"/>
  <c r="O40" i="24"/>
  <c r="Q40" i="24"/>
  <c r="V40" i="24"/>
  <c r="G41" i="24"/>
  <c r="M41" i="24" s="1"/>
  <c r="I41" i="24"/>
  <c r="K41" i="24"/>
  <c r="O41" i="24"/>
  <c r="Q41" i="24"/>
  <c r="V41" i="24"/>
  <c r="G42" i="24"/>
  <c r="I42" i="24"/>
  <c r="K42" i="24"/>
  <c r="M42" i="24"/>
  <c r="O42" i="24"/>
  <c r="Q42" i="24"/>
  <c r="V42" i="24"/>
  <c r="G43" i="24"/>
  <c r="M43" i="24" s="1"/>
  <c r="I43" i="24"/>
  <c r="K43" i="24"/>
  <c r="O43" i="24"/>
  <c r="Q43" i="24"/>
  <c r="V43" i="24"/>
  <c r="G44" i="24"/>
  <c r="I44" i="24"/>
  <c r="K44" i="24"/>
  <c r="M44" i="24"/>
  <c r="O44" i="24"/>
  <c r="Q44" i="24"/>
  <c r="V44" i="24"/>
  <c r="G46" i="24"/>
  <c r="G45" i="24" s="1"/>
  <c r="I46" i="24"/>
  <c r="I45" i="24" s="1"/>
  <c r="K46" i="24"/>
  <c r="K45" i="24" s="1"/>
  <c r="M46" i="24"/>
  <c r="M45" i="24" s="1"/>
  <c r="O46" i="24"/>
  <c r="Q46" i="24"/>
  <c r="V46" i="24"/>
  <c r="G47" i="24"/>
  <c r="I47" i="24"/>
  <c r="K47" i="24"/>
  <c r="M47" i="24"/>
  <c r="O47" i="24"/>
  <c r="O45" i="24" s="1"/>
  <c r="Q47" i="24"/>
  <c r="Q45" i="24" s="1"/>
  <c r="V47" i="24"/>
  <c r="V45" i="24" s="1"/>
  <c r="G48" i="24"/>
  <c r="I48" i="24"/>
  <c r="G49" i="24"/>
  <c r="I49" i="24"/>
  <c r="K49" i="24"/>
  <c r="K48" i="24" s="1"/>
  <c r="M49" i="24"/>
  <c r="M48" i="24" s="1"/>
  <c r="O49" i="24"/>
  <c r="O48" i="24" s="1"/>
  <c r="Q49" i="24"/>
  <c r="Q48" i="24" s="1"/>
  <c r="V49" i="24"/>
  <c r="V48" i="24" s="1"/>
  <c r="G51" i="24"/>
  <c r="I51" i="24"/>
  <c r="K51" i="24"/>
  <c r="M51" i="24"/>
  <c r="O51" i="24"/>
  <c r="Q51" i="24"/>
  <c r="V51" i="24"/>
  <c r="O52" i="24"/>
  <c r="G53" i="24"/>
  <c r="I53" i="24"/>
  <c r="K53" i="24"/>
  <c r="M53" i="24"/>
  <c r="O53" i="24"/>
  <c r="Q53" i="24"/>
  <c r="Q52" i="24" s="1"/>
  <c r="V53" i="24"/>
  <c r="V52" i="24" s="1"/>
  <c r="G54" i="24"/>
  <c r="M54" i="24" s="1"/>
  <c r="M52" i="24" s="1"/>
  <c r="I54" i="24"/>
  <c r="I52" i="24" s="1"/>
  <c r="K54" i="24"/>
  <c r="K52" i="24" s="1"/>
  <c r="O54" i="24"/>
  <c r="Q54" i="24"/>
  <c r="V54" i="24"/>
  <c r="I55" i="24"/>
  <c r="K55" i="24"/>
  <c r="O55" i="24"/>
  <c r="Q55" i="24"/>
  <c r="V55" i="24"/>
  <c r="G56" i="24"/>
  <c r="M56" i="24" s="1"/>
  <c r="M55" i="24" s="1"/>
  <c r="I56" i="24"/>
  <c r="K56" i="24"/>
  <c r="O56" i="24"/>
  <c r="Q56" i="24"/>
  <c r="V56" i="24"/>
  <c r="AE58" i="24"/>
  <c r="G158" i="23"/>
  <c r="Q8" i="23"/>
  <c r="V8" i="23"/>
  <c r="G9" i="23"/>
  <c r="G8" i="23" s="1"/>
  <c r="I9" i="23"/>
  <c r="I8" i="23" s="1"/>
  <c r="K9" i="23"/>
  <c r="K8" i="23" s="1"/>
  <c r="M9" i="23"/>
  <c r="M8" i="23" s="1"/>
  <c r="O9" i="23"/>
  <c r="O8" i="23" s="1"/>
  <c r="Q9" i="23"/>
  <c r="V9" i="23"/>
  <c r="G11" i="23"/>
  <c r="M11" i="23" s="1"/>
  <c r="M10" i="23" s="1"/>
  <c r="I11" i="23"/>
  <c r="I10" i="23" s="1"/>
  <c r="K11" i="23"/>
  <c r="K10" i="23" s="1"/>
  <c r="O11" i="23"/>
  <c r="Q11" i="23"/>
  <c r="V11" i="23"/>
  <c r="G13" i="23"/>
  <c r="I13" i="23"/>
  <c r="K13" i="23"/>
  <c r="M13" i="23"/>
  <c r="O13" i="23"/>
  <c r="O10" i="23" s="1"/>
  <c r="Q13" i="23"/>
  <c r="Q10" i="23" s="1"/>
  <c r="V13" i="23"/>
  <c r="V10" i="23" s="1"/>
  <c r="G14" i="23"/>
  <c r="M14" i="23" s="1"/>
  <c r="I14" i="23"/>
  <c r="K14" i="23"/>
  <c r="O14" i="23"/>
  <c r="Q14" i="23"/>
  <c r="V14" i="23"/>
  <c r="G16" i="23"/>
  <c r="I16" i="23"/>
  <c r="K16" i="23"/>
  <c r="M16" i="23"/>
  <c r="O16" i="23"/>
  <c r="G17" i="23"/>
  <c r="I17" i="23"/>
  <c r="K17" i="23"/>
  <c r="M17" i="23"/>
  <c r="O17" i="23"/>
  <c r="Q17" i="23"/>
  <c r="Q16" i="23" s="1"/>
  <c r="V17" i="23"/>
  <c r="V16" i="23" s="1"/>
  <c r="G18" i="23"/>
  <c r="I18" i="23"/>
  <c r="K18" i="23"/>
  <c r="G19" i="23"/>
  <c r="I19" i="23"/>
  <c r="K19" i="23"/>
  <c r="M19" i="23"/>
  <c r="M18" i="23" s="1"/>
  <c r="O19" i="23"/>
  <c r="O18" i="23" s="1"/>
  <c r="Q19" i="23"/>
  <c r="Q18" i="23" s="1"/>
  <c r="V19" i="23"/>
  <c r="V18" i="23" s="1"/>
  <c r="G21" i="23"/>
  <c r="G22" i="23"/>
  <c r="I22" i="23"/>
  <c r="I21" i="23" s="1"/>
  <c r="K22" i="23"/>
  <c r="K21" i="23" s="1"/>
  <c r="M22" i="23"/>
  <c r="M21" i="23" s="1"/>
  <c r="O22" i="23"/>
  <c r="O21" i="23" s="1"/>
  <c r="Q22" i="23"/>
  <c r="Q21" i="23" s="1"/>
  <c r="V22" i="23"/>
  <c r="V21" i="23" s="1"/>
  <c r="G23" i="23"/>
  <c r="I23" i="23"/>
  <c r="K23" i="23"/>
  <c r="M23" i="23"/>
  <c r="O23" i="23"/>
  <c r="Q23" i="23"/>
  <c r="V23" i="23"/>
  <c r="G25" i="23"/>
  <c r="I25" i="23"/>
  <c r="K25" i="23"/>
  <c r="M25" i="23"/>
  <c r="O25" i="23"/>
  <c r="O24" i="23" s="1"/>
  <c r="Q25" i="23"/>
  <c r="Q24" i="23" s="1"/>
  <c r="V25" i="23"/>
  <c r="V24" i="23" s="1"/>
  <c r="G26" i="23"/>
  <c r="M26" i="23" s="1"/>
  <c r="I26" i="23"/>
  <c r="I24" i="23" s="1"/>
  <c r="K26" i="23"/>
  <c r="K24" i="23" s="1"/>
  <c r="O26" i="23"/>
  <c r="Q26" i="23"/>
  <c r="V26" i="23"/>
  <c r="G27" i="23"/>
  <c r="I27" i="23"/>
  <c r="K27" i="23"/>
  <c r="M27" i="23"/>
  <c r="O27" i="23"/>
  <c r="Q27" i="23"/>
  <c r="V27" i="23"/>
  <c r="G28" i="23"/>
  <c r="M28" i="23" s="1"/>
  <c r="I28" i="23"/>
  <c r="K28" i="23"/>
  <c r="O28" i="23"/>
  <c r="Q28" i="23"/>
  <c r="V28" i="23"/>
  <c r="G29" i="23"/>
  <c r="M29" i="23" s="1"/>
  <c r="I29" i="23"/>
  <c r="K29" i="23"/>
  <c r="O29" i="23"/>
  <c r="Q29" i="23"/>
  <c r="V29" i="23"/>
  <c r="G30" i="23"/>
  <c r="I30" i="23"/>
  <c r="K30" i="23"/>
  <c r="M30" i="23"/>
  <c r="O30" i="23"/>
  <c r="Q30" i="23"/>
  <c r="V30" i="23"/>
  <c r="G31" i="23"/>
  <c r="M31" i="23" s="1"/>
  <c r="I31" i="23"/>
  <c r="K31" i="23"/>
  <c r="O31" i="23"/>
  <c r="Q31" i="23"/>
  <c r="V31" i="23"/>
  <c r="G33" i="23"/>
  <c r="M33" i="23" s="1"/>
  <c r="M32" i="23" s="1"/>
  <c r="I33" i="23"/>
  <c r="I32" i="23" s="1"/>
  <c r="K33" i="23"/>
  <c r="O33" i="23"/>
  <c r="Q33" i="23"/>
  <c r="V33" i="23"/>
  <c r="G35" i="23"/>
  <c r="I35" i="23"/>
  <c r="K35" i="23"/>
  <c r="K32" i="23" s="1"/>
  <c r="M35" i="23"/>
  <c r="O35" i="23"/>
  <c r="Q35" i="23"/>
  <c r="Q32" i="23" s="1"/>
  <c r="V35" i="23"/>
  <c r="V32" i="23" s="1"/>
  <c r="G36" i="23"/>
  <c r="I36" i="23"/>
  <c r="K36" i="23"/>
  <c r="M36" i="23"/>
  <c r="O36" i="23"/>
  <c r="Q36" i="23"/>
  <c r="V36" i="23"/>
  <c r="G37" i="23"/>
  <c r="I37" i="23"/>
  <c r="K37" i="23"/>
  <c r="M37" i="23"/>
  <c r="O37" i="23"/>
  <c r="Q37" i="23"/>
  <c r="V37" i="23"/>
  <c r="G38" i="23"/>
  <c r="I38" i="23"/>
  <c r="K38" i="23"/>
  <c r="M38" i="23"/>
  <c r="O38" i="23"/>
  <c r="O32" i="23" s="1"/>
  <c r="Q38" i="23"/>
  <c r="V38" i="23"/>
  <c r="G40" i="23"/>
  <c r="I40" i="23"/>
  <c r="K40" i="23"/>
  <c r="K39" i="23" s="1"/>
  <c r="M40" i="23"/>
  <c r="O40" i="23"/>
  <c r="O39" i="23" s="1"/>
  <c r="Q40" i="23"/>
  <c r="Q39" i="23" s="1"/>
  <c r="V40" i="23"/>
  <c r="V39" i="23" s="1"/>
  <c r="G41" i="23"/>
  <c r="M41" i="23" s="1"/>
  <c r="I41" i="23"/>
  <c r="K41" i="23"/>
  <c r="O41" i="23"/>
  <c r="Q41" i="23"/>
  <c r="V41" i="23"/>
  <c r="G42" i="23"/>
  <c r="I42" i="23"/>
  <c r="K42" i="23"/>
  <c r="M42" i="23"/>
  <c r="O42" i="23"/>
  <c r="Q42" i="23"/>
  <c r="V42" i="23"/>
  <c r="G43" i="23"/>
  <c r="I43" i="23"/>
  <c r="K43" i="23"/>
  <c r="M43" i="23"/>
  <c r="O43" i="23"/>
  <c r="Q43" i="23"/>
  <c r="V43" i="23"/>
  <c r="G44" i="23"/>
  <c r="M44" i="23" s="1"/>
  <c r="I44" i="23"/>
  <c r="K44" i="23"/>
  <c r="O44" i="23"/>
  <c r="Q44" i="23"/>
  <c r="V44" i="23"/>
  <c r="G45" i="23"/>
  <c r="I45" i="23"/>
  <c r="K45" i="23"/>
  <c r="M45" i="23"/>
  <c r="O45" i="23"/>
  <c r="Q45" i="23"/>
  <c r="V45" i="23"/>
  <c r="G47" i="23"/>
  <c r="M47" i="23" s="1"/>
  <c r="I47" i="23"/>
  <c r="K47" i="23"/>
  <c r="O47" i="23"/>
  <c r="Q47" i="23"/>
  <c r="V47" i="23"/>
  <c r="G49" i="23"/>
  <c r="I49" i="23"/>
  <c r="K49" i="23"/>
  <c r="M49" i="23"/>
  <c r="O49" i="23"/>
  <c r="Q49" i="23"/>
  <c r="V49" i="23"/>
  <c r="G50" i="23"/>
  <c r="I50" i="23"/>
  <c r="K50" i="23"/>
  <c r="M50" i="23"/>
  <c r="O50" i="23"/>
  <c r="Q50" i="23"/>
  <c r="V50" i="23"/>
  <c r="G53" i="23"/>
  <c r="I53" i="23"/>
  <c r="K53" i="23"/>
  <c r="M53" i="23"/>
  <c r="O53" i="23"/>
  <c r="Q53" i="23"/>
  <c r="V53" i="23"/>
  <c r="G56" i="23"/>
  <c r="I56" i="23"/>
  <c r="K56" i="23"/>
  <c r="M56" i="23"/>
  <c r="O56" i="23"/>
  <c r="Q56" i="23"/>
  <c r="V56" i="23"/>
  <c r="G58" i="23"/>
  <c r="M58" i="23" s="1"/>
  <c r="I58" i="23"/>
  <c r="I39" i="23" s="1"/>
  <c r="K58" i="23"/>
  <c r="O58" i="23"/>
  <c r="Q58" i="23"/>
  <c r="V58" i="23"/>
  <c r="G60" i="23"/>
  <c r="I60" i="23"/>
  <c r="K60" i="23"/>
  <c r="M60" i="23"/>
  <c r="O60" i="23"/>
  <c r="Q60" i="23"/>
  <c r="V60" i="23"/>
  <c r="G62" i="23"/>
  <c r="M62" i="23" s="1"/>
  <c r="I62" i="23"/>
  <c r="K62" i="23"/>
  <c r="O62" i="23"/>
  <c r="Q62" i="23"/>
  <c r="V62" i="23"/>
  <c r="G63" i="23"/>
  <c r="I63" i="23"/>
  <c r="K63" i="23"/>
  <c r="M63" i="23"/>
  <c r="O63" i="23"/>
  <c r="Q63" i="23"/>
  <c r="V63" i="23"/>
  <c r="G64" i="23"/>
  <c r="I64" i="23"/>
  <c r="K64" i="23"/>
  <c r="M64" i="23"/>
  <c r="O64" i="23"/>
  <c r="Q64" i="23"/>
  <c r="V64" i="23"/>
  <c r="G65" i="23"/>
  <c r="M65" i="23" s="1"/>
  <c r="I65" i="23"/>
  <c r="K65" i="23"/>
  <c r="O65" i="23"/>
  <c r="Q65" i="23"/>
  <c r="V65" i="23"/>
  <c r="G66" i="23"/>
  <c r="I66" i="23"/>
  <c r="K66" i="23"/>
  <c r="M66" i="23"/>
  <c r="O66" i="23"/>
  <c r="Q66" i="23"/>
  <c r="V66" i="23"/>
  <c r="G67" i="23"/>
  <c r="M67" i="23" s="1"/>
  <c r="I67" i="23"/>
  <c r="K67" i="23"/>
  <c r="O67" i="23"/>
  <c r="Q67" i="23"/>
  <c r="V67" i="23"/>
  <c r="G68" i="23"/>
  <c r="I68" i="23"/>
  <c r="K68" i="23"/>
  <c r="M68" i="23"/>
  <c r="O68" i="23"/>
  <c r="Q68" i="23"/>
  <c r="V68" i="23"/>
  <c r="G69" i="23"/>
  <c r="I69" i="23"/>
  <c r="K69" i="23"/>
  <c r="M69" i="23"/>
  <c r="O69" i="23"/>
  <c r="Q69" i="23"/>
  <c r="V69" i="23"/>
  <c r="G70" i="23"/>
  <c r="I70" i="23"/>
  <c r="K70" i="23"/>
  <c r="M70" i="23"/>
  <c r="O70" i="23"/>
  <c r="Q70" i="23"/>
  <c r="V70" i="23"/>
  <c r="O71" i="23"/>
  <c r="Q71" i="23"/>
  <c r="V71" i="23"/>
  <c r="G72" i="23"/>
  <c r="M72" i="23" s="1"/>
  <c r="M71" i="23" s="1"/>
  <c r="I72" i="23"/>
  <c r="I71" i="23" s="1"/>
  <c r="K72" i="23"/>
  <c r="K71" i="23" s="1"/>
  <c r="O72" i="23"/>
  <c r="Q72" i="23"/>
  <c r="V72" i="23"/>
  <c r="G74" i="23"/>
  <c r="M74" i="23" s="1"/>
  <c r="I74" i="23"/>
  <c r="K74" i="23"/>
  <c r="O74" i="23"/>
  <c r="Q74" i="23"/>
  <c r="V74" i="23"/>
  <c r="G75" i="23"/>
  <c r="I75" i="23"/>
  <c r="I73" i="23" s="1"/>
  <c r="K75" i="23"/>
  <c r="K73" i="23" s="1"/>
  <c r="M75" i="23"/>
  <c r="O75" i="23"/>
  <c r="O73" i="23" s="1"/>
  <c r="Q75" i="23"/>
  <c r="V75" i="23"/>
  <c r="G76" i="23"/>
  <c r="I76" i="23"/>
  <c r="K76" i="23"/>
  <c r="M76" i="23"/>
  <c r="O76" i="23"/>
  <c r="Q76" i="23"/>
  <c r="V76" i="23"/>
  <c r="G77" i="23"/>
  <c r="M77" i="23" s="1"/>
  <c r="I77" i="23"/>
  <c r="K77" i="23"/>
  <c r="O77" i="23"/>
  <c r="Q77" i="23"/>
  <c r="V77" i="23"/>
  <c r="G78" i="23"/>
  <c r="I78" i="23"/>
  <c r="K78" i="23"/>
  <c r="M78" i="23"/>
  <c r="O78" i="23"/>
  <c r="Q78" i="23"/>
  <c r="V78" i="23"/>
  <c r="G79" i="23"/>
  <c r="M79" i="23" s="1"/>
  <c r="I79" i="23"/>
  <c r="K79" i="23"/>
  <c r="O79" i="23"/>
  <c r="Q79" i="23"/>
  <c r="V79" i="23"/>
  <c r="G80" i="23"/>
  <c r="I80" i="23"/>
  <c r="K80" i="23"/>
  <c r="M80" i="23"/>
  <c r="O80" i="23"/>
  <c r="Q80" i="23"/>
  <c r="Q73" i="23" s="1"/>
  <c r="V80" i="23"/>
  <c r="G81" i="23"/>
  <c r="I81" i="23"/>
  <c r="K81" i="23"/>
  <c r="M81" i="23"/>
  <c r="O81" i="23"/>
  <c r="Q81" i="23"/>
  <c r="V81" i="23"/>
  <c r="G82" i="23"/>
  <c r="I82" i="23"/>
  <c r="K82" i="23"/>
  <c r="M82" i="23"/>
  <c r="O82" i="23"/>
  <c r="Q82" i="23"/>
  <c r="V82" i="23"/>
  <c r="G83" i="23"/>
  <c r="I83" i="23"/>
  <c r="K83" i="23"/>
  <c r="M83" i="23"/>
  <c r="O83" i="23"/>
  <c r="Q83" i="23"/>
  <c r="V83" i="23"/>
  <c r="G84" i="23"/>
  <c r="M84" i="23" s="1"/>
  <c r="I84" i="23"/>
  <c r="K84" i="23"/>
  <c r="O84" i="23"/>
  <c r="Q84" i="23"/>
  <c r="V84" i="23"/>
  <c r="G85" i="23"/>
  <c r="I85" i="23"/>
  <c r="K85" i="23"/>
  <c r="M85" i="23"/>
  <c r="O85" i="23"/>
  <c r="Q85" i="23"/>
  <c r="V85" i="23"/>
  <c r="V73" i="23" s="1"/>
  <c r="G86" i="23"/>
  <c r="M86" i="23" s="1"/>
  <c r="I86" i="23"/>
  <c r="K86" i="23"/>
  <c r="O86" i="23"/>
  <c r="Q86" i="23"/>
  <c r="V86" i="23"/>
  <c r="G87" i="23"/>
  <c r="I87" i="23"/>
  <c r="K87" i="23"/>
  <c r="M87" i="23"/>
  <c r="O87" i="23"/>
  <c r="Q87" i="23"/>
  <c r="V87" i="23"/>
  <c r="G88" i="23"/>
  <c r="I88" i="23"/>
  <c r="K88" i="23"/>
  <c r="M88" i="23"/>
  <c r="O88" i="23"/>
  <c r="Q88" i="23"/>
  <c r="V88" i="23"/>
  <c r="G89" i="23"/>
  <c r="M89" i="23" s="1"/>
  <c r="I89" i="23"/>
  <c r="K89" i="23"/>
  <c r="O89" i="23"/>
  <c r="Q89" i="23"/>
  <c r="V89" i="23"/>
  <c r="G91" i="23"/>
  <c r="M91" i="23" s="1"/>
  <c r="M90" i="23" s="1"/>
  <c r="I91" i="23"/>
  <c r="I90" i="23" s="1"/>
  <c r="K91" i="23"/>
  <c r="O91" i="23"/>
  <c r="Q91" i="23"/>
  <c r="V91" i="23"/>
  <c r="G92" i="23"/>
  <c r="I92" i="23"/>
  <c r="K92" i="23"/>
  <c r="K90" i="23" s="1"/>
  <c r="M92" i="23"/>
  <c r="O92" i="23"/>
  <c r="O90" i="23" s="1"/>
  <c r="Q92" i="23"/>
  <c r="Q90" i="23" s="1"/>
  <c r="V92" i="23"/>
  <c r="G93" i="23"/>
  <c r="I93" i="23"/>
  <c r="K93" i="23"/>
  <c r="M93" i="23"/>
  <c r="O93" i="23"/>
  <c r="Q93" i="23"/>
  <c r="V93" i="23"/>
  <c r="G94" i="23"/>
  <c r="I94" i="23"/>
  <c r="K94" i="23"/>
  <c r="M94" i="23"/>
  <c r="O94" i="23"/>
  <c r="Q94" i="23"/>
  <c r="V94" i="23"/>
  <c r="G95" i="23"/>
  <c r="I95" i="23"/>
  <c r="K95" i="23"/>
  <c r="M95" i="23"/>
  <c r="O95" i="23"/>
  <c r="Q95" i="23"/>
  <c r="V95" i="23"/>
  <c r="G96" i="23"/>
  <c r="M96" i="23" s="1"/>
  <c r="I96" i="23"/>
  <c r="K96" i="23"/>
  <c r="O96" i="23"/>
  <c r="Q96" i="23"/>
  <c r="V96" i="23"/>
  <c r="G97" i="23"/>
  <c r="I97" i="23"/>
  <c r="K97" i="23"/>
  <c r="M97" i="23"/>
  <c r="O97" i="23"/>
  <c r="Q97" i="23"/>
  <c r="V97" i="23"/>
  <c r="V90" i="23" s="1"/>
  <c r="G98" i="23"/>
  <c r="M98" i="23" s="1"/>
  <c r="I98" i="23"/>
  <c r="K98" i="23"/>
  <c r="O98" i="23"/>
  <c r="Q98" i="23"/>
  <c r="V98" i="23"/>
  <c r="G99" i="23"/>
  <c r="I99" i="23"/>
  <c r="K99" i="23"/>
  <c r="M99" i="23"/>
  <c r="O99" i="23"/>
  <c r="Q99" i="23"/>
  <c r="V99" i="23"/>
  <c r="G100" i="23"/>
  <c r="I100" i="23"/>
  <c r="K100" i="23"/>
  <c r="M100" i="23"/>
  <c r="O100" i="23"/>
  <c r="Q100" i="23"/>
  <c r="V100" i="23"/>
  <c r="G101" i="23"/>
  <c r="M101" i="23" s="1"/>
  <c r="I101" i="23"/>
  <c r="K101" i="23"/>
  <c r="O101" i="23"/>
  <c r="Q101" i="23"/>
  <c r="V101" i="23"/>
  <c r="G103" i="23"/>
  <c r="M103" i="23" s="1"/>
  <c r="I103" i="23"/>
  <c r="I102" i="23" s="1"/>
  <c r="K103" i="23"/>
  <c r="O103" i="23"/>
  <c r="Q103" i="23"/>
  <c r="V103" i="23"/>
  <c r="G105" i="23"/>
  <c r="I105" i="23"/>
  <c r="K105" i="23"/>
  <c r="K102" i="23" s="1"/>
  <c r="M105" i="23"/>
  <c r="O105" i="23"/>
  <c r="O102" i="23" s="1"/>
  <c r="Q105" i="23"/>
  <c r="Q102" i="23" s="1"/>
  <c r="V105" i="23"/>
  <c r="G107" i="23"/>
  <c r="I107" i="23"/>
  <c r="K107" i="23"/>
  <c r="M107" i="23"/>
  <c r="O107" i="23"/>
  <c r="Q107" i="23"/>
  <c r="V107" i="23"/>
  <c r="G109" i="23"/>
  <c r="I109" i="23"/>
  <c r="K109" i="23"/>
  <c r="M109" i="23"/>
  <c r="O109" i="23"/>
  <c r="Q109" i="23"/>
  <c r="V109" i="23"/>
  <c r="G110" i="23"/>
  <c r="I110" i="23"/>
  <c r="K110" i="23"/>
  <c r="M110" i="23"/>
  <c r="O110" i="23"/>
  <c r="Q110" i="23"/>
  <c r="V110" i="23"/>
  <c r="G112" i="23"/>
  <c r="M112" i="23" s="1"/>
  <c r="I112" i="23"/>
  <c r="K112" i="23"/>
  <c r="O112" i="23"/>
  <c r="Q112" i="23"/>
  <c r="V112" i="23"/>
  <c r="G113" i="23"/>
  <c r="I113" i="23"/>
  <c r="K113" i="23"/>
  <c r="M113" i="23"/>
  <c r="O113" i="23"/>
  <c r="Q113" i="23"/>
  <c r="V113" i="23"/>
  <c r="V102" i="23" s="1"/>
  <c r="G114" i="23"/>
  <c r="M114" i="23" s="1"/>
  <c r="I114" i="23"/>
  <c r="K114" i="23"/>
  <c r="O114" i="23"/>
  <c r="Q114" i="23"/>
  <c r="V114" i="23"/>
  <c r="G115" i="23"/>
  <c r="I115" i="23"/>
  <c r="K115" i="23"/>
  <c r="M115" i="23"/>
  <c r="O115" i="23"/>
  <c r="Q115" i="23"/>
  <c r="V115" i="23"/>
  <c r="G116" i="23"/>
  <c r="I116" i="23"/>
  <c r="K116" i="23"/>
  <c r="M116" i="23"/>
  <c r="O116" i="23"/>
  <c r="Q116" i="23"/>
  <c r="V116" i="23"/>
  <c r="G117" i="23"/>
  <c r="M117" i="23" s="1"/>
  <c r="I117" i="23"/>
  <c r="K117" i="23"/>
  <c r="O117" i="23"/>
  <c r="Q117" i="23"/>
  <c r="V117" i="23"/>
  <c r="G119" i="23"/>
  <c r="M119" i="23" s="1"/>
  <c r="I119" i="23"/>
  <c r="I118" i="23" s="1"/>
  <c r="K119" i="23"/>
  <c r="O119" i="23"/>
  <c r="Q119" i="23"/>
  <c r="V119" i="23"/>
  <c r="G120" i="23"/>
  <c r="I120" i="23"/>
  <c r="K120" i="23"/>
  <c r="K118" i="23" s="1"/>
  <c r="M120" i="23"/>
  <c r="O120" i="23"/>
  <c r="O118" i="23" s="1"/>
  <c r="Q120" i="23"/>
  <c r="Q118" i="23" s="1"/>
  <c r="V120" i="23"/>
  <c r="G121" i="23"/>
  <c r="I121" i="23"/>
  <c r="K121" i="23"/>
  <c r="M121" i="23"/>
  <c r="O121" i="23"/>
  <c r="Q121" i="23"/>
  <c r="V121" i="23"/>
  <c r="G122" i="23"/>
  <c r="I122" i="23"/>
  <c r="K122" i="23"/>
  <c r="M122" i="23"/>
  <c r="O122" i="23"/>
  <c r="Q122" i="23"/>
  <c r="V122" i="23"/>
  <c r="G123" i="23"/>
  <c r="I123" i="23"/>
  <c r="K123" i="23"/>
  <c r="M123" i="23"/>
  <c r="O123" i="23"/>
  <c r="Q123" i="23"/>
  <c r="V123" i="23"/>
  <c r="G124" i="23"/>
  <c r="M124" i="23" s="1"/>
  <c r="I124" i="23"/>
  <c r="K124" i="23"/>
  <c r="O124" i="23"/>
  <c r="Q124" i="23"/>
  <c r="V124" i="23"/>
  <c r="G125" i="23"/>
  <c r="I125" i="23"/>
  <c r="K125" i="23"/>
  <c r="M125" i="23"/>
  <c r="O125" i="23"/>
  <c r="Q125" i="23"/>
  <c r="V125" i="23"/>
  <c r="V118" i="23" s="1"/>
  <c r="G126" i="23"/>
  <c r="M126" i="23" s="1"/>
  <c r="I126" i="23"/>
  <c r="K126" i="23"/>
  <c r="O126" i="23"/>
  <c r="Q126" i="23"/>
  <c r="V126" i="23"/>
  <c r="G127" i="23"/>
  <c r="I127" i="23"/>
  <c r="K127" i="23"/>
  <c r="M127" i="23"/>
  <c r="O127" i="23"/>
  <c r="Q127" i="23"/>
  <c r="V127" i="23"/>
  <c r="G128" i="23"/>
  <c r="I128" i="23"/>
  <c r="K128" i="23"/>
  <c r="M128" i="23"/>
  <c r="O128" i="23"/>
  <c r="Q128" i="23"/>
  <c r="V128" i="23"/>
  <c r="G129" i="23"/>
  <c r="M129" i="23" s="1"/>
  <c r="I129" i="23"/>
  <c r="K129" i="23"/>
  <c r="O129" i="23"/>
  <c r="Q129" i="23"/>
  <c r="V129" i="23"/>
  <c r="G130" i="23"/>
  <c r="I130" i="23"/>
  <c r="K130" i="23"/>
  <c r="M130" i="23"/>
  <c r="O130" i="23"/>
  <c r="Q130" i="23"/>
  <c r="V130" i="23"/>
  <c r="G131" i="23"/>
  <c r="M131" i="23" s="1"/>
  <c r="I131" i="23"/>
  <c r="K131" i="23"/>
  <c r="O131" i="23"/>
  <c r="Q131" i="23"/>
  <c r="V131" i="23"/>
  <c r="O132" i="23"/>
  <c r="Q132" i="23"/>
  <c r="G133" i="23"/>
  <c r="I133" i="23"/>
  <c r="K133" i="23"/>
  <c r="M133" i="23"/>
  <c r="O133" i="23"/>
  <c r="Q133" i="23"/>
  <c r="V133" i="23"/>
  <c r="V132" i="23" s="1"/>
  <c r="G134" i="23"/>
  <c r="G132" i="23" s="1"/>
  <c r="I134" i="23"/>
  <c r="I132" i="23" s="1"/>
  <c r="K134" i="23"/>
  <c r="K132" i="23" s="1"/>
  <c r="M134" i="23"/>
  <c r="M132" i="23" s="1"/>
  <c r="O134" i="23"/>
  <c r="Q134" i="23"/>
  <c r="V134" i="23"/>
  <c r="G136" i="23"/>
  <c r="M136" i="23" s="1"/>
  <c r="M135" i="23" s="1"/>
  <c r="I136" i="23"/>
  <c r="I135" i="23" s="1"/>
  <c r="K136" i="23"/>
  <c r="K135" i="23" s="1"/>
  <c r="O136" i="23"/>
  <c r="Q136" i="23"/>
  <c r="V136" i="23"/>
  <c r="G137" i="23"/>
  <c r="I137" i="23"/>
  <c r="K137" i="23"/>
  <c r="M137" i="23"/>
  <c r="O137" i="23"/>
  <c r="O135" i="23" s="1"/>
  <c r="Q137" i="23"/>
  <c r="Q135" i="23" s="1"/>
  <c r="V137" i="23"/>
  <c r="V135" i="23" s="1"/>
  <c r="G138" i="23"/>
  <c r="G139" i="23"/>
  <c r="I139" i="23"/>
  <c r="I138" i="23" s="1"/>
  <c r="K139" i="23"/>
  <c r="K138" i="23" s="1"/>
  <c r="M139" i="23"/>
  <c r="M138" i="23" s="1"/>
  <c r="O139" i="23"/>
  <c r="O138" i="23" s="1"/>
  <c r="Q139" i="23"/>
  <c r="Q138" i="23" s="1"/>
  <c r="V139" i="23"/>
  <c r="G141" i="23"/>
  <c r="I141" i="23"/>
  <c r="K141" i="23"/>
  <c r="M141" i="23"/>
  <c r="O141" i="23"/>
  <c r="Q141" i="23"/>
  <c r="V141" i="23"/>
  <c r="V138" i="23" s="1"/>
  <c r="G142" i="23"/>
  <c r="K142" i="23"/>
  <c r="M142" i="23"/>
  <c r="G143" i="23"/>
  <c r="I143" i="23"/>
  <c r="I142" i="23" s="1"/>
  <c r="K143" i="23"/>
  <c r="M143" i="23"/>
  <c r="O143" i="23"/>
  <c r="O142" i="23" s="1"/>
  <c r="Q143" i="23"/>
  <c r="Q142" i="23" s="1"/>
  <c r="V143" i="23"/>
  <c r="V142" i="23" s="1"/>
  <c r="G144" i="23"/>
  <c r="I144" i="23"/>
  <c r="G145" i="23"/>
  <c r="I145" i="23"/>
  <c r="K145" i="23"/>
  <c r="K144" i="23" s="1"/>
  <c r="M145" i="23"/>
  <c r="M144" i="23" s="1"/>
  <c r="O145" i="23"/>
  <c r="O144" i="23" s="1"/>
  <c r="Q145" i="23"/>
  <c r="Q144" i="23" s="1"/>
  <c r="V145" i="23"/>
  <c r="V144" i="23" s="1"/>
  <c r="G147" i="23"/>
  <c r="I147" i="23"/>
  <c r="K147" i="23"/>
  <c r="M147" i="23"/>
  <c r="O147" i="23"/>
  <c r="Q147" i="23"/>
  <c r="V147" i="23"/>
  <c r="G149" i="23"/>
  <c r="I149" i="23"/>
  <c r="K149" i="23"/>
  <c r="M149" i="23"/>
  <c r="O149" i="23"/>
  <c r="Q149" i="23"/>
  <c r="V149" i="23"/>
  <c r="G151" i="23"/>
  <c r="M151" i="23" s="1"/>
  <c r="I151" i="23"/>
  <c r="I150" i="23" s="1"/>
  <c r="K151" i="23"/>
  <c r="K150" i="23" s="1"/>
  <c r="O151" i="23"/>
  <c r="Q151" i="23"/>
  <c r="V151" i="23"/>
  <c r="G152" i="23"/>
  <c r="I152" i="23"/>
  <c r="K152" i="23"/>
  <c r="M152" i="23"/>
  <c r="O152" i="23"/>
  <c r="O150" i="23" s="1"/>
  <c r="Q152" i="23"/>
  <c r="Q150" i="23" s="1"/>
  <c r="V152" i="23"/>
  <c r="V150" i="23" s="1"/>
  <c r="G154" i="23"/>
  <c r="M154" i="23" s="1"/>
  <c r="I154" i="23"/>
  <c r="K154" i="23"/>
  <c r="O154" i="23"/>
  <c r="Q154" i="23"/>
  <c r="V154" i="23"/>
  <c r="G155" i="23"/>
  <c r="I155" i="23"/>
  <c r="K155" i="23"/>
  <c r="M155" i="23"/>
  <c r="O155" i="23"/>
  <c r="G156" i="23"/>
  <c r="I156" i="23"/>
  <c r="K156" i="23"/>
  <c r="M156" i="23"/>
  <c r="O156" i="23"/>
  <c r="Q156" i="23"/>
  <c r="Q155" i="23" s="1"/>
  <c r="V156" i="23"/>
  <c r="V155" i="23" s="1"/>
  <c r="AE158" i="23"/>
  <c r="AF158" i="23"/>
  <c r="G30" i="22"/>
  <c r="G9" i="22"/>
  <c r="G8" i="22" s="1"/>
  <c r="I9" i="22"/>
  <c r="I8" i="22" s="1"/>
  <c r="K9" i="22"/>
  <c r="K8" i="22" s="1"/>
  <c r="M9" i="22"/>
  <c r="O9" i="22"/>
  <c r="O8" i="22" s="1"/>
  <c r="Q9" i="22"/>
  <c r="V9" i="22"/>
  <c r="G10" i="22"/>
  <c r="I10" i="22"/>
  <c r="K10" i="22"/>
  <c r="M10" i="22"/>
  <c r="O10" i="22"/>
  <c r="Q10" i="22"/>
  <c r="Q8" i="22" s="1"/>
  <c r="V10" i="22"/>
  <c r="V8" i="22" s="1"/>
  <c r="G11" i="22"/>
  <c r="M11" i="22" s="1"/>
  <c r="I11" i="22"/>
  <c r="K11" i="22"/>
  <c r="O11" i="22"/>
  <c r="Q11" i="22"/>
  <c r="V11" i="22"/>
  <c r="G12" i="22"/>
  <c r="I12" i="22"/>
  <c r="K12" i="22"/>
  <c r="M12" i="22"/>
  <c r="O12" i="22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I16" i="22"/>
  <c r="K16" i="22"/>
  <c r="M16" i="22"/>
  <c r="O16" i="22"/>
  <c r="Q16" i="22"/>
  <c r="V16" i="22"/>
  <c r="G17" i="22"/>
  <c r="I17" i="22"/>
  <c r="K17" i="22"/>
  <c r="M17" i="22"/>
  <c r="O17" i="22"/>
  <c r="Q17" i="22"/>
  <c r="V17" i="22"/>
  <c r="G18" i="22"/>
  <c r="M18" i="22" s="1"/>
  <c r="I18" i="22"/>
  <c r="K18" i="22"/>
  <c r="O18" i="22"/>
  <c r="Q18" i="22"/>
  <c r="V18" i="22"/>
  <c r="G19" i="22"/>
  <c r="I19" i="22"/>
  <c r="K19" i="22"/>
  <c r="M19" i="22"/>
  <c r="O19" i="22"/>
  <c r="Q19" i="22"/>
  <c r="V19" i="22"/>
  <c r="Q20" i="22"/>
  <c r="V20" i="22"/>
  <c r="G21" i="22"/>
  <c r="G20" i="22" s="1"/>
  <c r="I21" i="22"/>
  <c r="I20" i="22" s="1"/>
  <c r="K21" i="22"/>
  <c r="K20" i="22" s="1"/>
  <c r="M21" i="22"/>
  <c r="M20" i="22" s="1"/>
  <c r="O21" i="22"/>
  <c r="O20" i="22" s="1"/>
  <c r="Q21" i="22"/>
  <c r="V21" i="22"/>
  <c r="O22" i="22"/>
  <c r="Q22" i="22"/>
  <c r="V22" i="22"/>
  <c r="G23" i="22"/>
  <c r="M23" i="22" s="1"/>
  <c r="M22" i="22" s="1"/>
  <c r="I23" i="22"/>
  <c r="I22" i="22" s="1"/>
  <c r="K23" i="22"/>
  <c r="K22" i="22" s="1"/>
  <c r="O23" i="22"/>
  <c r="Q23" i="22"/>
  <c r="V23" i="22"/>
  <c r="V24" i="22"/>
  <c r="G25" i="22"/>
  <c r="M25" i="22" s="1"/>
  <c r="M24" i="22" s="1"/>
  <c r="I25" i="22"/>
  <c r="K25" i="22"/>
  <c r="O25" i="22"/>
  <c r="Q25" i="22"/>
  <c r="V25" i="22"/>
  <c r="G26" i="22"/>
  <c r="I26" i="22"/>
  <c r="I24" i="22" s="1"/>
  <c r="K26" i="22"/>
  <c r="K24" i="22" s="1"/>
  <c r="M26" i="22"/>
  <c r="O26" i="22"/>
  <c r="O24" i="22" s="1"/>
  <c r="Q26" i="22"/>
  <c r="Q24" i="22" s="1"/>
  <c r="V26" i="22"/>
  <c r="G28" i="22"/>
  <c r="I28" i="22"/>
  <c r="K28" i="22"/>
  <c r="M28" i="22"/>
  <c r="O28" i="22"/>
  <c r="Q28" i="22"/>
  <c r="V28" i="22"/>
  <c r="AE30" i="22"/>
  <c r="G55" i="21"/>
  <c r="G9" i="21"/>
  <c r="G8" i="21" s="1"/>
  <c r="I9" i="21"/>
  <c r="I8" i="21" s="1"/>
  <c r="K9" i="21"/>
  <c r="K8" i="21" s="1"/>
  <c r="M9" i="21"/>
  <c r="M8" i="21" s="1"/>
  <c r="O9" i="21"/>
  <c r="O8" i="21" s="1"/>
  <c r="Q9" i="21"/>
  <c r="V9" i="21"/>
  <c r="G11" i="21"/>
  <c r="I11" i="21"/>
  <c r="K11" i="21"/>
  <c r="M11" i="21"/>
  <c r="O11" i="21"/>
  <c r="Q11" i="21"/>
  <c r="Q8" i="21" s="1"/>
  <c r="V11" i="21"/>
  <c r="V8" i="21" s="1"/>
  <c r="G13" i="21"/>
  <c r="I13" i="21"/>
  <c r="K13" i="21"/>
  <c r="G14" i="21"/>
  <c r="I14" i="21"/>
  <c r="K14" i="21"/>
  <c r="M14" i="21"/>
  <c r="M13" i="21" s="1"/>
  <c r="O14" i="21"/>
  <c r="O13" i="21" s="1"/>
  <c r="Q14" i="21"/>
  <c r="Q13" i="21" s="1"/>
  <c r="V14" i="21"/>
  <c r="V13" i="21" s="1"/>
  <c r="G18" i="21"/>
  <c r="M18" i="21" s="1"/>
  <c r="I18" i="21"/>
  <c r="K18" i="21"/>
  <c r="O18" i="21"/>
  <c r="Q18" i="21"/>
  <c r="V18" i="21"/>
  <c r="G21" i="21"/>
  <c r="I21" i="21"/>
  <c r="K21" i="21"/>
  <c r="M21" i="21"/>
  <c r="O21" i="21"/>
  <c r="Q21" i="21"/>
  <c r="V21" i="21"/>
  <c r="G26" i="21"/>
  <c r="I26" i="21"/>
  <c r="K26" i="21"/>
  <c r="M26" i="21"/>
  <c r="O26" i="21"/>
  <c r="Q26" i="21"/>
  <c r="V26" i="21"/>
  <c r="G28" i="21"/>
  <c r="I28" i="21"/>
  <c r="K28" i="21"/>
  <c r="M28" i="21"/>
  <c r="O28" i="21"/>
  <c r="O27" i="21" s="1"/>
  <c r="Q28" i="21"/>
  <c r="Q27" i="21" s="1"/>
  <c r="V28" i="21"/>
  <c r="V27" i="21" s="1"/>
  <c r="G29" i="21"/>
  <c r="M29" i="21" s="1"/>
  <c r="I29" i="21"/>
  <c r="K29" i="21"/>
  <c r="O29" i="21"/>
  <c r="Q29" i="21"/>
  <c r="V29" i="21"/>
  <c r="G30" i="21"/>
  <c r="I30" i="21"/>
  <c r="K30" i="21"/>
  <c r="M30" i="21"/>
  <c r="O30" i="21"/>
  <c r="Q30" i="21"/>
  <c r="V30" i="21"/>
  <c r="G34" i="21"/>
  <c r="M34" i="21" s="1"/>
  <c r="I34" i="21"/>
  <c r="K34" i="21"/>
  <c r="O34" i="21"/>
  <c r="Q34" i="21"/>
  <c r="V34" i="21"/>
  <c r="G36" i="21"/>
  <c r="I36" i="21"/>
  <c r="K36" i="21"/>
  <c r="K27" i="21" s="1"/>
  <c r="M36" i="21"/>
  <c r="O36" i="21"/>
  <c r="Q36" i="21"/>
  <c r="V36" i="21"/>
  <c r="G37" i="21"/>
  <c r="I37" i="21"/>
  <c r="K37" i="21"/>
  <c r="M37" i="21"/>
  <c r="O37" i="21"/>
  <c r="Q37" i="21"/>
  <c r="V37" i="21"/>
  <c r="G38" i="21"/>
  <c r="M38" i="21" s="1"/>
  <c r="I38" i="21"/>
  <c r="K38" i="21"/>
  <c r="O38" i="21"/>
  <c r="Q38" i="21"/>
  <c r="V38" i="21"/>
  <c r="G40" i="21"/>
  <c r="I40" i="21"/>
  <c r="K40" i="21"/>
  <c r="M40" i="21"/>
  <c r="O40" i="21"/>
  <c r="Q40" i="21"/>
  <c r="V40" i="21"/>
  <c r="G41" i="21"/>
  <c r="M41" i="21" s="1"/>
  <c r="I41" i="21"/>
  <c r="K41" i="21"/>
  <c r="O41" i="21"/>
  <c r="Q41" i="21"/>
  <c r="V41" i="21"/>
  <c r="G42" i="21"/>
  <c r="I42" i="21"/>
  <c r="K42" i="21"/>
  <c r="M42" i="21"/>
  <c r="O42" i="21"/>
  <c r="Q42" i="21"/>
  <c r="V42" i="21"/>
  <c r="G43" i="21"/>
  <c r="I43" i="21"/>
  <c r="K43" i="21"/>
  <c r="M43" i="21"/>
  <c r="O43" i="21"/>
  <c r="Q43" i="21"/>
  <c r="V43" i="21"/>
  <c r="G44" i="21"/>
  <c r="M44" i="21" s="1"/>
  <c r="I44" i="21"/>
  <c r="I27" i="21" s="1"/>
  <c r="K44" i="21"/>
  <c r="O44" i="21"/>
  <c r="Q44" i="21"/>
  <c r="V44" i="21"/>
  <c r="G45" i="21"/>
  <c r="I45" i="21"/>
  <c r="K45" i="21"/>
  <c r="M45" i="21"/>
  <c r="O45" i="21"/>
  <c r="Q45" i="21"/>
  <c r="V45" i="21"/>
  <c r="G46" i="21"/>
  <c r="M46" i="21" s="1"/>
  <c r="I46" i="21"/>
  <c r="K46" i="21"/>
  <c r="O46" i="21"/>
  <c r="Q46" i="21"/>
  <c r="V46" i="21"/>
  <c r="G47" i="21"/>
  <c r="I47" i="21"/>
  <c r="K47" i="21"/>
  <c r="O47" i="21"/>
  <c r="Q47" i="21"/>
  <c r="V47" i="21"/>
  <c r="G48" i="21"/>
  <c r="M48" i="21" s="1"/>
  <c r="M47" i="21" s="1"/>
  <c r="I48" i="21"/>
  <c r="K48" i="21"/>
  <c r="O48" i="21"/>
  <c r="Q48" i="21"/>
  <c r="V48" i="21"/>
  <c r="G49" i="21"/>
  <c r="I49" i="21"/>
  <c r="K49" i="21"/>
  <c r="M49" i="21"/>
  <c r="O49" i="21"/>
  <c r="G50" i="21"/>
  <c r="I50" i="21"/>
  <c r="K50" i="21"/>
  <c r="M50" i="21"/>
  <c r="O50" i="21"/>
  <c r="Q50" i="21"/>
  <c r="Q49" i="21" s="1"/>
  <c r="V50" i="21"/>
  <c r="V49" i="21" s="1"/>
  <c r="AE55" i="21"/>
  <c r="G69" i="20"/>
  <c r="BA47" i="20"/>
  <c r="BA45" i="20"/>
  <c r="BA43" i="20"/>
  <c r="BA41" i="20"/>
  <c r="BA39" i="20"/>
  <c r="G9" i="20"/>
  <c r="I9" i="20"/>
  <c r="K9" i="20"/>
  <c r="M9" i="20"/>
  <c r="O9" i="20"/>
  <c r="Q9" i="20"/>
  <c r="V9" i="20"/>
  <c r="G10" i="20"/>
  <c r="I10" i="20"/>
  <c r="I8" i="20" s="1"/>
  <c r="K10" i="20"/>
  <c r="K8" i="20" s="1"/>
  <c r="M10" i="20"/>
  <c r="O10" i="20"/>
  <c r="O8" i="20" s="1"/>
  <c r="Q10" i="20"/>
  <c r="V10" i="20"/>
  <c r="G11" i="20"/>
  <c r="I11" i="20"/>
  <c r="K11" i="20"/>
  <c r="M11" i="20"/>
  <c r="O11" i="20"/>
  <c r="Q11" i="20"/>
  <c r="V11" i="20"/>
  <c r="G12" i="20"/>
  <c r="M12" i="20" s="1"/>
  <c r="I12" i="20"/>
  <c r="K12" i="20"/>
  <c r="O12" i="20"/>
  <c r="Q12" i="20"/>
  <c r="V12" i="20"/>
  <c r="G13" i="20"/>
  <c r="I13" i="20"/>
  <c r="K13" i="20"/>
  <c r="M13" i="20"/>
  <c r="O13" i="20"/>
  <c r="Q13" i="20"/>
  <c r="Q8" i="20" s="1"/>
  <c r="V13" i="20"/>
  <c r="V8" i="20" s="1"/>
  <c r="G14" i="20"/>
  <c r="M14" i="20" s="1"/>
  <c r="I14" i="20"/>
  <c r="K14" i="20"/>
  <c r="O14" i="20"/>
  <c r="Q14" i="20"/>
  <c r="V14" i="20"/>
  <c r="G15" i="20"/>
  <c r="I15" i="20"/>
  <c r="K15" i="20"/>
  <c r="M15" i="20"/>
  <c r="O15" i="20"/>
  <c r="Q15" i="20"/>
  <c r="V15" i="20"/>
  <c r="G16" i="20"/>
  <c r="I16" i="20"/>
  <c r="K16" i="20"/>
  <c r="M16" i="20"/>
  <c r="O16" i="20"/>
  <c r="Q16" i="20"/>
  <c r="V16" i="20"/>
  <c r="G17" i="20"/>
  <c r="I17" i="20"/>
  <c r="K17" i="20"/>
  <c r="M17" i="20"/>
  <c r="O17" i="20"/>
  <c r="Q17" i="20"/>
  <c r="V17" i="20"/>
  <c r="G18" i="20"/>
  <c r="I18" i="20"/>
  <c r="K18" i="20"/>
  <c r="M18" i="20"/>
  <c r="O18" i="20"/>
  <c r="Q18" i="20"/>
  <c r="V18" i="20"/>
  <c r="G19" i="20"/>
  <c r="M19" i="20" s="1"/>
  <c r="I19" i="20"/>
  <c r="K19" i="20"/>
  <c r="O19" i="20"/>
  <c r="Q19" i="20"/>
  <c r="V19" i="20"/>
  <c r="G20" i="20"/>
  <c r="M20" i="20" s="1"/>
  <c r="I20" i="20"/>
  <c r="K20" i="20"/>
  <c r="O20" i="20"/>
  <c r="Q20" i="20"/>
  <c r="V20" i="20"/>
  <c r="G21" i="20"/>
  <c r="I21" i="20"/>
  <c r="K21" i="20"/>
  <c r="M21" i="20"/>
  <c r="O21" i="20"/>
  <c r="Q21" i="20"/>
  <c r="V21" i="20"/>
  <c r="G23" i="20"/>
  <c r="I23" i="20"/>
  <c r="K23" i="20"/>
  <c r="M23" i="20"/>
  <c r="O23" i="20"/>
  <c r="Q23" i="20"/>
  <c r="Q22" i="20" s="1"/>
  <c r="V23" i="20"/>
  <c r="V22" i="20" s="1"/>
  <c r="G24" i="20"/>
  <c r="M24" i="20" s="1"/>
  <c r="M22" i="20" s="1"/>
  <c r="I24" i="20"/>
  <c r="I22" i="20" s="1"/>
  <c r="K24" i="20"/>
  <c r="K22" i="20" s="1"/>
  <c r="O24" i="20"/>
  <c r="Q24" i="20"/>
  <c r="V24" i="20"/>
  <c r="G25" i="20"/>
  <c r="I25" i="20"/>
  <c r="K25" i="20"/>
  <c r="M25" i="20"/>
  <c r="O25" i="20"/>
  <c r="Q25" i="20"/>
  <c r="V25" i="20"/>
  <c r="G26" i="20"/>
  <c r="M26" i="20" s="1"/>
  <c r="I26" i="20"/>
  <c r="K26" i="20"/>
  <c r="O26" i="20"/>
  <c r="Q26" i="20"/>
  <c r="V26" i="20"/>
  <c r="G27" i="20"/>
  <c r="I27" i="20"/>
  <c r="K27" i="20"/>
  <c r="M27" i="20"/>
  <c r="O27" i="20"/>
  <c r="O22" i="20" s="1"/>
  <c r="Q27" i="20"/>
  <c r="V27" i="20"/>
  <c r="G28" i="20"/>
  <c r="I28" i="20"/>
  <c r="K28" i="20"/>
  <c r="M28" i="20"/>
  <c r="O28" i="20"/>
  <c r="Q28" i="20"/>
  <c r="V28" i="20"/>
  <c r="G29" i="20"/>
  <c r="I29" i="20"/>
  <c r="K29" i="20"/>
  <c r="M29" i="20"/>
  <c r="O29" i="20"/>
  <c r="Q29" i="20"/>
  <c r="V29" i="20"/>
  <c r="K30" i="20"/>
  <c r="O30" i="20"/>
  <c r="Q30" i="20"/>
  <c r="V30" i="20"/>
  <c r="G31" i="20"/>
  <c r="M31" i="20" s="1"/>
  <c r="M30" i="20" s="1"/>
  <c r="I31" i="20"/>
  <c r="I30" i="20" s="1"/>
  <c r="K31" i="20"/>
  <c r="O31" i="20"/>
  <c r="Q31" i="20"/>
  <c r="V31" i="20"/>
  <c r="G32" i="20"/>
  <c r="I32" i="20"/>
  <c r="K32" i="20"/>
  <c r="M32" i="20"/>
  <c r="O32" i="20"/>
  <c r="Q32" i="20"/>
  <c r="V32" i="20"/>
  <c r="G33" i="20"/>
  <c r="I33" i="20"/>
  <c r="K33" i="20"/>
  <c r="M33" i="20"/>
  <c r="O33" i="20"/>
  <c r="Q33" i="20"/>
  <c r="V33" i="20"/>
  <c r="O34" i="20"/>
  <c r="G35" i="20"/>
  <c r="I35" i="20"/>
  <c r="K35" i="20"/>
  <c r="M35" i="20"/>
  <c r="O35" i="20"/>
  <c r="Q35" i="20"/>
  <c r="Q34" i="20" s="1"/>
  <c r="V35" i="20"/>
  <c r="V34" i="20" s="1"/>
  <c r="G36" i="20"/>
  <c r="M36" i="20" s="1"/>
  <c r="M34" i="20" s="1"/>
  <c r="I36" i="20"/>
  <c r="I34" i="20" s="1"/>
  <c r="K36" i="20"/>
  <c r="K34" i="20" s="1"/>
  <c r="O36" i="20"/>
  <c r="Q36" i="20"/>
  <c r="V36" i="20"/>
  <c r="G38" i="20"/>
  <c r="M38" i="20" s="1"/>
  <c r="M37" i="20" s="1"/>
  <c r="I38" i="20"/>
  <c r="K38" i="20"/>
  <c r="O38" i="20"/>
  <c r="Q38" i="20"/>
  <c r="V38" i="20"/>
  <c r="G40" i="20"/>
  <c r="I40" i="20"/>
  <c r="K40" i="20"/>
  <c r="K37" i="20" s="1"/>
  <c r="M40" i="20"/>
  <c r="O40" i="20"/>
  <c r="O37" i="20" s="1"/>
  <c r="Q40" i="20"/>
  <c r="Q37" i="20" s="1"/>
  <c r="V40" i="20"/>
  <c r="G42" i="20"/>
  <c r="I42" i="20"/>
  <c r="K42" i="20"/>
  <c r="M42" i="20"/>
  <c r="O42" i="20"/>
  <c r="Q42" i="20"/>
  <c r="V42" i="20"/>
  <c r="G44" i="20"/>
  <c r="I44" i="20"/>
  <c r="I37" i="20" s="1"/>
  <c r="K44" i="20"/>
  <c r="M44" i="20"/>
  <c r="O44" i="20"/>
  <c r="Q44" i="20"/>
  <c r="V44" i="20"/>
  <c r="G46" i="20"/>
  <c r="M46" i="20" s="1"/>
  <c r="I46" i="20"/>
  <c r="K46" i="20"/>
  <c r="O46" i="20"/>
  <c r="Q46" i="20"/>
  <c r="V46" i="20"/>
  <c r="G48" i="20"/>
  <c r="M48" i="20" s="1"/>
  <c r="I48" i="20"/>
  <c r="K48" i="20"/>
  <c r="O48" i="20"/>
  <c r="Q48" i="20"/>
  <c r="V48" i="20"/>
  <c r="G49" i="20"/>
  <c r="M49" i="20" s="1"/>
  <c r="I49" i="20"/>
  <c r="K49" i="20"/>
  <c r="O49" i="20"/>
  <c r="Q49" i="20"/>
  <c r="V49" i="20"/>
  <c r="V37" i="20" s="1"/>
  <c r="G50" i="20"/>
  <c r="I50" i="20"/>
  <c r="K50" i="20"/>
  <c r="M50" i="20"/>
  <c r="O50" i="20"/>
  <c r="Q50" i="20"/>
  <c r="V50" i="20"/>
  <c r="G51" i="20"/>
  <c r="I51" i="20"/>
  <c r="K51" i="20"/>
  <c r="M51" i="20"/>
  <c r="O51" i="20"/>
  <c r="Q51" i="20"/>
  <c r="V51" i="20"/>
  <c r="G53" i="20"/>
  <c r="M53" i="20" s="1"/>
  <c r="I53" i="20"/>
  <c r="I52" i="20" s="1"/>
  <c r="K53" i="20"/>
  <c r="K52" i="20" s="1"/>
  <c r="O53" i="20"/>
  <c r="Q53" i="20"/>
  <c r="V53" i="20"/>
  <c r="G54" i="20"/>
  <c r="I54" i="20"/>
  <c r="K54" i="20"/>
  <c r="M54" i="20"/>
  <c r="O54" i="20"/>
  <c r="O52" i="20" s="1"/>
  <c r="Q54" i="20"/>
  <c r="Q52" i="20" s="1"/>
  <c r="V54" i="20"/>
  <c r="V52" i="20" s="1"/>
  <c r="G55" i="20"/>
  <c r="M55" i="20" s="1"/>
  <c r="I55" i="20"/>
  <c r="K55" i="20"/>
  <c r="O55" i="20"/>
  <c r="Q55" i="20"/>
  <c r="V55" i="20"/>
  <c r="G56" i="20"/>
  <c r="I56" i="20"/>
  <c r="K56" i="20"/>
  <c r="M56" i="20"/>
  <c r="O56" i="20"/>
  <c r="Q56" i="20"/>
  <c r="V56" i="20"/>
  <c r="G57" i="20"/>
  <c r="I57" i="20"/>
  <c r="K57" i="20"/>
  <c r="M57" i="20"/>
  <c r="O57" i="20"/>
  <c r="Q57" i="20"/>
  <c r="V57" i="20"/>
  <c r="G58" i="20"/>
  <c r="I58" i="20"/>
  <c r="K58" i="20"/>
  <c r="M58" i="20"/>
  <c r="O58" i="20"/>
  <c r="Q58" i="20"/>
  <c r="V58" i="20"/>
  <c r="G59" i="20"/>
  <c r="M59" i="20" s="1"/>
  <c r="I59" i="20"/>
  <c r="K59" i="20"/>
  <c r="O59" i="20"/>
  <c r="Q59" i="20"/>
  <c r="V59" i="20"/>
  <c r="G60" i="20"/>
  <c r="M60" i="20" s="1"/>
  <c r="I60" i="20"/>
  <c r="K60" i="20"/>
  <c r="O60" i="20"/>
  <c r="Q60" i="20"/>
  <c r="V60" i="20"/>
  <c r="G61" i="20"/>
  <c r="M61" i="20" s="1"/>
  <c r="I61" i="20"/>
  <c r="K61" i="20"/>
  <c r="O61" i="20"/>
  <c r="Q61" i="20"/>
  <c r="V61" i="20"/>
  <c r="G62" i="20"/>
  <c r="I62" i="20"/>
  <c r="K62" i="20"/>
  <c r="M62" i="20"/>
  <c r="O62" i="20"/>
  <c r="Q62" i="20"/>
  <c r="V62" i="20"/>
  <c r="G63" i="20"/>
  <c r="I63" i="20"/>
  <c r="K63" i="20"/>
  <c r="M63" i="20"/>
  <c r="O63" i="20"/>
  <c r="Q63" i="20"/>
  <c r="V63" i="20"/>
  <c r="G64" i="20"/>
  <c r="I64" i="20"/>
  <c r="K64" i="20"/>
  <c r="M64" i="20"/>
  <c r="O64" i="20"/>
  <c r="Q64" i="20"/>
  <c r="V64" i="20"/>
  <c r="G65" i="20"/>
  <c r="M65" i="20" s="1"/>
  <c r="I65" i="20"/>
  <c r="K65" i="20"/>
  <c r="O65" i="20"/>
  <c r="Q65" i="20"/>
  <c r="V65" i="20"/>
  <c r="G66" i="20"/>
  <c r="I66" i="20"/>
  <c r="K66" i="20"/>
  <c r="M66" i="20"/>
  <c r="O66" i="20"/>
  <c r="Q66" i="20"/>
  <c r="V66" i="20"/>
  <c r="G67" i="20"/>
  <c r="M67" i="20" s="1"/>
  <c r="I67" i="20"/>
  <c r="K67" i="20"/>
  <c r="O67" i="20"/>
  <c r="Q67" i="20"/>
  <c r="V67" i="20"/>
  <c r="AE69" i="20"/>
  <c r="AF69" i="20"/>
  <c r="G72" i="19"/>
  <c r="G9" i="19"/>
  <c r="G8" i="19" s="1"/>
  <c r="I9" i="19"/>
  <c r="I8" i="19" s="1"/>
  <c r="K9" i="19"/>
  <c r="K8" i="19" s="1"/>
  <c r="M9" i="19"/>
  <c r="O9" i="19"/>
  <c r="O8" i="19" s="1"/>
  <c r="Q9" i="19"/>
  <c r="V9" i="19"/>
  <c r="G12" i="19"/>
  <c r="I12" i="19"/>
  <c r="K12" i="19"/>
  <c r="M12" i="19"/>
  <c r="O12" i="19"/>
  <c r="Q12" i="19"/>
  <c r="V12" i="19"/>
  <c r="V8" i="19" s="1"/>
  <c r="G15" i="19"/>
  <c r="M15" i="19" s="1"/>
  <c r="I15" i="19"/>
  <c r="K15" i="19"/>
  <c r="O15" i="19"/>
  <c r="Q15" i="19"/>
  <c r="V15" i="19"/>
  <c r="G18" i="19"/>
  <c r="M18" i="19" s="1"/>
  <c r="I18" i="19"/>
  <c r="K18" i="19"/>
  <c r="O18" i="19"/>
  <c r="Q18" i="19"/>
  <c r="Q8" i="19" s="1"/>
  <c r="V18" i="19"/>
  <c r="G21" i="19"/>
  <c r="M21" i="19" s="1"/>
  <c r="I21" i="19"/>
  <c r="K21" i="19"/>
  <c r="O21" i="19"/>
  <c r="Q21" i="19"/>
  <c r="V21" i="19"/>
  <c r="G24" i="19"/>
  <c r="M24" i="19" s="1"/>
  <c r="I24" i="19"/>
  <c r="K24" i="19"/>
  <c r="O24" i="19"/>
  <c r="Q24" i="19"/>
  <c r="V24" i="19"/>
  <c r="G27" i="19"/>
  <c r="I27" i="19"/>
  <c r="K27" i="19"/>
  <c r="M27" i="19"/>
  <c r="O27" i="19"/>
  <c r="Q27" i="19"/>
  <c r="V27" i="19"/>
  <c r="G28" i="19"/>
  <c r="I28" i="19"/>
  <c r="K28" i="19"/>
  <c r="M28" i="19"/>
  <c r="O28" i="19"/>
  <c r="Q28" i="19"/>
  <c r="V28" i="19"/>
  <c r="G29" i="19"/>
  <c r="M29" i="19" s="1"/>
  <c r="I29" i="19"/>
  <c r="K29" i="19"/>
  <c r="O29" i="19"/>
  <c r="Q29" i="19"/>
  <c r="V29" i="19"/>
  <c r="G30" i="19"/>
  <c r="M30" i="19" s="1"/>
  <c r="I30" i="19"/>
  <c r="K30" i="19"/>
  <c r="O30" i="19"/>
  <c r="Q30" i="19"/>
  <c r="V30" i="19"/>
  <c r="G31" i="19"/>
  <c r="I31" i="19"/>
  <c r="K31" i="19"/>
  <c r="M31" i="19"/>
  <c r="O31" i="19"/>
  <c r="Q31" i="19"/>
  <c r="V31" i="19"/>
  <c r="G32" i="19"/>
  <c r="I32" i="19"/>
  <c r="K32" i="19"/>
  <c r="M32" i="19"/>
  <c r="O32" i="19"/>
  <c r="Q32" i="19"/>
  <c r="V32" i="19"/>
  <c r="G33" i="19"/>
  <c r="I33" i="19"/>
  <c r="K33" i="19"/>
  <c r="M33" i="19"/>
  <c r="O33" i="19"/>
  <c r="Q33" i="19"/>
  <c r="V33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G36" i="19"/>
  <c r="M36" i="19" s="1"/>
  <c r="I36" i="19"/>
  <c r="K36" i="19"/>
  <c r="O36" i="19"/>
  <c r="Q36" i="19"/>
  <c r="V36" i="19"/>
  <c r="G37" i="19"/>
  <c r="M37" i="19" s="1"/>
  <c r="I37" i="19"/>
  <c r="K37" i="19"/>
  <c r="O37" i="19"/>
  <c r="Q37" i="19"/>
  <c r="V37" i="19"/>
  <c r="G38" i="19"/>
  <c r="M38" i="19" s="1"/>
  <c r="I38" i="19"/>
  <c r="K38" i="19"/>
  <c r="O38" i="19"/>
  <c r="Q38" i="19"/>
  <c r="V38" i="19"/>
  <c r="G39" i="19"/>
  <c r="I39" i="19"/>
  <c r="K39" i="19"/>
  <c r="M39" i="19"/>
  <c r="O39" i="19"/>
  <c r="Q39" i="19"/>
  <c r="V39" i="19"/>
  <c r="G40" i="19"/>
  <c r="I40" i="19"/>
  <c r="K40" i="19"/>
  <c r="M40" i="19"/>
  <c r="O40" i="19"/>
  <c r="Q40" i="19"/>
  <c r="V40" i="19"/>
  <c r="G41" i="19"/>
  <c r="M41" i="19" s="1"/>
  <c r="I41" i="19"/>
  <c r="K41" i="19"/>
  <c r="O41" i="19"/>
  <c r="Q41" i="19"/>
  <c r="V41" i="19"/>
  <c r="G42" i="19"/>
  <c r="M42" i="19" s="1"/>
  <c r="I42" i="19"/>
  <c r="K42" i="19"/>
  <c r="O42" i="19"/>
  <c r="Q42" i="19"/>
  <c r="V42" i="19"/>
  <c r="G43" i="19"/>
  <c r="I43" i="19"/>
  <c r="K43" i="19"/>
  <c r="M43" i="19"/>
  <c r="O43" i="19"/>
  <c r="Q43" i="19"/>
  <c r="V43" i="19"/>
  <c r="G44" i="19"/>
  <c r="I44" i="19"/>
  <c r="K44" i="19"/>
  <c r="M44" i="19"/>
  <c r="O44" i="19"/>
  <c r="Q44" i="19"/>
  <c r="V44" i="19"/>
  <c r="G45" i="19"/>
  <c r="I45" i="19"/>
  <c r="K45" i="19"/>
  <c r="M45" i="19"/>
  <c r="O45" i="19"/>
  <c r="Q45" i="19"/>
  <c r="V45" i="19"/>
  <c r="G46" i="19"/>
  <c r="I46" i="19"/>
  <c r="K46" i="19"/>
  <c r="M46" i="19"/>
  <c r="O46" i="19"/>
  <c r="Q46" i="19"/>
  <c r="V46" i="19"/>
  <c r="G47" i="19"/>
  <c r="M47" i="19" s="1"/>
  <c r="I47" i="19"/>
  <c r="K47" i="19"/>
  <c r="O47" i="19"/>
  <c r="Q47" i="19"/>
  <c r="V47" i="19"/>
  <c r="G48" i="19"/>
  <c r="M48" i="19" s="1"/>
  <c r="I48" i="19"/>
  <c r="K48" i="19"/>
  <c r="O48" i="19"/>
  <c r="Q48" i="19"/>
  <c r="V48" i="19"/>
  <c r="G49" i="19"/>
  <c r="M49" i="19" s="1"/>
  <c r="I49" i="19"/>
  <c r="K49" i="19"/>
  <c r="O49" i="19"/>
  <c r="Q49" i="19"/>
  <c r="V49" i="19"/>
  <c r="G50" i="19"/>
  <c r="M50" i="19" s="1"/>
  <c r="I50" i="19"/>
  <c r="K50" i="19"/>
  <c r="O50" i="19"/>
  <c r="Q50" i="19"/>
  <c r="V50" i="19"/>
  <c r="G51" i="19"/>
  <c r="I51" i="19"/>
  <c r="K51" i="19"/>
  <c r="M51" i="19"/>
  <c r="O51" i="19"/>
  <c r="Q51" i="19"/>
  <c r="V51" i="19"/>
  <c r="G52" i="19"/>
  <c r="I52" i="19"/>
  <c r="K52" i="19"/>
  <c r="M52" i="19"/>
  <c r="O52" i="19"/>
  <c r="Q52" i="19"/>
  <c r="V52" i="19"/>
  <c r="G53" i="19"/>
  <c r="M53" i="19" s="1"/>
  <c r="I53" i="19"/>
  <c r="K53" i="19"/>
  <c r="O53" i="19"/>
  <c r="Q53" i="19"/>
  <c r="V53" i="19"/>
  <c r="G54" i="19"/>
  <c r="M54" i="19" s="1"/>
  <c r="I54" i="19"/>
  <c r="K54" i="19"/>
  <c r="O54" i="19"/>
  <c r="Q54" i="19"/>
  <c r="V54" i="19"/>
  <c r="G55" i="19"/>
  <c r="I55" i="19"/>
  <c r="K55" i="19"/>
  <c r="M55" i="19"/>
  <c r="O55" i="19"/>
  <c r="Q55" i="19"/>
  <c r="V55" i="19"/>
  <c r="G56" i="19"/>
  <c r="I56" i="19"/>
  <c r="K56" i="19"/>
  <c r="M56" i="19"/>
  <c r="O56" i="19"/>
  <c r="Q56" i="19"/>
  <c r="V56" i="19"/>
  <c r="G57" i="19"/>
  <c r="I57" i="19"/>
  <c r="K57" i="19"/>
  <c r="M57" i="19"/>
  <c r="O57" i="19"/>
  <c r="Q57" i="19"/>
  <c r="V57" i="19"/>
  <c r="G58" i="19"/>
  <c r="I58" i="19"/>
  <c r="G59" i="19"/>
  <c r="M59" i="19" s="1"/>
  <c r="I59" i="19"/>
  <c r="K59" i="19"/>
  <c r="K58" i="19" s="1"/>
  <c r="O59" i="19"/>
  <c r="Q59" i="19"/>
  <c r="Q58" i="19" s="1"/>
  <c r="V59" i="19"/>
  <c r="V58" i="19" s="1"/>
  <c r="G60" i="19"/>
  <c r="M60" i="19" s="1"/>
  <c r="I60" i="19"/>
  <c r="K60" i="19"/>
  <c r="O60" i="19"/>
  <c r="O58" i="19" s="1"/>
  <c r="Q60" i="19"/>
  <c r="V60" i="19"/>
  <c r="G61" i="19"/>
  <c r="O61" i="19"/>
  <c r="G62" i="19"/>
  <c r="M62" i="19" s="1"/>
  <c r="M61" i="19" s="1"/>
  <c r="I62" i="19"/>
  <c r="I61" i="19" s="1"/>
  <c r="K62" i="19"/>
  <c r="K61" i="19" s="1"/>
  <c r="O62" i="19"/>
  <c r="Q62" i="19"/>
  <c r="Q61" i="19" s="1"/>
  <c r="V62" i="19"/>
  <c r="G64" i="19"/>
  <c r="I64" i="19"/>
  <c r="K64" i="19"/>
  <c r="M64" i="19"/>
  <c r="O64" i="19"/>
  <c r="Q64" i="19"/>
  <c r="V64" i="19"/>
  <c r="G65" i="19"/>
  <c r="I65" i="19"/>
  <c r="K65" i="19"/>
  <c r="M65" i="19"/>
  <c r="O65" i="19"/>
  <c r="Q65" i="19"/>
  <c r="V65" i="19"/>
  <c r="V61" i="19" s="1"/>
  <c r="G66" i="19"/>
  <c r="K66" i="19"/>
  <c r="G67" i="19"/>
  <c r="M67" i="19" s="1"/>
  <c r="M66" i="19" s="1"/>
  <c r="I67" i="19"/>
  <c r="I66" i="19" s="1"/>
  <c r="K67" i="19"/>
  <c r="O67" i="19"/>
  <c r="O66" i="19" s="1"/>
  <c r="Q67" i="19"/>
  <c r="Q66" i="19" s="1"/>
  <c r="V67" i="19"/>
  <c r="G68" i="19"/>
  <c r="I68" i="19"/>
  <c r="K68" i="19"/>
  <c r="M68" i="19"/>
  <c r="O68" i="19"/>
  <c r="Q68" i="19"/>
  <c r="V68" i="19"/>
  <c r="V66" i="19" s="1"/>
  <c r="G69" i="19"/>
  <c r="K69" i="19"/>
  <c r="M69" i="19"/>
  <c r="Q69" i="19"/>
  <c r="V69" i="19"/>
  <c r="G70" i="19"/>
  <c r="I70" i="19"/>
  <c r="I69" i="19" s="1"/>
  <c r="K70" i="19"/>
  <c r="M70" i="19"/>
  <c r="O70" i="19"/>
  <c r="O69" i="19" s="1"/>
  <c r="Q70" i="19"/>
  <c r="V70" i="19"/>
  <c r="AE72" i="19"/>
  <c r="AF72" i="19"/>
  <c r="G184" i="18"/>
  <c r="Q8" i="18"/>
  <c r="V8" i="18"/>
  <c r="G9" i="18"/>
  <c r="G8" i="18" s="1"/>
  <c r="I9" i="18"/>
  <c r="I8" i="18" s="1"/>
  <c r="K9" i="18"/>
  <c r="K8" i="18" s="1"/>
  <c r="M9" i="18"/>
  <c r="M8" i="18" s="1"/>
  <c r="O9" i="18"/>
  <c r="O8" i="18" s="1"/>
  <c r="Q9" i="18"/>
  <c r="V9" i="18"/>
  <c r="G11" i="18"/>
  <c r="M11" i="18" s="1"/>
  <c r="I11" i="18"/>
  <c r="I10" i="18" s="1"/>
  <c r="K11" i="18"/>
  <c r="K10" i="18" s="1"/>
  <c r="O11" i="18"/>
  <c r="Q11" i="18"/>
  <c r="V11" i="18"/>
  <c r="G13" i="18"/>
  <c r="I13" i="18"/>
  <c r="K13" i="18"/>
  <c r="M13" i="18"/>
  <c r="O13" i="18"/>
  <c r="O10" i="18" s="1"/>
  <c r="Q13" i="18"/>
  <c r="Q10" i="18" s="1"/>
  <c r="V13" i="18"/>
  <c r="V10" i="18" s="1"/>
  <c r="G14" i="18"/>
  <c r="M14" i="18" s="1"/>
  <c r="I14" i="18"/>
  <c r="K14" i="18"/>
  <c r="O14" i="18"/>
  <c r="Q14" i="18"/>
  <c r="V14" i="18"/>
  <c r="G16" i="18"/>
  <c r="I16" i="18"/>
  <c r="K16" i="18"/>
  <c r="M16" i="18"/>
  <c r="O16" i="18"/>
  <c r="Q16" i="18"/>
  <c r="G17" i="18"/>
  <c r="I17" i="18"/>
  <c r="K17" i="18"/>
  <c r="M17" i="18"/>
  <c r="O17" i="18"/>
  <c r="Q17" i="18"/>
  <c r="V17" i="18"/>
  <c r="V16" i="18" s="1"/>
  <c r="G18" i="18"/>
  <c r="I18" i="18"/>
  <c r="K18" i="18"/>
  <c r="M18" i="18"/>
  <c r="G19" i="18"/>
  <c r="I19" i="18"/>
  <c r="K19" i="18"/>
  <c r="M19" i="18"/>
  <c r="O19" i="18"/>
  <c r="O18" i="18" s="1"/>
  <c r="Q19" i="18"/>
  <c r="Q18" i="18" s="1"/>
  <c r="V19" i="18"/>
  <c r="V18" i="18" s="1"/>
  <c r="G20" i="18"/>
  <c r="G21" i="18"/>
  <c r="I21" i="18"/>
  <c r="K21" i="18"/>
  <c r="K20" i="18" s="1"/>
  <c r="M21" i="18"/>
  <c r="M20" i="18" s="1"/>
  <c r="O21" i="18"/>
  <c r="O20" i="18" s="1"/>
  <c r="Q21" i="18"/>
  <c r="Q20" i="18" s="1"/>
  <c r="V21" i="18"/>
  <c r="V20" i="18" s="1"/>
  <c r="G22" i="18"/>
  <c r="I22" i="18"/>
  <c r="K22" i="18"/>
  <c r="M22" i="18"/>
  <c r="O22" i="18"/>
  <c r="Q22" i="18"/>
  <c r="V22" i="18"/>
  <c r="G23" i="18"/>
  <c r="I23" i="18"/>
  <c r="I20" i="18" s="1"/>
  <c r="K23" i="18"/>
  <c r="M23" i="18"/>
  <c r="O23" i="18"/>
  <c r="Q23" i="18"/>
  <c r="V23" i="18"/>
  <c r="G25" i="18"/>
  <c r="M25" i="18" s="1"/>
  <c r="I25" i="18"/>
  <c r="K25" i="18"/>
  <c r="O25" i="18"/>
  <c r="Q25" i="18"/>
  <c r="V25" i="18"/>
  <c r="G27" i="18"/>
  <c r="I27" i="18"/>
  <c r="K27" i="18"/>
  <c r="G28" i="18"/>
  <c r="I28" i="18"/>
  <c r="K28" i="18"/>
  <c r="M28" i="18"/>
  <c r="O28" i="18"/>
  <c r="O27" i="18" s="1"/>
  <c r="Q28" i="18"/>
  <c r="Q27" i="18" s="1"/>
  <c r="V28" i="18"/>
  <c r="V27" i="18" s="1"/>
  <c r="G29" i="18"/>
  <c r="M29" i="18" s="1"/>
  <c r="I29" i="18"/>
  <c r="K29" i="18"/>
  <c r="O29" i="18"/>
  <c r="Q29" i="18"/>
  <c r="V29" i="18"/>
  <c r="G31" i="18"/>
  <c r="I31" i="18"/>
  <c r="K31" i="18"/>
  <c r="M31" i="18"/>
  <c r="O31" i="18"/>
  <c r="Q31" i="18"/>
  <c r="V31" i="18"/>
  <c r="V30" i="18" s="1"/>
  <c r="G32" i="18"/>
  <c r="AF184" i="18" s="1"/>
  <c r="I32" i="18"/>
  <c r="I30" i="18" s="1"/>
  <c r="K32" i="18"/>
  <c r="K30" i="18" s="1"/>
  <c r="O32" i="18"/>
  <c r="Q32" i="18"/>
  <c r="V32" i="18"/>
  <c r="G33" i="18"/>
  <c r="I33" i="18"/>
  <c r="K33" i="18"/>
  <c r="M33" i="18"/>
  <c r="O33" i="18"/>
  <c r="Q33" i="18"/>
  <c r="Q30" i="18" s="1"/>
  <c r="V33" i="18"/>
  <c r="G34" i="18"/>
  <c r="M34" i="18" s="1"/>
  <c r="I34" i="18"/>
  <c r="K34" i="18"/>
  <c r="O34" i="18"/>
  <c r="Q34" i="18"/>
  <c r="V34" i="18"/>
  <c r="G35" i="18"/>
  <c r="I35" i="18"/>
  <c r="K35" i="18"/>
  <c r="M35" i="18"/>
  <c r="O35" i="18"/>
  <c r="Q35" i="18"/>
  <c r="V35" i="18"/>
  <c r="G36" i="18"/>
  <c r="I36" i="18"/>
  <c r="K36" i="18"/>
  <c r="M36" i="18"/>
  <c r="O36" i="18"/>
  <c r="Q36" i="18"/>
  <c r="V36" i="18"/>
  <c r="G37" i="18"/>
  <c r="I37" i="18"/>
  <c r="K37" i="18"/>
  <c r="M37" i="18"/>
  <c r="O37" i="18"/>
  <c r="Q37" i="18"/>
  <c r="V37" i="18"/>
  <c r="G38" i="18"/>
  <c r="M38" i="18" s="1"/>
  <c r="I38" i="18"/>
  <c r="K38" i="18"/>
  <c r="O38" i="18"/>
  <c r="Q38" i="18"/>
  <c r="V38" i="18"/>
  <c r="G39" i="18"/>
  <c r="M39" i="18" s="1"/>
  <c r="I39" i="18"/>
  <c r="K39" i="18"/>
  <c r="O39" i="18"/>
  <c r="Q39" i="18"/>
  <c r="V39" i="18"/>
  <c r="G40" i="18"/>
  <c r="I40" i="18"/>
  <c r="K40" i="18"/>
  <c r="M40" i="18"/>
  <c r="O40" i="18"/>
  <c r="Q40" i="18"/>
  <c r="V40" i="18"/>
  <c r="G41" i="18"/>
  <c r="M41" i="18" s="1"/>
  <c r="I41" i="18"/>
  <c r="K41" i="18"/>
  <c r="O41" i="18"/>
  <c r="Q41" i="18"/>
  <c r="V41" i="18"/>
  <c r="G42" i="18"/>
  <c r="I42" i="18"/>
  <c r="K42" i="18"/>
  <c r="M42" i="18"/>
  <c r="O42" i="18"/>
  <c r="O30" i="18" s="1"/>
  <c r="Q42" i="18"/>
  <c r="V42" i="18"/>
  <c r="G43" i="18"/>
  <c r="I43" i="18"/>
  <c r="K43" i="18"/>
  <c r="M43" i="18"/>
  <c r="O43" i="18"/>
  <c r="Q43" i="18"/>
  <c r="V43" i="18"/>
  <c r="K44" i="18"/>
  <c r="G45" i="18"/>
  <c r="I45" i="18"/>
  <c r="K45" i="18"/>
  <c r="M45" i="18"/>
  <c r="O45" i="18"/>
  <c r="O44" i="18" s="1"/>
  <c r="Q45" i="18"/>
  <c r="Q44" i="18" s="1"/>
  <c r="V45" i="18"/>
  <c r="V44" i="18" s="1"/>
  <c r="G47" i="18"/>
  <c r="M47" i="18" s="1"/>
  <c r="M44" i="18" s="1"/>
  <c r="I47" i="18"/>
  <c r="K47" i="18"/>
  <c r="O47" i="18"/>
  <c r="Q47" i="18"/>
  <c r="V47" i="18"/>
  <c r="G49" i="18"/>
  <c r="I49" i="18"/>
  <c r="K49" i="18"/>
  <c r="M49" i="18"/>
  <c r="O49" i="18"/>
  <c r="Q49" i="18"/>
  <c r="V49" i="18"/>
  <c r="G50" i="18"/>
  <c r="I50" i="18"/>
  <c r="K50" i="18"/>
  <c r="M50" i="18"/>
  <c r="O50" i="18"/>
  <c r="Q50" i="18"/>
  <c r="V50" i="18"/>
  <c r="G51" i="18"/>
  <c r="I51" i="18"/>
  <c r="I44" i="18" s="1"/>
  <c r="K51" i="18"/>
  <c r="M51" i="18"/>
  <c r="O51" i="18"/>
  <c r="Q51" i="18"/>
  <c r="V51" i="18"/>
  <c r="G52" i="18"/>
  <c r="M52" i="18" s="1"/>
  <c r="I52" i="18"/>
  <c r="K52" i="18"/>
  <c r="O52" i="18"/>
  <c r="Q52" i="18"/>
  <c r="V52" i="18"/>
  <c r="I53" i="18"/>
  <c r="G54" i="18"/>
  <c r="I54" i="18"/>
  <c r="K54" i="18"/>
  <c r="M54" i="18"/>
  <c r="O54" i="18"/>
  <c r="O53" i="18" s="1"/>
  <c r="Q54" i="18"/>
  <c r="Q53" i="18" s="1"/>
  <c r="V54" i="18"/>
  <c r="V53" i="18" s="1"/>
  <c r="G55" i="18"/>
  <c r="M55" i="18" s="1"/>
  <c r="I55" i="18"/>
  <c r="K55" i="18"/>
  <c r="O55" i="18"/>
  <c r="Q55" i="18"/>
  <c r="V55" i="18"/>
  <c r="G56" i="18"/>
  <c r="I56" i="18"/>
  <c r="K56" i="18"/>
  <c r="K53" i="18" s="1"/>
  <c r="M56" i="18"/>
  <c r="O56" i="18"/>
  <c r="Q56" i="18"/>
  <c r="V56" i="18"/>
  <c r="G57" i="18"/>
  <c r="I57" i="18"/>
  <c r="K57" i="18"/>
  <c r="M57" i="18"/>
  <c r="O57" i="18"/>
  <c r="Q57" i="18"/>
  <c r="V57" i="18"/>
  <c r="G59" i="18"/>
  <c r="M59" i="18" s="1"/>
  <c r="I59" i="18"/>
  <c r="K59" i="18"/>
  <c r="O59" i="18"/>
  <c r="Q59" i="18"/>
  <c r="V59" i="18"/>
  <c r="G62" i="18"/>
  <c r="I62" i="18"/>
  <c r="K62" i="18"/>
  <c r="M62" i="18"/>
  <c r="O62" i="18"/>
  <c r="Q62" i="18"/>
  <c r="V62" i="18"/>
  <c r="G64" i="18"/>
  <c r="M64" i="18" s="1"/>
  <c r="I64" i="18"/>
  <c r="K64" i="18"/>
  <c r="O64" i="18"/>
  <c r="Q64" i="18"/>
  <c r="V64" i="18"/>
  <c r="G65" i="18"/>
  <c r="I65" i="18"/>
  <c r="K65" i="18"/>
  <c r="M65" i="18"/>
  <c r="O65" i="18"/>
  <c r="Q65" i="18"/>
  <c r="V65" i="18"/>
  <c r="G66" i="18"/>
  <c r="I66" i="18"/>
  <c r="K66" i="18"/>
  <c r="M66" i="18"/>
  <c r="O66" i="18"/>
  <c r="Q66" i="18"/>
  <c r="V66" i="18"/>
  <c r="G67" i="18"/>
  <c r="I67" i="18"/>
  <c r="K67" i="18"/>
  <c r="M67" i="18"/>
  <c r="O67" i="18"/>
  <c r="Q67" i="18"/>
  <c r="V67" i="18"/>
  <c r="G68" i="18"/>
  <c r="M68" i="18" s="1"/>
  <c r="I68" i="18"/>
  <c r="K68" i="18"/>
  <c r="O68" i="18"/>
  <c r="Q68" i="18"/>
  <c r="V68" i="18"/>
  <c r="G70" i="18"/>
  <c r="I70" i="18"/>
  <c r="K70" i="18"/>
  <c r="M70" i="18"/>
  <c r="O70" i="18"/>
  <c r="O69" i="18" s="1"/>
  <c r="Q70" i="18"/>
  <c r="Q69" i="18" s="1"/>
  <c r="V70" i="18"/>
  <c r="V69" i="18" s="1"/>
  <c r="G71" i="18"/>
  <c r="M71" i="18" s="1"/>
  <c r="I71" i="18"/>
  <c r="K71" i="18"/>
  <c r="O71" i="18"/>
  <c r="Q71" i="18"/>
  <c r="V71" i="18"/>
  <c r="G72" i="18"/>
  <c r="I72" i="18"/>
  <c r="K72" i="18"/>
  <c r="K69" i="18" s="1"/>
  <c r="M72" i="18"/>
  <c r="O72" i="18"/>
  <c r="Q72" i="18"/>
  <c r="V72" i="18"/>
  <c r="G73" i="18"/>
  <c r="I73" i="18"/>
  <c r="K73" i="18"/>
  <c r="M73" i="18"/>
  <c r="O73" i="18"/>
  <c r="Q73" i="18"/>
  <c r="V73" i="18"/>
  <c r="G74" i="18"/>
  <c r="M74" i="18" s="1"/>
  <c r="I74" i="18"/>
  <c r="K74" i="18"/>
  <c r="O74" i="18"/>
  <c r="Q74" i="18"/>
  <c r="V74" i="18"/>
  <c r="G75" i="18"/>
  <c r="I75" i="18"/>
  <c r="K75" i="18"/>
  <c r="M75" i="18"/>
  <c r="O75" i="18"/>
  <c r="Q75" i="18"/>
  <c r="V75" i="18"/>
  <c r="G76" i="18"/>
  <c r="M76" i="18" s="1"/>
  <c r="I76" i="18"/>
  <c r="K76" i="18"/>
  <c r="O76" i="18"/>
  <c r="Q76" i="18"/>
  <c r="V76" i="18"/>
  <c r="G77" i="18"/>
  <c r="I77" i="18"/>
  <c r="K77" i="18"/>
  <c r="M77" i="18"/>
  <c r="O77" i="18"/>
  <c r="Q77" i="18"/>
  <c r="V77" i="18"/>
  <c r="G78" i="18"/>
  <c r="I78" i="18"/>
  <c r="K78" i="18"/>
  <c r="M78" i="18"/>
  <c r="O78" i="18"/>
  <c r="Q78" i="18"/>
  <c r="V78" i="18"/>
  <c r="G79" i="18"/>
  <c r="I79" i="18"/>
  <c r="K79" i="18"/>
  <c r="M79" i="18"/>
  <c r="O79" i="18"/>
  <c r="Q79" i="18"/>
  <c r="V79" i="18"/>
  <c r="G80" i="18"/>
  <c r="M80" i="18" s="1"/>
  <c r="I80" i="18"/>
  <c r="K80" i="18"/>
  <c r="O80" i="18"/>
  <c r="Q80" i="18"/>
  <c r="V80" i="18"/>
  <c r="G81" i="18"/>
  <c r="M81" i="18" s="1"/>
  <c r="I81" i="18"/>
  <c r="I69" i="18" s="1"/>
  <c r="K81" i="18"/>
  <c r="O81" i="18"/>
  <c r="Q81" i="18"/>
  <c r="V81" i="18"/>
  <c r="G82" i="18"/>
  <c r="I82" i="18"/>
  <c r="K82" i="18"/>
  <c r="M82" i="18"/>
  <c r="O82" i="18"/>
  <c r="Q82" i="18"/>
  <c r="V82" i="18"/>
  <c r="G83" i="18"/>
  <c r="M83" i="18" s="1"/>
  <c r="I83" i="18"/>
  <c r="K83" i="18"/>
  <c r="O83" i="18"/>
  <c r="Q83" i="18"/>
  <c r="V83" i="18"/>
  <c r="G84" i="18"/>
  <c r="I84" i="18"/>
  <c r="K84" i="18"/>
  <c r="M84" i="18"/>
  <c r="O84" i="18"/>
  <c r="Q84" i="18"/>
  <c r="V84" i="18"/>
  <c r="G85" i="18"/>
  <c r="I85" i="18"/>
  <c r="K85" i="18"/>
  <c r="M85" i="18"/>
  <c r="O85" i="18"/>
  <c r="Q85" i="18"/>
  <c r="V85" i="18"/>
  <c r="G86" i="18"/>
  <c r="M86" i="18" s="1"/>
  <c r="I86" i="18"/>
  <c r="K86" i="18"/>
  <c r="O86" i="18"/>
  <c r="Q86" i="18"/>
  <c r="V86" i="18"/>
  <c r="G87" i="18"/>
  <c r="I87" i="18"/>
  <c r="K87" i="18"/>
  <c r="M87" i="18"/>
  <c r="O87" i="18"/>
  <c r="Q87" i="18"/>
  <c r="V87" i="18"/>
  <c r="G88" i="18"/>
  <c r="M88" i="18" s="1"/>
  <c r="I88" i="18"/>
  <c r="K88" i="18"/>
  <c r="O88" i="18"/>
  <c r="Q88" i="18"/>
  <c r="V88" i="18"/>
  <c r="G89" i="18"/>
  <c r="I89" i="18"/>
  <c r="K89" i="18"/>
  <c r="M89" i="18"/>
  <c r="O89" i="18"/>
  <c r="Q89" i="18"/>
  <c r="V89" i="18"/>
  <c r="G90" i="18"/>
  <c r="I90" i="18"/>
  <c r="K90" i="18"/>
  <c r="M90" i="18"/>
  <c r="O90" i="18"/>
  <c r="Q90" i="18"/>
  <c r="V90" i="18"/>
  <c r="G92" i="18"/>
  <c r="M92" i="18" s="1"/>
  <c r="I92" i="18"/>
  <c r="K92" i="18"/>
  <c r="O92" i="18"/>
  <c r="O91" i="18" s="1"/>
  <c r="Q92" i="18"/>
  <c r="Q91" i="18" s="1"/>
  <c r="V92" i="18"/>
  <c r="V91" i="18" s="1"/>
  <c r="G93" i="18"/>
  <c r="M93" i="18" s="1"/>
  <c r="I93" i="18"/>
  <c r="I91" i="18" s="1"/>
  <c r="K93" i="18"/>
  <c r="O93" i="18"/>
  <c r="Q93" i="18"/>
  <c r="V93" i="18"/>
  <c r="G94" i="18"/>
  <c r="I94" i="18"/>
  <c r="K94" i="18"/>
  <c r="M94" i="18"/>
  <c r="O94" i="18"/>
  <c r="Q94" i="18"/>
  <c r="V94" i="18"/>
  <c r="G95" i="18"/>
  <c r="M95" i="18" s="1"/>
  <c r="I95" i="18"/>
  <c r="K95" i="18"/>
  <c r="O95" i="18"/>
  <c r="Q95" i="18"/>
  <c r="V95" i="18"/>
  <c r="G96" i="18"/>
  <c r="I96" i="18"/>
  <c r="K96" i="18"/>
  <c r="M96" i="18"/>
  <c r="O96" i="18"/>
  <c r="Q96" i="18"/>
  <c r="V96" i="18"/>
  <c r="G97" i="18"/>
  <c r="I97" i="18"/>
  <c r="K97" i="18"/>
  <c r="M97" i="18"/>
  <c r="O97" i="18"/>
  <c r="Q97" i="18"/>
  <c r="V97" i="18"/>
  <c r="G98" i="18"/>
  <c r="M98" i="18" s="1"/>
  <c r="I98" i="18"/>
  <c r="K98" i="18"/>
  <c r="K91" i="18" s="1"/>
  <c r="O98" i="18"/>
  <c r="Q98" i="18"/>
  <c r="V98" i="18"/>
  <c r="G99" i="18"/>
  <c r="I99" i="18"/>
  <c r="K99" i="18"/>
  <c r="M99" i="18"/>
  <c r="O99" i="18"/>
  <c r="Q99" i="18"/>
  <c r="V99" i="18"/>
  <c r="G100" i="18"/>
  <c r="M100" i="18" s="1"/>
  <c r="I100" i="18"/>
  <c r="K100" i="18"/>
  <c r="O100" i="18"/>
  <c r="Q100" i="18"/>
  <c r="V100" i="18"/>
  <c r="G101" i="18"/>
  <c r="I101" i="18"/>
  <c r="K101" i="18"/>
  <c r="M101" i="18"/>
  <c r="O101" i="18"/>
  <c r="Q101" i="18"/>
  <c r="V101" i="18"/>
  <c r="G102" i="18"/>
  <c r="I102" i="18"/>
  <c r="K102" i="18"/>
  <c r="M102" i="18"/>
  <c r="O102" i="18"/>
  <c r="Q102" i="18"/>
  <c r="V102" i="18"/>
  <c r="G103" i="18"/>
  <c r="I103" i="18"/>
  <c r="K103" i="18"/>
  <c r="M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I106" i="18"/>
  <c r="K106" i="18"/>
  <c r="M106" i="18"/>
  <c r="O106" i="18"/>
  <c r="Q106" i="18"/>
  <c r="V106" i="18"/>
  <c r="G107" i="18"/>
  <c r="M107" i="18" s="1"/>
  <c r="I107" i="18"/>
  <c r="K107" i="18"/>
  <c r="O107" i="18"/>
  <c r="Q107" i="18"/>
  <c r="V107" i="18"/>
  <c r="G108" i="18"/>
  <c r="I108" i="18"/>
  <c r="K108" i="18"/>
  <c r="M108" i="18"/>
  <c r="O108" i="18"/>
  <c r="Q108" i="18"/>
  <c r="V108" i="18"/>
  <c r="G109" i="18"/>
  <c r="I109" i="18"/>
  <c r="K109" i="18"/>
  <c r="M109" i="18"/>
  <c r="O109" i="18"/>
  <c r="Q109" i="18"/>
  <c r="V109" i="18"/>
  <c r="G110" i="18"/>
  <c r="M110" i="18" s="1"/>
  <c r="I110" i="18"/>
  <c r="K110" i="18"/>
  <c r="O110" i="18"/>
  <c r="Q110" i="18"/>
  <c r="V110" i="18"/>
  <c r="G112" i="18"/>
  <c r="M112" i="18" s="1"/>
  <c r="I112" i="18"/>
  <c r="I111" i="18" s="1"/>
  <c r="K112" i="18"/>
  <c r="O112" i="18"/>
  <c r="Q112" i="18"/>
  <c r="V112" i="18"/>
  <c r="G114" i="18"/>
  <c r="I114" i="18"/>
  <c r="K114" i="18"/>
  <c r="K111" i="18" s="1"/>
  <c r="M114" i="18"/>
  <c r="O114" i="18"/>
  <c r="O111" i="18" s="1"/>
  <c r="Q114" i="18"/>
  <c r="Q111" i="18" s="1"/>
  <c r="V114" i="18"/>
  <c r="G116" i="18"/>
  <c r="I116" i="18"/>
  <c r="K116" i="18"/>
  <c r="M116" i="18"/>
  <c r="O116" i="18"/>
  <c r="Q116" i="18"/>
  <c r="V116" i="18"/>
  <c r="G118" i="18"/>
  <c r="I118" i="18"/>
  <c r="K118" i="18"/>
  <c r="M118" i="18"/>
  <c r="O118" i="18"/>
  <c r="Q118" i="18"/>
  <c r="V118" i="18"/>
  <c r="G119" i="18"/>
  <c r="M119" i="18" s="1"/>
  <c r="I119" i="18"/>
  <c r="K119" i="18"/>
  <c r="O119" i="18"/>
  <c r="Q119" i="18"/>
  <c r="V119" i="18"/>
  <c r="G120" i="18"/>
  <c r="M120" i="18" s="1"/>
  <c r="I120" i="18"/>
  <c r="K120" i="18"/>
  <c r="O120" i="18"/>
  <c r="Q120" i="18"/>
  <c r="V120" i="18"/>
  <c r="G121" i="18"/>
  <c r="I121" i="18"/>
  <c r="K121" i="18"/>
  <c r="M121" i="18"/>
  <c r="O121" i="18"/>
  <c r="Q121" i="18"/>
  <c r="V121" i="18"/>
  <c r="V111" i="18" s="1"/>
  <c r="G123" i="18"/>
  <c r="M123" i="18" s="1"/>
  <c r="I123" i="18"/>
  <c r="K123" i="18"/>
  <c r="O123" i="18"/>
  <c r="Q123" i="18"/>
  <c r="V123" i="18"/>
  <c r="G125" i="18"/>
  <c r="I125" i="18"/>
  <c r="K125" i="18"/>
  <c r="M125" i="18"/>
  <c r="O125" i="18"/>
  <c r="Q125" i="18"/>
  <c r="V125" i="18"/>
  <c r="G126" i="18"/>
  <c r="I126" i="18"/>
  <c r="K126" i="18"/>
  <c r="M126" i="18"/>
  <c r="O126" i="18"/>
  <c r="Q126" i="18"/>
  <c r="V126" i="18"/>
  <c r="G127" i="18"/>
  <c r="M127" i="18" s="1"/>
  <c r="I127" i="18"/>
  <c r="K127" i="18"/>
  <c r="O127" i="18"/>
  <c r="Q127" i="18"/>
  <c r="V127" i="18"/>
  <c r="G128" i="18"/>
  <c r="I128" i="18"/>
  <c r="K128" i="18"/>
  <c r="M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I130" i="18"/>
  <c r="K130" i="18"/>
  <c r="M130" i="18"/>
  <c r="O130" i="18"/>
  <c r="Q130" i="18"/>
  <c r="V130" i="18"/>
  <c r="G132" i="18"/>
  <c r="G131" i="18" s="1"/>
  <c r="I132" i="18"/>
  <c r="I131" i="18" s="1"/>
  <c r="K132" i="18"/>
  <c r="K131" i="18" s="1"/>
  <c r="M132" i="18"/>
  <c r="O132" i="18"/>
  <c r="O131" i="18" s="1"/>
  <c r="Q132" i="18"/>
  <c r="V132" i="18"/>
  <c r="G133" i="18"/>
  <c r="M133" i="18" s="1"/>
  <c r="I133" i="18"/>
  <c r="K133" i="18"/>
  <c r="O133" i="18"/>
  <c r="Q133" i="18"/>
  <c r="Q131" i="18" s="1"/>
  <c r="V133" i="18"/>
  <c r="V131" i="18" s="1"/>
  <c r="G134" i="18"/>
  <c r="M134" i="18" s="1"/>
  <c r="I134" i="18"/>
  <c r="K134" i="18"/>
  <c r="O134" i="18"/>
  <c r="Q134" i="18"/>
  <c r="V134" i="18"/>
  <c r="G135" i="18"/>
  <c r="I135" i="18"/>
  <c r="K135" i="18"/>
  <c r="M135" i="18"/>
  <c r="O135" i="18"/>
  <c r="Q135" i="18"/>
  <c r="V135" i="18"/>
  <c r="G136" i="18"/>
  <c r="M136" i="18" s="1"/>
  <c r="I136" i="18"/>
  <c r="K136" i="18"/>
  <c r="O136" i="18"/>
  <c r="Q136" i="18"/>
  <c r="V136" i="18"/>
  <c r="G137" i="18"/>
  <c r="I137" i="18"/>
  <c r="K137" i="18"/>
  <c r="M137" i="18"/>
  <c r="O137" i="18"/>
  <c r="Q137" i="18"/>
  <c r="V137" i="18"/>
  <c r="G138" i="18"/>
  <c r="I138" i="18"/>
  <c r="K138" i="18"/>
  <c r="M138" i="18"/>
  <c r="O138" i="18"/>
  <c r="Q138" i="18"/>
  <c r="V138" i="18"/>
  <c r="G139" i="18"/>
  <c r="M139" i="18" s="1"/>
  <c r="I139" i="18"/>
  <c r="K139" i="18"/>
  <c r="O139" i="18"/>
  <c r="Q139" i="18"/>
  <c r="V139" i="18"/>
  <c r="G140" i="18"/>
  <c r="I140" i="18"/>
  <c r="K140" i="18"/>
  <c r="M140" i="18"/>
  <c r="O140" i="18"/>
  <c r="Q140" i="18"/>
  <c r="V140" i="18"/>
  <c r="G141" i="18"/>
  <c r="M141" i="18" s="1"/>
  <c r="I141" i="18"/>
  <c r="K141" i="18"/>
  <c r="O141" i="18"/>
  <c r="Q141" i="18"/>
  <c r="V141" i="18"/>
  <c r="G142" i="18"/>
  <c r="I142" i="18"/>
  <c r="K142" i="18"/>
  <c r="M142" i="18"/>
  <c r="O142" i="18"/>
  <c r="Q142" i="18"/>
  <c r="V142" i="18"/>
  <c r="G143" i="18"/>
  <c r="I143" i="18"/>
  <c r="K143" i="18"/>
  <c r="M143" i="18"/>
  <c r="O143" i="18"/>
  <c r="Q143" i="18"/>
  <c r="V143" i="18"/>
  <c r="G144" i="18"/>
  <c r="I144" i="18"/>
  <c r="K144" i="18"/>
  <c r="M144" i="18"/>
  <c r="O144" i="18"/>
  <c r="Q144" i="18"/>
  <c r="V144" i="18"/>
  <c r="G145" i="18"/>
  <c r="M145" i="18" s="1"/>
  <c r="I145" i="18"/>
  <c r="K145" i="18"/>
  <c r="O145" i="18"/>
  <c r="Q145" i="18"/>
  <c r="V145" i="18"/>
  <c r="G146" i="18"/>
  <c r="M146" i="18" s="1"/>
  <c r="I146" i="18"/>
  <c r="K146" i="18"/>
  <c r="O146" i="18"/>
  <c r="Q146" i="18"/>
  <c r="V146" i="18"/>
  <c r="G147" i="18"/>
  <c r="I147" i="18"/>
  <c r="K147" i="18"/>
  <c r="M147" i="18"/>
  <c r="O147" i="18"/>
  <c r="Q147" i="18"/>
  <c r="V147" i="18"/>
  <c r="G148" i="18"/>
  <c r="M148" i="18" s="1"/>
  <c r="I148" i="18"/>
  <c r="K148" i="18"/>
  <c r="O148" i="18"/>
  <c r="Q148" i="18"/>
  <c r="V148" i="18"/>
  <c r="G149" i="18"/>
  <c r="I149" i="18"/>
  <c r="K149" i="18"/>
  <c r="M149" i="18"/>
  <c r="O149" i="18"/>
  <c r="Q149" i="18"/>
  <c r="V149" i="18"/>
  <c r="G150" i="18"/>
  <c r="I150" i="18"/>
  <c r="K150" i="18"/>
  <c r="M150" i="18"/>
  <c r="O150" i="18"/>
  <c r="Q150" i="18"/>
  <c r="V150" i="18"/>
  <c r="G151" i="18"/>
  <c r="M151" i="18" s="1"/>
  <c r="I151" i="18"/>
  <c r="K151" i="18"/>
  <c r="O151" i="18"/>
  <c r="Q151" i="18"/>
  <c r="V151" i="18"/>
  <c r="G152" i="18"/>
  <c r="I152" i="18"/>
  <c r="K152" i="18"/>
  <c r="M152" i="18"/>
  <c r="O152" i="18"/>
  <c r="Q152" i="18"/>
  <c r="V152" i="18"/>
  <c r="G153" i="18"/>
  <c r="M153" i="18" s="1"/>
  <c r="I153" i="18"/>
  <c r="K153" i="18"/>
  <c r="O153" i="18"/>
  <c r="Q153" i="18"/>
  <c r="V153" i="18"/>
  <c r="O154" i="18"/>
  <c r="Q154" i="18"/>
  <c r="G155" i="18"/>
  <c r="I155" i="18"/>
  <c r="K155" i="18"/>
  <c r="M155" i="18"/>
  <c r="O155" i="18"/>
  <c r="Q155" i="18"/>
  <c r="V155" i="18"/>
  <c r="V154" i="18" s="1"/>
  <c r="G156" i="18"/>
  <c r="G154" i="18" s="1"/>
  <c r="I156" i="18"/>
  <c r="I154" i="18" s="1"/>
  <c r="K156" i="18"/>
  <c r="K154" i="18" s="1"/>
  <c r="M156" i="18"/>
  <c r="M154" i="18" s="1"/>
  <c r="O156" i="18"/>
  <c r="Q156" i="18"/>
  <c r="V156" i="18"/>
  <c r="G158" i="18"/>
  <c r="M158" i="18" s="1"/>
  <c r="I158" i="18"/>
  <c r="I157" i="18" s="1"/>
  <c r="K158" i="18"/>
  <c r="K157" i="18" s="1"/>
  <c r="O158" i="18"/>
  <c r="Q158" i="18"/>
  <c r="V158" i="18"/>
  <c r="G159" i="18"/>
  <c r="I159" i="18"/>
  <c r="K159" i="18"/>
  <c r="M159" i="18"/>
  <c r="O159" i="18"/>
  <c r="O157" i="18" s="1"/>
  <c r="Q159" i="18"/>
  <c r="Q157" i="18" s="1"/>
  <c r="V159" i="18"/>
  <c r="V157" i="18" s="1"/>
  <c r="G160" i="18"/>
  <c r="M160" i="18" s="1"/>
  <c r="I160" i="18"/>
  <c r="K160" i="18"/>
  <c r="O160" i="18"/>
  <c r="Q160" i="18"/>
  <c r="V160" i="18"/>
  <c r="O161" i="18"/>
  <c r="G162" i="18"/>
  <c r="I162" i="18"/>
  <c r="K162" i="18"/>
  <c r="M162" i="18"/>
  <c r="O162" i="18"/>
  <c r="Q162" i="18"/>
  <c r="Q161" i="18" s="1"/>
  <c r="V162" i="18"/>
  <c r="V161" i="18" s="1"/>
  <c r="G164" i="18"/>
  <c r="G161" i="18" s="1"/>
  <c r="I164" i="18"/>
  <c r="I161" i="18" s="1"/>
  <c r="K164" i="18"/>
  <c r="K161" i="18" s="1"/>
  <c r="O164" i="18"/>
  <c r="Q164" i="18"/>
  <c r="V164" i="18"/>
  <c r="G165" i="18"/>
  <c r="I165" i="18"/>
  <c r="K165" i="18"/>
  <c r="M165" i="18"/>
  <c r="O165" i="18"/>
  <c r="Q165" i="18"/>
  <c r="V165" i="18"/>
  <c r="G166" i="18"/>
  <c r="G167" i="18"/>
  <c r="I167" i="18"/>
  <c r="I166" i="18" s="1"/>
  <c r="K167" i="18"/>
  <c r="K166" i="18" s="1"/>
  <c r="M167" i="18"/>
  <c r="M166" i="18" s="1"/>
  <c r="O167" i="18"/>
  <c r="O166" i="18" s="1"/>
  <c r="Q167" i="18"/>
  <c r="Q166" i="18" s="1"/>
  <c r="V167" i="18"/>
  <c r="V166" i="18" s="1"/>
  <c r="G169" i="18"/>
  <c r="G168" i="18" s="1"/>
  <c r="I169" i="18"/>
  <c r="I168" i="18" s="1"/>
  <c r="K169" i="18"/>
  <c r="K168" i="18" s="1"/>
  <c r="M169" i="18"/>
  <c r="M168" i="18" s="1"/>
  <c r="O169" i="18"/>
  <c r="O168" i="18" s="1"/>
  <c r="Q169" i="18"/>
  <c r="V169" i="18"/>
  <c r="G171" i="18"/>
  <c r="M171" i="18" s="1"/>
  <c r="I171" i="18"/>
  <c r="K171" i="18"/>
  <c r="O171" i="18"/>
  <c r="Q171" i="18"/>
  <c r="Q168" i="18" s="1"/>
  <c r="V171" i="18"/>
  <c r="V168" i="18" s="1"/>
  <c r="G173" i="18"/>
  <c r="M173" i="18" s="1"/>
  <c r="I173" i="18"/>
  <c r="K173" i="18"/>
  <c r="O173" i="18"/>
  <c r="Q173" i="18"/>
  <c r="V173" i="18"/>
  <c r="Q174" i="18"/>
  <c r="V174" i="18"/>
  <c r="G175" i="18"/>
  <c r="M175" i="18" s="1"/>
  <c r="M174" i="18" s="1"/>
  <c r="I175" i="18"/>
  <c r="K175" i="18"/>
  <c r="O175" i="18"/>
  <c r="Q175" i="18"/>
  <c r="V175" i="18"/>
  <c r="G176" i="18"/>
  <c r="G174" i="18" s="1"/>
  <c r="I176" i="18"/>
  <c r="I174" i="18" s="1"/>
  <c r="K176" i="18"/>
  <c r="K174" i="18" s="1"/>
  <c r="M176" i="18"/>
  <c r="O176" i="18"/>
  <c r="O174" i="18" s="1"/>
  <c r="Q176" i="18"/>
  <c r="V176" i="18"/>
  <c r="G177" i="18"/>
  <c r="I177" i="18"/>
  <c r="K177" i="18"/>
  <c r="M177" i="18"/>
  <c r="O177" i="18"/>
  <c r="Q177" i="18"/>
  <c r="V177" i="18"/>
  <c r="G179" i="18"/>
  <c r="M179" i="18" s="1"/>
  <c r="I179" i="18"/>
  <c r="K179" i="18"/>
  <c r="O179" i="18"/>
  <c r="Q179" i="18"/>
  <c r="V179" i="18"/>
  <c r="G180" i="18"/>
  <c r="I180" i="18"/>
  <c r="K180" i="18"/>
  <c r="M180" i="18"/>
  <c r="O180" i="18"/>
  <c r="Q180" i="18"/>
  <c r="V180" i="18"/>
  <c r="G181" i="18"/>
  <c r="G182" i="18"/>
  <c r="I182" i="18"/>
  <c r="I181" i="18" s="1"/>
  <c r="K182" i="18"/>
  <c r="K181" i="18" s="1"/>
  <c r="M182" i="18"/>
  <c r="M181" i="18" s="1"/>
  <c r="O182" i="18"/>
  <c r="O181" i="18" s="1"/>
  <c r="Q182" i="18"/>
  <c r="Q181" i="18" s="1"/>
  <c r="V182" i="18"/>
  <c r="V181" i="18" s="1"/>
  <c r="AE184" i="18"/>
  <c r="G38" i="17"/>
  <c r="G9" i="17"/>
  <c r="G8" i="17" s="1"/>
  <c r="I9" i="17"/>
  <c r="I8" i="17" s="1"/>
  <c r="K9" i="17"/>
  <c r="K8" i="17" s="1"/>
  <c r="M9" i="17"/>
  <c r="O9" i="17"/>
  <c r="O8" i="17" s="1"/>
  <c r="Q9" i="17"/>
  <c r="V9" i="17"/>
  <c r="G11" i="17"/>
  <c r="I11" i="17"/>
  <c r="K11" i="17"/>
  <c r="M11" i="17"/>
  <c r="O11" i="17"/>
  <c r="Q11" i="17"/>
  <c r="Q8" i="17" s="1"/>
  <c r="V11" i="17"/>
  <c r="V8" i="17" s="1"/>
  <c r="G12" i="17"/>
  <c r="M12" i="17" s="1"/>
  <c r="I12" i="17"/>
  <c r="K12" i="17"/>
  <c r="O12" i="17"/>
  <c r="Q12" i="17"/>
  <c r="V12" i="17"/>
  <c r="G13" i="17"/>
  <c r="I13" i="17"/>
  <c r="K13" i="17"/>
  <c r="M13" i="17"/>
  <c r="O13" i="17"/>
  <c r="Q13" i="17"/>
  <c r="V13" i="17"/>
  <c r="G14" i="17"/>
  <c r="M14" i="17" s="1"/>
  <c r="I14" i="17"/>
  <c r="K14" i="17"/>
  <c r="O14" i="17"/>
  <c r="Q14" i="17"/>
  <c r="V14" i="17"/>
  <c r="G15" i="17"/>
  <c r="I15" i="17"/>
  <c r="K15" i="17"/>
  <c r="M15" i="17"/>
  <c r="O15" i="17"/>
  <c r="Q15" i="17"/>
  <c r="V15" i="17"/>
  <c r="G16" i="17"/>
  <c r="I16" i="17"/>
  <c r="K16" i="17"/>
  <c r="M16" i="17"/>
  <c r="O16" i="17"/>
  <c r="Q16" i="17"/>
  <c r="V16" i="17"/>
  <c r="G17" i="17"/>
  <c r="M17" i="17" s="1"/>
  <c r="I17" i="17"/>
  <c r="K17" i="17"/>
  <c r="O17" i="17"/>
  <c r="Q17" i="17"/>
  <c r="V17" i="17"/>
  <c r="G18" i="17"/>
  <c r="I18" i="17"/>
  <c r="K18" i="17"/>
  <c r="M18" i="17"/>
  <c r="O18" i="17"/>
  <c r="Q18" i="17"/>
  <c r="V18" i="17"/>
  <c r="G19" i="17"/>
  <c r="M19" i="17" s="1"/>
  <c r="I19" i="17"/>
  <c r="K19" i="17"/>
  <c r="O19" i="17"/>
  <c r="Q19" i="17"/>
  <c r="V19" i="17"/>
  <c r="G20" i="17"/>
  <c r="I20" i="17"/>
  <c r="K20" i="17"/>
  <c r="M20" i="17"/>
  <c r="O20" i="17"/>
  <c r="Q20" i="17"/>
  <c r="V20" i="17"/>
  <c r="G21" i="17"/>
  <c r="I21" i="17"/>
  <c r="K21" i="17"/>
  <c r="M21" i="17"/>
  <c r="O21" i="17"/>
  <c r="Q21" i="17"/>
  <c r="V21" i="17"/>
  <c r="G22" i="17"/>
  <c r="I22" i="17"/>
  <c r="K22" i="17"/>
  <c r="M22" i="17"/>
  <c r="O22" i="17"/>
  <c r="Q22" i="17"/>
  <c r="V22" i="17"/>
  <c r="G23" i="17"/>
  <c r="I23" i="17"/>
  <c r="K23" i="17"/>
  <c r="M23" i="17"/>
  <c r="O23" i="17"/>
  <c r="Q23" i="17"/>
  <c r="V23" i="17"/>
  <c r="G24" i="17"/>
  <c r="M24" i="17" s="1"/>
  <c r="I24" i="17"/>
  <c r="K24" i="17"/>
  <c r="O24" i="17"/>
  <c r="Q24" i="17"/>
  <c r="V24" i="17"/>
  <c r="G25" i="17"/>
  <c r="I25" i="17"/>
  <c r="K25" i="17"/>
  <c r="M25" i="17"/>
  <c r="O25" i="17"/>
  <c r="Q25" i="17"/>
  <c r="V25" i="17"/>
  <c r="G26" i="17"/>
  <c r="M26" i="17" s="1"/>
  <c r="I26" i="17"/>
  <c r="K26" i="17"/>
  <c r="O26" i="17"/>
  <c r="Q26" i="17"/>
  <c r="V26" i="17"/>
  <c r="G27" i="17"/>
  <c r="O27" i="17"/>
  <c r="G28" i="17"/>
  <c r="I28" i="17"/>
  <c r="K28" i="17"/>
  <c r="M28" i="17"/>
  <c r="O28" i="17"/>
  <c r="Q28" i="17"/>
  <c r="Q27" i="17" s="1"/>
  <c r="V28" i="17"/>
  <c r="V27" i="17" s="1"/>
  <c r="G29" i="17"/>
  <c r="M29" i="17" s="1"/>
  <c r="M27" i="17" s="1"/>
  <c r="I29" i="17"/>
  <c r="I27" i="17" s="1"/>
  <c r="K29" i="17"/>
  <c r="K27" i="17" s="1"/>
  <c r="O29" i="17"/>
  <c r="Q29" i="17"/>
  <c r="V29" i="17"/>
  <c r="K30" i="17"/>
  <c r="O30" i="17"/>
  <c r="Q30" i="17"/>
  <c r="V30" i="17"/>
  <c r="G31" i="17"/>
  <c r="M31" i="17" s="1"/>
  <c r="M30" i="17" s="1"/>
  <c r="I31" i="17"/>
  <c r="I30" i="17" s="1"/>
  <c r="K31" i="17"/>
  <c r="O31" i="17"/>
  <c r="Q31" i="17"/>
  <c r="V31" i="17"/>
  <c r="Q32" i="17"/>
  <c r="G33" i="17"/>
  <c r="I33" i="17"/>
  <c r="K33" i="17"/>
  <c r="M33" i="17"/>
  <c r="O33" i="17"/>
  <c r="Q33" i="17"/>
  <c r="V33" i="17"/>
  <c r="V32" i="17" s="1"/>
  <c r="G34" i="17"/>
  <c r="G32" i="17" s="1"/>
  <c r="I34" i="17"/>
  <c r="I32" i="17" s="1"/>
  <c r="K34" i="17"/>
  <c r="K32" i="17" s="1"/>
  <c r="M34" i="17"/>
  <c r="M32" i="17" s="1"/>
  <c r="O34" i="17"/>
  <c r="O32" i="17" s="1"/>
  <c r="Q34" i="17"/>
  <c r="V34" i="17"/>
  <c r="G36" i="17"/>
  <c r="I36" i="17"/>
  <c r="K36" i="17"/>
  <c r="M36" i="17"/>
  <c r="O36" i="17"/>
  <c r="Q36" i="17"/>
  <c r="V36" i="17"/>
  <c r="AE38" i="17"/>
  <c r="AF38" i="17"/>
  <c r="BA38" i="16"/>
  <c r="BA36" i="16"/>
  <c r="BA34" i="16"/>
  <c r="BA32" i="16"/>
  <c r="G9" i="16"/>
  <c r="M9" i="16" s="1"/>
  <c r="M8" i="16" s="1"/>
  <c r="I9" i="16"/>
  <c r="K9" i="16"/>
  <c r="O9" i="16"/>
  <c r="Q9" i="16"/>
  <c r="V9" i="16"/>
  <c r="G10" i="16"/>
  <c r="I10" i="16"/>
  <c r="I8" i="16" s="1"/>
  <c r="K10" i="16"/>
  <c r="K8" i="16" s="1"/>
  <c r="M10" i="16"/>
  <c r="O10" i="16"/>
  <c r="O8" i="16" s="1"/>
  <c r="Q10" i="16"/>
  <c r="Q8" i="16" s="1"/>
  <c r="V10" i="16"/>
  <c r="G11" i="16"/>
  <c r="I11" i="16"/>
  <c r="K11" i="16"/>
  <c r="M11" i="16"/>
  <c r="O11" i="16"/>
  <c r="Q11" i="16"/>
  <c r="V11" i="16"/>
  <c r="G12" i="16"/>
  <c r="I12" i="16"/>
  <c r="K12" i="16"/>
  <c r="M12" i="16"/>
  <c r="O12" i="16"/>
  <c r="Q12" i="16"/>
  <c r="V12" i="16"/>
  <c r="G13" i="16"/>
  <c r="I13" i="16"/>
  <c r="K13" i="16"/>
  <c r="M13" i="16"/>
  <c r="O13" i="16"/>
  <c r="Q13" i="16"/>
  <c r="V13" i="16"/>
  <c r="G14" i="16"/>
  <c r="M14" i="16" s="1"/>
  <c r="I14" i="16"/>
  <c r="K14" i="16"/>
  <c r="O14" i="16"/>
  <c r="Q14" i="16"/>
  <c r="V14" i="16"/>
  <c r="G15" i="16"/>
  <c r="I15" i="16"/>
  <c r="K15" i="16"/>
  <c r="M15" i="16"/>
  <c r="O15" i="16"/>
  <c r="Q15" i="16"/>
  <c r="V15" i="16"/>
  <c r="V8" i="16" s="1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8" i="16"/>
  <c r="I18" i="16"/>
  <c r="K18" i="16"/>
  <c r="M18" i="16"/>
  <c r="O18" i="16"/>
  <c r="Q18" i="16"/>
  <c r="V18" i="16"/>
  <c r="G20" i="16"/>
  <c r="M20" i="16" s="1"/>
  <c r="I20" i="16"/>
  <c r="K20" i="16"/>
  <c r="O20" i="16"/>
  <c r="O19" i="16" s="1"/>
  <c r="Q20" i="16"/>
  <c r="Q19" i="16" s="1"/>
  <c r="V20" i="16"/>
  <c r="V19" i="16" s="1"/>
  <c r="G21" i="16"/>
  <c r="M21" i="16" s="1"/>
  <c r="I21" i="16"/>
  <c r="K21" i="16"/>
  <c r="O21" i="16"/>
  <c r="Q21" i="16"/>
  <c r="V21" i="16"/>
  <c r="G22" i="16"/>
  <c r="I22" i="16"/>
  <c r="K22" i="16"/>
  <c r="M22" i="16"/>
  <c r="O22" i="16"/>
  <c r="Q22" i="16"/>
  <c r="V22" i="16"/>
  <c r="G23" i="16"/>
  <c r="M23" i="16" s="1"/>
  <c r="I23" i="16"/>
  <c r="K23" i="16"/>
  <c r="O23" i="16"/>
  <c r="Q23" i="16"/>
  <c r="V23" i="16"/>
  <c r="G24" i="16"/>
  <c r="I24" i="16"/>
  <c r="I19" i="16" s="1"/>
  <c r="K24" i="16"/>
  <c r="K19" i="16" s="1"/>
  <c r="M24" i="16"/>
  <c r="O24" i="16"/>
  <c r="Q24" i="16"/>
  <c r="V24" i="16"/>
  <c r="G25" i="16"/>
  <c r="I25" i="16"/>
  <c r="K25" i="16"/>
  <c r="M25" i="16"/>
  <c r="O25" i="16"/>
  <c r="Q25" i="16"/>
  <c r="V25" i="16"/>
  <c r="G26" i="16"/>
  <c r="I26" i="16"/>
  <c r="G27" i="16"/>
  <c r="I27" i="16"/>
  <c r="K27" i="16"/>
  <c r="K26" i="16" s="1"/>
  <c r="M27" i="16"/>
  <c r="M26" i="16" s="1"/>
  <c r="O27" i="16"/>
  <c r="O26" i="16" s="1"/>
  <c r="Q27" i="16"/>
  <c r="Q26" i="16" s="1"/>
  <c r="V27" i="16"/>
  <c r="V26" i="16" s="1"/>
  <c r="G28" i="16"/>
  <c r="I28" i="16"/>
  <c r="K28" i="16"/>
  <c r="M28" i="16"/>
  <c r="O28" i="16"/>
  <c r="Q28" i="16"/>
  <c r="V28" i="16"/>
  <c r="G29" i="16"/>
  <c r="I29" i="16"/>
  <c r="K29" i="16"/>
  <c r="M29" i="16"/>
  <c r="O29" i="16"/>
  <c r="Q29" i="16"/>
  <c r="V29" i="16"/>
  <c r="G31" i="16"/>
  <c r="M31" i="16" s="1"/>
  <c r="I31" i="16"/>
  <c r="I30" i="16" s="1"/>
  <c r="K31" i="16"/>
  <c r="K30" i="16" s="1"/>
  <c r="O31" i="16"/>
  <c r="Q31" i="16"/>
  <c r="V31" i="16"/>
  <c r="G33" i="16"/>
  <c r="M33" i="16" s="1"/>
  <c r="I33" i="16"/>
  <c r="K33" i="16"/>
  <c r="O33" i="16"/>
  <c r="O30" i="16" s="1"/>
  <c r="Q33" i="16"/>
  <c r="Q30" i="16" s="1"/>
  <c r="V33" i="16"/>
  <c r="V30" i="16" s="1"/>
  <c r="G35" i="16"/>
  <c r="M35" i="16" s="1"/>
  <c r="I35" i="16"/>
  <c r="K35" i="16"/>
  <c r="O35" i="16"/>
  <c r="Q35" i="16"/>
  <c r="V35" i="16"/>
  <c r="G37" i="16"/>
  <c r="I37" i="16"/>
  <c r="K37" i="16"/>
  <c r="M37" i="16"/>
  <c r="O37" i="16"/>
  <c r="Q37" i="16"/>
  <c r="V37" i="16"/>
  <c r="G39" i="16"/>
  <c r="I39" i="16"/>
  <c r="K39" i="16"/>
  <c r="M39" i="16"/>
  <c r="O39" i="16"/>
  <c r="Q39" i="16"/>
  <c r="V39" i="16"/>
  <c r="G40" i="16"/>
  <c r="I40" i="16"/>
  <c r="K40" i="16"/>
  <c r="M40" i="16"/>
  <c r="O40" i="16"/>
  <c r="Q40" i="16"/>
  <c r="V40" i="16"/>
  <c r="G41" i="16"/>
  <c r="I41" i="16"/>
  <c r="K41" i="16"/>
  <c r="M41" i="16"/>
  <c r="O41" i="16"/>
  <c r="Q41" i="16"/>
  <c r="V41" i="16"/>
  <c r="G42" i="16"/>
  <c r="M42" i="16" s="1"/>
  <c r="I42" i="16"/>
  <c r="K42" i="16"/>
  <c r="O42" i="16"/>
  <c r="Q42" i="16"/>
  <c r="V42" i="16"/>
  <c r="G44" i="16"/>
  <c r="I44" i="16"/>
  <c r="K44" i="16"/>
  <c r="M44" i="16"/>
  <c r="O44" i="16"/>
  <c r="Q44" i="16"/>
  <c r="V44" i="16"/>
  <c r="G45" i="16"/>
  <c r="G43" i="16" s="1"/>
  <c r="I45" i="16"/>
  <c r="I43" i="16" s="1"/>
  <c r="K45" i="16"/>
  <c r="K43" i="16" s="1"/>
  <c r="M45" i="16"/>
  <c r="O45" i="16"/>
  <c r="Q45" i="16"/>
  <c r="V45" i="16"/>
  <c r="G46" i="16"/>
  <c r="I46" i="16"/>
  <c r="K46" i="16"/>
  <c r="M46" i="16"/>
  <c r="O46" i="16"/>
  <c r="Q46" i="16"/>
  <c r="V46" i="16"/>
  <c r="G47" i="16"/>
  <c r="M47" i="16" s="1"/>
  <c r="I47" i="16"/>
  <c r="K47" i="16"/>
  <c r="O47" i="16"/>
  <c r="Q47" i="16"/>
  <c r="V47" i="16"/>
  <c r="G48" i="16"/>
  <c r="I48" i="16"/>
  <c r="K48" i="16"/>
  <c r="M48" i="16"/>
  <c r="O48" i="16"/>
  <c r="Q48" i="16"/>
  <c r="V48" i="16"/>
  <c r="V43" i="16" s="1"/>
  <c r="G49" i="16"/>
  <c r="M49" i="16" s="1"/>
  <c r="I49" i="16"/>
  <c r="K49" i="16"/>
  <c r="O49" i="16"/>
  <c r="Q49" i="16"/>
  <c r="V49" i="16"/>
  <c r="G50" i="16"/>
  <c r="I50" i="16"/>
  <c r="K50" i="16"/>
  <c r="M50" i="16"/>
  <c r="O50" i="16"/>
  <c r="O43" i="16" s="1"/>
  <c r="Q50" i="16"/>
  <c r="V50" i="16"/>
  <c r="G51" i="16"/>
  <c r="I51" i="16"/>
  <c r="K51" i="16"/>
  <c r="M51" i="16"/>
  <c r="O51" i="16"/>
  <c r="Q51" i="16"/>
  <c r="V51" i="16"/>
  <c r="G52" i="16"/>
  <c r="I52" i="16"/>
  <c r="K52" i="16"/>
  <c r="M52" i="16"/>
  <c r="O52" i="16"/>
  <c r="Q52" i="16"/>
  <c r="V52" i="16"/>
  <c r="G53" i="16"/>
  <c r="I53" i="16"/>
  <c r="K53" i="16"/>
  <c r="M53" i="16"/>
  <c r="O53" i="16"/>
  <c r="Q53" i="16"/>
  <c r="V53" i="16"/>
  <c r="G54" i="16"/>
  <c r="M54" i="16" s="1"/>
  <c r="I54" i="16"/>
  <c r="K54" i="16"/>
  <c r="O54" i="16"/>
  <c r="Q54" i="16"/>
  <c r="V54" i="16"/>
  <c r="G55" i="16"/>
  <c r="I55" i="16"/>
  <c r="K55" i="16"/>
  <c r="M55" i="16"/>
  <c r="O55" i="16"/>
  <c r="Q55" i="16"/>
  <c r="Q43" i="16" s="1"/>
  <c r="V55" i="16"/>
  <c r="G56" i="16"/>
  <c r="I56" i="16"/>
  <c r="K56" i="16"/>
  <c r="M56" i="16"/>
  <c r="O56" i="16"/>
  <c r="Q56" i="16"/>
  <c r="V56" i="16"/>
  <c r="G57" i="16"/>
  <c r="I57" i="16"/>
  <c r="K57" i="16"/>
  <c r="M57" i="16"/>
  <c r="O57" i="16"/>
  <c r="Q57" i="16"/>
  <c r="V57" i="16"/>
  <c r="G58" i="16"/>
  <c r="I58" i="16"/>
  <c r="K58" i="16"/>
  <c r="M58" i="16"/>
  <c r="O58" i="16"/>
  <c r="Q58" i="16"/>
  <c r="V58" i="16"/>
  <c r="AE60" i="16"/>
  <c r="F39" i="1" s="1"/>
  <c r="G54" i="15"/>
  <c r="G9" i="15"/>
  <c r="G8" i="15" s="1"/>
  <c r="I9" i="15"/>
  <c r="I8" i="15" s="1"/>
  <c r="K9" i="15"/>
  <c r="K8" i="15" s="1"/>
  <c r="M9" i="15"/>
  <c r="O9" i="15"/>
  <c r="O8" i="15" s="1"/>
  <c r="Q9" i="15"/>
  <c r="V9" i="15"/>
  <c r="G12" i="15"/>
  <c r="I12" i="15"/>
  <c r="K12" i="15"/>
  <c r="M12" i="15"/>
  <c r="O12" i="15"/>
  <c r="Q12" i="15"/>
  <c r="Q8" i="15" s="1"/>
  <c r="V12" i="15"/>
  <c r="V8" i="15" s="1"/>
  <c r="G15" i="15"/>
  <c r="M15" i="15" s="1"/>
  <c r="I15" i="15"/>
  <c r="K15" i="15"/>
  <c r="O15" i="15"/>
  <c r="Q15" i="15"/>
  <c r="V15" i="15"/>
  <c r="G18" i="15"/>
  <c r="I18" i="15"/>
  <c r="K18" i="15"/>
  <c r="M18" i="15"/>
  <c r="O18" i="15"/>
  <c r="Q18" i="15"/>
  <c r="V18" i="15"/>
  <c r="G19" i="15"/>
  <c r="M19" i="15" s="1"/>
  <c r="I19" i="15"/>
  <c r="K19" i="15"/>
  <c r="O19" i="15"/>
  <c r="Q19" i="15"/>
  <c r="V19" i="15"/>
  <c r="G20" i="15"/>
  <c r="I20" i="15"/>
  <c r="K20" i="15"/>
  <c r="M20" i="15"/>
  <c r="O20" i="15"/>
  <c r="Q20" i="15"/>
  <c r="V20" i="15"/>
  <c r="G21" i="15"/>
  <c r="I21" i="15"/>
  <c r="K21" i="15"/>
  <c r="M21" i="15"/>
  <c r="O21" i="15"/>
  <c r="Q21" i="15"/>
  <c r="V21" i="15"/>
  <c r="G22" i="15"/>
  <c r="I22" i="15"/>
  <c r="K22" i="15"/>
  <c r="M22" i="15"/>
  <c r="O22" i="15"/>
  <c r="Q22" i="15"/>
  <c r="V22" i="15"/>
  <c r="G23" i="15"/>
  <c r="I23" i="15"/>
  <c r="K23" i="15"/>
  <c r="M23" i="15"/>
  <c r="O23" i="15"/>
  <c r="Q23" i="15"/>
  <c r="V23" i="15"/>
  <c r="G24" i="15"/>
  <c r="M24" i="15" s="1"/>
  <c r="I24" i="15"/>
  <c r="K24" i="15"/>
  <c r="O24" i="15"/>
  <c r="Q24" i="15"/>
  <c r="V24" i="15"/>
  <c r="G25" i="15"/>
  <c r="I25" i="15"/>
  <c r="K25" i="15"/>
  <c r="M25" i="15"/>
  <c r="O25" i="15"/>
  <c r="Q25" i="15"/>
  <c r="V25" i="15"/>
  <c r="G26" i="15"/>
  <c r="I26" i="15"/>
  <c r="K26" i="15"/>
  <c r="M26" i="15"/>
  <c r="O26" i="15"/>
  <c r="Q26" i="15"/>
  <c r="V26" i="15"/>
  <c r="G27" i="15"/>
  <c r="I27" i="15"/>
  <c r="K27" i="15"/>
  <c r="M27" i="15"/>
  <c r="O27" i="15"/>
  <c r="Q27" i="15"/>
  <c r="V27" i="15"/>
  <c r="G28" i="15"/>
  <c r="I28" i="15"/>
  <c r="K28" i="15"/>
  <c r="M28" i="15"/>
  <c r="O28" i="15"/>
  <c r="Q28" i="15"/>
  <c r="V28" i="15"/>
  <c r="G29" i="15"/>
  <c r="M29" i="15" s="1"/>
  <c r="I29" i="15"/>
  <c r="K29" i="15"/>
  <c r="O29" i="15"/>
  <c r="Q29" i="15"/>
  <c r="V29" i="15"/>
  <c r="G30" i="15"/>
  <c r="I30" i="15"/>
  <c r="K30" i="15"/>
  <c r="M30" i="15"/>
  <c r="O30" i="15"/>
  <c r="Q30" i="15"/>
  <c r="V30" i="15"/>
  <c r="G31" i="15"/>
  <c r="M31" i="15" s="1"/>
  <c r="I31" i="15"/>
  <c r="K31" i="15"/>
  <c r="O31" i="15"/>
  <c r="Q31" i="15"/>
  <c r="V31" i="15"/>
  <c r="G32" i="15"/>
  <c r="I32" i="15"/>
  <c r="K32" i="15"/>
  <c r="M32" i="15"/>
  <c r="O32" i="15"/>
  <c r="Q32" i="15"/>
  <c r="V32" i="15"/>
  <c r="G33" i="15"/>
  <c r="I33" i="15"/>
  <c r="K33" i="15"/>
  <c r="M33" i="15"/>
  <c r="O33" i="15"/>
  <c r="Q33" i="15"/>
  <c r="V33" i="15"/>
  <c r="G34" i="15"/>
  <c r="I34" i="15"/>
  <c r="K34" i="15"/>
  <c r="M34" i="15"/>
  <c r="O34" i="15"/>
  <c r="Q34" i="15"/>
  <c r="V34" i="15"/>
  <c r="G35" i="15"/>
  <c r="I35" i="15"/>
  <c r="K35" i="15"/>
  <c r="M35" i="15"/>
  <c r="O35" i="15"/>
  <c r="Q35" i="15"/>
  <c r="V35" i="15"/>
  <c r="G36" i="15"/>
  <c r="M36" i="15" s="1"/>
  <c r="I36" i="15"/>
  <c r="K36" i="15"/>
  <c r="O36" i="15"/>
  <c r="Q36" i="15"/>
  <c r="V36" i="15"/>
  <c r="G37" i="15"/>
  <c r="I37" i="15"/>
  <c r="K37" i="15"/>
  <c r="M37" i="15"/>
  <c r="O37" i="15"/>
  <c r="Q37" i="15"/>
  <c r="V37" i="15"/>
  <c r="G38" i="15"/>
  <c r="I38" i="15"/>
  <c r="K38" i="15"/>
  <c r="M38" i="15"/>
  <c r="O38" i="15"/>
  <c r="Q38" i="15"/>
  <c r="V38" i="15"/>
  <c r="G39" i="15"/>
  <c r="I39" i="15"/>
  <c r="K39" i="15"/>
  <c r="M39" i="15"/>
  <c r="O39" i="15"/>
  <c r="Q39" i="15"/>
  <c r="V39" i="15"/>
  <c r="G40" i="15"/>
  <c r="I40" i="15"/>
  <c r="K40" i="15"/>
  <c r="M40" i="15"/>
  <c r="O40" i="15"/>
  <c r="Q40" i="15"/>
  <c r="V40" i="15"/>
  <c r="G41" i="15"/>
  <c r="I41" i="15"/>
  <c r="K41" i="15"/>
  <c r="G42" i="15"/>
  <c r="I42" i="15"/>
  <c r="K42" i="15"/>
  <c r="M42" i="15"/>
  <c r="O42" i="15"/>
  <c r="O41" i="15" s="1"/>
  <c r="Q42" i="15"/>
  <c r="Q41" i="15" s="1"/>
  <c r="V42" i="15"/>
  <c r="V41" i="15" s="1"/>
  <c r="G43" i="15"/>
  <c r="M43" i="15" s="1"/>
  <c r="I43" i="15"/>
  <c r="K43" i="15"/>
  <c r="O43" i="15"/>
  <c r="Q43" i="15"/>
  <c r="V43" i="15"/>
  <c r="G44" i="15"/>
  <c r="M44" i="15"/>
  <c r="O44" i="15"/>
  <c r="Q44" i="15"/>
  <c r="G45" i="15"/>
  <c r="I45" i="15"/>
  <c r="K45" i="15"/>
  <c r="M45" i="15"/>
  <c r="O45" i="15"/>
  <c r="Q45" i="15"/>
  <c r="V45" i="15"/>
  <c r="V44" i="15" s="1"/>
  <c r="G47" i="15"/>
  <c r="I47" i="15"/>
  <c r="I44" i="15" s="1"/>
  <c r="K47" i="15"/>
  <c r="K44" i="15" s="1"/>
  <c r="M47" i="15"/>
  <c r="O47" i="15"/>
  <c r="Q47" i="15"/>
  <c r="V47" i="15"/>
  <c r="V48" i="15"/>
  <c r="G49" i="15"/>
  <c r="M49" i="15" s="1"/>
  <c r="M48" i="15" s="1"/>
  <c r="I49" i="15"/>
  <c r="I48" i="15" s="1"/>
  <c r="K49" i="15"/>
  <c r="O49" i="15"/>
  <c r="Q49" i="15"/>
  <c r="V49" i="15"/>
  <c r="G50" i="15"/>
  <c r="I50" i="15"/>
  <c r="K50" i="15"/>
  <c r="K48" i="15" s="1"/>
  <c r="M50" i="15"/>
  <c r="O50" i="15"/>
  <c r="O48" i="15" s="1"/>
  <c r="Q50" i="15"/>
  <c r="Q48" i="15" s="1"/>
  <c r="V50" i="15"/>
  <c r="Q51" i="15"/>
  <c r="V51" i="15"/>
  <c r="G52" i="15"/>
  <c r="G51" i="15" s="1"/>
  <c r="I52" i="15"/>
  <c r="I51" i="15" s="1"/>
  <c r="K52" i="15"/>
  <c r="K51" i="15" s="1"/>
  <c r="M52" i="15"/>
  <c r="M51" i="15" s="1"/>
  <c r="O52" i="15"/>
  <c r="O51" i="15" s="1"/>
  <c r="Q52" i="15"/>
  <c r="V52" i="15"/>
  <c r="AE54" i="15"/>
  <c r="G138" i="14"/>
  <c r="Q8" i="14"/>
  <c r="V8" i="14"/>
  <c r="G9" i="14"/>
  <c r="G8" i="14" s="1"/>
  <c r="I9" i="14"/>
  <c r="I8" i="14" s="1"/>
  <c r="K9" i="14"/>
  <c r="K8" i="14" s="1"/>
  <c r="M9" i="14"/>
  <c r="M8" i="14" s="1"/>
  <c r="O9" i="14"/>
  <c r="O8" i="14" s="1"/>
  <c r="Q9" i="14"/>
  <c r="V9" i="14"/>
  <c r="G11" i="14"/>
  <c r="M11" i="14" s="1"/>
  <c r="M10" i="14" s="1"/>
  <c r="I11" i="14"/>
  <c r="I10" i="14" s="1"/>
  <c r="K11" i="14"/>
  <c r="K10" i="14" s="1"/>
  <c r="O11" i="14"/>
  <c r="Q11" i="14"/>
  <c r="V11" i="14"/>
  <c r="G12" i="14"/>
  <c r="I12" i="14"/>
  <c r="K12" i="14"/>
  <c r="M12" i="14"/>
  <c r="O12" i="14"/>
  <c r="O10" i="14" s="1"/>
  <c r="Q12" i="14"/>
  <c r="Q10" i="14" s="1"/>
  <c r="V12" i="14"/>
  <c r="V10" i="14" s="1"/>
  <c r="G14" i="14"/>
  <c r="V14" i="14"/>
  <c r="G15" i="14"/>
  <c r="I15" i="14"/>
  <c r="I14" i="14" s="1"/>
  <c r="K15" i="14"/>
  <c r="K14" i="14" s="1"/>
  <c r="M15" i="14"/>
  <c r="M14" i="14" s="1"/>
  <c r="O15" i="14"/>
  <c r="O14" i="14" s="1"/>
  <c r="Q15" i="14"/>
  <c r="Q14" i="14" s="1"/>
  <c r="V15" i="14"/>
  <c r="G17" i="14"/>
  <c r="G16" i="14" s="1"/>
  <c r="I17" i="14"/>
  <c r="I16" i="14" s="1"/>
  <c r="K17" i="14"/>
  <c r="K16" i="14" s="1"/>
  <c r="M17" i="14"/>
  <c r="M16" i="14" s="1"/>
  <c r="O17" i="14"/>
  <c r="Q17" i="14"/>
  <c r="V17" i="14"/>
  <c r="G18" i="14"/>
  <c r="I18" i="14"/>
  <c r="K18" i="14"/>
  <c r="M18" i="14"/>
  <c r="O18" i="14"/>
  <c r="O16" i="14" s="1"/>
  <c r="Q18" i="14"/>
  <c r="Q16" i="14" s="1"/>
  <c r="V18" i="14"/>
  <c r="V16" i="14" s="1"/>
  <c r="G20" i="14"/>
  <c r="I20" i="14"/>
  <c r="G21" i="14"/>
  <c r="I21" i="14"/>
  <c r="K21" i="14"/>
  <c r="K20" i="14" s="1"/>
  <c r="M21" i="14"/>
  <c r="O21" i="14"/>
  <c r="O20" i="14" s="1"/>
  <c r="Q21" i="14"/>
  <c r="Q20" i="14" s="1"/>
  <c r="V21" i="14"/>
  <c r="V20" i="14" s="1"/>
  <c r="G22" i="14"/>
  <c r="M22" i="14" s="1"/>
  <c r="I22" i="14"/>
  <c r="K22" i="14"/>
  <c r="O22" i="14"/>
  <c r="Q22" i="14"/>
  <c r="V22" i="14"/>
  <c r="K23" i="14"/>
  <c r="G24" i="14"/>
  <c r="I24" i="14"/>
  <c r="K24" i="14"/>
  <c r="M24" i="14"/>
  <c r="O24" i="14"/>
  <c r="Q24" i="14"/>
  <c r="Q23" i="14" s="1"/>
  <c r="V24" i="14"/>
  <c r="V23" i="14" s="1"/>
  <c r="G25" i="14"/>
  <c r="M25" i="14" s="1"/>
  <c r="I25" i="14"/>
  <c r="I23" i="14" s="1"/>
  <c r="K25" i="14"/>
  <c r="O25" i="14"/>
  <c r="Q25" i="14"/>
  <c r="V25" i="14"/>
  <c r="G26" i="14"/>
  <c r="I26" i="14"/>
  <c r="K26" i="14"/>
  <c r="M26" i="14"/>
  <c r="O26" i="14"/>
  <c r="Q26" i="14"/>
  <c r="V26" i="14"/>
  <c r="G27" i="14"/>
  <c r="M27" i="14" s="1"/>
  <c r="I27" i="14"/>
  <c r="K27" i="14"/>
  <c r="O27" i="14"/>
  <c r="Q27" i="14"/>
  <c r="V27" i="14"/>
  <c r="G28" i="14"/>
  <c r="I28" i="14"/>
  <c r="K28" i="14"/>
  <c r="M28" i="14"/>
  <c r="O28" i="14"/>
  <c r="O23" i="14" s="1"/>
  <c r="Q28" i="14"/>
  <c r="V28" i="14"/>
  <c r="G29" i="14"/>
  <c r="I29" i="14"/>
  <c r="K29" i="14"/>
  <c r="M29" i="14"/>
  <c r="O29" i="14"/>
  <c r="Q29" i="14"/>
  <c r="V29" i="14"/>
  <c r="I30" i="14"/>
  <c r="K30" i="14"/>
  <c r="G31" i="14"/>
  <c r="I31" i="14"/>
  <c r="K31" i="14"/>
  <c r="M31" i="14"/>
  <c r="O31" i="14"/>
  <c r="O30" i="14" s="1"/>
  <c r="Q31" i="14"/>
  <c r="Q30" i="14" s="1"/>
  <c r="V31" i="14"/>
  <c r="V30" i="14" s="1"/>
  <c r="G33" i="14"/>
  <c r="M33" i="14" s="1"/>
  <c r="M30" i="14" s="1"/>
  <c r="I33" i="14"/>
  <c r="K33" i="14"/>
  <c r="O33" i="14"/>
  <c r="Q33" i="14"/>
  <c r="V33" i="14"/>
  <c r="G34" i="14"/>
  <c r="I34" i="14"/>
  <c r="K34" i="14"/>
  <c r="M34" i="14"/>
  <c r="O34" i="14"/>
  <c r="Q34" i="14"/>
  <c r="V34" i="14"/>
  <c r="G35" i="14"/>
  <c r="M35" i="14" s="1"/>
  <c r="I35" i="14"/>
  <c r="K35" i="14"/>
  <c r="O35" i="14"/>
  <c r="Q35" i="14"/>
  <c r="V35" i="14"/>
  <c r="G36" i="14"/>
  <c r="I36" i="14"/>
  <c r="K36" i="14"/>
  <c r="M36" i="14"/>
  <c r="O36" i="14"/>
  <c r="Q36" i="14"/>
  <c r="V36" i="14"/>
  <c r="G38" i="14"/>
  <c r="M38" i="14" s="1"/>
  <c r="I38" i="14"/>
  <c r="I37" i="14" s="1"/>
  <c r="K38" i="14"/>
  <c r="K37" i="14" s="1"/>
  <c r="O38" i="14"/>
  <c r="Q38" i="14"/>
  <c r="V38" i="14"/>
  <c r="G39" i="14"/>
  <c r="I39" i="14"/>
  <c r="K39" i="14"/>
  <c r="M39" i="14"/>
  <c r="O39" i="14"/>
  <c r="O37" i="14" s="1"/>
  <c r="Q39" i="14"/>
  <c r="Q37" i="14" s="1"/>
  <c r="V39" i="14"/>
  <c r="V37" i="14" s="1"/>
  <c r="G40" i="14"/>
  <c r="M40" i="14" s="1"/>
  <c r="I40" i="14"/>
  <c r="K40" i="14"/>
  <c r="O40" i="14"/>
  <c r="Q40" i="14"/>
  <c r="V40" i="14"/>
  <c r="G41" i="14"/>
  <c r="I41" i="14"/>
  <c r="K41" i="14"/>
  <c r="M41" i="14"/>
  <c r="O41" i="14"/>
  <c r="Q41" i="14"/>
  <c r="V41" i="14"/>
  <c r="G42" i="14"/>
  <c r="I42" i="14"/>
  <c r="K42" i="14"/>
  <c r="M42" i="14"/>
  <c r="O42" i="14"/>
  <c r="Q42" i="14"/>
  <c r="V42" i="14"/>
  <c r="G44" i="14"/>
  <c r="M44" i="14" s="1"/>
  <c r="I44" i="14"/>
  <c r="K44" i="14"/>
  <c r="O44" i="14"/>
  <c r="Q44" i="14"/>
  <c r="V44" i="14"/>
  <c r="G46" i="14"/>
  <c r="I46" i="14"/>
  <c r="K46" i="14"/>
  <c r="M46" i="14"/>
  <c r="O46" i="14"/>
  <c r="Q46" i="14"/>
  <c r="V46" i="14"/>
  <c r="G49" i="14"/>
  <c r="M49" i="14" s="1"/>
  <c r="I49" i="14"/>
  <c r="K49" i="14"/>
  <c r="O49" i="14"/>
  <c r="Q49" i="14"/>
  <c r="V49" i="14"/>
  <c r="G51" i="14"/>
  <c r="I51" i="14"/>
  <c r="K51" i="14"/>
  <c r="M51" i="14"/>
  <c r="O51" i="14"/>
  <c r="Q51" i="14"/>
  <c r="V51" i="14"/>
  <c r="G53" i="14"/>
  <c r="M53" i="14" s="1"/>
  <c r="I53" i="14"/>
  <c r="K53" i="14"/>
  <c r="O53" i="14"/>
  <c r="Q53" i="14"/>
  <c r="V53" i="14"/>
  <c r="G54" i="14"/>
  <c r="I54" i="14"/>
  <c r="K54" i="14"/>
  <c r="M54" i="14"/>
  <c r="O54" i="14"/>
  <c r="Q54" i="14"/>
  <c r="V54" i="14"/>
  <c r="G55" i="14"/>
  <c r="I55" i="14"/>
  <c r="K55" i="14"/>
  <c r="M55" i="14"/>
  <c r="O55" i="14"/>
  <c r="Q55" i="14"/>
  <c r="V55" i="14"/>
  <c r="G56" i="14"/>
  <c r="M56" i="14" s="1"/>
  <c r="I56" i="14"/>
  <c r="K56" i="14"/>
  <c r="O56" i="14"/>
  <c r="Q56" i="14"/>
  <c r="V56" i="14"/>
  <c r="G57" i="14"/>
  <c r="I57" i="14"/>
  <c r="K57" i="14"/>
  <c r="M57" i="14"/>
  <c r="O57" i="14"/>
  <c r="Q57" i="14"/>
  <c r="V57" i="14"/>
  <c r="G58" i="14"/>
  <c r="M58" i="14" s="1"/>
  <c r="I58" i="14"/>
  <c r="K58" i="14"/>
  <c r="O58" i="14"/>
  <c r="Q58" i="14"/>
  <c r="V58" i="14"/>
  <c r="O59" i="14"/>
  <c r="G60" i="14"/>
  <c r="I60" i="14"/>
  <c r="K60" i="14"/>
  <c r="M60" i="14"/>
  <c r="O60" i="14"/>
  <c r="Q60" i="14"/>
  <c r="Q59" i="14" s="1"/>
  <c r="V60" i="14"/>
  <c r="V59" i="14" s="1"/>
  <c r="G61" i="14"/>
  <c r="G59" i="14" s="1"/>
  <c r="I61" i="14"/>
  <c r="I59" i="14" s="1"/>
  <c r="K61" i="14"/>
  <c r="K59" i="14" s="1"/>
  <c r="O61" i="14"/>
  <c r="Q61" i="14"/>
  <c r="V61" i="14"/>
  <c r="G62" i="14"/>
  <c r="I62" i="14"/>
  <c r="K62" i="14"/>
  <c r="M62" i="14"/>
  <c r="O62" i="14"/>
  <c r="Q62" i="14"/>
  <c r="V62" i="14"/>
  <c r="G63" i="14"/>
  <c r="M63" i="14" s="1"/>
  <c r="I63" i="14"/>
  <c r="K63" i="14"/>
  <c r="O63" i="14"/>
  <c r="Q63" i="14"/>
  <c r="V63" i="14"/>
  <c r="G65" i="14"/>
  <c r="M65" i="14" s="1"/>
  <c r="M64" i="14" s="1"/>
  <c r="I65" i="14"/>
  <c r="K65" i="14"/>
  <c r="O65" i="14"/>
  <c r="Q65" i="14"/>
  <c r="V65" i="14"/>
  <c r="V64" i="14" s="1"/>
  <c r="G66" i="14"/>
  <c r="G64" i="14" s="1"/>
  <c r="I66" i="14"/>
  <c r="I64" i="14" s="1"/>
  <c r="K66" i="14"/>
  <c r="K64" i="14" s="1"/>
  <c r="M66" i="14"/>
  <c r="O66" i="14"/>
  <c r="Q66" i="14"/>
  <c r="V66" i="14"/>
  <c r="G67" i="14"/>
  <c r="I67" i="14"/>
  <c r="K67" i="14"/>
  <c r="M67" i="14"/>
  <c r="O67" i="14"/>
  <c r="Q67" i="14"/>
  <c r="V67" i="14"/>
  <c r="G68" i="14"/>
  <c r="M68" i="14" s="1"/>
  <c r="I68" i="14"/>
  <c r="K68" i="14"/>
  <c r="O68" i="14"/>
  <c r="Q68" i="14"/>
  <c r="V68" i="14"/>
  <c r="G69" i="14"/>
  <c r="I69" i="14"/>
  <c r="K69" i="14"/>
  <c r="M69" i="14"/>
  <c r="O69" i="14"/>
  <c r="Q69" i="14"/>
  <c r="V69" i="14"/>
  <c r="G70" i="14"/>
  <c r="M70" i="14" s="1"/>
  <c r="I70" i="14"/>
  <c r="K70" i="14"/>
  <c r="O70" i="14"/>
  <c r="Q70" i="14"/>
  <c r="V70" i="14"/>
  <c r="G71" i="14"/>
  <c r="I71" i="14"/>
  <c r="K71" i="14"/>
  <c r="M71" i="14"/>
  <c r="O71" i="14"/>
  <c r="O64" i="14" s="1"/>
  <c r="Q71" i="14"/>
  <c r="V71" i="14"/>
  <c r="G72" i="14"/>
  <c r="I72" i="14"/>
  <c r="K72" i="14"/>
  <c r="M72" i="14"/>
  <c r="O72" i="14"/>
  <c r="Q72" i="14"/>
  <c r="V72" i="14"/>
  <c r="G73" i="14"/>
  <c r="M73" i="14" s="1"/>
  <c r="I73" i="14"/>
  <c r="K73" i="14"/>
  <c r="O73" i="14"/>
  <c r="Q73" i="14"/>
  <c r="V73" i="14"/>
  <c r="G74" i="14"/>
  <c r="I74" i="14"/>
  <c r="K74" i="14"/>
  <c r="M74" i="14"/>
  <c r="O74" i="14"/>
  <c r="Q74" i="14"/>
  <c r="V74" i="14"/>
  <c r="G75" i="14"/>
  <c r="M75" i="14" s="1"/>
  <c r="I75" i="14"/>
  <c r="K75" i="14"/>
  <c r="O75" i="14"/>
  <c r="Q75" i="14"/>
  <c r="V75" i="14"/>
  <c r="G76" i="14"/>
  <c r="I76" i="14"/>
  <c r="K76" i="14"/>
  <c r="M76" i="14"/>
  <c r="O76" i="14"/>
  <c r="Q76" i="14"/>
  <c r="Q64" i="14" s="1"/>
  <c r="V76" i="14"/>
  <c r="G77" i="14"/>
  <c r="M77" i="14" s="1"/>
  <c r="I77" i="14"/>
  <c r="K77" i="14"/>
  <c r="O77" i="14"/>
  <c r="Q77" i="14"/>
  <c r="V77" i="14"/>
  <c r="G78" i="14"/>
  <c r="I78" i="14"/>
  <c r="K78" i="14"/>
  <c r="M78" i="14"/>
  <c r="O78" i="14"/>
  <c r="Q78" i="14"/>
  <c r="V78" i="14"/>
  <c r="G80" i="14"/>
  <c r="M80" i="14" s="1"/>
  <c r="I80" i="14"/>
  <c r="I79" i="14" s="1"/>
  <c r="K80" i="14"/>
  <c r="K79" i="14" s="1"/>
  <c r="O80" i="14"/>
  <c r="Q80" i="14"/>
  <c r="V80" i="14"/>
  <c r="G81" i="14"/>
  <c r="I81" i="14"/>
  <c r="K81" i="14"/>
  <c r="M81" i="14"/>
  <c r="O81" i="14"/>
  <c r="O79" i="14" s="1"/>
  <c r="Q81" i="14"/>
  <c r="Q79" i="14" s="1"/>
  <c r="V81" i="14"/>
  <c r="V79" i="14" s="1"/>
  <c r="G82" i="14"/>
  <c r="M82" i="14" s="1"/>
  <c r="I82" i="14"/>
  <c r="K82" i="14"/>
  <c r="O82" i="14"/>
  <c r="Q82" i="14"/>
  <c r="V82" i="14"/>
  <c r="G83" i="14"/>
  <c r="I83" i="14"/>
  <c r="K83" i="14"/>
  <c r="M83" i="14"/>
  <c r="O83" i="14"/>
  <c r="Q83" i="14"/>
  <c r="V83" i="14"/>
  <c r="G84" i="14"/>
  <c r="I84" i="14"/>
  <c r="K84" i="14"/>
  <c r="M84" i="14"/>
  <c r="O84" i="14"/>
  <c r="Q84" i="14"/>
  <c r="V84" i="14"/>
  <c r="G85" i="14"/>
  <c r="M85" i="14" s="1"/>
  <c r="I85" i="14"/>
  <c r="K85" i="14"/>
  <c r="O85" i="14"/>
  <c r="Q85" i="14"/>
  <c r="V85" i="14"/>
  <c r="G86" i="14"/>
  <c r="I86" i="14"/>
  <c r="K86" i="14"/>
  <c r="M86" i="14"/>
  <c r="O86" i="14"/>
  <c r="Q86" i="14"/>
  <c r="V86" i="14"/>
  <c r="G87" i="14"/>
  <c r="M87" i="14" s="1"/>
  <c r="I87" i="14"/>
  <c r="K87" i="14"/>
  <c r="O87" i="14"/>
  <c r="Q87" i="14"/>
  <c r="V87" i="14"/>
  <c r="Q88" i="14"/>
  <c r="G89" i="14"/>
  <c r="I89" i="14"/>
  <c r="K89" i="14"/>
  <c r="M89" i="14"/>
  <c r="O89" i="14"/>
  <c r="Q89" i="14"/>
  <c r="V89" i="14"/>
  <c r="G91" i="14"/>
  <c r="G88" i="14" s="1"/>
  <c r="I91" i="14"/>
  <c r="I88" i="14" s="1"/>
  <c r="K91" i="14"/>
  <c r="K88" i="14" s="1"/>
  <c r="M91" i="14"/>
  <c r="O91" i="14"/>
  <c r="Q91" i="14"/>
  <c r="V91" i="14"/>
  <c r="G93" i="14"/>
  <c r="I93" i="14"/>
  <c r="K93" i="14"/>
  <c r="M93" i="14"/>
  <c r="O93" i="14"/>
  <c r="Q93" i="14"/>
  <c r="V93" i="14"/>
  <c r="V88" i="14" s="1"/>
  <c r="G94" i="14"/>
  <c r="M94" i="14" s="1"/>
  <c r="I94" i="14"/>
  <c r="K94" i="14"/>
  <c r="O94" i="14"/>
  <c r="Q94" i="14"/>
  <c r="V94" i="14"/>
  <c r="G96" i="14"/>
  <c r="I96" i="14"/>
  <c r="K96" i="14"/>
  <c r="M96" i="14"/>
  <c r="O96" i="14"/>
  <c r="Q96" i="14"/>
  <c r="V96" i="14"/>
  <c r="G97" i="14"/>
  <c r="M97" i="14" s="1"/>
  <c r="I97" i="14"/>
  <c r="K97" i="14"/>
  <c r="O97" i="14"/>
  <c r="Q97" i="14"/>
  <c r="V97" i="14"/>
  <c r="G98" i="14"/>
  <c r="I98" i="14"/>
  <c r="K98" i="14"/>
  <c r="M98" i="14"/>
  <c r="O98" i="14"/>
  <c r="O88" i="14" s="1"/>
  <c r="Q98" i="14"/>
  <c r="V98" i="14"/>
  <c r="G99" i="14"/>
  <c r="I99" i="14"/>
  <c r="K99" i="14"/>
  <c r="M99" i="14"/>
  <c r="O99" i="14"/>
  <c r="Q99" i="14"/>
  <c r="V99" i="14"/>
  <c r="G100" i="14"/>
  <c r="M100" i="14" s="1"/>
  <c r="I100" i="14"/>
  <c r="K100" i="14"/>
  <c r="O100" i="14"/>
  <c r="Q100" i="14"/>
  <c r="V100" i="14"/>
  <c r="G101" i="14"/>
  <c r="I101" i="14"/>
  <c r="K101" i="14"/>
  <c r="M101" i="14"/>
  <c r="O101" i="14"/>
  <c r="Q101" i="14"/>
  <c r="V101" i="14"/>
  <c r="G102" i="14"/>
  <c r="G103" i="14"/>
  <c r="I103" i="14"/>
  <c r="K103" i="14"/>
  <c r="K102" i="14" s="1"/>
  <c r="M103" i="14"/>
  <c r="O103" i="14"/>
  <c r="O102" i="14" s="1"/>
  <c r="Q103" i="14"/>
  <c r="Q102" i="14" s="1"/>
  <c r="V103" i="14"/>
  <c r="V102" i="14" s="1"/>
  <c r="G104" i="14"/>
  <c r="I104" i="14"/>
  <c r="K104" i="14"/>
  <c r="M104" i="14"/>
  <c r="O104" i="14"/>
  <c r="Q104" i="14"/>
  <c r="V104" i="14"/>
  <c r="G105" i="14"/>
  <c r="I105" i="14"/>
  <c r="I102" i="14" s="1"/>
  <c r="K105" i="14"/>
  <c r="M105" i="14"/>
  <c r="O105" i="14"/>
  <c r="Q105" i="14"/>
  <c r="V105" i="14"/>
  <c r="G106" i="14"/>
  <c r="I106" i="14"/>
  <c r="K106" i="14"/>
  <c r="M106" i="14"/>
  <c r="O106" i="14"/>
  <c r="Q106" i="14"/>
  <c r="V106" i="14"/>
  <c r="G107" i="14"/>
  <c r="M107" i="14" s="1"/>
  <c r="I107" i="14"/>
  <c r="K107" i="14"/>
  <c r="O107" i="14"/>
  <c r="Q107" i="14"/>
  <c r="V107" i="14"/>
  <c r="G108" i="14"/>
  <c r="I108" i="14"/>
  <c r="K108" i="14"/>
  <c r="M108" i="14"/>
  <c r="O108" i="14"/>
  <c r="Q108" i="14"/>
  <c r="V108" i="14"/>
  <c r="G109" i="14"/>
  <c r="M109" i="14" s="1"/>
  <c r="I109" i="14"/>
  <c r="K109" i="14"/>
  <c r="O109" i="14"/>
  <c r="Q109" i="14"/>
  <c r="V109" i="14"/>
  <c r="G110" i="14"/>
  <c r="I110" i="14"/>
  <c r="K110" i="14"/>
  <c r="M110" i="14"/>
  <c r="O110" i="14"/>
  <c r="Q110" i="14"/>
  <c r="V110" i="14"/>
  <c r="G111" i="14"/>
  <c r="I111" i="14"/>
  <c r="K111" i="14"/>
  <c r="M111" i="14"/>
  <c r="O111" i="14"/>
  <c r="Q111" i="14"/>
  <c r="V111" i="14"/>
  <c r="G112" i="14"/>
  <c r="M112" i="14" s="1"/>
  <c r="I112" i="14"/>
  <c r="K112" i="14"/>
  <c r="O112" i="14"/>
  <c r="Q112" i="14"/>
  <c r="V112" i="14"/>
  <c r="G113" i="14"/>
  <c r="I113" i="14"/>
  <c r="K113" i="14"/>
  <c r="M113" i="14"/>
  <c r="O113" i="14"/>
  <c r="Q113" i="14"/>
  <c r="V113" i="14"/>
  <c r="G114" i="14"/>
  <c r="M114" i="14" s="1"/>
  <c r="I114" i="14"/>
  <c r="K114" i="14"/>
  <c r="O114" i="14"/>
  <c r="Q114" i="14"/>
  <c r="V114" i="14"/>
  <c r="O115" i="14"/>
  <c r="Q115" i="14"/>
  <c r="V115" i="14"/>
  <c r="G116" i="14"/>
  <c r="I116" i="14"/>
  <c r="K116" i="14"/>
  <c r="M116" i="14"/>
  <c r="O116" i="14"/>
  <c r="Q116" i="14"/>
  <c r="V116" i="14"/>
  <c r="G117" i="14"/>
  <c r="G115" i="14" s="1"/>
  <c r="I117" i="14"/>
  <c r="I115" i="14" s="1"/>
  <c r="K117" i="14"/>
  <c r="K115" i="14" s="1"/>
  <c r="M117" i="14"/>
  <c r="M115" i="14" s="1"/>
  <c r="O117" i="14"/>
  <c r="Q117" i="14"/>
  <c r="V117" i="14"/>
  <c r="G119" i="14"/>
  <c r="M119" i="14" s="1"/>
  <c r="M118" i="14" s="1"/>
  <c r="I119" i="14"/>
  <c r="I118" i="14" s="1"/>
  <c r="K119" i="14"/>
  <c r="K118" i="14" s="1"/>
  <c r="O119" i="14"/>
  <c r="Q119" i="14"/>
  <c r="V119" i="14"/>
  <c r="G121" i="14"/>
  <c r="I121" i="14"/>
  <c r="K121" i="14"/>
  <c r="M121" i="14"/>
  <c r="O121" i="14"/>
  <c r="O118" i="14" s="1"/>
  <c r="Q121" i="14"/>
  <c r="Q118" i="14" s="1"/>
  <c r="V121" i="14"/>
  <c r="V118" i="14" s="1"/>
  <c r="G122" i="14"/>
  <c r="V122" i="14"/>
  <c r="G123" i="14"/>
  <c r="I123" i="14"/>
  <c r="I122" i="14" s="1"/>
  <c r="K123" i="14"/>
  <c r="K122" i="14" s="1"/>
  <c r="M123" i="14"/>
  <c r="M122" i="14" s="1"/>
  <c r="O123" i="14"/>
  <c r="O122" i="14" s="1"/>
  <c r="Q123" i="14"/>
  <c r="Q122" i="14" s="1"/>
  <c r="V123" i="14"/>
  <c r="G125" i="14"/>
  <c r="G124" i="14" s="1"/>
  <c r="I125" i="14"/>
  <c r="I124" i="14" s="1"/>
  <c r="K125" i="14"/>
  <c r="K124" i="14" s="1"/>
  <c r="M125" i="14"/>
  <c r="M124" i="14" s="1"/>
  <c r="O125" i="14"/>
  <c r="Q125" i="14"/>
  <c r="V125" i="14"/>
  <c r="G127" i="14"/>
  <c r="I127" i="14"/>
  <c r="K127" i="14"/>
  <c r="M127" i="14"/>
  <c r="O127" i="14"/>
  <c r="O124" i="14" s="1"/>
  <c r="Q127" i="14"/>
  <c r="Q124" i="14" s="1"/>
  <c r="V127" i="14"/>
  <c r="V124" i="14" s="1"/>
  <c r="G129" i="14"/>
  <c r="M129" i="14" s="1"/>
  <c r="I129" i="14"/>
  <c r="K129" i="14"/>
  <c r="O129" i="14"/>
  <c r="Q129" i="14"/>
  <c r="V129" i="14"/>
  <c r="O130" i="14"/>
  <c r="Q130" i="14"/>
  <c r="V130" i="14"/>
  <c r="G131" i="14"/>
  <c r="I131" i="14"/>
  <c r="K131" i="14"/>
  <c r="M131" i="14"/>
  <c r="O131" i="14"/>
  <c r="Q131" i="14"/>
  <c r="V131" i="14"/>
  <c r="G132" i="14"/>
  <c r="G130" i="14" s="1"/>
  <c r="I132" i="14"/>
  <c r="I130" i="14" s="1"/>
  <c r="K132" i="14"/>
  <c r="K130" i="14" s="1"/>
  <c r="M132" i="14"/>
  <c r="M130" i="14" s="1"/>
  <c r="O132" i="14"/>
  <c r="Q132" i="14"/>
  <c r="V132" i="14"/>
  <c r="G134" i="14"/>
  <c r="I134" i="14"/>
  <c r="K134" i="14"/>
  <c r="M134" i="14"/>
  <c r="O134" i="14"/>
  <c r="Q134" i="14"/>
  <c r="V134" i="14"/>
  <c r="G135" i="14"/>
  <c r="I135" i="14"/>
  <c r="K135" i="14"/>
  <c r="G136" i="14"/>
  <c r="I136" i="14"/>
  <c r="K136" i="14"/>
  <c r="M136" i="14"/>
  <c r="M135" i="14" s="1"/>
  <c r="O136" i="14"/>
  <c r="O135" i="14" s="1"/>
  <c r="Q136" i="14"/>
  <c r="Q135" i="14" s="1"/>
  <c r="V136" i="14"/>
  <c r="V135" i="14" s="1"/>
  <c r="AE138" i="14"/>
  <c r="G30" i="13"/>
  <c r="G9" i="13"/>
  <c r="G8" i="13" s="1"/>
  <c r="I9" i="13"/>
  <c r="I8" i="13" s="1"/>
  <c r="K9" i="13"/>
  <c r="K8" i="13" s="1"/>
  <c r="M9" i="13"/>
  <c r="O9" i="13"/>
  <c r="O8" i="13" s="1"/>
  <c r="Q9" i="13"/>
  <c r="V9" i="13"/>
  <c r="G10" i="13"/>
  <c r="I10" i="13"/>
  <c r="K10" i="13"/>
  <c r="M10" i="13"/>
  <c r="O10" i="13"/>
  <c r="Q10" i="13"/>
  <c r="Q8" i="13" s="1"/>
  <c r="V10" i="13"/>
  <c r="V8" i="13" s="1"/>
  <c r="G11" i="13"/>
  <c r="M11" i="13" s="1"/>
  <c r="I11" i="13"/>
  <c r="K11" i="13"/>
  <c r="O11" i="13"/>
  <c r="Q11" i="13"/>
  <c r="V11" i="13"/>
  <c r="G12" i="13"/>
  <c r="I12" i="13"/>
  <c r="K12" i="13"/>
  <c r="M12" i="13"/>
  <c r="O12" i="13"/>
  <c r="Q12" i="13"/>
  <c r="V12" i="13"/>
  <c r="G13" i="13"/>
  <c r="M13" i="13" s="1"/>
  <c r="I13" i="13"/>
  <c r="K13" i="13"/>
  <c r="O13" i="13"/>
  <c r="Q13" i="13"/>
  <c r="V13" i="13"/>
  <c r="G14" i="13"/>
  <c r="I14" i="13"/>
  <c r="K14" i="13"/>
  <c r="M14" i="13"/>
  <c r="O14" i="13"/>
  <c r="Q14" i="13"/>
  <c r="V14" i="13"/>
  <c r="G15" i="13"/>
  <c r="I15" i="13"/>
  <c r="K15" i="13"/>
  <c r="M15" i="13"/>
  <c r="O15" i="13"/>
  <c r="Q15" i="13"/>
  <c r="V15" i="13"/>
  <c r="G16" i="13"/>
  <c r="I16" i="13"/>
  <c r="K16" i="13"/>
  <c r="M16" i="13"/>
  <c r="O16" i="13"/>
  <c r="Q16" i="13"/>
  <c r="V16" i="13"/>
  <c r="G17" i="13"/>
  <c r="I17" i="13"/>
  <c r="K17" i="13"/>
  <c r="M17" i="13"/>
  <c r="O17" i="13"/>
  <c r="Q17" i="13"/>
  <c r="V17" i="13"/>
  <c r="G18" i="13"/>
  <c r="M18" i="13" s="1"/>
  <c r="I18" i="13"/>
  <c r="K18" i="13"/>
  <c r="O18" i="13"/>
  <c r="Q18" i="13"/>
  <c r="V18" i="13"/>
  <c r="G19" i="13"/>
  <c r="I19" i="13"/>
  <c r="K19" i="13"/>
  <c r="M19" i="13"/>
  <c r="O19" i="13"/>
  <c r="Q19" i="13"/>
  <c r="V19" i="13"/>
  <c r="Q20" i="13"/>
  <c r="V20" i="13"/>
  <c r="G21" i="13"/>
  <c r="G20" i="13" s="1"/>
  <c r="I21" i="13"/>
  <c r="I20" i="13" s="1"/>
  <c r="K21" i="13"/>
  <c r="K20" i="13" s="1"/>
  <c r="M21" i="13"/>
  <c r="M20" i="13" s="1"/>
  <c r="O21" i="13"/>
  <c r="O20" i="13" s="1"/>
  <c r="Q21" i="13"/>
  <c r="V21" i="13"/>
  <c r="O22" i="13"/>
  <c r="Q22" i="13"/>
  <c r="V22" i="13"/>
  <c r="G23" i="13"/>
  <c r="M23" i="13" s="1"/>
  <c r="M22" i="13" s="1"/>
  <c r="I23" i="13"/>
  <c r="I22" i="13" s="1"/>
  <c r="K23" i="13"/>
  <c r="K22" i="13" s="1"/>
  <c r="O23" i="13"/>
  <c r="Q23" i="13"/>
  <c r="V23" i="13"/>
  <c r="V24" i="13"/>
  <c r="G25" i="13"/>
  <c r="M25" i="13" s="1"/>
  <c r="M24" i="13" s="1"/>
  <c r="I25" i="13"/>
  <c r="K25" i="13"/>
  <c r="O25" i="13"/>
  <c r="Q25" i="13"/>
  <c r="V25" i="13"/>
  <c r="G26" i="13"/>
  <c r="I26" i="13"/>
  <c r="I24" i="13" s="1"/>
  <c r="K26" i="13"/>
  <c r="K24" i="13" s="1"/>
  <c r="M26" i="13"/>
  <c r="O26" i="13"/>
  <c r="O24" i="13" s="1"/>
  <c r="Q26" i="13"/>
  <c r="Q24" i="13" s="1"/>
  <c r="V26" i="13"/>
  <c r="G28" i="13"/>
  <c r="I28" i="13"/>
  <c r="K28" i="13"/>
  <c r="M28" i="13"/>
  <c r="O28" i="13"/>
  <c r="Q28" i="13"/>
  <c r="V28" i="13"/>
  <c r="AE30" i="13"/>
  <c r="G15" i="12"/>
  <c r="G9" i="12"/>
  <c r="G8" i="12" s="1"/>
  <c r="I9" i="12"/>
  <c r="I8" i="12" s="1"/>
  <c r="K9" i="12"/>
  <c r="K8" i="12" s="1"/>
  <c r="M9" i="12"/>
  <c r="M8" i="12" s="1"/>
  <c r="O9" i="12"/>
  <c r="O8" i="12" s="1"/>
  <c r="Q9" i="12"/>
  <c r="V9" i="12"/>
  <c r="G11" i="12"/>
  <c r="I11" i="12"/>
  <c r="K11" i="12"/>
  <c r="M11" i="12"/>
  <c r="O11" i="12"/>
  <c r="Q11" i="12"/>
  <c r="Q8" i="12" s="1"/>
  <c r="V11" i="12"/>
  <c r="V8" i="12" s="1"/>
  <c r="G12" i="12"/>
  <c r="M12" i="12" s="1"/>
  <c r="I12" i="12"/>
  <c r="K12" i="12"/>
  <c r="O12" i="12"/>
  <c r="Q12" i="12"/>
  <c r="V12" i="12"/>
  <c r="G13" i="12"/>
  <c r="I13" i="12"/>
  <c r="K13" i="12"/>
  <c r="M13" i="12"/>
  <c r="O13" i="12"/>
  <c r="Q13" i="12"/>
  <c r="V13" i="12"/>
  <c r="AE15" i="12"/>
  <c r="I20" i="1"/>
  <c r="I19" i="1"/>
  <c r="I18" i="1"/>
  <c r="G27" i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I69" i="1" s="1"/>
  <c r="H68" i="1"/>
  <c r="I68" i="1" s="1"/>
  <c r="H66" i="1"/>
  <c r="I66" i="1" s="1"/>
  <c r="H65" i="1"/>
  <c r="I65" i="1" s="1"/>
  <c r="H64" i="1"/>
  <c r="I64" i="1" s="1"/>
  <c r="H62" i="1"/>
  <c r="I62" i="1" s="1"/>
  <c r="H61" i="1"/>
  <c r="I61" i="1" s="1"/>
  <c r="H59" i="1"/>
  <c r="I59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5" i="1"/>
  <c r="I45" i="1" s="1"/>
  <c r="H44" i="1"/>
  <c r="I44" i="1" s="1"/>
  <c r="H43" i="1"/>
  <c r="I43" i="1" s="1"/>
  <c r="H41" i="1"/>
  <c r="I41" i="1" s="1"/>
  <c r="H40" i="1"/>
  <c r="I40" i="1" s="1"/>
  <c r="F63" i="1" l="1"/>
  <c r="M19" i="33"/>
  <c r="I138" i="1"/>
  <c r="I16" i="1" s="1"/>
  <c r="F58" i="1"/>
  <c r="M25" i="26"/>
  <c r="M24" i="26" s="1"/>
  <c r="F93" i="1"/>
  <c r="G23" i="1" s="1"/>
  <c r="G24" i="1" s="1"/>
  <c r="G19" i="16"/>
  <c r="F42" i="1"/>
  <c r="F46" i="1"/>
  <c r="AF60" i="16"/>
  <c r="M94" i="52"/>
  <c r="M126" i="52"/>
  <c r="M8" i="52"/>
  <c r="M118" i="52"/>
  <c r="G118" i="52"/>
  <c r="G87" i="52"/>
  <c r="G94" i="52"/>
  <c r="AF132" i="52"/>
  <c r="M165" i="51"/>
  <c r="M177" i="51"/>
  <c r="M8" i="51"/>
  <c r="M106" i="51"/>
  <c r="M160" i="51"/>
  <c r="M158" i="51" s="1"/>
  <c r="G106" i="51"/>
  <c r="G165" i="51"/>
  <c r="AF189" i="51"/>
  <c r="G183" i="51"/>
  <c r="G155" i="51"/>
  <c r="G149" i="51"/>
  <c r="M8" i="50"/>
  <c r="M43" i="50"/>
  <c r="M30" i="50"/>
  <c r="AF60" i="50"/>
  <c r="M22" i="50"/>
  <c r="M19" i="50" s="1"/>
  <c r="G43" i="50"/>
  <c r="G8" i="50"/>
  <c r="G30" i="50"/>
  <c r="M8" i="49"/>
  <c r="M41" i="49"/>
  <c r="AF54" i="49"/>
  <c r="G48" i="49"/>
  <c r="M23" i="48"/>
  <c r="M91" i="48"/>
  <c r="M81" i="48"/>
  <c r="M36" i="48"/>
  <c r="G119" i="48"/>
  <c r="G104" i="48"/>
  <c r="G36" i="48"/>
  <c r="G23" i="48"/>
  <c r="G107" i="48"/>
  <c r="G81" i="48"/>
  <c r="G57" i="48"/>
  <c r="G113" i="48"/>
  <c r="G74" i="48"/>
  <c r="AF127" i="48"/>
  <c r="G10" i="48"/>
  <c r="M63" i="48"/>
  <c r="M60" i="48" s="1"/>
  <c r="M33" i="48"/>
  <c r="M29" i="48" s="1"/>
  <c r="M30" i="47"/>
  <c r="AF58" i="47"/>
  <c r="G30" i="47"/>
  <c r="G13" i="47"/>
  <c r="G19" i="47"/>
  <c r="G52" i="47"/>
  <c r="G10" i="47"/>
  <c r="M43" i="46"/>
  <c r="M30" i="46"/>
  <c r="M19" i="46"/>
  <c r="AF60" i="46"/>
  <c r="G19" i="46"/>
  <c r="G43" i="46"/>
  <c r="G8" i="46"/>
  <c r="G30" i="46"/>
  <c r="M8" i="45"/>
  <c r="M41" i="45"/>
  <c r="AF54" i="45"/>
  <c r="G48" i="45"/>
  <c r="M91" i="44"/>
  <c r="M23" i="44"/>
  <c r="M55" i="44"/>
  <c r="M37" i="44"/>
  <c r="M77" i="44"/>
  <c r="G55" i="44"/>
  <c r="G77" i="44"/>
  <c r="G30" i="44"/>
  <c r="G23" i="44"/>
  <c r="G111" i="44"/>
  <c r="G71" i="44"/>
  <c r="AF125" i="44"/>
  <c r="G103" i="44"/>
  <c r="G91" i="44"/>
  <c r="G37" i="44"/>
  <c r="G10" i="44"/>
  <c r="M8" i="43"/>
  <c r="AF30" i="43"/>
  <c r="G24" i="43"/>
  <c r="G22" i="43"/>
  <c r="M38" i="42"/>
  <c r="M8" i="42"/>
  <c r="AF55" i="42"/>
  <c r="G27" i="42"/>
  <c r="G20" i="42"/>
  <c r="G8" i="42"/>
  <c r="M8" i="41"/>
  <c r="M41" i="41"/>
  <c r="AF54" i="41"/>
  <c r="G48" i="41"/>
  <c r="M78" i="40"/>
  <c r="M53" i="40"/>
  <c r="M23" i="40"/>
  <c r="M20" i="40"/>
  <c r="M29" i="40"/>
  <c r="M91" i="40"/>
  <c r="M90" i="40" s="1"/>
  <c r="G53" i="40"/>
  <c r="G106" i="40"/>
  <c r="G68" i="40"/>
  <c r="G112" i="40"/>
  <c r="AF126" i="40"/>
  <c r="G78" i="40"/>
  <c r="G10" i="40"/>
  <c r="M24" i="39"/>
  <c r="M8" i="39"/>
  <c r="G29" i="39"/>
  <c r="AF35" i="39"/>
  <c r="M38" i="38"/>
  <c r="AF55" i="38"/>
  <c r="G27" i="38"/>
  <c r="G20" i="38"/>
  <c r="G8" i="38"/>
  <c r="M8" i="37"/>
  <c r="AF58" i="37"/>
  <c r="G52" i="37"/>
  <c r="G55" i="37"/>
  <c r="M10" i="36"/>
  <c r="M27" i="36"/>
  <c r="M126" i="36"/>
  <c r="M112" i="36"/>
  <c r="M97" i="36"/>
  <c r="M146" i="36"/>
  <c r="M47" i="36"/>
  <c r="M30" i="36"/>
  <c r="G158" i="36"/>
  <c r="G143" i="36"/>
  <c r="G47" i="36"/>
  <c r="G20" i="36"/>
  <c r="G97" i="36"/>
  <c r="G146" i="36"/>
  <c r="G112" i="36"/>
  <c r="G30" i="36"/>
  <c r="G150" i="36"/>
  <c r="G40" i="36"/>
  <c r="G79" i="36"/>
  <c r="G163" i="36"/>
  <c r="G10" i="36"/>
  <c r="M8" i="35"/>
  <c r="AF33" i="35"/>
  <c r="M8" i="34"/>
  <c r="AF30" i="34"/>
  <c r="G24" i="34"/>
  <c r="G22" i="34"/>
  <c r="M26" i="33"/>
  <c r="M37" i="33"/>
  <c r="AF54" i="33"/>
  <c r="G8" i="33"/>
  <c r="M8" i="32"/>
  <c r="G37" i="32"/>
  <c r="G40" i="32"/>
  <c r="AF50" i="32"/>
  <c r="M10" i="31"/>
  <c r="M61" i="31"/>
  <c r="M73" i="31"/>
  <c r="M30" i="31"/>
  <c r="M24" i="31"/>
  <c r="M67" i="31"/>
  <c r="M66" i="31" s="1"/>
  <c r="G73" i="31"/>
  <c r="G30" i="31"/>
  <c r="G21" i="31"/>
  <c r="G61" i="31"/>
  <c r="G10" i="31"/>
  <c r="AF79" i="31"/>
  <c r="M101" i="30"/>
  <c r="M111" i="30"/>
  <c r="M10" i="30"/>
  <c r="M87" i="30"/>
  <c r="M137" i="30"/>
  <c r="M125" i="30"/>
  <c r="M70" i="30"/>
  <c r="M37" i="30"/>
  <c r="M24" i="30"/>
  <c r="AF145" i="30"/>
  <c r="G111" i="30"/>
  <c r="G37" i="30"/>
  <c r="G24" i="30"/>
  <c r="M141" i="30"/>
  <c r="G10" i="30"/>
  <c r="M27" i="29"/>
  <c r="M38" i="29"/>
  <c r="AF55" i="29"/>
  <c r="G27" i="29"/>
  <c r="G20" i="29"/>
  <c r="G8" i="29"/>
  <c r="M8" i="28"/>
  <c r="M55" i="28"/>
  <c r="G62" i="28"/>
  <c r="M41" i="27"/>
  <c r="M10" i="27"/>
  <c r="M118" i="27"/>
  <c r="M73" i="27"/>
  <c r="M34" i="27"/>
  <c r="M77" i="27"/>
  <c r="M150" i="27"/>
  <c r="M104" i="27"/>
  <c r="M26" i="27"/>
  <c r="G104" i="27"/>
  <c r="G92" i="27"/>
  <c r="AF158" i="27"/>
  <c r="G73" i="27"/>
  <c r="G18" i="27"/>
  <c r="G41" i="27"/>
  <c r="G118" i="27"/>
  <c r="G150" i="27"/>
  <c r="G135" i="27"/>
  <c r="G26" i="27"/>
  <c r="G10" i="27"/>
  <c r="M8" i="26"/>
  <c r="AF30" i="26"/>
  <c r="G22" i="26"/>
  <c r="M26" i="25"/>
  <c r="M59" i="25"/>
  <c r="G36" i="25"/>
  <c r="AF76" i="25"/>
  <c r="G48" i="25"/>
  <c r="G22" i="25"/>
  <c r="G59" i="25"/>
  <c r="M8" i="24"/>
  <c r="AF58" i="24"/>
  <c r="G52" i="24"/>
  <c r="G55" i="24"/>
  <c r="M102" i="23"/>
  <c r="M150" i="23"/>
  <c r="M39" i="23"/>
  <c r="M118" i="23"/>
  <c r="M73" i="23"/>
  <c r="M24" i="23"/>
  <c r="G39" i="23"/>
  <c r="G24" i="23"/>
  <c r="G73" i="23"/>
  <c r="G118" i="23"/>
  <c r="G102" i="23"/>
  <c r="G90" i="23"/>
  <c r="G32" i="23"/>
  <c r="G150" i="23"/>
  <c r="G135" i="23"/>
  <c r="G71" i="23"/>
  <c r="G10" i="23"/>
  <c r="M8" i="22"/>
  <c r="AF30" i="22"/>
  <c r="G24" i="22"/>
  <c r="G22" i="22"/>
  <c r="M27" i="21"/>
  <c r="AF55" i="21"/>
  <c r="G27" i="21"/>
  <c r="M52" i="20"/>
  <c r="M8" i="20"/>
  <c r="G34" i="20"/>
  <c r="G22" i="20"/>
  <c r="G8" i="20"/>
  <c r="G37" i="20"/>
  <c r="G30" i="20"/>
  <c r="G52" i="20"/>
  <c r="M58" i="19"/>
  <c r="M8" i="19"/>
  <c r="M53" i="18"/>
  <c r="M10" i="18"/>
  <c r="M157" i="18"/>
  <c r="M111" i="18"/>
  <c r="M91" i="18"/>
  <c r="M131" i="18"/>
  <c r="M27" i="18"/>
  <c r="M69" i="18"/>
  <c r="M164" i="18"/>
  <c r="M161" i="18" s="1"/>
  <c r="M32" i="18"/>
  <c r="M30" i="18" s="1"/>
  <c r="G69" i="18"/>
  <c r="G53" i="18"/>
  <c r="G44" i="18"/>
  <c r="G91" i="18"/>
  <c r="G30" i="18"/>
  <c r="G111" i="18"/>
  <c r="G157" i="18"/>
  <c r="G10" i="18"/>
  <c r="M8" i="17"/>
  <c r="G30" i="17"/>
  <c r="M43" i="16"/>
  <c r="M19" i="16"/>
  <c r="M30" i="16"/>
  <c r="G8" i="16"/>
  <c r="G30" i="16"/>
  <c r="M8" i="15"/>
  <c r="M41" i="15"/>
  <c r="G48" i="15"/>
  <c r="AF54" i="15"/>
  <c r="M88" i="14"/>
  <c r="M23" i="14"/>
  <c r="M79" i="14"/>
  <c r="M37" i="14"/>
  <c r="M102" i="14"/>
  <c r="M20" i="14"/>
  <c r="M61" i="14"/>
  <c r="M59" i="14" s="1"/>
  <c r="G30" i="14"/>
  <c r="G23" i="14"/>
  <c r="G118" i="14"/>
  <c r="G79" i="14"/>
  <c r="G37" i="14"/>
  <c r="G10" i="14"/>
  <c r="AF138" i="14"/>
  <c r="M8" i="13"/>
  <c r="AF30" i="13"/>
  <c r="G24" i="13"/>
  <c r="G22" i="13"/>
  <c r="AF15" i="12"/>
  <c r="J28" i="1"/>
  <c r="J26" i="1"/>
  <c r="G38" i="1"/>
  <c r="F38" i="1"/>
  <c r="H32" i="1"/>
  <c r="J23" i="1"/>
  <c r="J24" i="1"/>
  <c r="J25" i="1"/>
  <c r="J27" i="1"/>
  <c r="E24" i="1"/>
  <c r="E26" i="1"/>
  <c r="G67" i="1" l="1"/>
  <c r="H67" i="1" s="1"/>
  <c r="I67" i="1" s="1"/>
  <c r="G63" i="1"/>
  <c r="H63" i="1" s="1"/>
  <c r="I63" i="1" s="1"/>
  <c r="G60" i="1"/>
  <c r="H60" i="1" s="1"/>
  <c r="I60" i="1" s="1"/>
  <c r="G58" i="1"/>
  <c r="H58" i="1" s="1"/>
  <c r="I58" i="1" s="1"/>
  <c r="I131" i="1"/>
  <c r="G60" i="16"/>
  <c r="G39" i="1"/>
  <c r="G46" i="1"/>
  <c r="H46" i="1" s="1"/>
  <c r="I46" i="1" s="1"/>
  <c r="G42" i="1"/>
  <c r="H42" i="1" s="1"/>
  <c r="I42" i="1" s="1"/>
  <c r="I142" i="1" l="1"/>
  <c r="I17" i="1"/>
  <c r="I21" i="1" s="1"/>
  <c r="G93" i="1"/>
  <c r="H39" i="1"/>
  <c r="G25" i="1" l="1"/>
  <c r="G28" i="1"/>
  <c r="J139" i="1"/>
  <c r="J105" i="1"/>
  <c r="J116" i="1"/>
  <c r="J110" i="1"/>
  <c r="J130" i="1"/>
  <c r="J100" i="1"/>
  <c r="J124" i="1"/>
  <c r="J119" i="1"/>
  <c r="J108" i="1"/>
  <c r="J138" i="1"/>
  <c r="J121" i="1"/>
  <c r="J104" i="1"/>
  <c r="J135" i="1"/>
  <c r="J128" i="1"/>
  <c r="J107" i="1"/>
  <c r="J106" i="1"/>
  <c r="J136" i="1"/>
  <c r="J125" i="1"/>
  <c r="J114" i="1"/>
  <c r="J103" i="1"/>
  <c r="J127" i="1"/>
  <c r="J141" i="1"/>
  <c r="J123" i="1"/>
  <c r="J134" i="1"/>
  <c r="J129" i="1"/>
  <c r="J131" i="1"/>
  <c r="J112" i="1"/>
  <c r="J101" i="1"/>
  <c r="J137" i="1"/>
  <c r="J120" i="1"/>
  <c r="J109" i="1"/>
  <c r="J133" i="1"/>
  <c r="J122" i="1"/>
  <c r="J140" i="1"/>
  <c r="J117" i="1"/>
  <c r="J111" i="1"/>
  <c r="J132" i="1"/>
  <c r="J118" i="1"/>
  <c r="J113" i="1"/>
  <c r="J102" i="1"/>
  <c r="J126" i="1"/>
  <c r="J115" i="1"/>
  <c r="I39" i="1"/>
  <c r="I93" i="1" s="1"/>
  <c r="H93" i="1"/>
  <c r="J142" i="1" l="1"/>
  <c r="J69" i="1"/>
  <c r="J65" i="1"/>
  <c r="J52" i="1"/>
  <c r="J64" i="1"/>
  <c r="J75" i="1"/>
  <c r="J41" i="1"/>
  <c r="J72" i="1"/>
  <c r="J42" i="1"/>
  <c r="J71" i="1"/>
  <c r="J83" i="1"/>
  <c r="J49" i="1"/>
  <c r="J58" i="1"/>
  <c r="J79" i="1"/>
  <c r="J39" i="1"/>
  <c r="J93" i="1" s="1"/>
  <c r="J61" i="1"/>
  <c r="J44" i="1"/>
  <c r="J56" i="1"/>
  <c r="J82" i="1"/>
  <c r="J77" i="1"/>
  <c r="J43" i="1"/>
  <c r="J90" i="1"/>
  <c r="J86" i="1"/>
  <c r="J89" i="1"/>
  <c r="J73" i="1"/>
  <c r="J57" i="1"/>
  <c r="J88" i="1"/>
  <c r="J68" i="1"/>
  <c r="J87" i="1"/>
  <c r="J78" i="1"/>
  <c r="J45" i="1"/>
  <c r="J48" i="1"/>
  <c r="J59" i="1"/>
  <c r="J62" i="1"/>
  <c r="J70" i="1"/>
  <c r="J63" i="1"/>
  <c r="J66" i="1"/>
  <c r="J85" i="1"/>
  <c r="J53" i="1"/>
  <c r="J84" i="1"/>
  <c r="J60" i="1"/>
  <c r="J67" i="1"/>
  <c r="J74" i="1"/>
  <c r="J80" i="1"/>
  <c r="J40" i="1"/>
  <c r="J47" i="1"/>
  <c r="J46" i="1"/>
  <c r="J54" i="1"/>
  <c r="J51" i="1"/>
  <c r="J50" i="1"/>
  <c r="J81" i="1"/>
  <c r="J76" i="1"/>
  <c r="J55" i="1"/>
  <c r="J91" i="1"/>
  <c r="J92" i="1"/>
  <c r="G26" i="1"/>
  <c r="G29" i="1" s="1"/>
</calcChain>
</file>

<file path=xl/comments1.xml><?xml version="1.0" encoding="utf-8"?>
<comments xmlns="http://schemas.openxmlformats.org/spreadsheetml/2006/main">
  <authors>
    <author>Radim Štěpánek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</commentList>
</comments>
</file>

<file path=xl/sharedStrings.xml><?xml version="1.0" encoding="utf-8"?>
<sst xmlns="http://schemas.openxmlformats.org/spreadsheetml/2006/main" count="16477" uniqueCount="1338">
  <si>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</si>
  <si>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</si>
  <si>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</si>
  <si>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</si>
  <si>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</si>
  <si>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</si>
  <si>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</si>
  <si>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</si>
  <si>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</si>
  <si>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</si>
  <si>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</si>
  <si>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</si>
  <si>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</si>
  <si>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</si>
  <si>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</si>
  <si>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</si>
  <si>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</si>
  <si>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</si>
  <si>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</si>
  <si>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</si>
  <si>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</si>
  <si>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</si>
  <si>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</si>
  <si>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</si>
  <si>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</si>
  <si>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</si>
  <si>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</si>
  <si>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</si>
  <si>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</si>
  <si>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</si>
  <si>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</si>
  <si>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</si>
  <si>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</si>
  <si>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</si>
  <si>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</si>
  <si>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</si>
  <si>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</si>
  <si>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</si>
  <si>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</si>
  <si>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</si>
  <si>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</si>
  <si>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</si>
  <si>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</si>
  <si>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2015/09.3</t>
  </si>
  <si>
    <t>Plynofikace Areálu Dobronín</t>
  </si>
  <si>
    <t>Armádní Servisní, příspěvková organizace</t>
  </si>
  <si>
    <t>Podbabská 1589/1</t>
  </si>
  <si>
    <t>Praha-Dejvice</t>
  </si>
  <si>
    <t>16000</t>
  </si>
  <si>
    <t>60460580</t>
  </si>
  <si>
    <t>CZ60460580</t>
  </si>
  <si>
    <t>TZ pro, s.r.o.</t>
  </si>
  <si>
    <t>718</t>
  </si>
  <si>
    <t>Drnovice</t>
  </si>
  <si>
    <t>68304</t>
  </si>
  <si>
    <t>03760588</t>
  </si>
  <si>
    <t>CZ03760588</t>
  </si>
  <si>
    <t>Stavba</t>
  </si>
  <si>
    <t>ON 1</t>
  </si>
  <si>
    <t>Ostatní a vedlejší náklady za celou stavbu</t>
  </si>
  <si>
    <t>ON1</t>
  </si>
  <si>
    <t>SO 01</t>
  </si>
  <si>
    <t>Budova č. 3 Dílny a garáže</t>
  </si>
  <si>
    <t>D.1.4.1</t>
  </si>
  <si>
    <t>Vytápění - Technologie</t>
  </si>
  <si>
    <t>Vytápění - TRV</t>
  </si>
  <si>
    <t>D.1.4.2</t>
  </si>
  <si>
    <t>Vnitřní rozvod plynu</t>
  </si>
  <si>
    <t>D.1.4.3</t>
  </si>
  <si>
    <t>MaR</t>
  </si>
  <si>
    <t>SO 02</t>
  </si>
  <si>
    <t>Budova č. 4 Bývalá kuchyně</t>
  </si>
  <si>
    <t xml:space="preserve">SO 03 </t>
  </si>
  <si>
    <t>Budova č. 5 VHJ a sklady</t>
  </si>
  <si>
    <t>D.1.1</t>
  </si>
  <si>
    <t>Architektonicko - stavební řešení</t>
  </si>
  <si>
    <t>SO 04</t>
  </si>
  <si>
    <t>Budova č. 6 Štáb a PS 0630 Dobronín</t>
  </si>
  <si>
    <t>SO 05</t>
  </si>
  <si>
    <t>Budova č. 7 VP</t>
  </si>
  <si>
    <t>Propojovací rozvody v objektu</t>
  </si>
  <si>
    <t>D.1.4.4</t>
  </si>
  <si>
    <t>SO 06</t>
  </si>
  <si>
    <t>Budova č. 8 Štáb</t>
  </si>
  <si>
    <t>SO 07</t>
  </si>
  <si>
    <t>Budova č. 10 Dílny a PS 0630 Dobronín</t>
  </si>
  <si>
    <t>SO 08</t>
  </si>
  <si>
    <t>Budova č. 11 Tělocvična</t>
  </si>
  <si>
    <t>SO 09</t>
  </si>
  <si>
    <t>Budova č. 21 Hlavní vstup</t>
  </si>
  <si>
    <t>IO 01</t>
  </si>
  <si>
    <t>Areálový rozvod plynu</t>
  </si>
  <si>
    <t>001</t>
  </si>
  <si>
    <t>Areálový rozvod STL plynu</t>
  </si>
  <si>
    <t>IO 02</t>
  </si>
  <si>
    <t>Rozvod chrániček a umístění kabelových komor AKIS</t>
  </si>
  <si>
    <t>Rozvod chrániček a kabelové komory</t>
  </si>
  <si>
    <t>Celkem za stavbu</t>
  </si>
  <si>
    <t>CZK</t>
  </si>
  <si>
    <t>Rekapitulace dílů</t>
  </si>
  <si>
    <t>Typ dílu</t>
  </si>
  <si>
    <t>1</t>
  </si>
  <si>
    <t>Zemní práce</t>
  </si>
  <si>
    <t>2</t>
  </si>
  <si>
    <t>Základy a zvláštní zakládání</t>
  </si>
  <si>
    <t>3</t>
  </si>
  <si>
    <t>Svislé a kompletní konstrukce</t>
  </si>
  <si>
    <t>4</t>
  </si>
  <si>
    <t>Vodorovné konstrukce</t>
  </si>
  <si>
    <t>5</t>
  </si>
  <si>
    <t>Komunikace</t>
  </si>
  <si>
    <t>6</t>
  </si>
  <si>
    <t>Úpravy povrchu,podlahy</t>
  </si>
  <si>
    <t>61</t>
  </si>
  <si>
    <t>Upravy povrchů vnitřní</t>
  </si>
  <si>
    <t>62</t>
  </si>
  <si>
    <t>Úpravy povrchů vnější</t>
  </si>
  <si>
    <t>8</t>
  </si>
  <si>
    <t>Trubní vedení</t>
  </si>
  <si>
    <t>9</t>
  </si>
  <si>
    <t>Ostatní konstrukce, bourání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</si>
  <si>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</si>
  <si>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</si>
  <si>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</si>
  <si>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</si>
  <si>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</si>
  <si>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</si>
  <si>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97</t>
  </si>
  <si>
    <t>Prorážení otvorů</t>
  </si>
  <si>
    <t>99</t>
  </si>
  <si>
    <t>Staveništní přesun hmot</t>
  </si>
  <si>
    <t>713</t>
  </si>
  <si>
    <t>Izolace tepelné</t>
  </si>
  <si>
    <t>721</t>
  </si>
  <si>
    <t>Vnitřní kanalizace</t>
  </si>
  <si>
    <t>722</t>
  </si>
  <si>
    <t>Vnitřní vodovod</t>
  </si>
  <si>
    <t>723</t>
  </si>
  <si>
    <t>Vnitřní plynovod</t>
  </si>
  <si>
    <t>725</t>
  </si>
  <si>
    <t>Zařizovací předměty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</si>
  <si>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</si>
  <si>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</si>
  <si>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</si>
  <si>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</si>
  <si>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</si>
  <si>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</si>
  <si>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</si>
  <si>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</si>
  <si>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</si>
  <si>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</si>
  <si>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764</t>
  </si>
  <si>
    <t>Konstrukce klempířské</t>
  </si>
  <si>
    <t>767</t>
  </si>
  <si>
    <t>Konstrukce zámečnické</t>
  </si>
  <si>
    <t>783</t>
  </si>
  <si>
    <t>Nátěry</t>
  </si>
  <si>
    <t>784</t>
  </si>
  <si>
    <t>Malby</t>
  </si>
  <si>
    <t>799</t>
  </si>
  <si>
    <t>Ostatní</t>
  </si>
  <si>
    <t>820</t>
  </si>
  <si>
    <t>Rozvaděč - RA1</t>
  </si>
  <si>
    <t>821</t>
  </si>
  <si>
    <t>ŘS a periferie</t>
  </si>
  <si>
    <t>822</t>
  </si>
  <si>
    <t>Rozvaděč - RM1</t>
  </si>
  <si>
    <t>823</t>
  </si>
  <si>
    <t>Montážní materiál a práce</t>
  </si>
  <si>
    <t>825</t>
  </si>
  <si>
    <t>Napájení plynoměru - Rozvaděč RM1</t>
  </si>
  <si>
    <t>826</t>
  </si>
  <si>
    <t>Napájení plynoměru - Kabeláž a trasy</t>
  </si>
  <si>
    <t>HZS</t>
  </si>
  <si>
    <t>Hodinové zúčtovací sazby</t>
  </si>
  <si>
    <t>M46</t>
  </si>
  <si>
    <t>Zemní práce při montážích</t>
  </si>
  <si>
    <t>D96</t>
  </si>
  <si>
    <t>Přesuny suti a vybouraných hmot</t>
  </si>
  <si>
    <t>PSU</t>
  </si>
  <si>
    <t>VN</t>
  </si>
  <si>
    <t>824</t>
  </si>
  <si>
    <t>Služby</t>
  </si>
  <si>
    <t>ON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</si>
  <si>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</si>
  <si>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</si>
  <si>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</si>
  <si>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</si>
  <si>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</si>
  <si>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</si>
  <si>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</si>
  <si>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</si>
  <si>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</si>
  <si>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</si>
  <si>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</si>
  <si>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</si>
  <si>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</si>
  <si>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</si>
  <si>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</si>
  <si>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</si>
  <si>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</si>
  <si>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</si>
  <si>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</si>
  <si>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</si>
  <si>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</si>
  <si>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</si>
  <si>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</si>
  <si>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</si>
  <si>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</si>
  <si>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</si>
  <si>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</si>
  <si>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005121 R</t>
  </si>
  <si>
    <t>Zařízení staveniště</t>
  </si>
  <si>
    <t>Soubor</t>
  </si>
  <si>
    <t>RTS 17/ I</t>
  </si>
  <si>
    <t>Indiv</t>
  </si>
  <si>
    <t>POL99_8</t>
  </si>
  <si>
    <t>Veškeré náklady spojené s vybudováním, provozem a odstraněním zařízení staveniště.</t>
  </si>
  <si>
    <t>POP</t>
  </si>
  <si>
    <t>1000T</t>
  </si>
  <si>
    <t>Ztížené výrobní podmínky</t>
  </si>
  <si>
    <t>Vlastní</t>
  </si>
  <si>
    <t>1001T</t>
  </si>
  <si>
    <t>Mimostaveništní doprava</t>
  </si>
  <si>
    <t>1005T</t>
  </si>
  <si>
    <t>Kompletační činnost (IČD)</t>
  </si>
  <si>
    <t>SUM</t>
  </si>
  <si>
    <t>Poznámky uchazeče k zadání</t>
  </si>
  <si>
    <t>POPUZIV</t>
  </si>
  <si>
    <t>END</t>
  </si>
  <si>
    <t>734209113R00</t>
  </si>
  <si>
    <t>Montáž armatur závitových,se 2závity, G 1/2</t>
  </si>
  <si>
    <t>kus</t>
  </si>
  <si>
    <t>Kalkul</t>
  </si>
  <si>
    <t>POL1_</t>
  </si>
  <si>
    <t>734200821R00</t>
  </si>
  <si>
    <t>Demontáž armatur se 2závity do G 1/2</t>
  </si>
  <si>
    <t>735000912R00</t>
  </si>
  <si>
    <t>Oprava-vyregulování ventilů s termost.ovládáním</t>
  </si>
  <si>
    <t>735191903R00</t>
  </si>
  <si>
    <t>Propláchnutí otopných těles ocel., nebo Al</t>
  </si>
  <si>
    <t>m2</t>
  </si>
  <si>
    <t>735191910R00</t>
  </si>
  <si>
    <t>Napuštění vody do otopného systému - bez kotle</t>
  </si>
  <si>
    <t>735494811R00</t>
  </si>
  <si>
    <t>Vypuštění vody z otopných těles</t>
  </si>
  <si>
    <t>734.1011465</t>
  </si>
  <si>
    <t>Hlavice termostatická, připojení M30x1,5, kapalinové čidlo, standartní, rozsah 0-28°C</t>
  </si>
  <si>
    <t>POL3_</t>
  </si>
  <si>
    <t>734.1091162</t>
  </si>
  <si>
    <t>Šroubení radiátorové, uzavírací, DN15, přímé, vnitřní závit, poniklovaný bronz</t>
  </si>
  <si>
    <t>734.1185164</t>
  </si>
  <si>
    <t>Ventil radiátorový, termostatický, DN15, přímý, s nastavením kv, zkrácená stavební délka dle ČSN, pro hlavice s připojením M30x1,5, poniklovaný bronz</t>
  </si>
  <si>
    <t>998735101R00</t>
  </si>
  <si>
    <t>Přesun hmot pro otopná tělesa, výšky do 6 m</t>
  </si>
  <si>
    <t>t</t>
  </si>
  <si>
    <t>POL7_</t>
  </si>
  <si>
    <t>998735193R00</t>
  </si>
  <si>
    <t>Příplatek zvětšený přesun, otopná tělesa do 500 m</t>
  </si>
  <si>
    <t>783424240R00</t>
  </si>
  <si>
    <t>Nátěr syntet. potrubí do DN 50 mm  Z+1x +1x email, včetně nátěru upravovaných úseků</t>
  </si>
  <si>
    <t>m</t>
  </si>
  <si>
    <t>904      R02</t>
  </si>
  <si>
    <t>Hzs-zkousky v ramci montaz.praci, Topná zkouška</t>
  </si>
  <si>
    <t>h</t>
  </si>
  <si>
    <t>Prav.M</t>
  </si>
  <si>
    <t>POL10_</t>
  </si>
  <si>
    <t>979087212R00</t>
  </si>
  <si>
    <t>Nakládání suti na dopravní prostředky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</si>
  <si>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</si>
  <si>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</si>
  <si>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</si>
  <si>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</si>
  <si>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</si>
  <si>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</si>
  <si>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340238212E00</t>
  </si>
  <si>
    <t>Zazdívka otvorů pl. do 0,25m2,cihlami tl.zdi nad 10 cm</t>
  </si>
  <si>
    <t xml:space="preserve">ks    </t>
  </si>
  <si>
    <t>612403399R00</t>
  </si>
  <si>
    <t>Hrubá výplň rýh ve stěnách maltou</t>
  </si>
  <si>
    <t>612421331R00</t>
  </si>
  <si>
    <t>Oprava vápen.omítek stěn do 30 % pl. - štukových</t>
  </si>
  <si>
    <t>Včetně pomocného pracovního lešení o výšce podlahy do 1900 mm a pro zatížení do 1,5 kPa.</t>
  </si>
  <si>
    <t>952901111R00</t>
  </si>
  <si>
    <t>Vyčištění budov o výšce podlaží do 4 m</t>
  </si>
  <si>
    <t>978013141R00</t>
  </si>
  <si>
    <t>Otlučení omítek vnitřních stěn v rozsahu do 30 %</t>
  </si>
  <si>
    <t>971033541E00</t>
  </si>
  <si>
    <t>Vybourání otv. zeď cihel. pl. do 0,25m2, tl. do 30 cm, MVC</t>
  </si>
  <si>
    <t>Včetně pomocného lešení o výšce podlahy do 1900 mm a pro zatížení do 1,5 kPa  (150 kg/m2).</t>
  </si>
  <si>
    <t>998011001R00</t>
  </si>
  <si>
    <t>Přesun hmot pro budovy zděné výšky do 6 m</t>
  </si>
  <si>
    <t>998011015R00</t>
  </si>
  <si>
    <t>Přesun hmot, budovy zděné, příplatek do 1 km</t>
  </si>
  <si>
    <t>722182001R00</t>
  </si>
  <si>
    <t>Montáž izolačních skruží na potrubí přímé do DN 25</t>
  </si>
  <si>
    <t>283233621E</t>
  </si>
  <si>
    <t>Páska lepicí 5 cm x 50 m AL fólie</t>
  </si>
  <si>
    <t>RTS 13/ II</t>
  </si>
  <si>
    <t>63154531E</t>
  </si>
  <si>
    <t>Pouzdro potrubní izolační, 28/30 mm, kamenná vlna s Al fólií se skelnou mřížkou na povrchu</t>
  </si>
  <si>
    <t>63154532E</t>
  </si>
  <si>
    <t>Pouzdro potrubní izolační 35/30 mm, kamenná vlna s Al fólií se skelnou mřížkou na povrchu</t>
  </si>
  <si>
    <t>998713101R00</t>
  </si>
  <si>
    <t>Přesun hmot pro izolace tepelné, výšky do 6 m</t>
  </si>
  <si>
    <t>998713193R00</t>
  </si>
  <si>
    <t>Příplatek zvětš. přesun, izolace tepelné do 500 m</t>
  </si>
  <si>
    <t>721176101R00</t>
  </si>
  <si>
    <t>Potrubí HT připojovací D 32 x 1,8 mm</t>
  </si>
  <si>
    <t>Potrubí včetně tvarovek. Bez zednických výpomocí.</t>
  </si>
  <si>
    <t>725334301RT1</t>
  </si>
  <si>
    <t>Nálevka se sifonem PP, DN 32, pro úkapy z PV a odvod kondenzátu z kotle, rozměry 78x55 mm,výška 100 mm</t>
  </si>
  <si>
    <t>733.0004E04</t>
  </si>
  <si>
    <t>Úprava napojovacího místa na stávající kanalizaci</t>
  </si>
  <si>
    <t>soubor</t>
  </si>
  <si>
    <t>998721101R00</t>
  </si>
  <si>
    <t>Přesun hmot pro vnitřní kanalizaci, výšky do 6 m</t>
  </si>
  <si>
    <t>998721193R00</t>
  </si>
  <si>
    <t>Příplatek zvětš. přesun, vnitřní kanaliz. do 500 m</t>
  </si>
  <si>
    <t>722170801R00</t>
  </si>
  <si>
    <t>Demontáž rozvodů vody z plastů do D 32</t>
  </si>
  <si>
    <t>722220861R00</t>
  </si>
  <si>
    <t>Demontáž armatur s dvěma závity G 3/4</t>
  </si>
  <si>
    <t>722229101R00</t>
  </si>
  <si>
    <t>Montáž vodovodních armatur,1závit, G 1/2</t>
  </si>
  <si>
    <t>722239101R00</t>
  </si>
  <si>
    <t>Montáž vodovodních armatur 2závity, G 1/2</t>
  </si>
  <si>
    <t>722280106R00</t>
  </si>
  <si>
    <t>Tlaková zkouška vodovodního potrubí DN 32</t>
  </si>
  <si>
    <t>Včetně dodávky vody, uzavření a zabezpečení konců potrubí.</t>
  </si>
  <si>
    <t>722290234R00</t>
  </si>
  <si>
    <t>Proplach a dezinfekce vodovod.potrubí DN 80</t>
  </si>
  <si>
    <t>Včetně dodání desinfekčního prostředku.</t>
  </si>
  <si>
    <t>722172311E00</t>
  </si>
  <si>
    <t>Potrubí z PPR, PN 16, D 20x2,8 mm</t>
  </si>
  <si>
    <t>Potrubí včetně tvarovek a zednických výpomocí.</t>
  </si>
  <si>
    <t>Včetně pomocného lešení o výšce podlahy do 1900 mm a pro zatížení do 1,5 kPa.</t>
  </si>
  <si>
    <t>722181212EN7</t>
  </si>
  <si>
    <t>Izolace návleková, polyuretanová, tl. stěny 9 mm, vnitřní průměr 22 mm</t>
  </si>
  <si>
    <t>V položce je kalkulována dodávka izolační trubice, spon a lepicí pásky.</t>
  </si>
  <si>
    <t>722181214EN7</t>
  </si>
  <si>
    <t>Izolace návleková, polyuretanová, tl. stěny 20 mm, vnitřní průměr 22 mm</t>
  </si>
  <si>
    <t>722264312E00</t>
  </si>
  <si>
    <t>Vodoměr bytový SV, DN 15x110 mm, Qn 1,5</t>
  </si>
  <si>
    <t>5511353201EN</t>
  </si>
  <si>
    <t>Kohout kulový pro SV a TV, 1/2" zelená páčka</t>
  </si>
  <si>
    <t>5511356971EN</t>
  </si>
  <si>
    <t>Kohout kulový vypouštěcí 1/2"</t>
  </si>
  <si>
    <t>551135731EN</t>
  </si>
  <si>
    <t>Klapka zpětná, pro SV, 1/2"</t>
  </si>
  <si>
    <t>998722101R00</t>
  </si>
  <si>
    <t>Přesun hmot pro vnitřní vodovod, výšky do 6 m</t>
  </si>
  <si>
    <t>998722193R00</t>
  </si>
  <si>
    <t>Příplatek zvětš. přesun, vnitřní vodovod do 500 m</t>
  </si>
  <si>
    <t>725249103R00</t>
  </si>
  <si>
    <t>Zpětná montáž sprchových koutů</t>
  </si>
  <si>
    <t>725530826R00</t>
  </si>
  <si>
    <t>Demontáž, zásobník elektrický akumulační do 800 l</t>
  </si>
  <si>
    <t>725249103E01</t>
  </si>
  <si>
    <t>Demontáž sprchových koutů</t>
  </si>
  <si>
    <t>998725101R00</t>
  </si>
  <si>
    <t>Přesun hmot pro zařizovací předměty, výšky do 6 m</t>
  </si>
  <si>
    <t>731249322R00</t>
  </si>
  <si>
    <t>Montáž závěsných kotlů turbo s TUV, odkouření</t>
  </si>
  <si>
    <t>731341130R00</t>
  </si>
  <si>
    <t>Hadice napouštěcí pryžové D 16/23</t>
  </si>
  <si>
    <t>731.0001E01</t>
  </si>
  <si>
    <t>Montáž systémového odkouření a přívodu vzduchu</t>
  </si>
  <si>
    <t>731.0002E02</t>
  </si>
  <si>
    <t>Uvedení plynového kotle do provozu servisním technikem</t>
  </si>
  <si>
    <t>731200823E00</t>
  </si>
  <si>
    <t>Demontáž elektrokotle, do 25 kW</t>
  </si>
  <si>
    <t>731.27060LA</t>
  </si>
  <si>
    <t xml:space="preserve">Hlavice pro připojení odkouření na kotel, koaxiální 60/100, přímá, s měřícím otvorem </t>
  </si>
  <si>
    <t>731.73518LA</t>
  </si>
  <si>
    <t>Venkovní ekvitermní čidlo teploty</t>
  </si>
  <si>
    <t>731.BPT5700654</t>
  </si>
  <si>
    <t>Inteligentní bezdrátový prostorový termostat, komunikace Open Therm</t>
  </si>
  <si>
    <t>731.ECD24Z20</t>
  </si>
  <si>
    <t>Plynový kondenzační kotel o regulovatelném výkonu 2,7-24,0kW s integrovaným zásob. TV do 50 litrů, možnost řízení Open Therm</t>
  </si>
  <si>
    <t>731.LPALK5</t>
  </si>
  <si>
    <t>Trubka koaxiální 60/100 - 1000mm, s výfukovým košem</t>
  </si>
  <si>
    <t>731.LPBK95</t>
  </si>
  <si>
    <t>Koaxiální koleno odkouření 60/100 - 90°</t>
  </si>
  <si>
    <t>731.UPRKS5</t>
  </si>
  <si>
    <t>Krycí manžeta prostupu kouřovodu, DN 100, černá, UV stabilní</t>
  </si>
  <si>
    <t>998731101R00</t>
  </si>
  <si>
    <t>Přesun hmot pro kotelny, výšky do 6 m</t>
  </si>
  <si>
    <t>998731193R00</t>
  </si>
  <si>
    <t>Příplatek zvětšený přesun, kotelny do 500 m</t>
  </si>
  <si>
    <t>732320812R00</t>
  </si>
  <si>
    <t>Odpojení nádrží od rozvodů potrubí, do 100 l</t>
  </si>
  <si>
    <t>732339104R00</t>
  </si>
  <si>
    <t>Montáž nádoby expanzní tlakové 50 l</t>
  </si>
  <si>
    <t>732420811R00</t>
  </si>
  <si>
    <t>Demontáž čerpadel oběhových spirálních DN 25</t>
  </si>
  <si>
    <t>732.6830100</t>
  </si>
  <si>
    <t>Uzavírací armatura se zajištěním pro údržbu a demontáž expanzní nádoby, G3/4", s integrovaným vypouštěním, PN 10/120°C</t>
  </si>
  <si>
    <t>732.8001011</t>
  </si>
  <si>
    <t>Expanzní nádoba pro systém ÚT, objem 50 litrů, PN 6</t>
  </si>
  <si>
    <t>732.9.3.1.1</t>
  </si>
  <si>
    <t>Univerzální směsný inhibitor pro ÚT, kanystr 20litrů</t>
  </si>
  <si>
    <t>998732101R00</t>
  </si>
  <si>
    <t>Přesun hmot pro strojovny, výšky do 6 m</t>
  </si>
  <si>
    <t>998732193R00</t>
  </si>
  <si>
    <t>Příplatek zvětšený přesun, strojovny do 500 m</t>
  </si>
  <si>
    <t>733111104R00</t>
  </si>
  <si>
    <t>Potrubí závitové bezešvé běžné nízkotlaké DN 20</t>
  </si>
  <si>
    <t>733111105R00</t>
  </si>
  <si>
    <t>Potrubí závitové bezešvé běžné nízkotlaké DN 25</t>
  </si>
  <si>
    <t>733110808R00</t>
  </si>
  <si>
    <t>Demontáž potrubí ocelového závitového do DN 32-50</t>
  </si>
  <si>
    <t>733190106R00</t>
  </si>
  <si>
    <t>Tlaková zkouška potrubí  DN 32</t>
  </si>
  <si>
    <t>722212440E00</t>
  </si>
  <si>
    <t>Štítky orientační na potrubí</t>
  </si>
  <si>
    <t>733.0003E03</t>
  </si>
  <si>
    <t>Úprava napojovacího místa na stávající systém ÚT</t>
  </si>
  <si>
    <t>735191904E00</t>
  </si>
  <si>
    <t>Propláchnutí systému</t>
  </si>
  <si>
    <t>733.0010E10</t>
  </si>
  <si>
    <t>Ostatní nespecifikovaný matriál (šroubení, fitinky, těsnění....)</t>
  </si>
  <si>
    <t>998733101R00</t>
  </si>
  <si>
    <t>Přesun hmot pro rozvody potrubí, výšky do 6 m</t>
  </si>
  <si>
    <t>998733193R00</t>
  </si>
  <si>
    <t>Příplatek zvětš. přesun, rozvody potrubí do 500 m</t>
  </si>
  <si>
    <t>734209102R00</t>
  </si>
  <si>
    <t>Montáž armatur závitových,s 1závitem, G 3/8</t>
  </si>
  <si>
    <t>734209103R00</t>
  </si>
  <si>
    <t>Montáž armatur závitových,s 1závitem, G 1/2</t>
  </si>
  <si>
    <t>734209114R00</t>
  </si>
  <si>
    <t>Montáž armatur závitových,se 2závity, G 3/4</t>
  </si>
  <si>
    <t>734209115R00</t>
  </si>
  <si>
    <t>Montáž armatur závitových,se 2závity, G 1</t>
  </si>
  <si>
    <t>734200824R00</t>
  </si>
  <si>
    <t>Demontáž armatur se 2závity do G 2</t>
  </si>
  <si>
    <t>734421160E00</t>
  </si>
  <si>
    <t>Tlakoměr deformační 0-4 MPa č. 03322, D 100, včetně smyčky zyhnuté a zkušebního kohoutu</t>
  </si>
  <si>
    <t>42260622EN</t>
  </si>
  <si>
    <t>Ventil odvzdušňovací automatický, se zpětným ventilem, svislý 3/8"</t>
  </si>
  <si>
    <t>55113526.EN</t>
  </si>
  <si>
    <t>Kohout kulový pro ÚT, PN 35 1" páčka</t>
  </si>
  <si>
    <t>5511361551EN</t>
  </si>
  <si>
    <t>Filtr s vnitřními závity pro ÚT, 1"</t>
  </si>
  <si>
    <t>998734101R00</t>
  </si>
  <si>
    <t>Přesun hmot pro armatury, výšky do 6 m</t>
  </si>
  <si>
    <t>998734193R00</t>
  </si>
  <si>
    <t>Příplatek zvětšený přesun, armatury do 500 m</t>
  </si>
  <si>
    <t>767995102R00</t>
  </si>
  <si>
    <t>Výroba a montáž kov. atypických konstr. do 10 kg</t>
  </si>
  <si>
    <t>kg</t>
  </si>
  <si>
    <t>998767102R00</t>
  </si>
  <si>
    <t>Přesun hmot pro zámečnické konstr., výšky do 12 m</t>
  </si>
  <si>
    <t>783225100R00</t>
  </si>
  <si>
    <t>Nátěr syntetický kovových konstrukcí 2x + 1x email</t>
  </si>
  <si>
    <t>včetně pomocného lešení.</t>
  </si>
  <si>
    <t>783424340R00</t>
  </si>
  <si>
    <t>Nátěr syntet. potrubí do DN 50 mm  Z+2x +1x email</t>
  </si>
  <si>
    <t>784165512E00</t>
  </si>
  <si>
    <t>Malba tekutá, klasik, bílá, bez penetrace, 2 x, vymalování prostoru plynového kotle</t>
  </si>
  <si>
    <t>005231010R2</t>
  </si>
  <si>
    <t>Revize odkouření</t>
  </si>
  <si>
    <t>náklady spojené s provedením všech technickými normami předepsaných zkoušek a revizí stavebních konstrukcí nebo stavebních prací.</t>
  </si>
  <si>
    <t>005231010R3</t>
  </si>
  <si>
    <t>Výchozí revize a 1. provozní TNS</t>
  </si>
  <si>
    <t>980.002E02</t>
  </si>
  <si>
    <t>Projektová dokumentace skutečného stavu</t>
  </si>
  <si>
    <t>723120202R00</t>
  </si>
  <si>
    <t>Potrubí ocelové závitové černé svařované DN 15</t>
  </si>
  <si>
    <t>723120203R00</t>
  </si>
  <si>
    <t>Potrubí ocelové závitové černé svařované DN 20</t>
  </si>
  <si>
    <t>723120204R00</t>
  </si>
  <si>
    <t>Potrubí ocelové závitové černé svařované DN 25</t>
  </si>
  <si>
    <t>723150366R00</t>
  </si>
  <si>
    <t>Potrubí ocel. černé svařované-chráničky D 44,5/2,6</t>
  </si>
  <si>
    <t>723160335R00</t>
  </si>
  <si>
    <t>Rozpěrka přípojky plynoměru G 5/4</t>
  </si>
  <si>
    <t>723190907R00</t>
  </si>
  <si>
    <t>Odvzdušnění a napuštění plynového potrubí</t>
  </si>
  <si>
    <t>723239101R00</t>
  </si>
  <si>
    <t>Montáž plynovodních armatur, 2 závity, G 1/2</t>
  </si>
  <si>
    <t>723239103R00</t>
  </si>
  <si>
    <t>Montáž plynovodních armatur, 2 závity, G 1</t>
  </si>
  <si>
    <t>723239211R00</t>
  </si>
  <si>
    <t>Montáž regulátoru středotlakého jednod. závitového</t>
  </si>
  <si>
    <t>723261912R00</t>
  </si>
  <si>
    <t>Montáž plynoměrů PS-2, PS-6</t>
  </si>
  <si>
    <t>Hadice pryžové D 16/23, pro odvzdušnění plynovodu</t>
  </si>
  <si>
    <t>230170011R00</t>
  </si>
  <si>
    <t>Zkouška těsnosti potrubí, DN do 40</t>
  </si>
  <si>
    <t>Tlakoměr deformační 0-6 kPa č. 03322, D 100</t>
  </si>
  <si>
    <t>734421160E01</t>
  </si>
  <si>
    <t>Tlakoměr deformační 0-120 kPa č. 03322, D 100</t>
  </si>
  <si>
    <t>31630510.AR</t>
  </si>
  <si>
    <t>Oblouk K3 90° 11353.1 d 33,7 x 2,6 mm</t>
  </si>
  <si>
    <t>SPCM</t>
  </si>
  <si>
    <t>316331011R</t>
  </si>
  <si>
    <t>Přechod přímý 33,7/21,3</t>
  </si>
  <si>
    <t>RTS 15/ II</t>
  </si>
  <si>
    <t>316331012R</t>
  </si>
  <si>
    <t>Přechod přímý 33,7/26,9</t>
  </si>
  <si>
    <t>55113458.EN</t>
  </si>
  <si>
    <t>Kohout kulový pro plyn 1/2" plnoprůtočný, páčka</t>
  </si>
  <si>
    <t>55113460.EN</t>
  </si>
  <si>
    <t>Kohout kulový pro plyn 1" plnoprůtočný, páčka</t>
  </si>
  <si>
    <t>723.1025.02/L</t>
  </si>
  <si>
    <t>Havarijní ventil závitový s ručním otevíráním, DN 25, 230V, do tlaku 50kPa, bez proudu uzavřeno</t>
  </si>
  <si>
    <t>723.426000004</t>
  </si>
  <si>
    <t>Membránový plynoměr s roztečí hrdel 100mm. Měření do Qmax=6,0m3/h, hrdla G5/4"</t>
  </si>
  <si>
    <t>723.44010100</t>
  </si>
  <si>
    <t>Regulátor tlaku membránový, 100/2kPa, Qmax=6,0m3/h, rohové provedení, vstup 3/4" sferokonus, výstup 5/4" na plynoměr</t>
  </si>
  <si>
    <t>723.44699450</t>
  </si>
  <si>
    <t>H-rám s úchytem plynoměru s roztečí 100mm, pro uchycení plynoměru do plechové skříně</t>
  </si>
  <si>
    <t>998723101R00</t>
  </si>
  <si>
    <t>Přesun hmot pro vnitřní plynovod, výšky do 6 m</t>
  </si>
  <si>
    <t>998723193R00</t>
  </si>
  <si>
    <t>Příplatek zvětš. přesun, vnitřní plynovod do 500 m</t>
  </si>
  <si>
    <t>900      RT4</t>
  </si>
  <si>
    <t>HZS - stavební dělník, Práce v tarifní třídě 7</t>
  </si>
  <si>
    <t>905      R01</t>
  </si>
  <si>
    <t>Hzs - revize provoz. souboru a st. obj., Revize</t>
  </si>
  <si>
    <t>820.8020-32</t>
  </si>
  <si>
    <t>Plastová modulová rozvodnice s průhlednými dveřmi 1x14 modulů, montáž na zeď, vč. PE a N můstků</t>
  </si>
  <si>
    <t>820.1515-22</t>
  </si>
  <si>
    <t>Přepěťová ochrana 3. stupeň (typ D), 1f, bez signalizace</t>
  </si>
  <si>
    <t>820.1182-9646</t>
  </si>
  <si>
    <t>Jistič jednomodulový  1fázový 6 A, char. B, zkratová odolnost 6 kA</t>
  </si>
  <si>
    <t>820.1182-9645</t>
  </si>
  <si>
    <t>Jistič jednomodulový  1fázový 4 A, char. B, zkratová odolnost 6 kA</t>
  </si>
  <si>
    <t>820.1182-9644</t>
  </si>
  <si>
    <t>Jistič jednomodulový  1fázový 2 A, char. B, zkratová odolnost 6 kA</t>
  </si>
  <si>
    <t>POL3_0</t>
  </si>
  <si>
    <t>820.1184-2563</t>
  </si>
  <si>
    <t>Signálka dvojitá 1 modulová, barva bílá a žlutá, 230 Vac</t>
  </si>
  <si>
    <t>820.1182-2501</t>
  </si>
  <si>
    <t>Svorka řadová  – 4 mm2, barevná, vč. popisu</t>
  </si>
  <si>
    <t>820.1182-2502</t>
  </si>
  <si>
    <t>Svorka řadová PE – 4 mm2, žlutozelená, vč. popisu</t>
  </si>
  <si>
    <t>820.1181-1003</t>
  </si>
  <si>
    <t>Kabelová průchodka Pg 13,5 – plastová</t>
  </si>
  <si>
    <t>820.9999-3210</t>
  </si>
  <si>
    <t>Výroba rozvaděče - Osazení komponent, vydrátování, propojení, vyzkoušení, atesty, revize, vč. drobného materiálu a drátů pro vydrátování</t>
  </si>
  <si>
    <t>821.0035-29</t>
  </si>
  <si>
    <t>Prostorový termostat s možností regulace TUV, komunikace s kotlem pomocí komunikace OpenTherm,  možnost ovládání mobilním telefonem</t>
  </si>
  <si>
    <t>821.0035-30</t>
  </si>
  <si>
    <t>GSM modul pro prostorový termostat - vlastní napájecí zdroj, anténa, RS232 konektor, datový kabel</t>
  </si>
  <si>
    <t>821.0047-26</t>
  </si>
  <si>
    <t>Detektor úniku topných plynů lehčích než vzduch, Napájení 230Vac/2W, přepínací kontakt 250V/5A, přepínání na jaký stupeň reaguje relé, optická signalizace I. a II. stupeň, akustická signalizace, I</t>
  </si>
  <si>
    <t>821.2147-138</t>
  </si>
  <si>
    <t>Zásuvka jednonásobná s clonkami v krabici s víčkem, montáž na povrch – 250 V / 16 A, IP54, bílá</t>
  </si>
  <si>
    <t>821.0038-01</t>
  </si>
  <si>
    <t>Snímač venkovní teploty - dodávka ÚT</t>
  </si>
  <si>
    <t>821.0147-01</t>
  </si>
  <si>
    <t>HUP - dodávka plynoinstalace</t>
  </si>
  <si>
    <t>822.1182-9687</t>
  </si>
  <si>
    <t>Jistič jednomodulový  1fázový 10 A, char. B, zkratová odolnost 10 kA</t>
  </si>
  <si>
    <t>822.8000-100</t>
  </si>
  <si>
    <t>Úprava stávajícího rozvaděče - Pomocný materiál</t>
  </si>
  <si>
    <t>822.9999-3101</t>
  </si>
  <si>
    <t>Úprava stávajícího rozvaděče - Úprava zapojení</t>
  </si>
  <si>
    <t xml:space="preserve">hod   </t>
  </si>
  <si>
    <t>823.7002-22</t>
  </si>
  <si>
    <t>Kabel silový celoplastový 1,0 kV, vodiče Cu pevné kulaté, izolace PVC, srov. s kabelem CYKY-J 3x1,5, dodávka, instalace do kabelové trasy, zakončení a připojení, popisy na obou koncích</t>
  </si>
  <si>
    <t xml:space="preserve">m     </t>
  </si>
  <si>
    <t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t>
  </si>
  <si>
    <t>823.7002-23</t>
  </si>
  <si>
    <t>Kabel silový celoplastový 1,0 kV, vodiče Cu pevné kulaté, izolace PVC, srov. s kabelem CYKY-J 3x2,5, dodávka, instalace do kabelové trasy, zakončení a připojení, popisy na obou koncích</t>
  </si>
  <si>
    <t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t>
  </si>
  <si>
    <t>823.7002-33</t>
  </si>
  <si>
    <t>Kabel silový celoplastový 1,0 kV, vodiče Cu pevné kulaté, izolace PVC, srov. s kabelem CYKY-O 4x1,5, dodávka, instalace do kabelové trasy, zakončení a připojení, popisy na obou koncích</t>
  </si>
  <si>
    <t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t>
  </si>
  <si>
    <t>823.7003-10</t>
  </si>
  <si>
    <t>Kabel datový celoplastový 250 V, vodiče Cu pevné kulaté, stínění Al fólií, srov. s kabelem JYTY-O 2x, dodávka, instalace do kabelové trasy, zakončení a připojení, popisy na obou koncích</t>
  </si>
  <si>
    <t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t>
  </si>
  <si>
    <t>823.1123-11</t>
  </si>
  <si>
    <t>Elektroinstalační plastové koryto 40x40 mm, bílé, s víkem, Lišty a trubky plastové - dodávka a montáž</t>
  </si>
  <si>
    <t>823.1123-12</t>
  </si>
  <si>
    <t>Elektroinstalační plastové koryto 25x20 mm, bílé, s víkem, Lišty a trubky plastové - dodávka a montáž</t>
  </si>
  <si>
    <t>823.1123-13</t>
  </si>
  <si>
    <t>PVC trubka tuhá – průměr 25 mm, samozhášivá, světle šedá, mechanické namáhání 750 N, Lišty a trubky plastové - dodávka a montáž</t>
  </si>
  <si>
    <t>823.1125-01</t>
  </si>
  <si>
    <t>Držáky, vývodky, kolínka, spojovací materiál,...</t>
  </si>
  <si>
    <t>824.9999-3111</t>
  </si>
  <si>
    <t>Dodavatelská dokumentace  – skutečné provedení</t>
  </si>
  <si>
    <t>824.9999-3001</t>
  </si>
  <si>
    <t>Nastavení prostorového termostatu</t>
  </si>
  <si>
    <t>824.9999-3002</t>
  </si>
  <si>
    <t>Nastavení GSM pageru</t>
  </si>
  <si>
    <t>824.9999-3003</t>
  </si>
  <si>
    <t>Montáž a připojení rozvaděče MaR – zapojení a vyzkoušení</t>
  </si>
  <si>
    <t>824.9999-3004</t>
  </si>
  <si>
    <t>Montáž čidel – zapojení, odzkoušení</t>
  </si>
  <si>
    <t>824.9999-3005</t>
  </si>
  <si>
    <t>Montáž detektoru plynu – zapojení, odzkoušení – viz. výše</t>
  </si>
  <si>
    <t>824.9999-3006</t>
  </si>
  <si>
    <t>Montáž solenoidových ventilů nebo HUP – elektrické připojení, odzkoušení – viz. výše</t>
  </si>
  <si>
    <t>824.9999-3007</t>
  </si>
  <si>
    <t>Připojení plynového kotle/elektrokotle – elektrické připojení, odzkoušení</t>
  </si>
  <si>
    <t>824.9999-3031</t>
  </si>
  <si>
    <t>Výchozí revize dle ČSN 331500</t>
  </si>
  <si>
    <t>824.9999-3008</t>
  </si>
  <si>
    <t>Zprovoznění, zkoušky</t>
  </si>
  <si>
    <t>824.9999-3009</t>
  </si>
  <si>
    <t>Spolupráce s ostatními dodavateli na zapojování a zkouškách</t>
  </si>
  <si>
    <t>824.9999-3010</t>
  </si>
  <si>
    <t>Koordinace postupu prací s ostatními profesemi</t>
  </si>
  <si>
    <t>824.9999-3011</t>
  </si>
  <si>
    <t>Zaškolení obsluhy</t>
  </si>
  <si>
    <t>824.9999-4000</t>
  </si>
  <si>
    <t>Doprava a přesuny</t>
  </si>
  <si>
    <t>824.9999-5000</t>
  </si>
  <si>
    <t>Další neměřitelné činnosti</t>
  </si>
  <si>
    <t>733111322R00</t>
  </si>
  <si>
    <t>Potrubí závitové běžné svař. níz/středotl. DN 10</t>
  </si>
  <si>
    <t>734209112R00</t>
  </si>
  <si>
    <t>Montáž armatur závitových,se 2závity, G 3/8</t>
  </si>
  <si>
    <t>735111350R00</t>
  </si>
  <si>
    <t>Tělesa otopná litinová + zákl.nátěr, 500/160, 2 tělesa po 13 článcích</t>
  </si>
  <si>
    <t>735191904R00</t>
  </si>
  <si>
    <t>Propláchnutí otopných těles litinových</t>
  </si>
  <si>
    <t>735211812R00</t>
  </si>
  <si>
    <t>Demontáž regist.žebr.76x3/156 do 3 m,2pramen.</t>
  </si>
  <si>
    <t>734.1091161</t>
  </si>
  <si>
    <t>Šroubení radiátorové, uzavírací, DN10, přímé, vnitřní závit, poniklovaný bronz</t>
  </si>
  <si>
    <t>734.1185163</t>
  </si>
  <si>
    <t>Ventil radiátorový, termostatický, DN10, přímý, s nastavením kv, zkrácená stavební délka dle ČSN, pro hlavice s připojením M30x1,5, poniklovaný bronz</t>
  </si>
  <si>
    <t>783324140R00</t>
  </si>
  <si>
    <t>Nátěr syntetický litin. radiátorů Z +1x + 1x email</t>
  </si>
  <si>
    <t>Nátěr syntet. potrubí do DN 50 mm  Z+1x +1x email, včetn ěnátěru upravovaných úseků</t>
  </si>
  <si>
    <t>611421331R00</t>
  </si>
  <si>
    <t>Oprava váp.omítek stropů do 30% plochy - štukových</t>
  </si>
  <si>
    <t>941955004E00</t>
  </si>
  <si>
    <t>Lešení lehké pomocné, výška podlahy do 3,5 m</t>
  </si>
  <si>
    <t>978011141R00</t>
  </si>
  <si>
    <t>Otlučení omítek vnitřních vápenných stropů do 30 %</t>
  </si>
  <si>
    <t>978013161R00</t>
  </si>
  <si>
    <t>Otlučení omítek vnitřních stěn v rozsahu do 50 %</t>
  </si>
  <si>
    <t>971052531E00</t>
  </si>
  <si>
    <t>Vybourání otvorů ve stropu</t>
  </si>
  <si>
    <t>713400821R00</t>
  </si>
  <si>
    <t>Odstranění izolačních pásů  potrubí</t>
  </si>
  <si>
    <t>722182004R00</t>
  </si>
  <si>
    <t>Montáž izolačních skruží na potrubí přímé do DN 40</t>
  </si>
  <si>
    <t>722182006R00</t>
  </si>
  <si>
    <t>Montáž izolačních skruží na potrubí přímé DN 80</t>
  </si>
  <si>
    <t>153513T10</t>
  </si>
  <si>
    <t>Poplatek za uložení stavebního odpadu z izolačních hmot na skládce (skládkovné)</t>
  </si>
  <si>
    <t>713400821E00</t>
  </si>
  <si>
    <t>Odstranění izolačních pásů  potrubí, skelná vata</t>
  </si>
  <si>
    <t>63154573E</t>
  </si>
  <si>
    <t>Pouzdro potrubní izolační 42/40 mm, kamenná vlna s Al fólií se skelnou mřížkou na povrchu</t>
  </si>
  <si>
    <t>63154576E</t>
  </si>
  <si>
    <t>Pouzdro potrubní izolační 64/40 mm, kamenná vlna s Al fólií se skelnou mřížkou na povrchu</t>
  </si>
  <si>
    <t>722.HVDTPUR35</t>
  </si>
  <si>
    <t>Polyuretanové izolační pouzdro pro anuloid 4m3/h</t>
  </si>
  <si>
    <t>721176102R00</t>
  </si>
  <si>
    <t>Potrubí HT připojovací D 40 x 1,8 mm</t>
  </si>
  <si>
    <t>734.3.4.1.1</t>
  </si>
  <si>
    <t>Potrubní oddělovač, typu BA, DN 15, průtok do 3m3/h</t>
  </si>
  <si>
    <t>734.8.5.1.1</t>
  </si>
  <si>
    <t>Ochranný předfiltr, 100mikronů, proplachovací, DN 15, průtok do 3,3m3/h</t>
  </si>
  <si>
    <t>731201816R00</t>
  </si>
  <si>
    <t>Demontáž kotlů ocel.poloautomat. do 465 kW</t>
  </si>
  <si>
    <t>731202820R00</t>
  </si>
  <si>
    <t>Rozřezání kotlů ocelových do 1000 kg</t>
  </si>
  <si>
    <t>731249312R00</t>
  </si>
  <si>
    <t>Montáž závěsných kotlů turbo bez TUV, odkouření</t>
  </si>
  <si>
    <t>731310811R00</t>
  </si>
  <si>
    <t>Demontáž ventilátoru kotlů výkonu do 1163 kW</t>
  </si>
  <si>
    <t>731391811R00</t>
  </si>
  <si>
    <t>Vypouštění vody z kotlů samospádem do 5 m2</t>
  </si>
  <si>
    <t>731890802R00</t>
  </si>
  <si>
    <t>Přemístění vybouraných hmot - kotelny, H 6 - 12 m</t>
  </si>
  <si>
    <t>731.52106411</t>
  </si>
  <si>
    <t>Neutralizační box pro kotle / kaskádu do 500kW</t>
  </si>
  <si>
    <t>731.52109411</t>
  </si>
  <si>
    <t>Náhradní náplň pro neutralizaci, 4kg</t>
  </si>
  <si>
    <t xml:space="preserve">sada  </t>
  </si>
  <si>
    <t>731.DPDS48</t>
  </si>
  <si>
    <t>Střešní nástavec (komínek) koaxiální 80/125, komplet</t>
  </si>
  <si>
    <t>731.ECD50H</t>
  </si>
  <si>
    <t>Plynový kondenzační kotel o regulovatelném výkonu 5,4-49,0kW pro ohřev TV v externím zásobníku, možnost řízení Open Therm</t>
  </si>
  <si>
    <t>731.LPKK01</t>
  </si>
  <si>
    <t>Redukce koaxiální 60/100 - 80/125</t>
  </si>
  <si>
    <t>731.LPRK18</t>
  </si>
  <si>
    <t>Trubka koaxiální 80/125 - 1000mm</t>
  </si>
  <si>
    <t>731.LPRK58</t>
  </si>
  <si>
    <t>Trubka koaxiální 80/125 - 500mm</t>
  </si>
  <si>
    <t>731.ZUD22S</t>
  </si>
  <si>
    <t xml:space="preserve">Střešní průchodka 25-45° UNI (komplet), 80/125, použitelná i pro 60/100 </t>
  </si>
  <si>
    <t>732110812R00</t>
  </si>
  <si>
    <t>Demontáž těles rozdělovačů a sběračů, DN 200 mm</t>
  </si>
  <si>
    <t>732110813R00</t>
  </si>
  <si>
    <t>Demontáž těles rozdělovačů a sběračů, DN 300 mm</t>
  </si>
  <si>
    <t>732339109R00</t>
  </si>
  <si>
    <t>Montáž nádoby expanzní tlakové 280 l</t>
  </si>
  <si>
    <t>732349101R00</t>
  </si>
  <si>
    <t>Montáž anuloidu I - průtok 4 m3/hod</t>
  </si>
  <si>
    <t>732429111R00</t>
  </si>
  <si>
    <t>Montáž čerpadel oběhových spirálních, DN 25</t>
  </si>
  <si>
    <t>732420814R00</t>
  </si>
  <si>
    <t>Demontáž čerpadel oběhových spirálních DN 65</t>
  </si>
  <si>
    <t>732.0006E06</t>
  </si>
  <si>
    <t>Montáž blokové úpravny vody</t>
  </si>
  <si>
    <t>732.0007E07</t>
  </si>
  <si>
    <t>Uvedení blokové úpravny vody do provozu servisním technikem</t>
  </si>
  <si>
    <t>732.180165E</t>
  </si>
  <si>
    <t>Šroubení k oběhovým čerpadlům DN 25 6/4'x1, mosazné</t>
  </si>
  <si>
    <t>732.4.5.1.1</t>
  </si>
  <si>
    <t>Bloková úpravna vody kabinetní, q=0,2-0,5m3/h, pro zdroj do 100kW, včetně dávkovacího kotlíku chemikálií a vodoměru</t>
  </si>
  <si>
    <t>732.6830200</t>
  </si>
  <si>
    <t>Uzavírací armatura se zajištěním pro údržbu a demontáž expanzní nádoby, G1", s integrovaným vypouštěním, PN 10/120°C</t>
  </si>
  <si>
    <t>732.8214300</t>
  </si>
  <si>
    <t>Expanzní nádoba pro systém ÚT, objem 250 litrů, PN 6</t>
  </si>
  <si>
    <t>732.9.4.1.1</t>
  </si>
  <si>
    <t>Sůl regenerační, tabletovaná, pytel 25kg</t>
  </si>
  <si>
    <t>732.9116799</t>
  </si>
  <si>
    <t>Uzavírací armatura s vypouštěním zajišťující průtok nádobou, pro pitnou vodu, G3/4"</t>
  </si>
  <si>
    <t>732.97924245E</t>
  </si>
  <si>
    <t>Oběhové čerpadlo s elektronicky řízenými otáčkami, Q=2,5m3/h, H=3,0m, 230V, PN10</t>
  </si>
  <si>
    <t>732.HVDT1</t>
  </si>
  <si>
    <t xml:space="preserve">Hydraulický vyrovnávač dynamických tlaků, 4,0m3/h </t>
  </si>
  <si>
    <t>733111106R00</t>
  </si>
  <si>
    <t>Potrubí závitové bezešvé běžné nízkotlaké DN 32</t>
  </si>
  <si>
    <t>733111108R00</t>
  </si>
  <si>
    <t>Potrubí závitové bezešvé běžné nízkotlaké DN 50</t>
  </si>
  <si>
    <t>733120815R00</t>
  </si>
  <si>
    <t>Demontáž potrubí z hladkých trubek D 38</t>
  </si>
  <si>
    <t>733120832R00</t>
  </si>
  <si>
    <t>Demontáž potrubí z hladkých trubek D 133</t>
  </si>
  <si>
    <t>733120839R00</t>
  </si>
  <si>
    <t>Demontáž potrubí z hladkých trubek D 219</t>
  </si>
  <si>
    <t>733190108R00</t>
  </si>
  <si>
    <t>Tlaková zkouška potrubí  DN 50</t>
  </si>
  <si>
    <t>734100811R00</t>
  </si>
  <si>
    <t>Demontáž armatur se dvěma přírubami do DN 50</t>
  </si>
  <si>
    <t>734100812R00</t>
  </si>
  <si>
    <t>Demontáž armatur se dvěma přírubami do DN 100</t>
  </si>
  <si>
    <t>734209116R00</t>
  </si>
  <si>
    <t>Montáž armatur závitových,se 2závity, G 5/4</t>
  </si>
  <si>
    <t>734209117R00</t>
  </si>
  <si>
    <t>Montáž armatur závitových,se 2závity, G 6/4</t>
  </si>
  <si>
    <t>734209118R00</t>
  </si>
  <si>
    <t>Montáž armatur závitových,se 2závity, G 2</t>
  </si>
  <si>
    <t>734209125R00</t>
  </si>
  <si>
    <t>Montáž armatur závitových,se 3závity, G 1</t>
  </si>
  <si>
    <t>734411142R00</t>
  </si>
  <si>
    <t>Teploměr dvoukovový DTR,pevný stonek 100 mm</t>
  </si>
  <si>
    <t>Tlakoměr deformační 0-4 MPa č. 03322, D 100, včetně smyčky zahnuté a zkušebního kohoutu</t>
  </si>
  <si>
    <t>55113527.EN</t>
  </si>
  <si>
    <t>Kohout kulový pro ÚT, PN 35 1 1/4" páčka</t>
  </si>
  <si>
    <t>55113529.EN</t>
  </si>
  <si>
    <t>Kohout kulový pro ÚT, PN 35 2" páčka</t>
  </si>
  <si>
    <t>551135726EN</t>
  </si>
  <si>
    <t>Ventil zpětný pro ÚT 2" , celokovový</t>
  </si>
  <si>
    <t>5511361554EN</t>
  </si>
  <si>
    <t xml:space="preserve">Filtr s vnitřními závity pro ÚT 2" </t>
  </si>
  <si>
    <t>734.1060212</t>
  </si>
  <si>
    <t>Závitový smyčkový regulační ventil, DN 40, kvs=27,51m3/h</t>
  </si>
  <si>
    <t>734.11601100</t>
  </si>
  <si>
    <t>Trojcestný směšovací ventil, DN 25, kv=10m3/h, včetně servopohonu 230V</t>
  </si>
  <si>
    <t>764393240E00</t>
  </si>
  <si>
    <t>Klempířské zapravení prostupů komínů střechou</t>
  </si>
  <si>
    <t>998764102R00</t>
  </si>
  <si>
    <t>Přesun hmot pro klempířské konstr., výšky do 12 m</t>
  </si>
  <si>
    <t>767999804R00</t>
  </si>
  <si>
    <t>Demontáž doplňků staveb o hmotnosti do 500 kg</t>
  </si>
  <si>
    <t>783425150R00</t>
  </si>
  <si>
    <t>Nátěr syntetický potrubí do DN 100 mm  Z + 2x</t>
  </si>
  <si>
    <t>Malba tekutá, klasik, bílá, bez penetrace, 2 x, vymalování prostoru plynových kotlů a stávající kotelny</t>
  </si>
  <si>
    <t>979011111R00</t>
  </si>
  <si>
    <t>Svislá doprava suti a vybour. hmot za 2.NP a 1.PP</t>
  </si>
  <si>
    <t>979082111R00</t>
  </si>
  <si>
    <t>Vnitrostaveništní doprava suti do 10 m</t>
  </si>
  <si>
    <t>723120206R00</t>
  </si>
  <si>
    <t>Potrubí ocelové závitové černé svařované DN 40</t>
  </si>
  <si>
    <t>723150312R00</t>
  </si>
  <si>
    <t>Potrubí ocelové hladké černé svařované D 57x2,9</t>
  </si>
  <si>
    <t>723150314R00</t>
  </si>
  <si>
    <t>Potrubí ocelové hladké černé svařované D 89x3,6</t>
  </si>
  <si>
    <t>723150368R00</t>
  </si>
  <si>
    <t>Potrubí ocel. černé svařované - chráničky D 76/3,2</t>
  </si>
  <si>
    <t>723160336R00</t>
  </si>
  <si>
    <t>Rozpěrka přípojky plynoměru G 6/4</t>
  </si>
  <si>
    <t>723229102R00</t>
  </si>
  <si>
    <t>Montáž plynovod.armatur s 1závitem, G 1/2</t>
  </si>
  <si>
    <t>723239102R00</t>
  </si>
  <si>
    <t>Montáž plynovodních armatur, 2 závity, G 3/4</t>
  </si>
  <si>
    <t>723239105R00</t>
  </si>
  <si>
    <t>Montáž plynovodních armatur, 2 závity, G 6/4</t>
  </si>
  <si>
    <t>723239106R00</t>
  </si>
  <si>
    <t>Montáž plynovodních armatur, 2 závity, G 2</t>
  </si>
  <si>
    <t>723261913R00</t>
  </si>
  <si>
    <t>Montáž plynoměru PS-10</t>
  </si>
  <si>
    <t>230170012R00</t>
  </si>
  <si>
    <t>Zkouška těsnosti potrubí, DN 50 - 80</t>
  </si>
  <si>
    <t>31630508.AR</t>
  </si>
  <si>
    <t>Oblouk K3 90° 11353.1 d 26,9 x 2,3 mm</t>
  </si>
  <si>
    <t>31630515.AR</t>
  </si>
  <si>
    <t>Oblouk K3 90° 11353.1 d 48,3 x 2,6 mm</t>
  </si>
  <si>
    <t>31630519R</t>
  </si>
  <si>
    <t>Oblouk K3 90° 11353.1 d 60,3 x 2,9 mm</t>
  </si>
  <si>
    <t>316331023R</t>
  </si>
  <si>
    <t>Přechod přímý 60,3/48,3</t>
  </si>
  <si>
    <t>31960207R</t>
  </si>
  <si>
    <t>Dno klenuté DN 80/88,9x3</t>
  </si>
  <si>
    <t>55113459.EN</t>
  </si>
  <si>
    <t>Kohout kulový pro plyn 3/4" plnoprůtočný, páčka</t>
  </si>
  <si>
    <t>55113463.EN</t>
  </si>
  <si>
    <t>Kohout kulový pro plyn 2" plnoprůtočný, páčka</t>
  </si>
  <si>
    <t>551310173.EN</t>
  </si>
  <si>
    <t>Ventil vzorkovací, přímý 1/2", vnější závit</t>
  </si>
  <si>
    <t>723.1040.02/L</t>
  </si>
  <si>
    <t>Havarijní ventil závitový s ručním otevíráním, DN 40, 230V, do tlaku 50kPa, bez proudu uzavřeno</t>
  </si>
  <si>
    <t>723.426100172</t>
  </si>
  <si>
    <t>Membránový plynoměr s roztečí hrdel 250mm. Měření do Qmax=16,0m3/h, hrdla G6/4"</t>
  </si>
  <si>
    <t>723.44022200</t>
  </si>
  <si>
    <t>Regulátor tlaku membránový, 100/2kPa, Qmax=25,0m3/h, rohové provedení, vstup 3/4" sferokonus, výstup 5/4" převlečná matice</t>
  </si>
  <si>
    <t>783425350R00</t>
  </si>
  <si>
    <t>Nátěr syntet. potrubí do DN 100 mm Z +2x +1x email</t>
  </si>
  <si>
    <t>820.8020-45</t>
  </si>
  <si>
    <t>Nástěnná oceloplechová rozvodnice s dveřmi, 400x600x200mm, krytí IP40, po otevření dveří IP20, přívody vrchem, panty vlevo, montážní plech</t>
  </si>
  <si>
    <t>820.1182-9648</t>
  </si>
  <si>
    <t>Jistič jednomodulový  1fázový 10 A, char. B, zkratová odolnost 6 kA</t>
  </si>
  <si>
    <t>820.1184-2533</t>
  </si>
  <si>
    <t>Signálka do dveří rozvaděče LED - signálka bílá, 230Vac, d=22mm</t>
  </si>
  <si>
    <t>820.1184-2534</t>
  </si>
  <si>
    <t>Signálka do dveří rozvaděče LED - signálka žlutá, 230Vac, d=22mm</t>
  </si>
  <si>
    <t>820.1183-2567</t>
  </si>
  <si>
    <t>Ovladač AUT/0/RUČ do dveří rozv. - ovladač dvě polohy s aretací, nulová poloha, 2x spínací kontakt v pol. RUČ, 1x spínací kontakt v pol. AUT, zatížení kontaktů 230V/6A</t>
  </si>
  <si>
    <t>820.1181-1002</t>
  </si>
  <si>
    <t>Kabelová průchodka Pg 11 – plastová</t>
  </si>
  <si>
    <t>821.0033-11</t>
  </si>
  <si>
    <t>Kaskádní regulátor s OpenTherm - předprogramovaný regulátor s displejem – 5+1xOpenTherm,  4xAI, 1xRO, 1xDO, napájení 230 V / 6 VA, 2 řádkový displej, 4 tlačítka, montáž na zeď</t>
  </si>
  <si>
    <t>821.0038-05</t>
  </si>
  <si>
    <t>Snímač venkovní teploty - snímací prvek NTC 10kohm / 25°C, krytí IP54</t>
  </si>
  <si>
    <t>821.0038-20</t>
  </si>
  <si>
    <t>Snímač teploty příložný - snímací prvek NTC 10kohm / 25°C, krytí IP54</t>
  </si>
  <si>
    <t>822.1182-9688</t>
  </si>
  <si>
    <t>Jistič jednomodulový  1fázový 16 A, char. B, zkratová odolnost 10 kA</t>
  </si>
  <si>
    <t>823.7004-06</t>
  </si>
  <si>
    <t>Vodič silový celoplastový 1,0 kV, vodiče Cu pevné kulaté, izolace PVC, srov. s drátem CY6, dodávka, instalace do kabelové trasy, zakončení a připojení, popisy na obou koncích</t>
  </si>
  <si>
    <t>Vodič silový celoplastový 1,0 kV, vodiče Cu pevné kulaté, izolace PVC, zkušební napětí 4 kV, max. provozní teplota při zkratu 160 °C, max. provozní teplota jádra 70 °C, barva izolace vodičů dle ČSN 33 0165, barva pláště zeleno/žlutá, kabel odolný proti UV-záření dle ČSN 34 7010 a proti šíření plamene dle ČSN EN 50 265-2-1, srovnatelný s drátem CY6</t>
  </si>
  <si>
    <t>311231114R00</t>
  </si>
  <si>
    <t>Zdivo nosné cihelné z CP 29 P15 na MVC 2,5</t>
  </si>
  <si>
    <t>m3</t>
  </si>
  <si>
    <t>POL1_1</t>
  </si>
  <si>
    <t>0,2*1,17*0,4</t>
  </si>
  <si>
    <t>VV</t>
  </si>
  <si>
    <t>342248112R00</t>
  </si>
  <si>
    <t>Příčky POROTHERM 11,5 P+D na MVC 5, tl. 115 mm</t>
  </si>
  <si>
    <t>(2+2,125)*2,6</t>
  </si>
  <si>
    <t>612421637R00</t>
  </si>
  <si>
    <t>Omítka vnitřní zdiva, MVC, štuková</t>
  </si>
  <si>
    <t>(2+2,125)*2*2,6+0,2*1,17</t>
  </si>
  <si>
    <t>rezerva : 7,316</t>
  </si>
  <si>
    <t>612425931R00</t>
  </si>
  <si>
    <t>Omítka vápenná vnitřního ostění - štuková</t>
  </si>
  <si>
    <t>(1+2,07*2+1,2*2+1,17*2)*0,2</t>
  </si>
  <si>
    <t>0,024</t>
  </si>
  <si>
    <t>622421143R00</t>
  </si>
  <si>
    <t>Omítka vnější stěn, MVC, štuková, složitost 1-2</t>
  </si>
  <si>
    <t>0,2*1,17</t>
  </si>
  <si>
    <t>rezerva : 1,79</t>
  </si>
  <si>
    <t>622471317R00</t>
  </si>
  <si>
    <t>Nátěr nebo nástřik stěn vnějších, složitost 1 - 2</t>
  </si>
  <si>
    <t>764410850R00</t>
  </si>
  <si>
    <t>Demontáž oplechování parapetů,rš od 100 do 330 mm</t>
  </si>
  <si>
    <t>764510450R00</t>
  </si>
  <si>
    <t>Oplechování parapetů včetně rohů Ti Zn, rš 330 mm</t>
  </si>
  <si>
    <t>941955001R00</t>
  </si>
  <si>
    <t>Lešení lehké pomocné, výška podlahy do 1,2 m</t>
  </si>
  <si>
    <t>1,725*2,125+3,85*2,475</t>
  </si>
  <si>
    <t>4*1</t>
  </si>
  <si>
    <t>962032231R00</t>
  </si>
  <si>
    <t>Bourání zdiva z cihel pálených na MVC</t>
  </si>
  <si>
    <t>1*0,9*0,4</t>
  </si>
  <si>
    <t>971033251R00</t>
  </si>
  <si>
    <t>Vybourání otv. zeď cihel. 0,0225 m2, tl. 45cm, MVC</t>
  </si>
  <si>
    <t>90001</t>
  </si>
  <si>
    <t>D+M okno plast 1200/1170 vč.vnitřního parapetu</t>
  </si>
  <si>
    <t>ks</t>
  </si>
  <si>
    <t>Vybourání vnějších výplní vč.vnitřních parapetů vč.likvidace</t>
  </si>
  <si>
    <t>1,2*1,17*2</t>
  </si>
  <si>
    <t>90002</t>
  </si>
  <si>
    <t>D+M dveře plast 1000/2070</t>
  </si>
  <si>
    <t>979082121R00</t>
  </si>
  <si>
    <t>Příplatek k vnitrost. dopravě suti za dalších 5 m</t>
  </si>
  <si>
    <t>157901T10</t>
  </si>
  <si>
    <t>Uložení suti na skládku bez zhutnění</t>
  </si>
  <si>
    <t>979990001R00</t>
  </si>
  <si>
    <t>Poplatek za skládku stavební suti</t>
  </si>
  <si>
    <t>999281111R00</t>
  </si>
  <si>
    <t>Přesun hmot pro opravy a údržbu do výšky 25 m</t>
  </si>
  <si>
    <t>784195212R00</t>
  </si>
  <si>
    <t>Malba tekutá Primalex Plus, bílá, 2 x</t>
  </si>
  <si>
    <t>POL1_7</t>
  </si>
  <si>
    <t>(3,85+4,6)*2*2,6</t>
  </si>
  <si>
    <t>(2+2)*2*2,6+4</t>
  </si>
  <si>
    <t>722239102R00</t>
  </si>
  <si>
    <t>Montáž vodovodních armatur 2závity, G 3/4</t>
  </si>
  <si>
    <t>734421160R00</t>
  </si>
  <si>
    <t>Tlakoměr deformační 0-10 MPa č. 03322, D 100</t>
  </si>
  <si>
    <t>722172312E00</t>
  </si>
  <si>
    <t>Potrubí z PPR, PN 16, D 25x3,5 mm</t>
  </si>
  <si>
    <t>722181212EN8</t>
  </si>
  <si>
    <t>Izolace návleková, polyuretanová, tl. stěny 9 mm, vnitřní průměr 25 mm</t>
  </si>
  <si>
    <t>722181215EN8</t>
  </si>
  <si>
    <t>Izolace návleková, polyuretanová, tll. stěny 25 mm, vnitřní průměr 25 mm</t>
  </si>
  <si>
    <t>42256511EN</t>
  </si>
  <si>
    <t>Ventil pojistný, pro TV, 3/4" x 1" ,závitový, pojistný přetlak 8bar</t>
  </si>
  <si>
    <t>5511353202EN</t>
  </si>
  <si>
    <t>Kohout kulový pro SV a TV, 3/4" zelená páčka</t>
  </si>
  <si>
    <t>551135732EN</t>
  </si>
  <si>
    <t>Klapka zpětná, pro SV, 3/4"</t>
  </si>
  <si>
    <t>731.27086LA</t>
  </si>
  <si>
    <t xml:space="preserve">Hlavice pro připojení odkouření na kotel, koaxiální koleno 90° -  60/100, s měřícím otvorem </t>
  </si>
  <si>
    <t>731.97936158E</t>
  </si>
  <si>
    <t>Přečerpávací stanice kondenzátu, Hmax = 5,4m, Qmax = 420l/h, 230V, včetně 5m hadice d10mm</t>
  </si>
  <si>
    <t>731.97936177</t>
  </si>
  <si>
    <t>Prodloužení hadice k přečerpávací stanici kondenzátu, d10mm, délka 6m</t>
  </si>
  <si>
    <t>Plynový kondenzační kotel o regulovatelném výkonu 5,4-49,0kW pro ohřev TV v externím zásobníku, možnost řízení Open Therm, včetně čidla do zásobníku</t>
  </si>
  <si>
    <t>731.LPALK8</t>
  </si>
  <si>
    <t>Trubka koaxiální 80/125 - 1000mm, s výfukovým košem</t>
  </si>
  <si>
    <t>731.UPRKS8</t>
  </si>
  <si>
    <t>Krycí manžeta prostupu kouřovodu, DN 125, černá, UV stabilní</t>
  </si>
  <si>
    <t>732219301R00</t>
  </si>
  <si>
    <t>Montáž ohříváků vody stojat.kombinovaných do 200 l</t>
  </si>
  <si>
    <t>732339101R00</t>
  </si>
  <si>
    <t>Montáž nádoby expanzní tlakové 12 l</t>
  </si>
  <si>
    <t>732339106R00</t>
  </si>
  <si>
    <t>Montáž nádoby expanzní tlakové 110 l</t>
  </si>
  <si>
    <t>732.7308000</t>
  </si>
  <si>
    <t>Expanzní nádoba s membránou pro pitnou vodu, objem 8 litrů, PN 10, přetlak plynu v nádobě 4,0bar</t>
  </si>
  <si>
    <t>732.8001411</t>
  </si>
  <si>
    <t>Expanzní nádoba pro systém ÚT, objem 100 litrů, PN 6</t>
  </si>
  <si>
    <t>732.GRA3010A</t>
  </si>
  <si>
    <t>Nepřímoohřívaný zásobníkový ohřívač TV o objemu 150 litrů, stojatý, 35kW</t>
  </si>
  <si>
    <t>998732293R00</t>
  </si>
  <si>
    <t>733111103R00</t>
  </si>
  <si>
    <t>Potrubí závitové bezešvé běžné nízkotlaké DN 15</t>
  </si>
  <si>
    <t>Tlakoměr deformační 0-4 MPa č. 03322, D 100, včetně smyčky a zkušebního kohoutu</t>
  </si>
  <si>
    <t>5511361552EN</t>
  </si>
  <si>
    <t>Filtr s vnitřními závity pro ÚT 1 1/4"</t>
  </si>
  <si>
    <t>735111810R00</t>
  </si>
  <si>
    <t>Demontáž těles otopných litinových článkových, v místnosti plynového kotle</t>
  </si>
  <si>
    <t>735192911R00</t>
  </si>
  <si>
    <t>Zpětná montáž otop.těles článků litinových, přemístění tělesa z prostoru kotle</t>
  </si>
  <si>
    <t>723120205R00</t>
  </si>
  <si>
    <t>Potrubí ocelové závitové černé svařované DN 32</t>
  </si>
  <si>
    <t>723150367R00</t>
  </si>
  <si>
    <t>Potrubí ocel. černé svařované - chráničky D 57/2,9</t>
  </si>
  <si>
    <t>723239104R00</t>
  </si>
  <si>
    <t>Montáž plynovodních armatur, 2 závity, G 5/4</t>
  </si>
  <si>
    <t>31630511R</t>
  </si>
  <si>
    <t>Oblouk K3 90° 11353.1 d 38 x 2,6 mm</t>
  </si>
  <si>
    <t>316331014R</t>
  </si>
  <si>
    <t>Přechod přímý 42,4/26,9</t>
  </si>
  <si>
    <t>316331015R</t>
  </si>
  <si>
    <t>Přechod přímý 42,4/33,7</t>
  </si>
  <si>
    <t>Kohout kulový plynový 3/4" plnoprůtočný, páčka</t>
  </si>
  <si>
    <t>55113461.EN</t>
  </si>
  <si>
    <t>Kohout kulový plynový 1"1/4 plnoprůtočný, páčka</t>
  </si>
  <si>
    <t>Trubka dvouplášťová - ohebná do země, průměr 50 mm</t>
  </si>
  <si>
    <t>732339107R00</t>
  </si>
  <si>
    <t>Montáž nádoby expanzní tlakové 140 l</t>
  </si>
  <si>
    <t>732.8001611</t>
  </si>
  <si>
    <t>Expanzní nádoba pro systém ÚT, objem 140 litrů, PN 6</t>
  </si>
  <si>
    <t>820.1181-1004</t>
  </si>
  <si>
    <t>Kabelová průchodka Pg 16 – plastová</t>
  </si>
  <si>
    <t>63154533E</t>
  </si>
  <si>
    <t>Pouzdro potrubní izolační 42/30 mm, kamenná vlna s Al fólií se skelnou mřížkou na povrchu</t>
  </si>
  <si>
    <t>722239103R00</t>
  </si>
  <si>
    <t>Montáž vodovodních armatur 2závity, G 1</t>
  </si>
  <si>
    <t>Tlaková zkouška vodovodního potrubí do DN 32</t>
  </si>
  <si>
    <t>722172313E00</t>
  </si>
  <si>
    <t>Potrubí z PPR, PN 16, D 32x4,4 mm</t>
  </si>
  <si>
    <t>722181212EN6</t>
  </si>
  <si>
    <t>Izolace návleková, polyuretanová, tl. stěny 9 mm, vnitřní průměr 32 mm</t>
  </si>
  <si>
    <t>722181215EN9</t>
  </si>
  <si>
    <t>Izolace návleková, polyuretanová, tl. stěny 25 mm, vnitřní průměr 32 mm</t>
  </si>
  <si>
    <t>5511353203R</t>
  </si>
  <si>
    <t>Kohout kulový pro SV a TV, 1" zelená páčka</t>
  </si>
  <si>
    <t>551135733R</t>
  </si>
  <si>
    <t>Klapka zpětná, pro SV, 1"</t>
  </si>
  <si>
    <t>55113615500EN</t>
  </si>
  <si>
    <t>Filtr s vnitřními závity, pro SV a TV, 1/2"</t>
  </si>
  <si>
    <t>731.ECD24H</t>
  </si>
  <si>
    <t>Plynový kondenzační kotel o regulovatelném výkonu 2,7-24,0kW  pro ohřev TV v externím zásobníku, možnost řízení Open Therm, včetně čidla do zásobníku</t>
  </si>
  <si>
    <t>731.LPRK15</t>
  </si>
  <si>
    <t>Trubka koaxiální 60/100 - 1000mm</t>
  </si>
  <si>
    <t>732.59641500E</t>
  </si>
  <si>
    <t>Čerpadlo cirkulace TV, bronzové, nebo nerezové, H=1,0m, Qe0,4m3/h, 230V</t>
  </si>
  <si>
    <t>55113527.AR</t>
  </si>
  <si>
    <t>5511361552R</t>
  </si>
  <si>
    <t>Filtr s vnitřními závity pro ÚT, 1 1/4"</t>
  </si>
  <si>
    <t>Tlaková zkouška potrubí  do DN 32</t>
  </si>
  <si>
    <t>612421431R00</t>
  </si>
  <si>
    <t>Oprava vápen.omítek stěn do 50 % pl. - štukových</t>
  </si>
  <si>
    <t>731100804R00</t>
  </si>
  <si>
    <t>Demontáž kotle litinového Viadrus U,G Emka 6 čl.</t>
  </si>
  <si>
    <t>731.DPDS45</t>
  </si>
  <si>
    <t>Střešní nástavec (komínek) koaxiální 60/100, komplet</t>
  </si>
  <si>
    <t>731.ECD34H</t>
  </si>
  <si>
    <t>Plynový kondenzační kotel o regulovatelném výkonu 2,8-34,0kW pro ohřev TV v externím zásobníku, možnost řízení Open Therm, včetně čidla do zásobníku</t>
  </si>
  <si>
    <t>732324812R00</t>
  </si>
  <si>
    <t>Vypuštění vody z nádrží o obsahu 100 l</t>
  </si>
  <si>
    <t>732339105R00</t>
  </si>
  <si>
    <t>Montáž nádoby expanzní tlakové 80 l</t>
  </si>
  <si>
    <t>732420813R00</t>
  </si>
  <si>
    <t>Demontáž čerpadel oběhových spirálních DN 50</t>
  </si>
  <si>
    <t>732.8001211</t>
  </si>
  <si>
    <t>Expanzní nádoba pro systém ÚT, objem 80 litrů, PN 6</t>
  </si>
  <si>
    <t>733111303R00</t>
  </si>
  <si>
    <t>Potrubí závit. běžné svařované nízkotlak. DN 15</t>
  </si>
  <si>
    <t>Tělesa otopná litinová + zákl.nátěr, 500/160, 2 tělesa po 23 článcích</t>
  </si>
  <si>
    <t>735221814R00</t>
  </si>
  <si>
    <t>Demontáž regstr. z hl.trubek DN 50 do 3 m,4pramen.</t>
  </si>
  <si>
    <t>732339103R00</t>
  </si>
  <si>
    <t>Montáž nádoby expanzní tlakové 35 l</t>
  </si>
  <si>
    <t>732.8270100</t>
  </si>
  <si>
    <t>Expanzní nádoba pro systém ÚT, objem 35 litrů, PN 6</t>
  </si>
  <si>
    <t>Úprava napojovacího místa na stávající potrubí, vedoucí do objektu č. 4 a úprava v objektu č. 4</t>
  </si>
  <si>
    <t>731.52106410</t>
  </si>
  <si>
    <t>Neutralizační box pro kotle do 50kW</t>
  </si>
  <si>
    <t>Plynový kondenzační kotel o regulovatelném výkonu 2,7-24,0kW, možnost řízení Open Therm</t>
  </si>
  <si>
    <t>731.0005E05</t>
  </si>
  <si>
    <t>Dodávka a montáž oplocení plynového kotle</t>
  </si>
  <si>
    <t>733111302R00</t>
  </si>
  <si>
    <t>Potrubí závit. běžné svařované nízkotlak. DN 10</t>
  </si>
  <si>
    <t>733111304R00</t>
  </si>
  <si>
    <t>Potrubí závit. běžné svařované nízkotlak. DN 20</t>
  </si>
  <si>
    <t>733190217R00</t>
  </si>
  <si>
    <t>Tlaková zkouška ocelového hladkého potrubí do D 51</t>
  </si>
  <si>
    <t>735156661E00</t>
  </si>
  <si>
    <t>Otopné těleso panelové, s bočním připojením, typ 22, výška 600mm, délka 500mm</t>
  </si>
  <si>
    <t>735156663E00</t>
  </si>
  <si>
    <t>Otopné těleso panelové, s bočním připojením, typ 22, výška 600mm, délka 700mm</t>
  </si>
  <si>
    <t>735156667E00</t>
  </si>
  <si>
    <t>Otopné těleso panelové, s bočním připojením, typ 22, výška 600mm, délka 1200mm</t>
  </si>
  <si>
    <t>735171313E00</t>
  </si>
  <si>
    <t>Těleso trubkové, lineární, výška 1820mm, šířka 450mm, včetně upevňovacích konzol, zátky a odvzduš. ventilu</t>
  </si>
  <si>
    <t>735411812E00</t>
  </si>
  <si>
    <t>Demontáž elektrických konvektorů, délka do 1600 mm</t>
  </si>
  <si>
    <t>Nátěr syntet. potrubí do DN 50 mm  Z+1x +1x email</t>
  </si>
  <si>
    <t>722190401R00</t>
  </si>
  <si>
    <t>Vyvedení a upevnění výpustek DN 15</t>
  </si>
  <si>
    <t>725829201RT1</t>
  </si>
  <si>
    <t>Montáž baterie umyv.a dřezové nástěnné chromové, včetně dodávky pákové baterie, nástěnné</t>
  </si>
  <si>
    <t>731.ECD24</t>
  </si>
  <si>
    <t>Plynový kondenzační kotel o regulovatelném výkonu 2,7-24,0kW s integrovaným výměníkem pro ohřev TV, možnost řízení Open Therm</t>
  </si>
  <si>
    <t>732339102R00</t>
  </si>
  <si>
    <t>Montáž nádoby expanzní tlakové 25 l.</t>
  </si>
  <si>
    <t>732.8250100</t>
  </si>
  <si>
    <t>Expanzní nádoba pro systém ÚT, objem 18 litrů, PN 6</t>
  </si>
  <si>
    <t>ING</t>
  </si>
  <si>
    <t>113108315R00</t>
  </si>
  <si>
    <t>Odstranění podkladu pl.do 50 m2, živice tl. 15 cm</t>
  </si>
  <si>
    <t>0,4*3,5</t>
  </si>
  <si>
    <t>0,4*4,5</t>
  </si>
  <si>
    <t>0,4*6,5</t>
  </si>
  <si>
    <t>113109315R00</t>
  </si>
  <si>
    <t>Odstranění podkladu pl.50 m2, bet.prostý tl.15 cm</t>
  </si>
  <si>
    <t>0,4*3</t>
  </si>
  <si>
    <t>0,4*4</t>
  </si>
  <si>
    <t>115101201R00</t>
  </si>
  <si>
    <t>Čerpání vody na výšku do 10 m, přítok do 500 l/min</t>
  </si>
  <si>
    <t>115101301R00</t>
  </si>
  <si>
    <t>Pohotovost čerp. soupravy, výška 10 m, přítok 500 l</t>
  </si>
  <si>
    <t>den</t>
  </si>
  <si>
    <t>119001411R00</t>
  </si>
  <si>
    <t>Dočasné zajištění beton.a plast. potrubí do DN 200</t>
  </si>
  <si>
    <t>0,4</t>
  </si>
  <si>
    <t>119001421R00</t>
  </si>
  <si>
    <t>Dočasné zajištění kabelů - do počtu 3 kabelů</t>
  </si>
  <si>
    <t>2*0,6</t>
  </si>
  <si>
    <t>0,6</t>
  </si>
  <si>
    <t>3*0,6</t>
  </si>
  <si>
    <t>120001101R00</t>
  </si>
  <si>
    <t>Příplatek za ztížení vykopávky v blízkosti vedení</t>
  </si>
  <si>
    <t>4*1*1,1*1,5</t>
  </si>
  <si>
    <t>32*0,6*1,1*1,5</t>
  </si>
  <si>
    <t>121101101R00</t>
  </si>
  <si>
    <t>Sejmutí ornice s přemístěním do 50 m, šíře pruhu 3,0m</t>
  </si>
  <si>
    <t>0,25*3*750</t>
  </si>
  <si>
    <t>132201212R00</t>
  </si>
  <si>
    <t>Hloubení rýh š. 40cm a š. 95cm do hloubky 200 cm hor.3 do 1000m3,STROJNĚ, cca 1/2 trasy</t>
  </si>
  <si>
    <t>0,4*1,5*355</t>
  </si>
  <si>
    <t>0,95*1,5*80</t>
  </si>
  <si>
    <t>132201219R00</t>
  </si>
  <si>
    <t>Příplatek za lepivost - hloubení rýh 200cm v hor.3</t>
  </si>
  <si>
    <t>0,4*1,5*710</t>
  </si>
  <si>
    <t>139601102R00</t>
  </si>
  <si>
    <t>Ruční výkop jam, rýh a šachet v hornině tř. 3</t>
  </si>
  <si>
    <t>151101101R00</t>
  </si>
  <si>
    <t>Pažení a rozepření stěn rýh - příložné - hl. do 2m</t>
  </si>
  <si>
    <t>2*(1,5*80)</t>
  </si>
  <si>
    <t>2*(1,5*710)</t>
  </si>
  <si>
    <t>151101111R00</t>
  </si>
  <si>
    <t>Odstranění pažení stěn rýh - příložné - hl. do 2 m</t>
  </si>
  <si>
    <t>161101101R00</t>
  </si>
  <si>
    <t>Svislé přemístění výkopku z hor.1-4 do 2,5 m</t>
  </si>
  <si>
    <t>162701105R00</t>
  </si>
  <si>
    <t>Vodorovné přemístění výkopku z hor.1-4 do 10000 m</t>
  </si>
  <si>
    <t>0,4*0,3*710</t>
  </si>
  <si>
    <t>0,95*0,3*80</t>
  </si>
  <si>
    <t>171201201R00</t>
  </si>
  <si>
    <t>Uložení sypaniny na skl.-sypanina na výšku přes 2m</t>
  </si>
  <si>
    <t>174101101R00</t>
  </si>
  <si>
    <t>Zásyp jam, rýh, šachet se zhutněním</t>
  </si>
  <si>
    <t>včetně strojního přemístění materiálu pro zásyp ze vzdálenosti do 10 m od okraje zásypu</t>
  </si>
  <si>
    <t>0,4*0,8*710</t>
  </si>
  <si>
    <t>0,95*0,8*710</t>
  </si>
  <si>
    <t>175101101RT2</t>
  </si>
  <si>
    <t>Obsyp potrubí bez prohození sypaniny, s dodáním štěrkopísku frakce 0 - 22 mm</t>
  </si>
  <si>
    <t>0,4*0,25*710</t>
  </si>
  <si>
    <t>180401211R00</t>
  </si>
  <si>
    <t>Založení trávníku lučního výsevem v rovině</t>
  </si>
  <si>
    <t>3*710</t>
  </si>
  <si>
    <t>3*80</t>
  </si>
  <si>
    <t>181101101R00</t>
  </si>
  <si>
    <t>Úprava pláně v zářezech v hor. 1-4, bez zhutnění</t>
  </si>
  <si>
    <t>0,4*710</t>
  </si>
  <si>
    <t>0,95*80</t>
  </si>
  <si>
    <t>181301115R00</t>
  </si>
  <si>
    <t>Rozprostření ornice, rovina, tl.25-30 cm,nad 500m2</t>
  </si>
  <si>
    <t>199000002R00</t>
  </si>
  <si>
    <t>Poplatek za skládku horniny 1- 4</t>
  </si>
  <si>
    <t>119.0001.E01</t>
  </si>
  <si>
    <t>Dočasná ochrana stromů bedněním</t>
  </si>
  <si>
    <t>141700103E00</t>
  </si>
  <si>
    <t>Protlak neřízený, s osazením ocelové chráničky DN 100 mm v hor.1 - 4</t>
  </si>
  <si>
    <t>183403153E00</t>
  </si>
  <si>
    <t>Obdělání půdy hradáním, v rovině</t>
  </si>
  <si>
    <t>00572460R</t>
  </si>
  <si>
    <t>Směs travní technická balení 25 kg PROFI</t>
  </si>
  <si>
    <t>451572211R00</t>
  </si>
  <si>
    <t>Lože pod potrubí z kameniva těženého 4 - 8 mm</t>
  </si>
  <si>
    <t>0,4*0,1*710</t>
  </si>
  <si>
    <t>0,95*0,1*80</t>
  </si>
  <si>
    <t>566903111R00</t>
  </si>
  <si>
    <t>Vyspravení podkladu po překopech kam.hrubě drceným</t>
  </si>
  <si>
    <t>572952112E01</t>
  </si>
  <si>
    <t>Vyspravení krytu po překopu asf.betonem tl.do 15 cm</t>
  </si>
  <si>
    <t>871151121R00</t>
  </si>
  <si>
    <t>Montáž trubek polyetylenových ve výkopu d 25 mm</t>
  </si>
  <si>
    <t>871161121R00</t>
  </si>
  <si>
    <t>Montáž trubek polyetylenových ve výkopu d 32 mm</t>
  </si>
  <si>
    <t>871171121R00</t>
  </si>
  <si>
    <t>Montáž trubek polyetylenových ve výkopu d 40 mm</t>
  </si>
  <si>
    <t>871181121R00</t>
  </si>
  <si>
    <t>Montáž trubek polyetylenových ve výkopu d 50 mm</t>
  </si>
  <si>
    <t>877152121R00</t>
  </si>
  <si>
    <t>Přirážka za 1 spoj elektrotvarovky d 25 mm</t>
  </si>
  <si>
    <t>877162121R00</t>
  </si>
  <si>
    <t>Přirážka za 1 spoj elektrotvarovky d 32 mm</t>
  </si>
  <si>
    <t>877172121R00</t>
  </si>
  <si>
    <t>Přirážka za 1 spoj elektrotvarovky d 40 mm</t>
  </si>
  <si>
    <t>877182121R00</t>
  </si>
  <si>
    <t>Přirážka za 1 spoj elektrotvarovky d 50 mm</t>
  </si>
  <si>
    <t>899401112R00</t>
  </si>
  <si>
    <t>Osazení poklopů litinových šoupátkových</t>
  </si>
  <si>
    <t>230170001R00</t>
  </si>
  <si>
    <t>Příprava pro zkoušku těsnosti, DN do 40</t>
  </si>
  <si>
    <t>sada</t>
  </si>
  <si>
    <t>230220031R00</t>
  </si>
  <si>
    <t>Montáž čichačky na chráničku PN 38 6724</t>
  </si>
  <si>
    <t>388996111E00</t>
  </si>
  <si>
    <t>Pokládka chráničky kabelu z HDPE do DN 63 mm, výkop, pro napájecí kabel fakturačního plynoměru - dodávka MaR</t>
  </si>
  <si>
    <t>Včetně spojovacího materiálu.</t>
  </si>
  <si>
    <t>28314145.AR</t>
  </si>
  <si>
    <t>Fólie výstražná VF-220P š.220mm žlutá "POZOR PLYN"</t>
  </si>
  <si>
    <t>283141491R</t>
  </si>
  <si>
    <t>Fólie signalizační SF-080 š. 220 mm červeno-bílá</t>
  </si>
  <si>
    <t>286.CS402422332</t>
  </si>
  <si>
    <t>Prostupové těsnění pro utěsnění potrubí a kabelů v chráničkách a vrtaných otvorech, standart, Průměr trubky 32-40mm, průměr chráničky nebo otvoru 100mm</t>
  </si>
  <si>
    <t>28613081.EN</t>
  </si>
  <si>
    <t>Elektroredukce d  32- 25 mm PE 100</t>
  </si>
  <si>
    <t>28613082.EN</t>
  </si>
  <si>
    <t>Elektroredukce d  40- 32 mm PE 100</t>
  </si>
  <si>
    <t>28613083.EN</t>
  </si>
  <si>
    <t>Elektroredukce d  50- 32 mm PE 100</t>
  </si>
  <si>
    <t>28613084.EN</t>
  </si>
  <si>
    <t>Elektroredukce d  50- 40 mm PE 100</t>
  </si>
  <si>
    <t>28613121.MR</t>
  </si>
  <si>
    <t>Elektro T-kus KIT d  25mm rovnoramenný PE100 SDR11</t>
  </si>
  <si>
    <t>28613122.MR</t>
  </si>
  <si>
    <t>Elektro T-kus KIT d  32mm rovnoramenný PE100 SDR11</t>
  </si>
  <si>
    <t>28613123.MR</t>
  </si>
  <si>
    <t>Elektro T-kus KIT d  40mm rovnoramenný PE100 SDR11</t>
  </si>
  <si>
    <t>28613124.MR</t>
  </si>
  <si>
    <t>Elektro T-kus KIT d  50mm rovnoramenný PE100 SDR11</t>
  </si>
  <si>
    <t>28613603EN</t>
  </si>
  <si>
    <t>Trubka s ochranným pláštěm SDR 11 25x3,0 mm plyn - návin, se signalizačním vodičem</t>
  </si>
  <si>
    <t>28613607EN</t>
  </si>
  <si>
    <t>Trubka s ochranným pláštěm SDR 11 32x3,0 mm plyn - návin, se signalizačním vodičem</t>
  </si>
  <si>
    <t>28613609EN</t>
  </si>
  <si>
    <t>Trubka s ochranným pláštěm SDR 11 40x3,7 mm plyn - návin, se signalizačním vodičem</t>
  </si>
  <si>
    <t>28613611EN</t>
  </si>
  <si>
    <t>Trubka s ochranným pláštěm SDR 11 50x4,6 mm plyn - návin, se signalizačním vodičem</t>
  </si>
  <si>
    <t>28614050R</t>
  </si>
  <si>
    <t>Chránička plynová PEHD d 40 x 3,0 x 6000 mm</t>
  </si>
  <si>
    <t>28621105251.EN</t>
  </si>
  <si>
    <t>Přechodka PE-měď D 25 x 1" vnější závit</t>
  </si>
  <si>
    <t>28621105502.EN</t>
  </si>
  <si>
    <t>Přechodka PE-měď D 50 x 2" vnější závit</t>
  </si>
  <si>
    <t>28653233.EN</t>
  </si>
  <si>
    <t>Objímka 32 S (pro spojku) plyn</t>
  </si>
  <si>
    <t>28653235.EN</t>
  </si>
  <si>
    <t>Objímka 50 S (pro spojku) plyn</t>
  </si>
  <si>
    <t>28653240.EN</t>
  </si>
  <si>
    <t>Držák objímky A (pro spojku) zadní</t>
  </si>
  <si>
    <t>28653321.EN</t>
  </si>
  <si>
    <t>Koleno 90° elektrosvařovací d 25 mm</t>
  </si>
  <si>
    <t>28653324.EN</t>
  </si>
  <si>
    <t>Koleno 90° elektrosvařovací d 50 mm</t>
  </si>
  <si>
    <t>31944406R</t>
  </si>
  <si>
    <t>Zátka č. 290 DN 1"       vnější závit pozink</t>
  </si>
  <si>
    <t>42291357R</t>
  </si>
  <si>
    <t>Poklop litinový 534 - šoupátkový, plyn</t>
  </si>
  <si>
    <t>RTS 15/ I</t>
  </si>
  <si>
    <t>Kohout kulový G1" plnoprůtočný, pro zemní plyn</t>
  </si>
  <si>
    <t>919735113R00</t>
  </si>
  <si>
    <t>Řezání stávajícího živičného krytu tl. 10 - 15 cm</t>
  </si>
  <si>
    <t>2*3,5</t>
  </si>
  <si>
    <t>2*4,5</t>
  </si>
  <si>
    <t>2*6,5</t>
  </si>
  <si>
    <t>998276101R00</t>
  </si>
  <si>
    <t>Přesun hmot, trubní vedení plastová, otevř. výkop</t>
  </si>
  <si>
    <t>na vzdálenost 15 m od hrany výkopu nebo od okraje šachty</t>
  </si>
  <si>
    <t>338171122R00</t>
  </si>
  <si>
    <t>Osazení sloupků plot.ocel. do 2,6 m, zabet.C 25/30</t>
  </si>
  <si>
    <t>767914830R00</t>
  </si>
  <si>
    <t>Demontáž oplocení rámového H do 2 m</t>
  </si>
  <si>
    <t>3+3+3</t>
  </si>
  <si>
    <t>33817112E01</t>
  </si>
  <si>
    <t>Demontáž sloupků plot.ocel. do 2,6 m, zabet.C 25/30</t>
  </si>
  <si>
    <t>767914120E00</t>
  </si>
  <si>
    <t>Zpětná montáž oplocení rámového H do 2 m</t>
  </si>
  <si>
    <t>4+3</t>
  </si>
  <si>
    <t>349121101E00</t>
  </si>
  <si>
    <t xml:space="preserve">Montáž skříně plyn - HUP </t>
  </si>
  <si>
    <t>349121105EN1</t>
  </si>
  <si>
    <t>Montáž základu ke skříni  plyn - HUP, vč.dodávky základu tvar U 62x35x30 cm pro PM1,PS1</t>
  </si>
  <si>
    <t>799.0001.E01</t>
  </si>
  <si>
    <t>Dočasné lávky - přechody přes výkop</t>
  </si>
  <si>
    <t>799.0002.E02</t>
  </si>
  <si>
    <t>Zabezpečení výkopu</t>
  </si>
  <si>
    <t>286.44540026</t>
  </si>
  <si>
    <t>Plechová skříň bez dna v700 x š700 x h350, úprava komaxit bílá, nebo hnědá</t>
  </si>
  <si>
    <t>286.44540027</t>
  </si>
  <si>
    <t>Sokl pro plechovou skříň v1000 x š700 x h350, úprava komaxit bílá, nebo hnědá</t>
  </si>
  <si>
    <t>998276101E00</t>
  </si>
  <si>
    <t>Přesun hmot</t>
  </si>
  <si>
    <t>460.E0001</t>
  </si>
  <si>
    <t>Vytýčení sítí</t>
  </si>
  <si>
    <t>460.E0002</t>
  </si>
  <si>
    <t>Geodetické vytýčení trasy</t>
  </si>
  <si>
    <t>460.E0003</t>
  </si>
  <si>
    <t>Geodetické zaměření trasy, do 100m</t>
  </si>
  <si>
    <t>460.E0004</t>
  </si>
  <si>
    <t>Příplatek geodetického zaměření trasy, za každých 50m</t>
  </si>
  <si>
    <t>460.E0005</t>
  </si>
  <si>
    <t>Geometrický plán pro věcné břemeno, pro každého vlastníka</t>
  </si>
  <si>
    <t>979083117R00</t>
  </si>
  <si>
    <t>Vodorovné přemístění suti na skládku do 6000 m</t>
  </si>
  <si>
    <t>979083191R00</t>
  </si>
  <si>
    <t>Příplatek za dalších započatých 1000 m nad 6000 m</t>
  </si>
  <si>
    <t xml:space="preserve">t     </t>
  </si>
  <si>
    <t>4*1*1*1,5</t>
  </si>
  <si>
    <t>31*0,6*1*1,5</t>
  </si>
  <si>
    <t>Hloubení rýh š. 40cm do hloubky 200 cm hor.3 do 1000m3,STROJNĚ, cca 1/2 trasy</t>
  </si>
  <si>
    <t>Výkop pro chráničky : 0,4*1,1*290</t>
  </si>
  <si>
    <t>0,4*1,1*580</t>
  </si>
  <si>
    <t>Kabelové komory : 8*1,4*2*1,3</t>
  </si>
  <si>
    <t>Šachty : 8*1,4*2*1,3</t>
  </si>
  <si>
    <t>0,4*0,3*580</t>
  </si>
  <si>
    <t>Výkop pro chráničky : 0,4*0,8*580</t>
  </si>
  <si>
    <t>Šachty : 8*(2*(0,1*2*1,3))+8*(2*(0,1*1,4*1,3))</t>
  </si>
  <si>
    <t>Obsyp chrániček bez prohození sypaniny, s dodáním štěrkopísku frakce 0 - 22 mm</t>
  </si>
  <si>
    <t>0,4*580</t>
  </si>
  <si>
    <t>212752111R00</t>
  </si>
  <si>
    <t>Trativody z drenážních trubek, lože, do DN 65 mm</t>
  </si>
  <si>
    <t>8*2*0,5</t>
  </si>
  <si>
    <t>273321321R00</t>
  </si>
  <si>
    <t>Železobeton základových desek C 20/25, Základové desky pod kabelové komory</t>
  </si>
  <si>
    <t>8*0,1*1,2*1,8</t>
  </si>
  <si>
    <t>899623181E01</t>
  </si>
  <si>
    <t>Obetonování kabelových komor betonem C40/50</t>
  </si>
  <si>
    <t>8*(2*(0,15*1,8*1,2)+2*(0,15*1,4*1,2))</t>
  </si>
  <si>
    <t>300.412604</t>
  </si>
  <si>
    <t>Podkladová hmota pro uložení víka kabelové komory, pytel 25kg, např. IZOLSAN FW</t>
  </si>
  <si>
    <t>Lože pod chráničky z kameniva těženého 4 - 8 mm</t>
  </si>
  <si>
    <t>0,4*0,15*580</t>
  </si>
  <si>
    <t>622.2015.75</t>
  </si>
  <si>
    <t>Jádrové vrtání otvorů do zdiva cihelného, šikmý otvor d112mm</t>
  </si>
  <si>
    <t>622300281E01</t>
  </si>
  <si>
    <t>Mont. chráničky kabelu do prostupu do objektu</t>
  </si>
  <si>
    <t>včetně dodávky materiálu.</t>
  </si>
  <si>
    <t>9*1,2</t>
  </si>
  <si>
    <t>23170126E</t>
  </si>
  <si>
    <t>Studnařská montážní pěna 750 ml</t>
  </si>
  <si>
    <t>34571147246E</t>
  </si>
  <si>
    <t>Trubka kabelová chránička, vrapovaná d110mm</t>
  </si>
  <si>
    <t>349121100E00</t>
  </si>
  <si>
    <t>Montáž rozvodné skříně skříně na fasádu objektu</t>
  </si>
  <si>
    <t>Pokládka chráničky kabelu z HDPE do DN 63 mm, výkop</t>
  </si>
  <si>
    <t>388996111E01</t>
  </si>
  <si>
    <t>Pokládka chráničky s mikrotrubičkami do DN 63 mm, výkop</t>
  </si>
  <si>
    <t>388996111E02</t>
  </si>
  <si>
    <t>Kalibrace a tlakování chrániček</t>
  </si>
  <si>
    <t>898012113E01</t>
  </si>
  <si>
    <t>Instalace kabelové komory HD-PE, 900x1480 mm, v.1100 mm, třída zatížení D, betonový věnec s výztuží</t>
  </si>
  <si>
    <t>včetně dodávky poklopu, betonového věnce z betonu C 20/25 výšky 400 mm s výztuží a bednění.</t>
  </si>
  <si>
    <t>283141491RE01</t>
  </si>
  <si>
    <t>Fólie signalizační š. 220 mm oranžová, telekomunikační</t>
  </si>
  <si>
    <t>34571147E01</t>
  </si>
  <si>
    <t>Kabelová chránička HDPE 40/33mm</t>
  </si>
  <si>
    <t>34571147E02</t>
  </si>
  <si>
    <t>Chránička s  mikrotrubičkami 7x10/8mm (např. SIDUCT)</t>
  </si>
  <si>
    <t>34571147E03</t>
  </si>
  <si>
    <t>Koncovka mikrotrubičky 10mm</t>
  </si>
  <si>
    <t>34571147E05</t>
  </si>
  <si>
    <t>Koncovka chráničky HDPE (typu Plasson) pr. 40 mm</t>
  </si>
  <si>
    <t>34571147E06</t>
  </si>
  <si>
    <t>Koncovka chráničky HDPE s ventilkem (typu Plasson) pr. 40 mm</t>
  </si>
  <si>
    <t>34571147E08</t>
  </si>
  <si>
    <t>Označník pro telekomunikace (Ball Marker typu 3M)</t>
  </si>
  <si>
    <t>349.ORM216</t>
  </si>
  <si>
    <t>Nástěnná venkovní rozvodná skříň pro optokabely, rozměr min. 900x550x350mm, bez vnitřní výstroje</t>
  </si>
  <si>
    <t>5534739764E</t>
  </si>
  <si>
    <t>Krycí plech chrániček, nerez, 100X250mm</t>
  </si>
  <si>
    <t>898.0900.1480.1050</t>
  </si>
  <si>
    <t>Kabelová komora, silniční provedení, rozměr 900x1480x1050mm</t>
  </si>
  <si>
    <t>898.0900.1480.D400</t>
  </si>
  <si>
    <t>Litinové víko kabelové komory, D400</t>
  </si>
  <si>
    <t>900      RT5</t>
  </si>
  <si>
    <t>HZS- práce statika, Práce v tarifní třídě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</si>
</sst>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0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7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6" xfId="0" applyFont="1" applyBorder="1"/>
    <xf numFmtId="0" fontId="8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righ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8" fillId="0" borderId="6" xfId="0" applyNumberFormat="1" applyFont="1" applyFill="1" applyBorder="1" applyAlignment="1">
      <alignment horizontal="left" vertical="center"/>
    </xf>
    <xf numFmtId="0" fontId="8" fillId="4" borderId="6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30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 wrapText="1"/>
    </xf>
    <xf numFmtId="3" fontId="10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3" fontId="0" fillId="0" borderId="33" xfId="0" applyNumberFormat="1" applyBorder="1" applyAlignment="1">
      <alignment vertical="center"/>
    </xf>
    <xf numFmtId="3" fontId="3" fillId="0" borderId="35" xfId="0" applyNumberFormat="1" applyFont="1" applyBorder="1" applyAlignment="1">
      <alignment horizontal="right" vertical="center" wrapText="1" shrinkToFit="1"/>
    </xf>
    <xf numFmtId="3" fontId="3" fillId="0" borderId="35" xfId="0" applyNumberFormat="1" applyFont="1" applyBorder="1" applyAlignment="1">
      <alignment horizontal="right" vertical="center" shrinkToFit="1"/>
    </xf>
    <xf numFmtId="3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8" fillId="0" borderId="35" xfId="0" applyNumberFormat="1" applyFont="1" applyBorder="1" applyAlignment="1">
      <alignment vertical="center" wrapText="1" shrinkToFit="1"/>
    </xf>
    <xf numFmtId="3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3" fontId="0" fillId="0" borderId="33" xfId="0" applyNumberFormat="1" applyBorder="1" applyAlignment="1">
      <alignment horizontal="left" vertical="center"/>
    </xf>
    <xf numFmtId="3" fontId="0" fillId="0" borderId="35" xfId="0" applyNumberFormat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7" xfId="0" applyFont="1" applyFill="1" applyBorder="1" applyAlignment="1">
      <alignment vertical="center"/>
    </xf>
    <xf numFmtId="3" fontId="7" fillId="0" borderId="35" xfId="0" applyNumberFormat="1" applyFont="1" applyBorder="1" applyAlignment="1">
      <alignment vertical="center"/>
    </xf>
    <xf numFmtId="3" fontId="7" fillId="3" borderId="39" xfId="0" applyNumberFormat="1" applyFont="1" applyFill="1" applyBorder="1" applyAlignment="1">
      <alignment vertical="center"/>
    </xf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0" fillId="0" borderId="21" xfId="0" applyFon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4" fontId="8" fillId="3" borderId="0" xfId="0" applyNumberFormat="1" applyFont="1" applyFill="1" applyBorder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164" fontId="16" fillId="0" borderId="45" xfId="0" applyNumberFormat="1" applyFont="1" applyBorder="1" applyAlignment="1">
      <alignment vertical="top" shrinkToFit="1"/>
    </xf>
    <xf numFmtId="4" fontId="16" fillId="4" borderId="45" xfId="0" applyNumberFormat="1" applyFont="1" applyFill="1" applyBorder="1" applyAlignment="1" applyProtection="1">
      <alignment vertical="top" shrinkToFit="1"/>
      <protection locked="0"/>
    </xf>
    <xf numFmtId="4" fontId="16" fillId="0" borderId="46" xfId="0" applyNumberFormat="1" applyFont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18" fillId="0" borderId="0" xfId="0" applyNumberFormat="1" applyFont="1" applyAlignment="1">
      <alignment wrapText="1"/>
    </xf>
    <xf numFmtId="0" fontId="19" fillId="0" borderId="0" xfId="0" applyNumberFormat="1" applyFont="1" applyBorder="1" applyAlignment="1">
      <alignment horizontal="center" vertical="top" wrapText="1" shrinkToFit="1"/>
    </xf>
    <xf numFmtId="0" fontId="19" fillId="0" borderId="0" xfId="0" applyNumberFormat="1" applyFont="1" applyBorder="1" applyAlignment="1">
      <alignment vertical="top" wrapText="1" shrinkToFit="1"/>
    </xf>
    <xf numFmtId="0" fontId="19" fillId="0" borderId="0" xfId="0" quotePrefix="1" applyNumberFormat="1" applyFont="1" applyBorder="1" applyAlignment="1">
      <alignment horizontal="left" vertical="top"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49" fontId="16" fillId="0" borderId="0" xfId="0" applyNumberFormat="1" applyFont="1" applyBorder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3" fontId="8" fillId="0" borderId="34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 wrapText="1"/>
    </xf>
    <xf numFmtId="3" fontId="0" fillId="0" borderId="34" xfId="0" applyNumberFormat="1" applyBorder="1" applyAlignment="1">
      <alignment vertical="center"/>
    </xf>
    <xf numFmtId="3" fontId="0" fillId="0" borderId="34" xfId="0" applyNumberFormat="1" applyBorder="1" applyAlignment="1">
      <alignment vertical="center" wrapText="1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/>
    </xf>
    <xf numFmtId="3" fontId="0" fillId="3" borderId="38" xfId="0" applyNumberFormat="1" applyFill="1" applyBorder="1" applyAlignment="1">
      <alignment vertical="center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Fon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7" fillId="0" borderId="18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  <xf numFmtId="4" fontId="16" fillId="6" borderId="45" xfId="0" applyNumberFormat="1" applyFont="1" applyFill="1" applyBorder="1" applyAlignment="1" applyProtection="1">
      <alignment vertical="top" shrinkToFi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ql\BUILDpowerS2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33" t="s">
        <v>40</v>
      </c>
    </row>
    <row r="2" spans="1:7" ht="57.75" customHeight="1" x14ac:dyDescent="0.2">
      <c r="A2" s="194" t="s">
        <v>41</v>
      </c>
      <c r="B2" s="194"/>
      <c r="C2" s="194"/>
      <c r="D2" s="194"/>
      <c r="E2" s="194"/>
      <c r="F2" s="194"/>
      <c r="G2" s="194"/>
    </row>
  </sheetData>
  <sheetProtection password="F233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70</v>
      </c>
      <c r="C3" s="242" t="s">
        <v>71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2.84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10.210000000000001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10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2.84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10.210000000000001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SUMIF(AG11:AG15,"&lt;&gt;NOR",G11:G15)</f>
        <v>0</v>
      </c>
      <c r="H10" s="162"/>
      <c r="I10" s="162">
        <f>SUM(I11:I15)</f>
        <v>0</v>
      </c>
      <c r="J10" s="162"/>
      <c r="K10" s="162">
        <f>SUM(K11:K15)</f>
        <v>0</v>
      </c>
      <c r="L10" s="162"/>
      <c r="M10" s="162">
        <f>SUM(M11:M15)</f>
        <v>0</v>
      </c>
      <c r="N10" s="162"/>
      <c r="O10" s="162">
        <f>SUM(O11:O15)</f>
        <v>3.1799999999999997</v>
      </c>
      <c r="P10" s="162"/>
      <c r="Q10" s="162">
        <f>SUM(Q11:Q15)</f>
        <v>0</v>
      </c>
      <c r="R10" s="162"/>
      <c r="S10" s="162"/>
      <c r="T10" s="162"/>
      <c r="U10" s="162"/>
      <c r="V10" s="162">
        <f>SUM(V11:V15)</f>
        <v>54.849999999999994</v>
      </c>
      <c r="W10" s="162"/>
      <c r="AG10" t="s">
        <v>210</v>
      </c>
    </row>
    <row r="11" spans="1:60" ht="22.5" outlineLevel="1" x14ac:dyDescent="0.2">
      <c r="A11" s="169">
        <v>2</v>
      </c>
      <c r="B11" s="170" t="s">
        <v>629</v>
      </c>
      <c r="C11" s="183" t="s">
        <v>630</v>
      </c>
      <c r="D11" s="171" t="s">
        <v>241</v>
      </c>
      <c r="E11" s="172">
        <v>40</v>
      </c>
      <c r="F11" s="173"/>
      <c r="G11" s="174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1.8880000000000001E-2</v>
      </c>
      <c r="O11" s="160">
        <f>ROUND(E11*N11,2)</f>
        <v>0.76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233</v>
      </c>
      <c r="U11" s="160">
        <v>0.38716</v>
      </c>
      <c r="V11" s="160">
        <f>ROUND(E11*U11,2)</f>
        <v>15.49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262" t="s">
        <v>282</v>
      </c>
      <c r="D12" s="263"/>
      <c r="E12" s="263"/>
      <c r="F12" s="263"/>
      <c r="G12" s="263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218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3</v>
      </c>
      <c r="B13" s="176" t="s">
        <v>278</v>
      </c>
      <c r="C13" s="184" t="s">
        <v>279</v>
      </c>
      <c r="D13" s="177" t="s">
        <v>241</v>
      </c>
      <c r="E13" s="178">
        <v>6</v>
      </c>
      <c r="F13" s="179"/>
      <c r="G13" s="180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60">
        <v>0.10712000000000001</v>
      </c>
      <c r="O13" s="160">
        <f>ROUND(E13*N13,2)</f>
        <v>0.64</v>
      </c>
      <c r="P13" s="160">
        <v>0</v>
      </c>
      <c r="Q13" s="160">
        <f>ROUND(E13*P13,2)</f>
        <v>0</v>
      </c>
      <c r="R13" s="160"/>
      <c r="S13" s="160" t="s">
        <v>214</v>
      </c>
      <c r="T13" s="160" t="s">
        <v>233</v>
      </c>
      <c r="U13" s="160">
        <v>0.69998000000000005</v>
      </c>
      <c r="V13" s="160">
        <f>ROUND(E13*U13,2)</f>
        <v>4.2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9">
        <v>4</v>
      </c>
      <c r="B14" s="170" t="s">
        <v>280</v>
      </c>
      <c r="C14" s="183" t="s">
        <v>281</v>
      </c>
      <c r="D14" s="171" t="s">
        <v>241</v>
      </c>
      <c r="E14" s="172">
        <v>105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1.694E-2</v>
      </c>
      <c r="O14" s="160">
        <f>ROUND(E14*N14,2)</f>
        <v>1.78</v>
      </c>
      <c r="P14" s="160">
        <v>0</v>
      </c>
      <c r="Q14" s="160">
        <f>ROUND(E14*P14,2)</f>
        <v>0</v>
      </c>
      <c r="R14" s="160"/>
      <c r="S14" s="160" t="s">
        <v>214</v>
      </c>
      <c r="T14" s="160" t="s">
        <v>233</v>
      </c>
      <c r="U14" s="160">
        <v>0.33481</v>
      </c>
      <c r="V14" s="160">
        <f>ROUND(E14*U14,2)</f>
        <v>35.159999999999997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62" t="s">
        <v>282</v>
      </c>
      <c r="D15" s="263"/>
      <c r="E15" s="263"/>
      <c r="F15" s="263"/>
      <c r="G15" s="263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218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x14ac:dyDescent="0.2">
      <c r="A16" s="163" t="s">
        <v>209</v>
      </c>
      <c r="B16" s="164" t="s">
        <v>123</v>
      </c>
      <c r="C16" s="182" t="s">
        <v>124</v>
      </c>
      <c r="D16" s="165"/>
      <c r="E16" s="166"/>
      <c r="F16" s="167"/>
      <c r="G16" s="168">
        <f>SUMIF(AG17:AG17,"&lt;&gt;NOR",G17:G17)</f>
        <v>0</v>
      </c>
      <c r="H16" s="162"/>
      <c r="I16" s="162">
        <f>SUM(I17:I17)</f>
        <v>0</v>
      </c>
      <c r="J16" s="162"/>
      <c r="K16" s="162">
        <f>SUM(K17:K17)</f>
        <v>0</v>
      </c>
      <c r="L16" s="162"/>
      <c r="M16" s="162">
        <f>SUM(M17:M17)</f>
        <v>0</v>
      </c>
      <c r="N16" s="162"/>
      <c r="O16" s="162">
        <f>SUM(O17:O17)</f>
        <v>0.01</v>
      </c>
      <c r="P16" s="162"/>
      <c r="Q16" s="162">
        <f>SUM(Q17:Q17)</f>
        <v>0</v>
      </c>
      <c r="R16" s="162"/>
      <c r="S16" s="162"/>
      <c r="T16" s="162"/>
      <c r="U16" s="162"/>
      <c r="V16" s="162">
        <f>SUM(V17:V17)</f>
        <v>0.26</v>
      </c>
      <c r="W16" s="162"/>
      <c r="AG16" t="s">
        <v>210</v>
      </c>
    </row>
    <row r="17" spans="1:60" outlineLevel="1" x14ac:dyDescent="0.2">
      <c r="A17" s="175">
        <v>5</v>
      </c>
      <c r="B17" s="176" t="s">
        <v>631</v>
      </c>
      <c r="C17" s="184" t="s">
        <v>632</v>
      </c>
      <c r="D17" s="177" t="s">
        <v>314</v>
      </c>
      <c r="E17" s="178">
        <v>1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5.9199999999999999E-3</v>
      </c>
      <c r="O17" s="160">
        <f>ROUND(E17*N17,2)</f>
        <v>0.01</v>
      </c>
      <c r="P17" s="160">
        <v>0</v>
      </c>
      <c r="Q17" s="160">
        <f>ROUND(E17*P17,2)</f>
        <v>0</v>
      </c>
      <c r="R17" s="160"/>
      <c r="S17" s="160" t="s">
        <v>221</v>
      </c>
      <c r="T17" s="160" t="s">
        <v>215</v>
      </c>
      <c r="U17" s="160">
        <v>0.26</v>
      </c>
      <c r="V17" s="160">
        <f>ROUND(E17*U17,2)</f>
        <v>0.26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5.5" x14ac:dyDescent="0.2">
      <c r="A18" s="163" t="s">
        <v>209</v>
      </c>
      <c r="B18" s="164" t="s">
        <v>125</v>
      </c>
      <c r="C18" s="182" t="s">
        <v>126</v>
      </c>
      <c r="D18" s="165"/>
      <c r="E18" s="166"/>
      <c r="F18" s="167"/>
      <c r="G18" s="168">
        <f>SUMIF(AG19:AG19,"&lt;&gt;NOR",G19:G19)</f>
        <v>0</v>
      </c>
      <c r="H18" s="162"/>
      <c r="I18" s="162">
        <f>SUM(I19:I19)</f>
        <v>0</v>
      </c>
      <c r="J18" s="162"/>
      <c r="K18" s="162">
        <f>SUM(K19:K19)</f>
        <v>0</v>
      </c>
      <c r="L18" s="162"/>
      <c r="M18" s="162">
        <f>SUM(M19:M19)</f>
        <v>0</v>
      </c>
      <c r="N18" s="162"/>
      <c r="O18" s="162">
        <f>SUM(O19:O19)</f>
        <v>0</v>
      </c>
      <c r="P18" s="162"/>
      <c r="Q18" s="162">
        <f>SUM(Q19:Q19)</f>
        <v>0</v>
      </c>
      <c r="R18" s="162"/>
      <c r="S18" s="162"/>
      <c r="T18" s="162"/>
      <c r="U18" s="162"/>
      <c r="V18" s="162">
        <f>SUM(V19:V19)</f>
        <v>36.96</v>
      </c>
      <c r="W18" s="162"/>
      <c r="AG18" t="s">
        <v>210</v>
      </c>
    </row>
    <row r="19" spans="1:60" outlineLevel="1" x14ac:dyDescent="0.2">
      <c r="A19" s="175">
        <v>6</v>
      </c>
      <c r="B19" s="176" t="s">
        <v>283</v>
      </c>
      <c r="C19" s="184" t="s">
        <v>284</v>
      </c>
      <c r="D19" s="177" t="s">
        <v>241</v>
      </c>
      <c r="E19" s="178">
        <v>120</v>
      </c>
      <c r="F19" s="179"/>
      <c r="G19" s="180">
        <f>ROUND(E19*F19,2)</f>
        <v>0</v>
      </c>
      <c r="H19" s="161"/>
      <c r="I19" s="160">
        <f>ROUND(E19*H19,2)</f>
        <v>0</v>
      </c>
      <c r="J19" s="161"/>
      <c r="K19" s="160">
        <f>ROUND(E19*J19,2)</f>
        <v>0</v>
      </c>
      <c r="L19" s="160">
        <v>21</v>
      </c>
      <c r="M19" s="160">
        <f>G19*(1+L19/100)</f>
        <v>0</v>
      </c>
      <c r="N19" s="160">
        <v>4.0000000000000003E-5</v>
      </c>
      <c r="O19" s="160">
        <f>ROUND(E19*N19,2)</f>
        <v>0</v>
      </c>
      <c r="P19" s="160">
        <v>0</v>
      </c>
      <c r="Q19" s="160">
        <f>ROUND(E19*P19,2)</f>
        <v>0</v>
      </c>
      <c r="R19" s="160"/>
      <c r="S19" s="160" t="s">
        <v>214</v>
      </c>
      <c r="T19" s="160" t="s">
        <v>233</v>
      </c>
      <c r="U19" s="160">
        <v>0.308</v>
      </c>
      <c r="V19" s="160">
        <f>ROUND(E19*U19,2)</f>
        <v>36.96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127</v>
      </c>
      <c r="C20" s="182" t="s">
        <v>128</v>
      </c>
      <c r="D20" s="165"/>
      <c r="E20" s="166"/>
      <c r="F20" s="167"/>
      <c r="G20" s="168">
        <f>SUMIF(AG21:AG26,"&lt;&gt;NOR",G21:G26)</f>
        <v>0</v>
      </c>
      <c r="H20" s="162"/>
      <c r="I20" s="162">
        <f>SUM(I21:I26)</f>
        <v>0</v>
      </c>
      <c r="J20" s="162"/>
      <c r="K20" s="162">
        <f>SUM(K21:K26)</f>
        <v>0</v>
      </c>
      <c r="L20" s="162"/>
      <c r="M20" s="162">
        <f>SUM(M21:M26)</f>
        <v>0</v>
      </c>
      <c r="N20" s="162"/>
      <c r="O20" s="162">
        <f>SUM(O21:O26)</f>
        <v>0.01</v>
      </c>
      <c r="P20" s="162"/>
      <c r="Q20" s="162">
        <f>SUM(Q21:Q26)</f>
        <v>10.799999999999999</v>
      </c>
      <c r="R20" s="162"/>
      <c r="S20" s="162"/>
      <c r="T20" s="162"/>
      <c r="U20" s="162"/>
      <c r="V20" s="162">
        <f>SUM(V21:V26)</f>
        <v>48.469999999999992</v>
      </c>
      <c r="W20" s="162"/>
      <c r="AG20" t="s">
        <v>210</v>
      </c>
    </row>
    <row r="21" spans="1:60" outlineLevel="1" x14ac:dyDescent="0.2">
      <c r="A21" s="175">
        <v>7</v>
      </c>
      <c r="B21" s="176" t="s">
        <v>633</v>
      </c>
      <c r="C21" s="184" t="s">
        <v>634</v>
      </c>
      <c r="D21" s="177" t="s">
        <v>241</v>
      </c>
      <c r="E21" s="178">
        <v>40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0</v>
      </c>
      <c r="O21" s="160">
        <f>ROUND(E21*N21,2)</f>
        <v>0</v>
      </c>
      <c r="P21" s="160">
        <v>0.01</v>
      </c>
      <c r="Q21" s="160">
        <f>ROUND(E21*P21,2)</f>
        <v>0.4</v>
      </c>
      <c r="R21" s="160"/>
      <c r="S21" s="160" t="s">
        <v>214</v>
      </c>
      <c r="T21" s="160" t="s">
        <v>233</v>
      </c>
      <c r="U21" s="160">
        <v>0.1</v>
      </c>
      <c r="V21" s="160">
        <f>ROUND(E21*U21,2)</f>
        <v>4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635</v>
      </c>
      <c r="C22" s="184" t="s">
        <v>636</v>
      </c>
      <c r="D22" s="177" t="s">
        <v>241</v>
      </c>
      <c r="E22" s="178">
        <v>105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0.02</v>
      </c>
      <c r="Q22" s="160">
        <f>ROUND(E22*P22,2)</f>
        <v>2.1</v>
      </c>
      <c r="R22" s="160"/>
      <c r="S22" s="160" t="s">
        <v>214</v>
      </c>
      <c r="T22" s="160" t="s">
        <v>233</v>
      </c>
      <c r="U22" s="160">
        <v>0.13</v>
      </c>
      <c r="V22" s="160">
        <f>ROUND(E22*U22,2)</f>
        <v>13.65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2.5" outlineLevel="1" x14ac:dyDescent="0.2">
      <c r="A23" s="169">
        <v>9</v>
      </c>
      <c r="B23" s="170" t="s">
        <v>287</v>
      </c>
      <c r="C23" s="183" t="s">
        <v>288</v>
      </c>
      <c r="D23" s="171" t="s">
        <v>277</v>
      </c>
      <c r="E23" s="172">
        <v>4</v>
      </c>
      <c r="F23" s="173"/>
      <c r="G23" s="174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1.82E-3</v>
      </c>
      <c r="O23" s="160">
        <f>ROUND(E23*N23,2)</f>
        <v>0.01</v>
      </c>
      <c r="P23" s="160">
        <v>1.8</v>
      </c>
      <c r="Q23" s="160">
        <f>ROUND(E23*P23,2)</f>
        <v>7.2</v>
      </c>
      <c r="R23" s="160"/>
      <c r="S23" s="160" t="s">
        <v>221</v>
      </c>
      <c r="T23" s="160" t="s">
        <v>215</v>
      </c>
      <c r="U23" s="160">
        <v>5.016</v>
      </c>
      <c r="V23" s="160">
        <f>ROUND(E23*U23,2)</f>
        <v>20.059999999999999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57"/>
      <c r="B24" s="158"/>
      <c r="C24" s="262" t="s">
        <v>289</v>
      </c>
      <c r="D24" s="263"/>
      <c r="E24" s="263"/>
      <c r="F24" s="263"/>
      <c r="G24" s="263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218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69">
        <v>10</v>
      </c>
      <c r="B25" s="170" t="s">
        <v>637</v>
      </c>
      <c r="C25" s="183" t="s">
        <v>638</v>
      </c>
      <c r="D25" s="171" t="s">
        <v>277</v>
      </c>
      <c r="E25" s="172">
        <v>3</v>
      </c>
      <c r="F25" s="173"/>
      <c r="G25" s="174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1.65E-3</v>
      </c>
      <c r="O25" s="160">
        <f>ROUND(E25*N25,2)</f>
        <v>0</v>
      </c>
      <c r="P25" s="160">
        <v>0.36499999999999999</v>
      </c>
      <c r="Q25" s="160">
        <f>ROUND(E25*P25,2)</f>
        <v>1.1000000000000001</v>
      </c>
      <c r="R25" s="160"/>
      <c r="S25" s="160" t="s">
        <v>221</v>
      </c>
      <c r="T25" s="160" t="s">
        <v>215</v>
      </c>
      <c r="U25" s="160">
        <v>3.5859999999999999</v>
      </c>
      <c r="V25" s="160">
        <f>ROUND(E25*U25,2)</f>
        <v>10.76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57"/>
      <c r="B26" s="158"/>
      <c r="C26" s="262" t="s">
        <v>289</v>
      </c>
      <c r="D26" s="263"/>
      <c r="E26" s="263"/>
      <c r="F26" s="263"/>
      <c r="G26" s="263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218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129</v>
      </c>
      <c r="C27" s="182" t="s">
        <v>130</v>
      </c>
      <c r="D27" s="165"/>
      <c r="E27" s="166"/>
      <c r="F27" s="167"/>
      <c r="G27" s="168">
        <f>SUMIF(AG28:AG29,"&lt;&gt;NOR",G28:G29)</f>
        <v>0</v>
      </c>
      <c r="H27" s="162"/>
      <c r="I27" s="162">
        <f>SUM(I28:I29)</f>
        <v>0</v>
      </c>
      <c r="J27" s="162"/>
      <c r="K27" s="162">
        <f>SUM(K28:K29)</f>
        <v>0</v>
      </c>
      <c r="L27" s="162"/>
      <c r="M27" s="162">
        <f>SUM(M28:M29)</f>
        <v>0</v>
      </c>
      <c r="N27" s="162"/>
      <c r="O27" s="162">
        <f>SUM(O28:O29)</f>
        <v>0</v>
      </c>
      <c r="P27" s="162"/>
      <c r="Q27" s="162">
        <f>SUM(Q28:Q29)</f>
        <v>0</v>
      </c>
      <c r="R27" s="162"/>
      <c r="S27" s="162"/>
      <c r="T27" s="162"/>
      <c r="U27" s="162"/>
      <c r="V27" s="162">
        <f>SUM(V28:V29)</f>
        <v>5.14</v>
      </c>
      <c r="W27" s="162"/>
      <c r="AG27" t="s">
        <v>210</v>
      </c>
    </row>
    <row r="28" spans="1:60" outlineLevel="1" x14ac:dyDescent="0.2">
      <c r="A28" s="175">
        <v>11</v>
      </c>
      <c r="B28" s="176" t="s">
        <v>290</v>
      </c>
      <c r="C28" s="184" t="s">
        <v>291</v>
      </c>
      <c r="D28" s="177" t="s">
        <v>255</v>
      </c>
      <c r="E28" s="178">
        <v>6.0355699999999999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0.85199999999999998</v>
      </c>
      <c r="V28" s="160">
        <f>ROUND(E28*U28,2)</f>
        <v>5.14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12</v>
      </c>
      <c r="B29" s="176" t="s">
        <v>292</v>
      </c>
      <c r="C29" s="184" t="s">
        <v>293</v>
      </c>
      <c r="D29" s="177" t="s">
        <v>255</v>
      </c>
      <c r="E29" s="178">
        <v>6.0355699999999999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214</v>
      </c>
      <c r="T29" s="160" t="s">
        <v>233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256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131</v>
      </c>
      <c r="C30" s="182" t="s">
        <v>132</v>
      </c>
      <c r="D30" s="165"/>
      <c r="E30" s="166"/>
      <c r="F30" s="167"/>
      <c r="G30" s="168">
        <f>SUMIF(AG31:AG43,"&lt;&gt;NOR",G31:G43)</f>
        <v>0</v>
      </c>
      <c r="H30" s="162"/>
      <c r="I30" s="162">
        <f>SUM(I31:I43)</f>
        <v>0</v>
      </c>
      <c r="J30" s="162"/>
      <c r="K30" s="162">
        <f>SUM(K31:K43)</f>
        <v>0</v>
      </c>
      <c r="L30" s="162"/>
      <c r="M30" s="162">
        <f>SUM(M31:M43)</f>
        <v>0</v>
      </c>
      <c r="N30" s="162"/>
      <c r="O30" s="162">
        <f>SUM(O31:O43)</f>
        <v>0.05</v>
      </c>
      <c r="P30" s="162"/>
      <c r="Q30" s="162">
        <f>SUM(Q31:Q43)</f>
        <v>0.12</v>
      </c>
      <c r="R30" s="162"/>
      <c r="S30" s="162"/>
      <c r="T30" s="162"/>
      <c r="U30" s="162"/>
      <c r="V30" s="162">
        <f>SUM(V31:V43)</f>
        <v>19.53</v>
      </c>
      <c r="W30" s="162"/>
      <c r="AG30" t="s">
        <v>210</v>
      </c>
    </row>
    <row r="31" spans="1:60" outlineLevel="1" x14ac:dyDescent="0.2">
      <c r="A31" s="175">
        <v>13</v>
      </c>
      <c r="B31" s="176" t="s">
        <v>639</v>
      </c>
      <c r="C31" s="184" t="s">
        <v>640</v>
      </c>
      <c r="D31" s="177" t="s">
        <v>241</v>
      </c>
      <c r="E31" s="178">
        <v>30</v>
      </c>
      <c r="F31" s="179"/>
      <c r="G31" s="180">
        <f t="shared" ref="G31:G43" si="0">ROUND(E31*F31,2)</f>
        <v>0</v>
      </c>
      <c r="H31" s="161"/>
      <c r="I31" s="160">
        <f t="shared" ref="I31:I43" si="1">ROUND(E31*H31,2)</f>
        <v>0</v>
      </c>
      <c r="J31" s="161"/>
      <c r="K31" s="160">
        <f t="shared" ref="K31:K43" si="2">ROUND(E31*J31,2)</f>
        <v>0</v>
      </c>
      <c r="L31" s="160">
        <v>21</v>
      </c>
      <c r="M31" s="160">
        <f t="shared" ref="M31:M43" si="3">G31*(1+L31/100)</f>
        <v>0</v>
      </c>
      <c r="N31" s="160">
        <v>0</v>
      </c>
      <c r="O31" s="160">
        <f t="shared" ref="O31:O43" si="4">ROUND(E31*N31,2)</f>
        <v>0</v>
      </c>
      <c r="P31" s="160">
        <v>2.0999999999999999E-3</v>
      </c>
      <c r="Q31" s="160">
        <f t="shared" ref="Q31:Q43" si="5">ROUND(E31*P31,2)</f>
        <v>0.06</v>
      </c>
      <c r="R31" s="160"/>
      <c r="S31" s="160" t="s">
        <v>214</v>
      </c>
      <c r="T31" s="160" t="s">
        <v>233</v>
      </c>
      <c r="U31" s="160">
        <v>0.2</v>
      </c>
      <c r="V31" s="160">
        <f t="shared" ref="V31:V43" si="6">ROUND(E31*U31,2)</f>
        <v>6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14</v>
      </c>
      <c r="B32" s="176" t="s">
        <v>294</v>
      </c>
      <c r="C32" s="184" t="s">
        <v>295</v>
      </c>
      <c r="D32" s="177" t="s">
        <v>261</v>
      </c>
      <c r="E32" s="178">
        <v>6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0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214</v>
      </c>
      <c r="T32" s="160" t="s">
        <v>215</v>
      </c>
      <c r="U32" s="160">
        <v>8.2000000000000003E-2</v>
      </c>
      <c r="V32" s="160">
        <f t="shared" si="6"/>
        <v>0.49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15</v>
      </c>
      <c r="B33" s="176" t="s">
        <v>641</v>
      </c>
      <c r="C33" s="184" t="s">
        <v>642</v>
      </c>
      <c r="D33" s="177" t="s">
        <v>261</v>
      </c>
      <c r="E33" s="178">
        <v>12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0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214</v>
      </c>
      <c r="T33" s="160" t="s">
        <v>215</v>
      </c>
      <c r="U33" s="160">
        <v>0.114</v>
      </c>
      <c r="V33" s="160">
        <f t="shared" si="6"/>
        <v>1.37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16</v>
      </c>
      <c r="B34" s="176" t="s">
        <v>643</v>
      </c>
      <c r="C34" s="184" t="s">
        <v>644</v>
      </c>
      <c r="D34" s="177" t="s">
        <v>261</v>
      </c>
      <c r="E34" s="178">
        <v>36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0</v>
      </c>
      <c r="O34" s="160">
        <f t="shared" si="4"/>
        <v>0</v>
      </c>
      <c r="P34" s="160">
        <v>0</v>
      </c>
      <c r="Q34" s="160">
        <f t="shared" si="5"/>
        <v>0</v>
      </c>
      <c r="R34" s="160"/>
      <c r="S34" s="160" t="s">
        <v>214</v>
      </c>
      <c r="T34" s="160" t="s">
        <v>215</v>
      </c>
      <c r="U34" s="160">
        <v>0.155</v>
      </c>
      <c r="V34" s="160">
        <f t="shared" si="6"/>
        <v>5.58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75">
        <v>17</v>
      </c>
      <c r="B35" s="176" t="s">
        <v>645</v>
      </c>
      <c r="C35" s="184" t="s">
        <v>646</v>
      </c>
      <c r="D35" s="177" t="s">
        <v>255</v>
      </c>
      <c r="E35" s="178">
        <v>0.126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0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221</v>
      </c>
      <c r="T35" s="160" t="s">
        <v>215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18</v>
      </c>
      <c r="B36" s="176" t="s">
        <v>647</v>
      </c>
      <c r="C36" s="184" t="s">
        <v>648</v>
      </c>
      <c r="D36" s="177" t="s">
        <v>241</v>
      </c>
      <c r="E36" s="178">
        <v>30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0</v>
      </c>
      <c r="O36" s="160">
        <f t="shared" si="4"/>
        <v>0</v>
      </c>
      <c r="P36" s="160">
        <v>2.0999999999999999E-3</v>
      </c>
      <c r="Q36" s="160">
        <f t="shared" si="5"/>
        <v>0.06</v>
      </c>
      <c r="R36" s="160"/>
      <c r="S36" s="160" t="s">
        <v>221</v>
      </c>
      <c r="T36" s="160" t="s">
        <v>215</v>
      </c>
      <c r="U36" s="160">
        <v>0.2</v>
      </c>
      <c r="V36" s="160">
        <f t="shared" si="6"/>
        <v>6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19</v>
      </c>
      <c r="B37" s="176" t="s">
        <v>296</v>
      </c>
      <c r="C37" s="184" t="s">
        <v>297</v>
      </c>
      <c r="D37" s="177" t="s">
        <v>232</v>
      </c>
      <c r="E37" s="178">
        <v>4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0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298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75">
        <v>20</v>
      </c>
      <c r="B38" s="176" t="s">
        <v>301</v>
      </c>
      <c r="C38" s="184" t="s">
        <v>302</v>
      </c>
      <c r="D38" s="177" t="s">
        <v>261</v>
      </c>
      <c r="E38" s="178">
        <v>6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3.2000000000000003E-4</v>
      </c>
      <c r="O38" s="160">
        <f t="shared" si="4"/>
        <v>0</v>
      </c>
      <c r="P38" s="160">
        <v>0</v>
      </c>
      <c r="Q38" s="160">
        <f t="shared" si="5"/>
        <v>0</v>
      </c>
      <c r="R38" s="160"/>
      <c r="S38" s="160" t="s">
        <v>221</v>
      </c>
      <c r="T38" s="160" t="s">
        <v>298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248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22.5" outlineLevel="1" x14ac:dyDescent="0.2">
      <c r="A39" s="175">
        <v>21</v>
      </c>
      <c r="B39" s="176" t="s">
        <v>649</v>
      </c>
      <c r="C39" s="184" t="s">
        <v>650</v>
      </c>
      <c r="D39" s="177" t="s">
        <v>261</v>
      </c>
      <c r="E39" s="178">
        <v>12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7.2000000000000005E-4</v>
      </c>
      <c r="O39" s="160">
        <f t="shared" si="4"/>
        <v>0.01</v>
      </c>
      <c r="P39" s="160">
        <v>0</v>
      </c>
      <c r="Q39" s="160">
        <f t="shared" si="5"/>
        <v>0</v>
      </c>
      <c r="R39" s="160"/>
      <c r="S39" s="160" t="s">
        <v>221</v>
      </c>
      <c r="T39" s="160" t="s">
        <v>298</v>
      </c>
      <c r="U39" s="160">
        <v>0</v>
      </c>
      <c r="V39" s="160">
        <f t="shared" si="6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248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22.5" outlineLevel="1" x14ac:dyDescent="0.2">
      <c r="A40" s="175">
        <v>22</v>
      </c>
      <c r="B40" s="176" t="s">
        <v>651</v>
      </c>
      <c r="C40" s="184" t="s">
        <v>652</v>
      </c>
      <c r="D40" s="177" t="s">
        <v>261</v>
      </c>
      <c r="E40" s="178">
        <v>36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9.5E-4</v>
      </c>
      <c r="O40" s="160">
        <f t="shared" si="4"/>
        <v>0.03</v>
      </c>
      <c r="P40" s="160">
        <v>0</v>
      </c>
      <c r="Q40" s="160">
        <f t="shared" si="5"/>
        <v>0</v>
      </c>
      <c r="R40" s="160"/>
      <c r="S40" s="160" t="s">
        <v>221</v>
      </c>
      <c r="T40" s="160" t="s">
        <v>298</v>
      </c>
      <c r="U40" s="160">
        <v>0</v>
      </c>
      <c r="V40" s="160">
        <f t="shared" si="6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248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23</v>
      </c>
      <c r="B41" s="176" t="s">
        <v>653</v>
      </c>
      <c r="C41" s="184" t="s">
        <v>654</v>
      </c>
      <c r="D41" s="177" t="s">
        <v>277</v>
      </c>
      <c r="E41" s="178">
        <v>1</v>
      </c>
      <c r="F41" s="179"/>
      <c r="G41" s="180">
        <f t="shared" si="0"/>
        <v>0</v>
      </c>
      <c r="H41" s="161"/>
      <c r="I41" s="160">
        <f t="shared" si="1"/>
        <v>0</v>
      </c>
      <c r="J41" s="161"/>
      <c r="K41" s="160">
        <f t="shared" si="2"/>
        <v>0</v>
      </c>
      <c r="L41" s="160">
        <v>21</v>
      </c>
      <c r="M41" s="160">
        <f t="shared" si="3"/>
        <v>0</v>
      </c>
      <c r="N41" s="160">
        <v>8.0000000000000002E-3</v>
      </c>
      <c r="O41" s="160">
        <f t="shared" si="4"/>
        <v>0.01</v>
      </c>
      <c r="P41" s="160">
        <v>0</v>
      </c>
      <c r="Q41" s="160">
        <f t="shared" si="5"/>
        <v>0</v>
      </c>
      <c r="R41" s="160"/>
      <c r="S41" s="160" t="s">
        <v>221</v>
      </c>
      <c r="T41" s="160" t="s">
        <v>233</v>
      </c>
      <c r="U41" s="160">
        <v>0</v>
      </c>
      <c r="V41" s="160">
        <f t="shared" si="6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248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24</v>
      </c>
      <c r="B42" s="176" t="s">
        <v>303</v>
      </c>
      <c r="C42" s="184" t="s">
        <v>304</v>
      </c>
      <c r="D42" s="177" t="s">
        <v>255</v>
      </c>
      <c r="E42" s="178">
        <v>5.2760000000000001E-2</v>
      </c>
      <c r="F42" s="179"/>
      <c r="G42" s="180">
        <f t="shared" si="0"/>
        <v>0</v>
      </c>
      <c r="H42" s="161"/>
      <c r="I42" s="160">
        <f t="shared" si="1"/>
        <v>0</v>
      </c>
      <c r="J42" s="161"/>
      <c r="K42" s="160">
        <f t="shared" si="2"/>
        <v>0</v>
      </c>
      <c r="L42" s="160">
        <v>21</v>
      </c>
      <c r="M42" s="160">
        <f t="shared" si="3"/>
        <v>0</v>
      </c>
      <c r="N42" s="160">
        <v>0</v>
      </c>
      <c r="O42" s="160">
        <f t="shared" si="4"/>
        <v>0</v>
      </c>
      <c r="P42" s="160">
        <v>0</v>
      </c>
      <c r="Q42" s="160">
        <f t="shared" si="5"/>
        <v>0</v>
      </c>
      <c r="R42" s="160"/>
      <c r="S42" s="160" t="s">
        <v>214</v>
      </c>
      <c r="T42" s="160" t="s">
        <v>233</v>
      </c>
      <c r="U42" s="160">
        <v>1.74</v>
      </c>
      <c r="V42" s="160">
        <f t="shared" si="6"/>
        <v>0.09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256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25</v>
      </c>
      <c r="B43" s="176" t="s">
        <v>305</v>
      </c>
      <c r="C43" s="184" t="s">
        <v>306</v>
      </c>
      <c r="D43" s="177" t="s">
        <v>255</v>
      </c>
      <c r="E43" s="178">
        <v>5.2760000000000001E-2</v>
      </c>
      <c r="F43" s="179"/>
      <c r="G43" s="180">
        <f t="shared" si="0"/>
        <v>0</v>
      </c>
      <c r="H43" s="161"/>
      <c r="I43" s="160">
        <f t="shared" si="1"/>
        <v>0</v>
      </c>
      <c r="J43" s="161"/>
      <c r="K43" s="160">
        <f t="shared" si="2"/>
        <v>0</v>
      </c>
      <c r="L43" s="160">
        <v>21</v>
      </c>
      <c r="M43" s="160">
        <f t="shared" si="3"/>
        <v>0</v>
      </c>
      <c r="N43" s="160">
        <v>0</v>
      </c>
      <c r="O43" s="160">
        <f t="shared" si="4"/>
        <v>0</v>
      </c>
      <c r="P43" s="160">
        <v>0</v>
      </c>
      <c r="Q43" s="160">
        <f t="shared" si="5"/>
        <v>0</v>
      </c>
      <c r="R43" s="160"/>
      <c r="S43" s="160" t="s">
        <v>214</v>
      </c>
      <c r="T43" s="160" t="s">
        <v>233</v>
      </c>
      <c r="U43" s="160">
        <v>0</v>
      </c>
      <c r="V43" s="160">
        <f t="shared" si="6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256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x14ac:dyDescent="0.2">
      <c r="A44" s="163" t="s">
        <v>209</v>
      </c>
      <c r="B44" s="164" t="s">
        <v>133</v>
      </c>
      <c r="C44" s="182" t="s">
        <v>134</v>
      </c>
      <c r="D44" s="165"/>
      <c r="E44" s="166"/>
      <c r="F44" s="167"/>
      <c r="G44" s="168">
        <f>SUMIF(AG45:AG52,"&lt;&gt;NOR",G45:G52)</f>
        <v>0</v>
      </c>
      <c r="H44" s="162"/>
      <c r="I44" s="162">
        <f>SUM(I45:I52)</f>
        <v>0</v>
      </c>
      <c r="J44" s="162"/>
      <c r="K44" s="162">
        <f>SUM(K45:K52)</f>
        <v>0</v>
      </c>
      <c r="L44" s="162"/>
      <c r="M44" s="162">
        <f>SUM(M45:M52)</f>
        <v>0</v>
      </c>
      <c r="N44" s="162"/>
      <c r="O44" s="162">
        <f>SUM(O45:O52)</f>
        <v>0.02</v>
      </c>
      <c r="P44" s="162"/>
      <c r="Q44" s="162">
        <f>SUM(Q45:Q52)</f>
        <v>0</v>
      </c>
      <c r="R44" s="162"/>
      <c r="S44" s="162"/>
      <c r="T44" s="162"/>
      <c r="U44" s="162"/>
      <c r="V44" s="162">
        <f>SUM(V45:V52)</f>
        <v>10.309999999999999</v>
      </c>
      <c r="W44" s="162"/>
      <c r="AG44" t="s">
        <v>210</v>
      </c>
    </row>
    <row r="45" spans="1:60" outlineLevel="1" x14ac:dyDescent="0.2">
      <c r="A45" s="169">
        <v>26</v>
      </c>
      <c r="B45" s="170" t="s">
        <v>307</v>
      </c>
      <c r="C45" s="183" t="s">
        <v>308</v>
      </c>
      <c r="D45" s="171" t="s">
        <v>261</v>
      </c>
      <c r="E45" s="172">
        <v>6</v>
      </c>
      <c r="F45" s="173"/>
      <c r="G45" s="174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3.4000000000000002E-4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214</v>
      </c>
      <c r="T45" s="160" t="s">
        <v>233</v>
      </c>
      <c r="U45" s="160">
        <v>0.32</v>
      </c>
      <c r="V45" s="160">
        <f>ROUND(E45*U45,2)</f>
        <v>1.92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62" t="s">
        <v>309</v>
      </c>
      <c r="D46" s="263"/>
      <c r="E46" s="263"/>
      <c r="F46" s="263"/>
      <c r="G46" s="263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69">
        <v>27</v>
      </c>
      <c r="B47" s="170" t="s">
        <v>655</v>
      </c>
      <c r="C47" s="183" t="s">
        <v>656</v>
      </c>
      <c r="D47" s="171" t="s">
        <v>261</v>
      </c>
      <c r="E47" s="172">
        <v>25</v>
      </c>
      <c r="F47" s="173"/>
      <c r="G47" s="174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3.8000000000000002E-4</v>
      </c>
      <c r="O47" s="160">
        <f>ROUND(E47*N47,2)</f>
        <v>0.01</v>
      </c>
      <c r="P47" s="160">
        <v>0</v>
      </c>
      <c r="Q47" s="160">
        <f>ROUND(E47*P47,2)</f>
        <v>0</v>
      </c>
      <c r="R47" s="160"/>
      <c r="S47" s="160" t="s">
        <v>214</v>
      </c>
      <c r="T47" s="160" t="s">
        <v>233</v>
      </c>
      <c r="U47" s="160">
        <v>0.32</v>
      </c>
      <c r="V47" s="160">
        <f>ROUND(E47*U47,2)</f>
        <v>8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262" t="s">
        <v>309</v>
      </c>
      <c r="D48" s="263"/>
      <c r="E48" s="263"/>
      <c r="F48" s="263"/>
      <c r="G48" s="263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218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33.75" outlineLevel="1" x14ac:dyDescent="0.2">
      <c r="A49" s="175">
        <v>28</v>
      </c>
      <c r="B49" s="176" t="s">
        <v>310</v>
      </c>
      <c r="C49" s="184" t="s">
        <v>311</v>
      </c>
      <c r="D49" s="177" t="s">
        <v>232</v>
      </c>
      <c r="E49" s="178">
        <v>2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9.0000000000000006E-5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233</v>
      </c>
      <c r="U49" s="160">
        <v>0.18</v>
      </c>
      <c r="V49" s="160">
        <f>ROUND(E49*U49,2)</f>
        <v>0.36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29</v>
      </c>
      <c r="B50" s="176" t="s">
        <v>312</v>
      </c>
      <c r="C50" s="184" t="s">
        <v>313</v>
      </c>
      <c r="D50" s="177" t="s">
        <v>314</v>
      </c>
      <c r="E50" s="178">
        <v>1</v>
      </c>
      <c r="F50" s="179"/>
      <c r="G50" s="180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5.0000000000000001E-3</v>
      </c>
      <c r="O50" s="160">
        <f>ROUND(E50*N50,2)</f>
        <v>0.01</v>
      </c>
      <c r="P50" s="160">
        <v>0</v>
      </c>
      <c r="Q50" s="160">
        <f>ROUND(E50*P50,2)</f>
        <v>0</v>
      </c>
      <c r="R50" s="160"/>
      <c r="S50" s="160" t="s">
        <v>221</v>
      </c>
      <c r="T50" s="160" t="s">
        <v>215</v>
      </c>
      <c r="U50" s="160">
        <v>0</v>
      </c>
      <c r="V50" s="160">
        <f>ROUND(E50*U50,2)</f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30</v>
      </c>
      <c r="B51" s="176" t="s">
        <v>315</v>
      </c>
      <c r="C51" s="184" t="s">
        <v>316</v>
      </c>
      <c r="D51" s="177" t="s">
        <v>255</v>
      </c>
      <c r="E51" s="178">
        <v>1.6719999999999999E-2</v>
      </c>
      <c r="F51" s="179"/>
      <c r="G51" s="180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0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214</v>
      </c>
      <c r="T51" s="160" t="s">
        <v>233</v>
      </c>
      <c r="U51" s="160">
        <v>1.47</v>
      </c>
      <c r="V51" s="160">
        <f>ROUND(E51*U51,2)</f>
        <v>0.02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256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31</v>
      </c>
      <c r="B52" s="176" t="s">
        <v>317</v>
      </c>
      <c r="C52" s="184" t="s">
        <v>318</v>
      </c>
      <c r="D52" s="177" t="s">
        <v>255</v>
      </c>
      <c r="E52" s="178">
        <v>1.6719999999999999E-2</v>
      </c>
      <c r="F52" s="179"/>
      <c r="G52" s="180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0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214</v>
      </c>
      <c r="T52" s="160" t="s">
        <v>233</v>
      </c>
      <c r="U52" s="160">
        <v>0.81100000000000005</v>
      </c>
      <c r="V52" s="160">
        <f>ROUND(E52*U52,2)</f>
        <v>0.01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256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">
      <c r="A53" s="163" t="s">
        <v>209</v>
      </c>
      <c r="B53" s="164" t="s">
        <v>135</v>
      </c>
      <c r="C53" s="182" t="s">
        <v>136</v>
      </c>
      <c r="D53" s="165"/>
      <c r="E53" s="166"/>
      <c r="F53" s="167"/>
      <c r="G53" s="168">
        <f>SUMIF(AG54:AG68,"&lt;&gt;NOR",G54:G68)</f>
        <v>0</v>
      </c>
      <c r="H53" s="162"/>
      <c r="I53" s="162">
        <f>SUM(I54:I68)</f>
        <v>0</v>
      </c>
      <c r="J53" s="162"/>
      <c r="K53" s="162">
        <f>SUM(K54:K68)</f>
        <v>0</v>
      </c>
      <c r="L53" s="162"/>
      <c r="M53" s="162">
        <f>SUM(M54:M68)</f>
        <v>0</v>
      </c>
      <c r="N53" s="162"/>
      <c r="O53" s="162">
        <f>SUM(O54:O68)</f>
        <v>0.08</v>
      </c>
      <c r="P53" s="162"/>
      <c r="Q53" s="162">
        <f>SUM(Q54:Q68)</f>
        <v>0.01</v>
      </c>
      <c r="R53" s="162"/>
      <c r="S53" s="162"/>
      <c r="T53" s="162"/>
      <c r="U53" s="162"/>
      <c r="V53" s="162">
        <f>SUM(V54:V68)</f>
        <v>16.09</v>
      </c>
      <c r="W53" s="162"/>
      <c r="AG53" t="s">
        <v>210</v>
      </c>
    </row>
    <row r="54" spans="1:60" outlineLevel="1" x14ac:dyDescent="0.2">
      <c r="A54" s="175">
        <v>32</v>
      </c>
      <c r="B54" s="176" t="s">
        <v>319</v>
      </c>
      <c r="C54" s="184" t="s">
        <v>320</v>
      </c>
      <c r="D54" s="177" t="s">
        <v>261</v>
      </c>
      <c r="E54" s="178">
        <v>15</v>
      </c>
      <c r="F54" s="179"/>
      <c r="G54" s="180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0</v>
      </c>
      <c r="O54" s="160">
        <f>ROUND(E54*N54,2)</f>
        <v>0</v>
      </c>
      <c r="P54" s="160">
        <v>2.7999999999999998E-4</v>
      </c>
      <c r="Q54" s="160">
        <f>ROUND(E54*P54,2)</f>
        <v>0</v>
      </c>
      <c r="R54" s="160"/>
      <c r="S54" s="160" t="s">
        <v>214</v>
      </c>
      <c r="T54" s="160" t="s">
        <v>233</v>
      </c>
      <c r="U54" s="160">
        <v>5.1999999999999998E-2</v>
      </c>
      <c r="V54" s="160">
        <f>ROUND(E54*U54,2)</f>
        <v>0.78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33</v>
      </c>
      <c r="B55" s="176" t="s">
        <v>321</v>
      </c>
      <c r="C55" s="184" t="s">
        <v>322</v>
      </c>
      <c r="D55" s="177" t="s">
        <v>232</v>
      </c>
      <c r="E55" s="178">
        <v>10</v>
      </c>
      <c r="F55" s="179"/>
      <c r="G55" s="180">
        <f>ROUND(E55*F55,2)</f>
        <v>0</v>
      </c>
      <c r="H55" s="161"/>
      <c r="I55" s="160">
        <f>ROUND(E55*H55,2)</f>
        <v>0</v>
      </c>
      <c r="J55" s="161"/>
      <c r="K55" s="160">
        <f>ROUND(E55*J55,2)</f>
        <v>0</v>
      </c>
      <c r="L55" s="160">
        <v>21</v>
      </c>
      <c r="M55" s="160">
        <f>G55*(1+L55/100)</f>
        <v>0</v>
      </c>
      <c r="N55" s="160">
        <v>0</v>
      </c>
      <c r="O55" s="160">
        <f>ROUND(E55*N55,2)</f>
        <v>0</v>
      </c>
      <c r="P55" s="160">
        <v>5.2999999999999998E-4</v>
      </c>
      <c r="Q55" s="160">
        <f>ROUND(E55*P55,2)</f>
        <v>0.01</v>
      </c>
      <c r="R55" s="160"/>
      <c r="S55" s="160" t="s">
        <v>214</v>
      </c>
      <c r="T55" s="160" t="s">
        <v>233</v>
      </c>
      <c r="U55" s="160">
        <v>6.2E-2</v>
      </c>
      <c r="V55" s="160">
        <f>ROUND(E55*U55,2)</f>
        <v>0.62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34</v>
      </c>
      <c r="B56" s="176" t="s">
        <v>325</v>
      </c>
      <c r="C56" s="184" t="s">
        <v>326</v>
      </c>
      <c r="D56" s="177" t="s">
        <v>232</v>
      </c>
      <c r="E56" s="178">
        <v>3</v>
      </c>
      <c r="F56" s="179"/>
      <c r="G56" s="180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0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214</v>
      </c>
      <c r="T56" s="160" t="s">
        <v>233</v>
      </c>
      <c r="U56" s="160">
        <v>0.16500000000000001</v>
      </c>
      <c r="V56" s="160">
        <f>ROUND(E56*U56,2)</f>
        <v>0.5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69">
        <v>35</v>
      </c>
      <c r="B57" s="170" t="s">
        <v>327</v>
      </c>
      <c r="C57" s="183" t="s">
        <v>328</v>
      </c>
      <c r="D57" s="171" t="s">
        <v>261</v>
      </c>
      <c r="E57" s="172">
        <v>20</v>
      </c>
      <c r="F57" s="173"/>
      <c r="G57" s="174">
        <f>ROUND(E57*F57,2)</f>
        <v>0</v>
      </c>
      <c r="H57" s="161"/>
      <c r="I57" s="160">
        <f>ROUND(E57*H57,2)</f>
        <v>0</v>
      </c>
      <c r="J57" s="161"/>
      <c r="K57" s="160">
        <f>ROUND(E57*J57,2)</f>
        <v>0</v>
      </c>
      <c r="L57" s="160">
        <v>21</v>
      </c>
      <c r="M57" s="160">
        <f>G57*(1+L57/100)</f>
        <v>0</v>
      </c>
      <c r="N57" s="160">
        <v>0</v>
      </c>
      <c r="O57" s="160">
        <f>ROUND(E57*N57,2)</f>
        <v>0</v>
      </c>
      <c r="P57" s="160">
        <v>0</v>
      </c>
      <c r="Q57" s="160">
        <f>ROUND(E57*P57,2)</f>
        <v>0</v>
      </c>
      <c r="R57" s="160"/>
      <c r="S57" s="160" t="s">
        <v>214</v>
      </c>
      <c r="T57" s="160" t="s">
        <v>215</v>
      </c>
      <c r="U57" s="160">
        <v>2.9000000000000001E-2</v>
      </c>
      <c r="V57" s="160">
        <f>ROUND(E57*U57,2)</f>
        <v>0.57999999999999996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57"/>
      <c r="B58" s="158"/>
      <c r="C58" s="262" t="s">
        <v>329</v>
      </c>
      <c r="D58" s="263"/>
      <c r="E58" s="263"/>
      <c r="F58" s="263"/>
      <c r="G58" s="263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218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69">
        <v>36</v>
      </c>
      <c r="B59" s="170" t="s">
        <v>333</v>
      </c>
      <c r="C59" s="183" t="s">
        <v>334</v>
      </c>
      <c r="D59" s="171" t="s">
        <v>261</v>
      </c>
      <c r="E59" s="172">
        <v>20</v>
      </c>
      <c r="F59" s="173"/>
      <c r="G59" s="174">
        <f>ROUND(E59*F59,2)</f>
        <v>0</v>
      </c>
      <c r="H59" s="161"/>
      <c r="I59" s="160">
        <f>ROUND(E59*H59,2)</f>
        <v>0</v>
      </c>
      <c r="J59" s="161"/>
      <c r="K59" s="160">
        <f>ROUND(E59*J59,2)</f>
        <v>0</v>
      </c>
      <c r="L59" s="160">
        <v>21</v>
      </c>
      <c r="M59" s="160">
        <f>G59*(1+L59/100)</f>
        <v>0</v>
      </c>
      <c r="N59" s="160">
        <v>3.9899999999999996E-3</v>
      </c>
      <c r="O59" s="160">
        <f>ROUND(E59*N59,2)</f>
        <v>0.08</v>
      </c>
      <c r="P59" s="160">
        <v>0</v>
      </c>
      <c r="Q59" s="160">
        <f>ROUND(E59*P59,2)</f>
        <v>0</v>
      </c>
      <c r="R59" s="160"/>
      <c r="S59" s="160" t="s">
        <v>221</v>
      </c>
      <c r="T59" s="160" t="s">
        <v>233</v>
      </c>
      <c r="U59" s="160">
        <v>0.54290000000000005</v>
      </c>
      <c r="V59" s="160">
        <f>ROUND(E59*U59,2)</f>
        <v>10.86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234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57"/>
      <c r="B60" s="158"/>
      <c r="C60" s="262" t="s">
        <v>335</v>
      </c>
      <c r="D60" s="263"/>
      <c r="E60" s="263"/>
      <c r="F60" s="263"/>
      <c r="G60" s="263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218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57"/>
      <c r="B61" s="158"/>
      <c r="C61" s="264" t="s">
        <v>336</v>
      </c>
      <c r="D61" s="265"/>
      <c r="E61" s="265"/>
      <c r="F61" s="265"/>
      <c r="G61" s="265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218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ht="22.5" outlineLevel="1" x14ac:dyDescent="0.2">
      <c r="A62" s="169">
        <v>37</v>
      </c>
      <c r="B62" s="170" t="s">
        <v>337</v>
      </c>
      <c r="C62" s="183" t="s">
        <v>338</v>
      </c>
      <c r="D62" s="171" t="s">
        <v>261</v>
      </c>
      <c r="E62" s="172">
        <v>20</v>
      </c>
      <c r="F62" s="173"/>
      <c r="G62" s="174">
        <f>ROUND(E62*F62,2)</f>
        <v>0</v>
      </c>
      <c r="H62" s="161"/>
      <c r="I62" s="160">
        <f>ROUND(E62*H62,2)</f>
        <v>0</v>
      </c>
      <c r="J62" s="161"/>
      <c r="K62" s="160">
        <f>ROUND(E62*J62,2)</f>
        <v>0</v>
      </c>
      <c r="L62" s="160">
        <v>21</v>
      </c>
      <c r="M62" s="160">
        <f>G62*(1+L62/100)</f>
        <v>0</v>
      </c>
      <c r="N62" s="160">
        <v>3.0000000000000001E-5</v>
      </c>
      <c r="O62" s="160">
        <f>ROUND(E62*N62,2)</f>
        <v>0</v>
      </c>
      <c r="P62" s="160">
        <v>0</v>
      </c>
      <c r="Q62" s="160">
        <f>ROUND(E62*P62,2)</f>
        <v>0</v>
      </c>
      <c r="R62" s="160"/>
      <c r="S62" s="160" t="s">
        <v>221</v>
      </c>
      <c r="T62" s="160" t="s">
        <v>233</v>
      </c>
      <c r="U62" s="160">
        <v>0.129</v>
      </c>
      <c r="V62" s="160">
        <f>ROUND(E62*U62,2)</f>
        <v>2.58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57"/>
      <c r="B63" s="158"/>
      <c r="C63" s="262" t="s">
        <v>339</v>
      </c>
      <c r="D63" s="263"/>
      <c r="E63" s="263"/>
      <c r="F63" s="263"/>
      <c r="G63" s="263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218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38</v>
      </c>
      <c r="B64" s="176" t="s">
        <v>344</v>
      </c>
      <c r="C64" s="184" t="s">
        <v>345</v>
      </c>
      <c r="D64" s="177" t="s">
        <v>232</v>
      </c>
      <c r="E64" s="178">
        <v>1</v>
      </c>
      <c r="F64" s="179"/>
      <c r="G64" s="180">
        <f>ROUND(E64*F64,2)</f>
        <v>0</v>
      </c>
      <c r="H64" s="161"/>
      <c r="I64" s="160">
        <f>ROUND(E64*H64,2)</f>
        <v>0</v>
      </c>
      <c r="J64" s="161"/>
      <c r="K64" s="160">
        <f>ROUND(E64*J64,2)</f>
        <v>0</v>
      </c>
      <c r="L64" s="160">
        <v>21</v>
      </c>
      <c r="M64" s="160">
        <f>G64*(1+L64/100)</f>
        <v>0</v>
      </c>
      <c r="N64" s="160">
        <v>1.8E-3</v>
      </c>
      <c r="O64" s="160">
        <f>ROUND(E64*N64,2)</f>
        <v>0</v>
      </c>
      <c r="P64" s="160">
        <v>0</v>
      </c>
      <c r="Q64" s="160">
        <f>ROUND(E64*P64,2)</f>
        <v>0</v>
      </c>
      <c r="R64" s="160"/>
      <c r="S64" s="160" t="s">
        <v>221</v>
      </c>
      <c r="T64" s="160" t="s">
        <v>298</v>
      </c>
      <c r="U64" s="160">
        <v>0</v>
      </c>
      <c r="V64" s="160">
        <f>ROUND(E64*U64,2)</f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248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ht="22.5" outlineLevel="1" x14ac:dyDescent="0.2">
      <c r="A65" s="175">
        <v>39</v>
      </c>
      <c r="B65" s="176" t="s">
        <v>657</v>
      </c>
      <c r="C65" s="184" t="s">
        <v>658</v>
      </c>
      <c r="D65" s="177" t="s">
        <v>277</v>
      </c>
      <c r="E65" s="178">
        <v>1</v>
      </c>
      <c r="F65" s="179"/>
      <c r="G65" s="180">
        <f>ROUND(E65*F65,2)</f>
        <v>0</v>
      </c>
      <c r="H65" s="161"/>
      <c r="I65" s="160">
        <f>ROUND(E65*H65,2)</f>
        <v>0</v>
      </c>
      <c r="J65" s="161"/>
      <c r="K65" s="160">
        <f>ROUND(E65*J65,2)</f>
        <v>0</v>
      </c>
      <c r="L65" s="160">
        <v>21</v>
      </c>
      <c r="M65" s="160">
        <f>G65*(1+L65/100)</f>
        <v>0</v>
      </c>
      <c r="N65" s="160">
        <v>1E-3</v>
      </c>
      <c r="O65" s="160">
        <f>ROUND(E65*N65,2)</f>
        <v>0</v>
      </c>
      <c r="P65" s="160">
        <v>0</v>
      </c>
      <c r="Q65" s="160">
        <f>ROUND(E65*P65,2)</f>
        <v>0</v>
      </c>
      <c r="R65" s="160"/>
      <c r="S65" s="160" t="s">
        <v>221</v>
      </c>
      <c r="T65" s="160" t="s">
        <v>233</v>
      </c>
      <c r="U65" s="160">
        <v>0</v>
      </c>
      <c r="V65" s="160">
        <f>ROUND(E65*U65,2)</f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248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ht="22.5" outlineLevel="1" x14ac:dyDescent="0.2">
      <c r="A66" s="175">
        <v>40</v>
      </c>
      <c r="B66" s="176" t="s">
        <v>659</v>
      </c>
      <c r="C66" s="184" t="s">
        <v>660</v>
      </c>
      <c r="D66" s="177" t="s">
        <v>277</v>
      </c>
      <c r="E66" s="178">
        <v>1</v>
      </c>
      <c r="F66" s="179"/>
      <c r="G66" s="180">
        <f>ROUND(E66*F66,2)</f>
        <v>0</v>
      </c>
      <c r="H66" s="161"/>
      <c r="I66" s="160">
        <f>ROUND(E66*H66,2)</f>
        <v>0</v>
      </c>
      <c r="J66" s="161"/>
      <c r="K66" s="160">
        <f>ROUND(E66*J66,2)</f>
        <v>0</v>
      </c>
      <c r="L66" s="160">
        <v>21</v>
      </c>
      <c r="M66" s="160">
        <f>G66*(1+L66/100)</f>
        <v>0</v>
      </c>
      <c r="N66" s="160">
        <v>1E-3</v>
      </c>
      <c r="O66" s="160">
        <f>ROUND(E66*N66,2)</f>
        <v>0</v>
      </c>
      <c r="P66" s="160">
        <v>0</v>
      </c>
      <c r="Q66" s="160">
        <f>ROUND(E66*P66,2)</f>
        <v>0</v>
      </c>
      <c r="R66" s="160"/>
      <c r="S66" s="160" t="s">
        <v>221</v>
      </c>
      <c r="T66" s="160" t="s">
        <v>215</v>
      </c>
      <c r="U66" s="160">
        <v>0</v>
      </c>
      <c r="V66" s="160">
        <f>ROUND(E66*U66,2)</f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248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41</v>
      </c>
      <c r="B67" s="176" t="s">
        <v>350</v>
      </c>
      <c r="C67" s="184" t="s">
        <v>351</v>
      </c>
      <c r="D67" s="177" t="s">
        <v>255</v>
      </c>
      <c r="E67" s="178">
        <v>8.4199999999999997E-2</v>
      </c>
      <c r="F67" s="179"/>
      <c r="G67" s="180">
        <f>ROUND(E67*F67,2)</f>
        <v>0</v>
      </c>
      <c r="H67" s="161"/>
      <c r="I67" s="160">
        <f>ROUND(E67*H67,2)</f>
        <v>0</v>
      </c>
      <c r="J67" s="161"/>
      <c r="K67" s="160">
        <f>ROUND(E67*J67,2)</f>
        <v>0</v>
      </c>
      <c r="L67" s="160">
        <v>21</v>
      </c>
      <c r="M67" s="160">
        <f>G67*(1+L67/100)</f>
        <v>0</v>
      </c>
      <c r="N67" s="160">
        <v>0</v>
      </c>
      <c r="O67" s="160">
        <f>ROUND(E67*N67,2)</f>
        <v>0</v>
      </c>
      <c r="P67" s="160">
        <v>0</v>
      </c>
      <c r="Q67" s="160">
        <f>ROUND(E67*P67,2)</f>
        <v>0</v>
      </c>
      <c r="R67" s="160"/>
      <c r="S67" s="160" t="s">
        <v>214</v>
      </c>
      <c r="T67" s="160" t="s">
        <v>233</v>
      </c>
      <c r="U67" s="160">
        <v>1.327</v>
      </c>
      <c r="V67" s="160">
        <f>ROUND(E67*U67,2)</f>
        <v>0.11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256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42</v>
      </c>
      <c r="B68" s="176" t="s">
        <v>352</v>
      </c>
      <c r="C68" s="184" t="s">
        <v>353</v>
      </c>
      <c r="D68" s="177" t="s">
        <v>255</v>
      </c>
      <c r="E68" s="178">
        <v>8.4199999999999997E-2</v>
      </c>
      <c r="F68" s="179"/>
      <c r="G68" s="180">
        <f>ROUND(E68*F68,2)</f>
        <v>0</v>
      </c>
      <c r="H68" s="161"/>
      <c r="I68" s="160">
        <f>ROUND(E68*H68,2)</f>
        <v>0</v>
      </c>
      <c r="J68" s="161"/>
      <c r="K68" s="160">
        <f>ROUND(E68*J68,2)</f>
        <v>0</v>
      </c>
      <c r="L68" s="160">
        <v>21</v>
      </c>
      <c r="M68" s="160">
        <f>G68*(1+L68/100)</f>
        <v>0</v>
      </c>
      <c r="N68" s="160">
        <v>0</v>
      </c>
      <c r="O68" s="160">
        <f>ROUND(E68*N68,2)</f>
        <v>0</v>
      </c>
      <c r="P68" s="160">
        <v>0</v>
      </c>
      <c r="Q68" s="160">
        <f>ROUND(E68*P68,2)</f>
        <v>0</v>
      </c>
      <c r="R68" s="160"/>
      <c r="S68" s="160" t="s">
        <v>214</v>
      </c>
      <c r="T68" s="160" t="s">
        <v>233</v>
      </c>
      <c r="U68" s="160">
        <v>0.72499999999999998</v>
      </c>
      <c r="V68" s="160">
        <f>ROUND(E68*U68,2)</f>
        <v>0.06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256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x14ac:dyDescent="0.2">
      <c r="A69" s="163" t="s">
        <v>209</v>
      </c>
      <c r="B69" s="164" t="s">
        <v>141</v>
      </c>
      <c r="C69" s="182" t="s">
        <v>142</v>
      </c>
      <c r="D69" s="165"/>
      <c r="E69" s="166"/>
      <c r="F69" s="167"/>
      <c r="G69" s="168">
        <f>SUMIF(AG70:AG90,"&lt;&gt;NOR",G70:G90)</f>
        <v>0</v>
      </c>
      <c r="H69" s="162"/>
      <c r="I69" s="162">
        <f>SUM(I70:I90)</f>
        <v>0</v>
      </c>
      <c r="J69" s="162"/>
      <c r="K69" s="162">
        <f>SUM(K70:K90)</f>
        <v>0</v>
      </c>
      <c r="L69" s="162"/>
      <c r="M69" s="162">
        <f>SUM(M70:M90)</f>
        <v>0</v>
      </c>
      <c r="N69" s="162"/>
      <c r="O69" s="162">
        <f>SUM(O70:O90)</f>
        <v>0.18000000000000002</v>
      </c>
      <c r="P69" s="162"/>
      <c r="Q69" s="162">
        <f>SUM(Q70:Q90)</f>
        <v>5.73</v>
      </c>
      <c r="R69" s="162"/>
      <c r="S69" s="162"/>
      <c r="T69" s="162"/>
      <c r="U69" s="162"/>
      <c r="V69" s="162">
        <f>SUM(V70:V90)</f>
        <v>96.95</v>
      </c>
      <c r="W69" s="162"/>
      <c r="AG69" t="s">
        <v>210</v>
      </c>
    </row>
    <row r="70" spans="1:60" outlineLevel="1" x14ac:dyDescent="0.2">
      <c r="A70" s="175">
        <v>43</v>
      </c>
      <c r="B70" s="176" t="s">
        <v>661</v>
      </c>
      <c r="C70" s="184" t="s">
        <v>662</v>
      </c>
      <c r="D70" s="177" t="s">
        <v>232</v>
      </c>
      <c r="E70" s="178">
        <v>2</v>
      </c>
      <c r="F70" s="179"/>
      <c r="G70" s="180">
        <f t="shared" ref="G70:G90" si="7">ROUND(E70*F70,2)</f>
        <v>0</v>
      </c>
      <c r="H70" s="161"/>
      <c r="I70" s="160">
        <f t="shared" ref="I70:I90" si="8">ROUND(E70*H70,2)</f>
        <v>0</v>
      </c>
      <c r="J70" s="161"/>
      <c r="K70" s="160">
        <f t="shared" ref="K70:K90" si="9">ROUND(E70*J70,2)</f>
        <v>0</v>
      </c>
      <c r="L70" s="160">
        <v>21</v>
      </c>
      <c r="M70" s="160">
        <f t="shared" ref="M70:M90" si="10">G70*(1+L70/100)</f>
        <v>0</v>
      </c>
      <c r="N70" s="160">
        <v>6.0200000000000002E-3</v>
      </c>
      <c r="O70" s="160">
        <f t="shared" ref="O70:O90" si="11">ROUND(E70*N70,2)</f>
        <v>0.01</v>
      </c>
      <c r="P70" s="160">
        <v>2.68</v>
      </c>
      <c r="Q70" s="160">
        <f t="shared" ref="Q70:Q90" si="12">ROUND(E70*P70,2)</f>
        <v>5.36</v>
      </c>
      <c r="R70" s="160"/>
      <c r="S70" s="160" t="s">
        <v>214</v>
      </c>
      <c r="T70" s="160" t="s">
        <v>233</v>
      </c>
      <c r="U70" s="160">
        <v>22.815000000000001</v>
      </c>
      <c r="V70" s="160">
        <f t="shared" ref="V70:V90" si="13">ROUND(E70*U70,2)</f>
        <v>45.63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234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75">
        <v>44</v>
      </c>
      <c r="B71" s="176" t="s">
        <v>663</v>
      </c>
      <c r="C71" s="184" t="s">
        <v>664</v>
      </c>
      <c r="D71" s="177" t="s">
        <v>232</v>
      </c>
      <c r="E71" s="178">
        <v>2</v>
      </c>
      <c r="F71" s="179"/>
      <c r="G71" s="180">
        <f t="shared" si="7"/>
        <v>0</v>
      </c>
      <c r="H71" s="161"/>
      <c r="I71" s="160">
        <f t="shared" si="8"/>
        <v>0</v>
      </c>
      <c r="J71" s="161"/>
      <c r="K71" s="160">
        <f t="shared" si="9"/>
        <v>0</v>
      </c>
      <c r="L71" s="160">
        <v>21</v>
      </c>
      <c r="M71" s="160">
        <f t="shared" si="10"/>
        <v>0</v>
      </c>
      <c r="N71" s="160">
        <v>9.1599999999999997E-3</v>
      </c>
      <c r="O71" s="160">
        <f t="shared" si="11"/>
        <v>0.02</v>
      </c>
      <c r="P71" s="160">
        <v>0</v>
      </c>
      <c r="Q71" s="160">
        <f t="shared" si="12"/>
        <v>0</v>
      </c>
      <c r="R71" s="160"/>
      <c r="S71" s="160" t="s">
        <v>214</v>
      </c>
      <c r="T71" s="160" t="s">
        <v>233</v>
      </c>
      <c r="U71" s="160">
        <v>13.52</v>
      </c>
      <c r="V71" s="160">
        <f t="shared" si="13"/>
        <v>27.04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234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45</v>
      </c>
      <c r="B72" s="176" t="s">
        <v>665</v>
      </c>
      <c r="C72" s="184" t="s">
        <v>666</v>
      </c>
      <c r="D72" s="177" t="s">
        <v>314</v>
      </c>
      <c r="E72" s="178">
        <v>2</v>
      </c>
      <c r="F72" s="179"/>
      <c r="G72" s="180">
        <f t="shared" si="7"/>
        <v>0</v>
      </c>
      <c r="H72" s="161"/>
      <c r="I72" s="160">
        <f t="shared" si="8"/>
        <v>0</v>
      </c>
      <c r="J72" s="161"/>
      <c r="K72" s="160">
        <f t="shared" si="9"/>
        <v>0</v>
      </c>
      <c r="L72" s="160">
        <v>21</v>
      </c>
      <c r="M72" s="160">
        <f t="shared" si="10"/>
        <v>0</v>
      </c>
      <c r="N72" s="160">
        <v>7.3999999999999999E-4</v>
      </c>
      <c r="O72" s="160">
        <f t="shared" si="11"/>
        <v>0</v>
      </c>
      <c r="P72" s="160">
        <v>0</v>
      </c>
      <c r="Q72" s="160">
        <f t="shared" si="12"/>
        <v>0</v>
      </c>
      <c r="R72" s="160"/>
      <c r="S72" s="160" t="s">
        <v>214</v>
      </c>
      <c r="T72" s="160" t="s">
        <v>233</v>
      </c>
      <c r="U72" s="160">
        <v>8.2569999999999997</v>
      </c>
      <c r="V72" s="160">
        <f t="shared" si="13"/>
        <v>16.510000000000002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234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75">
        <v>46</v>
      </c>
      <c r="B73" s="176" t="s">
        <v>667</v>
      </c>
      <c r="C73" s="184" t="s">
        <v>668</v>
      </c>
      <c r="D73" s="177" t="s">
        <v>232</v>
      </c>
      <c r="E73" s="178">
        <v>2</v>
      </c>
      <c r="F73" s="179"/>
      <c r="G73" s="180">
        <f t="shared" si="7"/>
        <v>0</v>
      </c>
      <c r="H73" s="161"/>
      <c r="I73" s="160">
        <f t="shared" si="8"/>
        <v>0</v>
      </c>
      <c r="J73" s="161"/>
      <c r="K73" s="160">
        <f t="shared" si="9"/>
        <v>0</v>
      </c>
      <c r="L73" s="160">
        <v>21</v>
      </c>
      <c r="M73" s="160">
        <f t="shared" si="10"/>
        <v>0</v>
      </c>
      <c r="N73" s="160">
        <v>0</v>
      </c>
      <c r="O73" s="160">
        <f t="shared" si="11"/>
        <v>0</v>
      </c>
      <c r="P73" s="160">
        <v>0.184</v>
      </c>
      <c r="Q73" s="160">
        <f t="shared" si="12"/>
        <v>0.37</v>
      </c>
      <c r="R73" s="160"/>
      <c r="S73" s="160" t="s">
        <v>214</v>
      </c>
      <c r="T73" s="160" t="s">
        <v>233</v>
      </c>
      <c r="U73" s="160">
        <v>0.83199999999999996</v>
      </c>
      <c r="V73" s="160">
        <f t="shared" si="13"/>
        <v>1.66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234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75">
        <v>47</v>
      </c>
      <c r="B74" s="176" t="s">
        <v>364</v>
      </c>
      <c r="C74" s="184" t="s">
        <v>365</v>
      </c>
      <c r="D74" s="177" t="s">
        <v>261</v>
      </c>
      <c r="E74" s="178">
        <v>5</v>
      </c>
      <c r="F74" s="179"/>
      <c r="G74" s="180">
        <f t="shared" si="7"/>
        <v>0</v>
      </c>
      <c r="H74" s="161"/>
      <c r="I74" s="160">
        <f t="shared" si="8"/>
        <v>0</v>
      </c>
      <c r="J74" s="161"/>
      <c r="K74" s="160">
        <f t="shared" si="9"/>
        <v>0</v>
      </c>
      <c r="L74" s="160">
        <v>21</v>
      </c>
      <c r="M74" s="160">
        <f t="shared" si="10"/>
        <v>0</v>
      </c>
      <c r="N74" s="160">
        <v>3.6999999999999999E-4</v>
      </c>
      <c r="O74" s="160">
        <f t="shared" si="11"/>
        <v>0</v>
      </c>
      <c r="P74" s="160">
        <v>0</v>
      </c>
      <c r="Q74" s="160">
        <f t="shared" si="12"/>
        <v>0</v>
      </c>
      <c r="R74" s="160"/>
      <c r="S74" s="160" t="s">
        <v>214</v>
      </c>
      <c r="T74" s="160" t="s">
        <v>233</v>
      </c>
      <c r="U74" s="160">
        <v>3.1E-2</v>
      </c>
      <c r="V74" s="160">
        <f t="shared" si="13"/>
        <v>0.16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234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48</v>
      </c>
      <c r="B75" s="176" t="s">
        <v>669</v>
      </c>
      <c r="C75" s="184" t="s">
        <v>670</v>
      </c>
      <c r="D75" s="177" t="s">
        <v>232</v>
      </c>
      <c r="E75" s="178">
        <v>2</v>
      </c>
      <c r="F75" s="179"/>
      <c r="G75" s="180">
        <f t="shared" si="7"/>
        <v>0</v>
      </c>
      <c r="H75" s="161"/>
      <c r="I75" s="160">
        <f t="shared" si="8"/>
        <v>0</v>
      </c>
      <c r="J75" s="161"/>
      <c r="K75" s="160">
        <f t="shared" si="9"/>
        <v>0</v>
      </c>
      <c r="L75" s="160">
        <v>21</v>
      </c>
      <c r="M75" s="160">
        <f t="shared" si="10"/>
        <v>0</v>
      </c>
      <c r="N75" s="160">
        <v>0</v>
      </c>
      <c r="O75" s="160">
        <f t="shared" si="11"/>
        <v>0</v>
      </c>
      <c r="P75" s="160">
        <v>0</v>
      </c>
      <c r="Q75" s="160">
        <f t="shared" si="12"/>
        <v>0</v>
      </c>
      <c r="R75" s="160"/>
      <c r="S75" s="160" t="s">
        <v>214</v>
      </c>
      <c r="T75" s="160" t="s">
        <v>233</v>
      </c>
      <c r="U75" s="160">
        <v>0.53</v>
      </c>
      <c r="V75" s="160">
        <f t="shared" si="13"/>
        <v>1.06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234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49</v>
      </c>
      <c r="B76" s="176" t="s">
        <v>671</v>
      </c>
      <c r="C76" s="184" t="s">
        <v>672</v>
      </c>
      <c r="D76" s="177" t="s">
        <v>255</v>
      </c>
      <c r="E76" s="178">
        <v>0.19339000000000001</v>
      </c>
      <c r="F76" s="179"/>
      <c r="G76" s="180">
        <f t="shared" si="7"/>
        <v>0</v>
      </c>
      <c r="H76" s="161"/>
      <c r="I76" s="160">
        <f t="shared" si="8"/>
        <v>0</v>
      </c>
      <c r="J76" s="161"/>
      <c r="K76" s="160">
        <f t="shared" si="9"/>
        <v>0</v>
      </c>
      <c r="L76" s="160">
        <v>21</v>
      </c>
      <c r="M76" s="160">
        <f t="shared" si="10"/>
        <v>0</v>
      </c>
      <c r="N76" s="160">
        <v>0</v>
      </c>
      <c r="O76" s="160">
        <f t="shared" si="11"/>
        <v>0</v>
      </c>
      <c r="P76" s="160">
        <v>0</v>
      </c>
      <c r="Q76" s="160">
        <f t="shared" si="12"/>
        <v>0</v>
      </c>
      <c r="R76" s="160"/>
      <c r="S76" s="160" t="s">
        <v>214</v>
      </c>
      <c r="T76" s="160" t="s">
        <v>233</v>
      </c>
      <c r="U76" s="160">
        <v>13.311</v>
      </c>
      <c r="V76" s="160">
        <f t="shared" si="13"/>
        <v>2.57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234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75">
        <v>50</v>
      </c>
      <c r="B77" s="176" t="s">
        <v>366</v>
      </c>
      <c r="C77" s="184" t="s">
        <v>367</v>
      </c>
      <c r="D77" s="177" t="s">
        <v>314</v>
      </c>
      <c r="E77" s="178">
        <v>2</v>
      </c>
      <c r="F77" s="179"/>
      <c r="G77" s="180">
        <f t="shared" si="7"/>
        <v>0</v>
      </c>
      <c r="H77" s="161"/>
      <c r="I77" s="160">
        <f t="shared" si="8"/>
        <v>0</v>
      </c>
      <c r="J77" s="161"/>
      <c r="K77" s="160">
        <f t="shared" si="9"/>
        <v>0</v>
      </c>
      <c r="L77" s="160">
        <v>21</v>
      </c>
      <c r="M77" s="160">
        <f t="shared" si="10"/>
        <v>0</v>
      </c>
      <c r="N77" s="160">
        <v>0.01</v>
      </c>
      <c r="O77" s="160">
        <f t="shared" si="11"/>
        <v>0.02</v>
      </c>
      <c r="P77" s="160">
        <v>0</v>
      </c>
      <c r="Q77" s="160">
        <f t="shared" si="12"/>
        <v>0</v>
      </c>
      <c r="R77" s="160"/>
      <c r="S77" s="160" t="s">
        <v>221</v>
      </c>
      <c r="T77" s="160" t="s">
        <v>215</v>
      </c>
      <c r="U77" s="160">
        <v>0</v>
      </c>
      <c r="V77" s="160">
        <f t="shared" si="13"/>
        <v>0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234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ht="22.5" outlineLevel="1" x14ac:dyDescent="0.2">
      <c r="A78" s="175">
        <v>51</v>
      </c>
      <c r="B78" s="176" t="s">
        <v>368</v>
      </c>
      <c r="C78" s="184" t="s">
        <v>369</v>
      </c>
      <c r="D78" s="177" t="s">
        <v>314</v>
      </c>
      <c r="E78" s="178">
        <v>2</v>
      </c>
      <c r="F78" s="179"/>
      <c r="G78" s="180">
        <f t="shared" si="7"/>
        <v>0</v>
      </c>
      <c r="H78" s="161"/>
      <c r="I78" s="160">
        <f t="shared" si="8"/>
        <v>0</v>
      </c>
      <c r="J78" s="161"/>
      <c r="K78" s="160">
        <f t="shared" si="9"/>
        <v>0</v>
      </c>
      <c r="L78" s="160">
        <v>21</v>
      </c>
      <c r="M78" s="160">
        <f t="shared" si="10"/>
        <v>0</v>
      </c>
      <c r="N78" s="160">
        <v>0</v>
      </c>
      <c r="O78" s="160">
        <f t="shared" si="11"/>
        <v>0</v>
      </c>
      <c r="P78" s="160">
        <v>0</v>
      </c>
      <c r="Q78" s="160">
        <f t="shared" si="12"/>
        <v>0</v>
      </c>
      <c r="R78" s="160"/>
      <c r="S78" s="160" t="s">
        <v>221</v>
      </c>
      <c r="T78" s="160" t="s">
        <v>215</v>
      </c>
      <c r="U78" s="160">
        <v>0</v>
      </c>
      <c r="V78" s="160">
        <f t="shared" si="13"/>
        <v>0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234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ht="22.5" outlineLevel="1" x14ac:dyDescent="0.2">
      <c r="A79" s="175">
        <v>52</v>
      </c>
      <c r="B79" s="176" t="s">
        <v>372</v>
      </c>
      <c r="C79" s="184" t="s">
        <v>373</v>
      </c>
      <c r="D79" s="177" t="s">
        <v>277</v>
      </c>
      <c r="E79" s="178">
        <v>2</v>
      </c>
      <c r="F79" s="179"/>
      <c r="G79" s="180">
        <f t="shared" si="7"/>
        <v>0</v>
      </c>
      <c r="H79" s="161"/>
      <c r="I79" s="160">
        <f t="shared" si="8"/>
        <v>0</v>
      </c>
      <c r="J79" s="161"/>
      <c r="K79" s="160">
        <f t="shared" si="9"/>
        <v>0</v>
      </c>
      <c r="L79" s="160">
        <v>21</v>
      </c>
      <c r="M79" s="160">
        <f t="shared" si="10"/>
        <v>0</v>
      </c>
      <c r="N79" s="160">
        <v>2.0000000000000001E-4</v>
      </c>
      <c r="O79" s="160">
        <f t="shared" si="11"/>
        <v>0</v>
      </c>
      <c r="P79" s="160">
        <v>0</v>
      </c>
      <c r="Q79" s="160">
        <f t="shared" si="12"/>
        <v>0</v>
      </c>
      <c r="R79" s="160"/>
      <c r="S79" s="160" t="s">
        <v>221</v>
      </c>
      <c r="T79" s="160" t="s">
        <v>215</v>
      </c>
      <c r="U79" s="160">
        <v>0</v>
      </c>
      <c r="V79" s="160">
        <f t="shared" si="13"/>
        <v>0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248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75">
        <v>53</v>
      </c>
      <c r="B80" s="176" t="s">
        <v>673</v>
      </c>
      <c r="C80" s="184" t="s">
        <v>674</v>
      </c>
      <c r="D80" s="177" t="s">
        <v>277</v>
      </c>
      <c r="E80" s="178">
        <v>1</v>
      </c>
      <c r="F80" s="179"/>
      <c r="G80" s="180">
        <f t="shared" si="7"/>
        <v>0</v>
      </c>
      <c r="H80" s="161"/>
      <c r="I80" s="160">
        <f t="shared" si="8"/>
        <v>0</v>
      </c>
      <c r="J80" s="161"/>
      <c r="K80" s="160">
        <f t="shared" si="9"/>
        <v>0</v>
      </c>
      <c r="L80" s="160">
        <v>21</v>
      </c>
      <c r="M80" s="160">
        <f t="shared" si="10"/>
        <v>0</v>
      </c>
      <c r="N80" s="160">
        <v>0.01</v>
      </c>
      <c r="O80" s="160">
        <f t="shared" si="11"/>
        <v>0.01</v>
      </c>
      <c r="P80" s="160">
        <v>0</v>
      </c>
      <c r="Q80" s="160">
        <f t="shared" si="12"/>
        <v>0</v>
      </c>
      <c r="R80" s="160"/>
      <c r="S80" s="160" t="s">
        <v>221</v>
      </c>
      <c r="T80" s="160" t="s">
        <v>215</v>
      </c>
      <c r="U80" s="160">
        <v>0</v>
      </c>
      <c r="V80" s="160">
        <f t="shared" si="13"/>
        <v>0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248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75">
        <v>54</v>
      </c>
      <c r="B81" s="176" t="s">
        <v>675</v>
      </c>
      <c r="C81" s="184" t="s">
        <v>676</v>
      </c>
      <c r="D81" s="177" t="s">
        <v>677</v>
      </c>
      <c r="E81" s="178">
        <v>1</v>
      </c>
      <c r="F81" s="179"/>
      <c r="G81" s="180">
        <f t="shared" si="7"/>
        <v>0</v>
      </c>
      <c r="H81" s="161"/>
      <c r="I81" s="160">
        <f t="shared" si="8"/>
        <v>0</v>
      </c>
      <c r="J81" s="161"/>
      <c r="K81" s="160">
        <f t="shared" si="9"/>
        <v>0</v>
      </c>
      <c r="L81" s="160">
        <v>21</v>
      </c>
      <c r="M81" s="160">
        <f t="shared" si="10"/>
        <v>0</v>
      </c>
      <c r="N81" s="160">
        <v>4.0000000000000001E-3</v>
      </c>
      <c r="O81" s="160">
        <f t="shared" si="11"/>
        <v>0</v>
      </c>
      <c r="P81" s="160">
        <v>0</v>
      </c>
      <c r="Q81" s="160">
        <f t="shared" si="12"/>
        <v>0</v>
      </c>
      <c r="R81" s="160"/>
      <c r="S81" s="160" t="s">
        <v>221</v>
      </c>
      <c r="T81" s="160" t="s">
        <v>215</v>
      </c>
      <c r="U81" s="160">
        <v>0</v>
      </c>
      <c r="V81" s="160">
        <f t="shared" si="13"/>
        <v>0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248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75">
        <v>55</v>
      </c>
      <c r="B82" s="176" t="s">
        <v>374</v>
      </c>
      <c r="C82" s="184" t="s">
        <v>375</v>
      </c>
      <c r="D82" s="177" t="s">
        <v>277</v>
      </c>
      <c r="E82" s="178">
        <v>1</v>
      </c>
      <c r="F82" s="179"/>
      <c r="G82" s="180">
        <f t="shared" si="7"/>
        <v>0</v>
      </c>
      <c r="H82" s="161"/>
      <c r="I82" s="160">
        <f t="shared" si="8"/>
        <v>0</v>
      </c>
      <c r="J82" s="161"/>
      <c r="K82" s="160">
        <f t="shared" si="9"/>
        <v>0</v>
      </c>
      <c r="L82" s="160">
        <v>21</v>
      </c>
      <c r="M82" s="160">
        <f t="shared" si="10"/>
        <v>0</v>
      </c>
      <c r="N82" s="160">
        <v>1E-4</v>
      </c>
      <c r="O82" s="160">
        <f t="shared" si="11"/>
        <v>0</v>
      </c>
      <c r="P82" s="160">
        <v>0</v>
      </c>
      <c r="Q82" s="160">
        <f t="shared" si="12"/>
        <v>0</v>
      </c>
      <c r="R82" s="160"/>
      <c r="S82" s="160" t="s">
        <v>221</v>
      </c>
      <c r="T82" s="160" t="s">
        <v>233</v>
      </c>
      <c r="U82" s="160">
        <v>0</v>
      </c>
      <c r="V82" s="160">
        <f t="shared" si="13"/>
        <v>0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248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75">
        <v>56</v>
      </c>
      <c r="B83" s="176" t="s">
        <v>678</v>
      </c>
      <c r="C83" s="184" t="s">
        <v>679</v>
      </c>
      <c r="D83" s="177" t="s">
        <v>277</v>
      </c>
      <c r="E83" s="178">
        <v>2</v>
      </c>
      <c r="F83" s="179"/>
      <c r="G83" s="180">
        <f t="shared" si="7"/>
        <v>0</v>
      </c>
      <c r="H83" s="161"/>
      <c r="I83" s="160">
        <f t="shared" si="8"/>
        <v>0</v>
      </c>
      <c r="J83" s="161"/>
      <c r="K83" s="160">
        <f t="shared" si="9"/>
        <v>0</v>
      </c>
      <c r="L83" s="160">
        <v>21</v>
      </c>
      <c r="M83" s="160">
        <f t="shared" si="10"/>
        <v>0</v>
      </c>
      <c r="N83" s="160">
        <v>7.0000000000000001E-3</v>
      </c>
      <c r="O83" s="160">
        <f t="shared" si="11"/>
        <v>0.01</v>
      </c>
      <c r="P83" s="160">
        <v>0</v>
      </c>
      <c r="Q83" s="160">
        <f t="shared" si="12"/>
        <v>0</v>
      </c>
      <c r="R83" s="160"/>
      <c r="S83" s="160" t="s">
        <v>221</v>
      </c>
      <c r="T83" s="160" t="s">
        <v>215</v>
      </c>
      <c r="U83" s="160">
        <v>0</v>
      </c>
      <c r="V83" s="160">
        <f t="shared" si="13"/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248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ht="33.75" outlineLevel="1" x14ac:dyDescent="0.2">
      <c r="A84" s="175">
        <v>57</v>
      </c>
      <c r="B84" s="176" t="s">
        <v>680</v>
      </c>
      <c r="C84" s="184" t="s">
        <v>681</v>
      </c>
      <c r="D84" s="177" t="s">
        <v>277</v>
      </c>
      <c r="E84" s="178">
        <v>2</v>
      </c>
      <c r="F84" s="179"/>
      <c r="G84" s="180">
        <f t="shared" si="7"/>
        <v>0</v>
      </c>
      <c r="H84" s="161"/>
      <c r="I84" s="160">
        <f t="shared" si="8"/>
        <v>0</v>
      </c>
      <c r="J84" s="161"/>
      <c r="K84" s="160">
        <f t="shared" si="9"/>
        <v>0</v>
      </c>
      <c r="L84" s="160">
        <v>21</v>
      </c>
      <c r="M84" s="160">
        <f t="shared" si="10"/>
        <v>0</v>
      </c>
      <c r="N84" s="160">
        <v>5.1999999999999998E-2</v>
      </c>
      <c r="O84" s="160">
        <f t="shared" si="11"/>
        <v>0.1</v>
      </c>
      <c r="P84" s="160">
        <v>0</v>
      </c>
      <c r="Q84" s="160">
        <f t="shared" si="12"/>
        <v>0</v>
      </c>
      <c r="R84" s="160"/>
      <c r="S84" s="160" t="s">
        <v>221</v>
      </c>
      <c r="T84" s="160" t="s">
        <v>215</v>
      </c>
      <c r="U84" s="160">
        <v>0</v>
      </c>
      <c r="V84" s="160">
        <f t="shared" si="13"/>
        <v>0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248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58</v>
      </c>
      <c r="B85" s="176" t="s">
        <v>682</v>
      </c>
      <c r="C85" s="184" t="s">
        <v>683</v>
      </c>
      <c r="D85" s="177" t="s">
        <v>277</v>
      </c>
      <c r="E85" s="178">
        <v>2</v>
      </c>
      <c r="F85" s="179"/>
      <c r="G85" s="180">
        <f t="shared" si="7"/>
        <v>0</v>
      </c>
      <c r="H85" s="161"/>
      <c r="I85" s="160">
        <f t="shared" si="8"/>
        <v>0</v>
      </c>
      <c r="J85" s="161"/>
      <c r="K85" s="160">
        <f t="shared" si="9"/>
        <v>0</v>
      </c>
      <c r="L85" s="160">
        <v>21</v>
      </c>
      <c r="M85" s="160">
        <f t="shared" si="10"/>
        <v>0</v>
      </c>
      <c r="N85" s="160">
        <v>2.9999999999999997E-4</v>
      </c>
      <c r="O85" s="160">
        <f t="shared" si="11"/>
        <v>0</v>
      </c>
      <c r="P85" s="160">
        <v>0</v>
      </c>
      <c r="Q85" s="160">
        <f t="shared" si="12"/>
        <v>0</v>
      </c>
      <c r="R85" s="160"/>
      <c r="S85" s="160" t="s">
        <v>221</v>
      </c>
      <c r="T85" s="160" t="s">
        <v>215</v>
      </c>
      <c r="U85" s="160">
        <v>0</v>
      </c>
      <c r="V85" s="160">
        <f t="shared" si="13"/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248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59</v>
      </c>
      <c r="B86" s="176" t="s">
        <v>684</v>
      </c>
      <c r="C86" s="184" t="s">
        <v>685</v>
      </c>
      <c r="D86" s="177" t="s">
        <v>277</v>
      </c>
      <c r="E86" s="178">
        <v>4</v>
      </c>
      <c r="F86" s="179"/>
      <c r="G86" s="180">
        <f t="shared" si="7"/>
        <v>0</v>
      </c>
      <c r="H86" s="161"/>
      <c r="I86" s="160">
        <f t="shared" si="8"/>
        <v>0</v>
      </c>
      <c r="J86" s="161"/>
      <c r="K86" s="160">
        <f t="shared" si="9"/>
        <v>0</v>
      </c>
      <c r="L86" s="160">
        <v>21</v>
      </c>
      <c r="M86" s="160">
        <f t="shared" si="10"/>
        <v>0</v>
      </c>
      <c r="N86" s="160">
        <v>2E-3</v>
      </c>
      <c r="O86" s="160">
        <f t="shared" si="11"/>
        <v>0.01</v>
      </c>
      <c r="P86" s="160">
        <v>0</v>
      </c>
      <c r="Q86" s="160">
        <f t="shared" si="12"/>
        <v>0</v>
      </c>
      <c r="R86" s="160"/>
      <c r="S86" s="160" t="s">
        <v>221</v>
      </c>
      <c r="T86" s="160" t="s">
        <v>215</v>
      </c>
      <c r="U86" s="160">
        <v>0</v>
      </c>
      <c r="V86" s="160">
        <f t="shared" si="13"/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248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75">
        <v>60</v>
      </c>
      <c r="B87" s="176" t="s">
        <v>686</v>
      </c>
      <c r="C87" s="184" t="s">
        <v>687</v>
      </c>
      <c r="D87" s="177" t="s">
        <v>277</v>
      </c>
      <c r="E87" s="178">
        <v>2</v>
      </c>
      <c r="F87" s="179"/>
      <c r="G87" s="180">
        <f t="shared" si="7"/>
        <v>0</v>
      </c>
      <c r="H87" s="161"/>
      <c r="I87" s="160">
        <f t="shared" si="8"/>
        <v>0</v>
      </c>
      <c r="J87" s="161"/>
      <c r="K87" s="160">
        <f t="shared" si="9"/>
        <v>0</v>
      </c>
      <c r="L87" s="160">
        <v>21</v>
      </c>
      <c r="M87" s="160">
        <f t="shared" si="10"/>
        <v>0</v>
      </c>
      <c r="N87" s="160">
        <v>5.0000000000000001E-4</v>
      </c>
      <c r="O87" s="160">
        <f t="shared" si="11"/>
        <v>0</v>
      </c>
      <c r="P87" s="160">
        <v>0</v>
      </c>
      <c r="Q87" s="160">
        <f t="shared" si="12"/>
        <v>0</v>
      </c>
      <c r="R87" s="160"/>
      <c r="S87" s="160" t="s">
        <v>221</v>
      </c>
      <c r="T87" s="160" t="s">
        <v>215</v>
      </c>
      <c r="U87" s="160">
        <v>0</v>
      </c>
      <c r="V87" s="160">
        <f t="shared" si="13"/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248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ht="22.5" outlineLevel="1" x14ac:dyDescent="0.2">
      <c r="A88" s="175">
        <v>61</v>
      </c>
      <c r="B88" s="176" t="s">
        <v>688</v>
      </c>
      <c r="C88" s="184" t="s">
        <v>689</v>
      </c>
      <c r="D88" s="177" t="s">
        <v>277</v>
      </c>
      <c r="E88" s="178">
        <v>2</v>
      </c>
      <c r="F88" s="179"/>
      <c r="G88" s="180">
        <f t="shared" si="7"/>
        <v>0</v>
      </c>
      <c r="H88" s="161"/>
      <c r="I88" s="160">
        <f t="shared" si="8"/>
        <v>0</v>
      </c>
      <c r="J88" s="161"/>
      <c r="K88" s="160">
        <f t="shared" si="9"/>
        <v>0</v>
      </c>
      <c r="L88" s="160">
        <v>21</v>
      </c>
      <c r="M88" s="160">
        <f t="shared" si="10"/>
        <v>0</v>
      </c>
      <c r="N88" s="160">
        <v>8.0000000000000004E-4</v>
      </c>
      <c r="O88" s="160">
        <f t="shared" si="11"/>
        <v>0</v>
      </c>
      <c r="P88" s="160">
        <v>0</v>
      </c>
      <c r="Q88" s="160">
        <f t="shared" si="12"/>
        <v>0</v>
      </c>
      <c r="R88" s="160"/>
      <c r="S88" s="160" t="s">
        <v>221</v>
      </c>
      <c r="T88" s="160" t="s">
        <v>215</v>
      </c>
      <c r="U88" s="160">
        <v>0</v>
      </c>
      <c r="V88" s="160">
        <f t="shared" si="13"/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248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62</v>
      </c>
      <c r="B89" s="176" t="s">
        <v>386</v>
      </c>
      <c r="C89" s="184" t="s">
        <v>387</v>
      </c>
      <c r="D89" s="177" t="s">
        <v>255</v>
      </c>
      <c r="E89" s="178">
        <v>0.19739000000000001</v>
      </c>
      <c r="F89" s="179"/>
      <c r="G89" s="180">
        <f t="shared" si="7"/>
        <v>0</v>
      </c>
      <c r="H89" s="161"/>
      <c r="I89" s="160">
        <f t="shared" si="8"/>
        <v>0</v>
      </c>
      <c r="J89" s="161"/>
      <c r="K89" s="160">
        <f t="shared" si="9"/>
        <v>0</v>
      </c>
      <c r="L89" s="160">
        <v>21</v>
      </c>
      <c r="M89" s="160">
        <f t="shared" si="10"/>
        <v>0</v>
      </c>
      <c r="N89" s="160">
        <v>0</v>
      </c>
      <c r="O89" s="160">
        <f t="shared" si="11"/>
        <v>0</v>
      </c>
      <c r="P89" s="160">
        <v>0</v>
      </c>
      <c r="Q89" s="160">
        <f t="shared" si="12"/>
        <v>0</v>
      </c>
      <c r="R89" s="160"/>
      <c r="S89" s="160" t="s">
        <v>214</v>
      </c>
      <c r="T89" s="160" t="s">
        <v>233</v>
      </c>
      <c r="U89" s="160">
        <v>10.582000000000001</v>
      </c>
      <c r="V89" s="160">
        <f t="shared" si="13"/>
        <v>2.09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256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75">
        <v>63</v>
      </c>
      <c r="B90" s="176" t="s">
        <v>388</v>
      </c>
      <c r="C90" s="184" t="s">
        <v>389</v>
      </c>
      <c r="D90" s="177" t="s">
        <v>255</v>
      </c>
      <c r="E90" s="178">
        <v>0.19739000000000001</v>
      </c>
      <c r="F90" s="179"/>
      <c r="G90" s="180">
        <f t="shared" si="7"/>
        <v>0</v>
      </c>
      <c r="H90" s="161"/>
      <c r="I90" s="160">
        <f t="shared" si="8"/>
        <v>0</v>
      </c>
      <c r="J90" s="161"/>
      <c r="K90" s="160">
        <f t="shared" si="9"/>
        <v>0</v>
      </c>
      <c r="L90" s="160">
        <v>21</v>
      </c>
      <c r="M90" s="160">
        <f t="shared" si="10"/>
        <v>0</v>
      </c>
      <c r="N90" s="160">
        <v>0</v>
      </c>
      <c r="O90" s="160">
        <f t="shared" si="11"/>
        <v>0</v>
      </c>
      <c r="P90" s="160">
        <v>0</v>
      </c>
      <c r="Q90" s="160">
        <f t="shared" si="12"/>
        <v>0</v>
      </c>
      <c r="R90" s="160"/>
      <c r="S90" s="160" t="s">
        <v>214</v>
      </c>
      <c r="T90" s="160" t="s">
        <v>233</v>
      </c>
      <c r="U90" s="160">
        <v>1.1830000000000001</v>
      </c>
      <c r="V90" s="160">
        <f t="shared" si="13"/>
        <v>0.23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256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x14ac:dyDescent="0.2">
      <c r="A91" s="163" t="s">
        <v>209</v>
      </c>
      <c r="B91" s="164" t="s">
        <v>143</v>
      </c>
      <c r="C91" s="182" t="s">
        <v>144</v>
      </c>
      <c r="D91" s="165"/>
      <c r="E91" s="166"/>
      <c r="F91" s="167"/>
      <c r="G91" s="168">
        <f>SUMIF(AG92:AG110,"&lt;&gt;NOR",G92:G110)</f>
        <v>0</v>
      </c>
      <c r="H91" s="162"/>
      <c r="I91" s="162">
        <f>SUM(I92:I110)</f>
        <v>0</v>
      </c>
      <c r="J91" s="162"/>
      <c r="K91" s="162">
        <f>SUM(K92:K110)</f>
        <v>0</v>
      </c>
      <c r="L91" s="162"/>
      <c r="M91" s="162">
        <f>SUM(M92:M110)</f>
        <v>0</v>
      </c>
      <c r="N91" s="162"/>
      <c r="O91" s="162">
        <f>SUM(O92:O110)</f>
        <v>0.37</v>
      </c>
      <c r="P91" s="162"/>
      <c r="Q91" s="162">
        <f>SUM(Q92:Q110)</f>
        <v>0.76</v>
      </c>
      <c r="R91" s="162"/>
      <c r="S91" s="162"/>
      <c r="T91" s="162"/>
      <c r="U91" s="162"/>
      <c r="V91" s="162">
        <f>SUM(V92:V110)</f>
        <v>8.9600000000000009</v>
      </c>
      <c r="W91" s="162"/>
      <c r="AG91" t="s">
        <v>210</v>
      </c>
    </row>
    <row r="92" spans="1:60" outlineLevel="1" x14ac:dyDescent="0.2">
      <c r="A92" s="175">
        <v>64</v>
      </c>
      <c r="B92" s="176" t="s">
        <v>690</v>
      </c>
      <c r="C92" s="184" t="s">
        <v>691</v>
      </c>
      <c r="D92" s="177" t="s">
        <v>261</v>
      </c>
      <c r="E92" s="178">
        <v>3</v>
      </c>
      <c r="F92" s="179"/>
      <c r="G92" s="180">
        <f t="shared" ref="G92:G110" si="14">ROUND(E92*F92,2)</f>
        <v>0</v>
      </c>
      <c r="H92" s="161"/>
      <c r="I92" s="160">
        <f t="shared" ref="I92:I110" si="15">ROUND(E92*H92,2)</f>
        <v>0</v>
      </c>
      <c r="J92" s="161"/>
      <c r="K92" s="160">
        <f t="shared" ref="K92:K110" si="16">ROUND(E92*J92,2)</f>
        <v>0</v>
      </c>
      <c r="L92" s="160">
        <v>21</v>
      </c>
      <c r="M92" s="160">
        <f t="shared" ref="M92:M110" si="17">G92*(1+L92/100)</f>
        <v>0</v>
      </c>
      <c r="N92" s="160">
        <v>0</v>
      </c>
      <c r="O92" s="160">
        <f t="shared" ref="O92:O110" si="18">ROUND(E92*N92,2)</f>
        <v>0</v>
      </c>
      <c r="P92" s="160">
        <v>9.3579999999999997E-2</v>
      </c>
      <c r="Q92" s="160">
        <f t="shared" ref="Q92:Q110" si="19">ROUND(E92*P92,2)</f>
        <v>0.28000000000000003</v>
      </c>
      <c r="R92" s="160"/>
      <c r="S92" s="160" t="s">
        <v>214</v>
      </c>
      <c r="T92" s="160" t="s">
        <v>233</v>
      </c>
      <c r="U92" s="160">
        <v>0.35</v>
      </c>
      <c r="V92" s="160">
        <f t="shared" ref="V92:V110" si="20">ROUND(E92*U92,2)</f>
        <v>1.05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234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65</v>
      </c>
      <c r="B93" s="176" t="s">
        <v>692</v>
      </c>
      <c r="C93" s="184" t="s">
        <v>693</v>
      </c>
      <c r="D93" s="177" t="s">
        <v>261</v>
      </c>
      <c r="E93" s="178">
        <v>2</v>
      </c>
      <c r="F93" s="179"/>
      <c r="G93" s="180">
        <f t="shared" si="14"/>
        <v>0</v>
      </c>
      <c r="H93" s="161"/>
      <c r="I93" s="160">
        <f t="shared" si="15"/>
        <v>0</v>
      </c>
      <c r="J93" s="161"/>
      <c r="K93" s="160">
        <f t="shared" si="16"/>
        <v>0</v>
      </c>
      <c r="L93" s="160">
        <v>21</v>
      </c>
      <c r="M93" s="160">
        <f t="shared" si="17"/>
        <v>0</v>
      </c>
      <c r="N93" s="160">
        <v>0</v>
      </c>
      <c r="O93" s="160">
        <f t="shared" si="18"/>
        <v>0</v>
      </c>
      <c r="P93" s="160">
        <v>0.20748</v>
      </c>
      <c r="Q93" s="160">
        <f t="shared" si="19"/>
        <v>0.41</v>
      </c>
      <c r="R93" s="160"/>
      <c r="S93" s="160" t="s">
        <v>214</v>
      </c>
      <c r="T93" s="160" t="s">
        <v>233</v>
      </c>
      <c r="U93" s="160">
        <v>0.56999999999999995</v>
      </c>
      <c r="V93" s="160">
        <f t="shared" si="20"/>
        <v>1.1399999999999999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234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66</v>
      </c>
      <c r="B94" s="176" t="s">
        <v>694</v>
      </c>
      <c r="C94" s="184" t="s">
        <v>695</v>
      </c>
      <c r="D94" s="177" t="s">
        <v>314</v>
      </c>
      <c r="E94" s="178">
        <v>1</v>
      </c>
      <c r="F94" s="179"/>
      <c r="G94" s="180">
        <f t="shared" si="14"/>
        <v>0</v>
      </c>
      <c r="H94" s="161"/>
      <c r="I94" s="160">
        <f t="shared" si="15"/>
        <v>0</v>
      </c>
      <c r="J94" s="161"/>
      <c r="K94" s="160">
        <f t="shared" si="16"/>
        <v>0</v>
      </c>
      <c r="L94" s="160">
        <v>21</v>
      </c>
      <c r="M94" s="160">
        <f t="shared" si="17"/>
        <v>0</v>
      </c>
      <c r="N94" s="160">
        <v>4.7600000000000003E-3</v>
      </c>
      <c r="O94" s="160">
        <f t="shared" si="18"/>
        <v>0</v>
      </c>
      <c r="P94" s="160">
        <v>0</v>
      </c>
      <c r="Q94" s="160">
        <f t="shared" si="19"/>
        <v>0</v>
      </c>
      <c r="R94" s="160"/>
      <c r="S94" s="160" t="s">
        <v>214</v>
      </c>
      <c r="T94" s="160" t="s">
        <v>233</v>
      </c>
      <c r="U94" s="160">
        <v>1.778</v>
      </c>
      <c r="V94" s="160">
        <f t="shared" si="20"/>
        <v>1.78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234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75">
        <v>67</v>
      </c>
      <c r="B95" s="176" t="s">
        <v>696</v>
      </c>
      <c r="C95" s="184" t="s">
        <v>697</v>
      </c>
      <c r="D95" s="177" t="s">
        <v>314</v>
      </c>
      <c r="E95" s="178">
        <v>1</v>
      </c>
      <c r="F95" s="179"/>
      <c r="G95" s="180">
        <f t="shared" si="14"/>
        <v>0</v>
      </c>
      <c r="H95" s="161"/>
      <c r="I95" s="160">
        <f t="shared" si="15"/>
        <v>0</v>
      </c>
      <c r="J95" s="161"/>
      <c r="K95" s="160">
        <f t="shared" si="16"/>
        <v>0</v>
      </c>
      <c r="L95" s="160">
        <v>21</v>
      </c>
      <c r="M95" s="160">
        <f t="shared" si="17"/>
        <v>0</v>
      </c>
      <c r="N95" s="160">
        <v>1.2540000000000001E-2</v>
      </c>
      <c r="O95" s="160">
        <f t="shared" si="18"/>
        <v>0.01</v>
      </c>
      <c r="P95" s="160">
        <v>0</v>
      </c>
      <c r="Q95" s="160">
        <f t="shared" si="19"/>
        <v>0</v>
      </c>
      <c r="R95" s="160"/>
      <c r="S95" s="160" t="s">
        <v>214</v>
      </c>
      <c r="T95" s="160" t="s">
        <v>233</v>
      </c>
      <c r="U95" s="160">
        <v>1.3520000000000001</v>
      </c>
      <c r="V95" s="160">
        <f t="shared" si="20"/>
        <v>1.35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234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75">
        <v>68</v>
      </c>
      <c r="B96" s="176" t="s">
        <v>698</v>
      </c>
      <c r="C96" s="184" t="s">
        <v>699</v>
      </c>
      <c r="D96" s="177" t="s">
        <v>314</v>
      </c>
      <c r="E96" s="178">
        <v>1</v>
      </c>
      <c r="F96" s="179"/>
      <c r="G96" s="180">
        <f t="shared" si="14"/>
        <v>0</v>
      </c>
      <c r="H96" s="161"/>
      <c r="I96" s="160">
        <f t="shared" si="15"/>
        <v>0</v>
      </c>
      <c r="J96" s="161"/>
      <c r="K96" s="160">
        <f t="shared" si="16"/>
        <v>0</v>
      </c>
      <c r="L96" s="160">
        <v>21</v>
      </c>
      <c r="M96" s="160">
        <f t="shared" si="17"/>
        <v>0</v>
      </c>
      <c r="N96" s="160">
        <v>0</v>
      </c>
      <c r="O96" s="160">
        <f t="shared" si="18"/>
        <v>0</v>
      </c>
      <c r="P96" s="160">
        <v>0</v>
      </c>
      <c r="Q96" s="160">
        <f t="shared" si="19"/>
        <v>0</v>
      </c>
      <c r="R96" s="160"/>
      <c r="S96" s="160" t="s">
        <v>214</v>
      </c>
      <c r="T96" s="160" t="s">
        <v>215</v>
      </c>
      <c r="U96" s="160">
        <v>0.28100000000000003</v>
      </c>
      <c r="V96" s="160">
        <f t="shared" si="20"/>
        <v>0.28000000000000003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234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75">
        <v>69</v>
      </c>
      <c r="B97" s="176" t="s">
        <v>700</v>
      </c>
      <c r="C97" s="184" t="s">
        <v>701</v>
      </c>
      <c r="D97" s="177" t="s">
        <v>232</v>
      </c>
      <c r="E97" s="178">
        <v>3</v>
      </c>
      <c r="F97" s="179"/>
      <c r="G97" s="180">
        <f t="shared" si="14"/>
        <v>0</v>
      </c>
      <c r="H97" s="161"/>
      <c r="I97" s="160">
        <f t="shared" si="15"/>
        <v>0</v>
      </c>
      <c r="J97" s="161"/>
      <c r="K97" s="160">
        <f t="shared" si="16"/>
        <v>0</v>
      </c>
      <c r="L97" s="160">
        <v>21</v>
      </c>
      <c r="M97" s="160">
        <f t="shared" si="17"/>
        <v>0</v>
      </c>
      <c r="N97" s="160">
        <v>6.9999999999999994E-5</v>
      </c>
      <c r="O97" s="160">
        <f t="shared" si="18"/>
        <v>0</v>
      </c>
      <c r="P97" s="160">
        <v>2.4E-2</v>
      </c>
      <c r="Q97" s="160">
        <f t="shared" si="19"/>
        <v>7.0000000000000007E-2</v>
      </c>
      <c r="R97" s="160"/>
      <c r="S97" s="160" t="s">
        <v>214</v>
      </c>
      <c r="T97" s="160" t="s">
        <v>215</v>
      </c>
      <c r="U97" s="160">
        <v>0.54</v>
      </c>
      <c r="V97" s="160">
        <f t="shared" si="20"/>
        <v>1.62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234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75">
        <v>70</v>
      </c>
      <c r="B98" s="176" t="s">
        <v>702</v>
      </c>
      <c r="C98" s="184" t="s">
        <v>703</v>
      </c>
      <c r="D98" s="177" t="s">
        <v>314</v>
      </c>
      <c r="E98" s="178">
        <v>1</v>
      </c>
      <c r="F98" s="179"/>
      <c r="G98" s="180">
        <f t="shared" si="14"/>
        <v>0</v>
      </c>
      <c r="H98" s="161"/>
      <c r="I98" s="160">
        <f t="shared" si="15"/>
        <v>0</v>
      </c>
      <c r="J98" s="161"/>
      <c r="K98" s="160">
        <f t="shared" si="16"/>
        <v>0</v>
      </c>
      <c r="L98" s="160">
        <v>21</v>
      </c>
      <c r="M98" s="160">
        <f t="shared" si="17"/>
        <v>0</v>
      </c>
      <c r="N98" s="160">
        <v>0.01</v>
      </c>
      <c r="O98" s="160">
        <f t="shared" si="18"/>
        <v>0.01</v>
      </c>
      <c r="P98" s="160">
        <v>0</v>
      </c>
      <c r="Q98" s="160">
        <f t="shared" si="19"/>
        <v>0</v>
      </c>
      <c r="R98" s="160"/>
      <c r="S98" s="160" t="s">
        <v>221</v>
      </c>
      <c r="T98" s="160" t="s">
        <v>215</v>
      </c>
      <c r="U98" s="160">
        <v>0</v>
      </c>
      <c r="V98" s="160">
        <f t="shared" si="20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234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ht="22.5" outlineLevel="1" x14ac:dyDescent="0.2">
      <c r="A99" s="175">
        <v>71</v>
      </c>
      <c r="B99" s="176" t="s">
        <v>704</v>
      </c>
      <c r="C99" s="184" t="s">
        <v>705</v>
      </c>
      <c r="D99" s="177" t="s">
        <v>314</v>
      </c>
      <c r="E99" s="178">
        <v>1</v>
      </c>
      <c r="F99" s="179"/>
      <c r="G99" s="180">
        <f t="shared" si="14"/>
        <v>0</v>
      </c>
      <c r="H99" s="161"/>
      <c r="I99" s="160">
        <f t="shared" si="15"/>
        <v>0</v>
      </c>
      <c r="J99" s="161"/>
      <c r="K99" s="160">
        <f t="shared" si="16"/>
        <v>0</v>
      </c>
      <c r="L99" s="160">
        <v>21</v>
      </c>
      <c r="M99" s="160">
        <f t="shared" si="17"/>
        <v>0</v>
      </c>
      <c r="N99" s="160">
        <v>0.01</v>
      </c>
      <c r="O99" s="160">
        <f t="shared" si="18"/>
        <v>0.01</v>
      </c>
      <c r="P99" s="160">
        <v>0</v>
      </c>
      <c r="Q99" s="160">
        <f t="shared" si="19"/>
        <v>0</v>
      </c>
      <c r="R99" s="160"/>
      <c r="S99" s="160" t="s">
        <v>221</v>
      </c>
      <c r="T99" s="160" t="s">
        <v>233</v>
      </c>
      <c r="U99" s="160">
        <v>0</v>
      </c>
      <c r="V99" s="160">
        <f t="shared" si="20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234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ht="22.5" outlineLevel="1" x14ac:dyDescent="0.2">
      <c r="A100" s="175">
        <v>72</v>
      </c>
      <c r="B100" s="176" t="s">
        <v>706</v>
      </c>
      <c r="C100" s="184" t="s">
        <v>707</v>
      </c>
      <c r="D100" s="177" t="s">
        <v>277</v>
      </c>
      <c r="E100" s="178">
        <v>2</v>
      </c>
      <c r="F100" s="179"/>
      <c r="G100" s="180">
        <f t="shared" si="14"/>
        <v>0</v>
      </c>
      <c r="H100" s="161"/>
      <c r="I100" s="160">
        <f t="shared" si="15"/>
        <v>0</v>
      </c>
      <c r="J100" s="161"/>
      <c r="K100" s="160">
        <f t="shared" si="16"/>
        <v>0</v>
      </c>
      <c r="L100" s="160">
        <v>21</v>
      </c>
      <c r="M100" s="160">
        <f t="shared" si="17"/>
        <v>0</v>
      </c>
      <c r="N100" s="160">
        <v>2.9999999999999997E-4</v>
      </c>
      <c r="O100" s="160">
        <f t="shared" si="18"/>
        <v>0</v>
      </c>
      <c r="P100" s="160">
        <v>0</v>
      </c>
      <c r="Q100" s="160">
        <f t="shared" si="19"/>
        <v>0</v>
      </c>
      <c r="R100" s="160"/>
      <c r="S100" s="160" t="s">
        <v>221</v>
      </c>
      <c r="T100" s="160" t="s">
        <v>215</v>
      </c>
      <c r="U100" s="160">
        <v>0</v>
      </c>
      <c r="V100" s="160">
        <f t="shared" si="20"/>
        <v>0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248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ht="33.75" outlineLevel="1" x14ac:dyDescent="0.2">
      <c r="A101" s="175">
        <v>73</v>
      </c>
      <c r="B101" s="176" t="s">
        <v>708</v>
      </c>
      <c r="C101" s="184" t="s">
        <v>709</v>
      </c>
      <c r="D101" s="177" t="s">
        <v>277</v>
      </c>
      <c r="E101" s="178">
        <v>1</v>
      </c>
      <c r="F101" s="179"/>
      <c r="G101" s="180">
        <f t="shared" si="14"/>
        <v>0</v>
      </c>
      <c r="H101" s="161"/>
      <c r="I101" s="160">
        <f t="shared" si="15"/>
        <v>0</v>
      </c>
      <c r="J101" s="161"/>
      <c r="K101" s="160">
        <f t="shared" si="16"/>
        <v>0</v>
      </c>
      <c r="L101" s="160">
        <v>21</v>
      </c>
      <c r="M101" s="160">
        <f t="shared" si="17"/>
        <v>0</v>
      </c>
      <c r="N101" s="160">
        <v>0.08</v>
      </c>
      <c r="O101" s="160">
        <f t="shared" si="18"/>
        <v>0.08</v>
      </c>
      <c r="P101" s="160">
        <v>0</v>
      </c>
      <c r="Q101" s="160">
        <f t="shared" si="19"/>
        <v>0</v>
      </c>
      <c r="R101" s="160"/>
      <c r="S101" s="160" t="s">
        <v>221</v>
      </c>
      <c r="T101" s="160" t="s">
        <v>233</v>
      </c>
      <c r="U101" s="160">
        <v>0</v>
      </c>
      <c r="V101" s="160">
        <f t="shared" si="20"/>
        <v>0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248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ht="33.75" outlineLevel="1" x14ac:dyDescent="0.2">
      <c r="A102" s="175">
        <v>74</v>
      </c>
      <c r="B102" s="176" t="s">
        <v>710</v>
      </c>
      <c r="C102" s="184" t="s">
        <v>711</v>
      </c>
      <c r="D102" s="177" t="s">
        <v>232</v>
      </c>
      <c r="E102" s="178">
        <v>1</v>
      </c>
      <c r="F102" s="179"/>
      <c r="G102" s="180">
        <f t="shared" si="14"/>
        <v>0</v>
      </c>
      <c r="H102" s="161"/>
      <c r="I102" s="160">
        <f t="shared" si="15"/>
        <v>0</v>
      </c>
      <c r="J102" s="161"/>
      <c r="K102" s="160">
        <f t="shared" si="16"/>
        <v>0</v>
      </c>
      <c r="L102" s="160">
        <v>21</v>
      </c>
      <c r="M102" s="160">
        <f t="shared" si="17"/>
        <v>0</v>
      </c>
      <c r="N102" s="160">
        <v>4.0999999999999999E-4</v>
      </c>
      <c r="O102" s="160">
        <f t="shared" si="18"/>
        <v>0</v>
      </c>
      <c r="P102" s="160">
        <v>0</v>
      </c>
      <c r="Q102" s="160">
        <f t="shared" si="19"/>
        <v>0</v>
      </c>
      <c r="R102" s="160"/>
      <c r="S102" s="160" t="s">
        <v>221</v>
      </c>
      <c r="T102" s="160" t="s">
        <v>215</v>
      </c>
      <c r="U102" s="160">
        <v>0</v>
      </c>
      <c r="V102" s="160">
        <f t="shared" si="20"/>
        <v>0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248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ht="22.5" outlineLevel="1" x14ac:dyDescent="0.2">
      <c r="A103" s="175">
        <v>75</v>
      </c>
      <c r="B103" s="176" t="s">
        <v>712</v>
      </c>
      <c r="C103" s="184" t="s">
        <v>713</v>
      </c>
      <c r="D103" s="177" t="s">
        <v>277</v>
      </c>
      <c r="E103" s="178">
        <v>1</v>
      </c>
      <c r="F103" s="179"/>
      <c r="G103" s="180">
        <f t="shared" si="14"/>
        <v>0</v>
      </c>
      <c r="H103" s="161"/>
      <c r="I103" s="160">
        <f t="shared" si="15"/>
        <v>0</v>
      </c>
      <c r="J103" s="161"/>
      <c r="K103" s="160">
        <f t="shared" si="16"/>
        <v>0</v>
      </c>
      <c r="L103" s="160">
        <v>21</v>
      </c>
      <c r="M103" s="160">
        <f t="shared" si="17"/>
        <v>0</v>
      </c>
      <c r="N103" s="160">
        <v>2.47E-2</v>
      </c>
      <c r="O103" s="160">
        <f t="shared" si="18"/>
        <v>0.02</v>
      </c>
      <c r="P103" s="160">
        <v>0</v>
      </c>
      <c r="Q103" s="160">
        <f t="shared" si="19"/>
        <v>0</v>
      </c>
      <c r="R103" s="160"/>
      <c r="S103" s="160" t="s">
        <v>221</v>
      </c>
      <c r="T103" s="160" t="s">
        <v>215</v>
      </c>
      <c r="U103" s="160">
        <v>0</v>
      </c>
      <c r="V103" s="160">
        <f t="shared" si="20"/>
        <v>0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248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75">
        <v>76</v>
      </c>
      <c r="B104" s="176" t="s">
        <v>400</v>
      </c>
      <c r="C104" s="184" t="s">
        <v>401</v>
      </c>
      <c r="D104" s="177" t="s">
        <v>277</v>
      </c>
      <c r="E104" s="178">
        <v>3</v>
      </c>
      <c r="F104" s="179"/>
      <c r="G104" s="180">
        <f t="shared" si="14"/>
        <v>0</v>
      </c>
      <c r="H104" s="161"/>
      <c r="I104" s="160">
        <f t="shared" si="15"/>
        <v>0</v>
      </c>
      <c r="J104" s="161"/>
      <c r="K104" s="160">
        <f t="shared" si="16"/>
        <v>0</v>
      </c>
      <c r="L104" s="160">
        <v>21</v>
      </c>
      <c r="M104" s="160">
        <f t="shared" si="17"/>
        <v>0</v>
      </c>
      <c r="N104" s="160">
        <v>0.02</v>
      </c>
      <c r="O104" s="160">
        <f t="shared" si="18"/>
        <v>0.06</v>
      </c>
      <c r="P104" s="160">
        <v>0</v>
      </c>
      <c r="Q104" s="160">
        <f t="shared" si="19"/>
        <v>0</v>
      </c>
      <c r="R104" s="160"/>
      <c r="S104" s="160" t="s">
        <v>221</v>
      </c>
      <c r="T104" s="160" t="s">
        <v>215</v>
      </c>
      <c r="U104" s="160">
        <v>0</v>
      </c>
      <c r="V104" s="160">
        <f t="shared" si="20"/>
        <v>0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248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75">
        <v>77</v>
      </c>
      <c r="B105" s="176" t="s">
        <v>714</v>
      </c>
      <c r="C105" s="184" t="s">
        <v>715</v>
      </c>
      <c r="D105" s="177" t="s">
        <v>277</v>
      </c>
      <c r="E105" s="178">
        <v>3</v>
      </c>
      <c r="F105" s="179"/>
      <c r="G105" s="180">
        <f t="shared" si="14"/>
        <v>0</v>
      </c>
      <c r="H105" s="161"/>
      <c r="I105" s="160">
        <f t="shared" si="15"/>
        <v>0</v>
      </c>
      <c r="J105" s="161"/>
      <c r="K105" s="160">
        <f t="shared" si="16"/>
        <v>0</v>
      </c>
      <c r="L105" s="160">
        <v>21</v>
      </c>
      <c r="M105" s="160">
        <f t="shared" si="17"/>
        <v>0</v>
      </c>
      <c r="N105" s="160">
        <v>2.5000000000000001E-2</v>
      </c>
      <c r="O105" s="160">
        <f t="shared" si="18"/>
        <v>0.08</v>
      </c>
      <c r="P105" s="160">
        <v>0</v>
      </c>
      <c r="Q105" s="160">
        <f t="shared" si="19"/>
        <v>0</v>
      </c>
      <c r="R105" s="160"/>
      <c r="S105" s="160" t="s">
        <v>221</v>
      </c>
      <c r="T105" s="160" t="s">
        <v>215</v>
      </c>
      <c r="U105" s="160">
        <v>0</v>
      </c>
      <c r="V105" s="160">
        <f t="shared" si="20"/>
        <v>0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248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ht="22.5" outlineLevel="1" x14ac:dyDescent="0.2">
      <c r="A106" s="175">
        <v>78</v>
      </c>
      <c r="B106" s="176" t="s">
        <v>716</v>
      </c>
      <c r="C106" s="184" t="s">
        <v>717</v>
      </c>
      <c r="D106" s="177" t="s">
        <v>232</v>
      </c>
      <c r="E106" s="178">
        <v>1</v>
      </c>
      <c r="F106" s="179"/>
      <c r="G106" s="180">
        <f t="shared" si="14"/>
        <v>0</v>
      </c>
      <c r="H106" s="161"/>
      <c r="I106" s="160">
        <f t="shared" si="15"/>
        <v>0</v>
      </c>
      <c r="J106" s="161"/>
      <c r="K106" s="160">
        <f t="shared" si="16"/>
        <v>0</v>
      </c>
      <c r="L106" s="160">
        <v>21</v>
      </c>
      <c r="M106" s="160">
        <f t="shared" si="17"/>
        <v>0</v>
      </c>
      <c r="N106" s="160">
        <v>4.0999999999999999E-4</v>
      </c>
      <c r="O106" s="160">
        <f t="shared" si="18"/>
        <v>0</v>
      </c>
      <c r="P106" s="160">
        <v>0</v>
      </c>
      <c r="Q106" s="160">
        <f t="shared" si="19"/>
        <v>0</v>
      </c>
      <c r="R106" s="160"/>
      <c r="S106" s="160" t="s">
        <v>221</v>
      </c>
      <c r="T106" s="160" t="s">
        <v>215</v>
      </c>
      <c r="U106" s="160">
        <v>0</v>
      </c>
      <c r="V106" s="160">
        <f t="shared" si="20"/>
        <v>0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248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ht="22.5" outlineLevel="1" x14ac:dyDescent="0.2">
      <c r="A107" s="175">
        <v>79</v>
      </c>
      <c r="B107" s="176" t="s">
        <v>718</v>
      </c>
      <c r="C107" s="184" t="s">
        <v>719</v>
      </c>
      <c r="D107" s="177" t="s">
        <v>277</v>
      </c>
      <c r="E107" s="178">
        <v>1</v>
      </c>
      <c r="F107" s="179"/>
      <c r="G107" s="180">
        <f t="shared" si="14"/>
        <v>0</v>
      </c>
      <c r="H107" s="161"/>
      <c r="I107" s="160">
        <f t="shared" si="15"/>
        <v>0</v>
      </c>
      <c r="J107" s="161"/>
      <c r="K107" s="160">
        <f t="shared" si="16"/>
        <v>0</v>
      </c>
      <c r="L107" s="160">
        <v>21</v>
      </c>
      <c r="M107" s="160">
        <f t="shared" si="17"/>
        <v>0</v>
      </c>
      <c r="N107" s="160">
        <v>4.81E-3</v>
      </c>
      <c r="O107" s="160">
        <f t="shared" si="18"/>
        <v>0</v>
      </c>
      <c r="P107" s="160">
        <v>0</v>
      </c>
      <c r="Q107" s="160">
        <f t="shared" si="19"/>
        <v>0</v>
      </c>
      <c r="R107" s="160"/>
      <c r="S107" s="160" t="s">
        <v>221</v>
      </c>
      <c r="T107" s="160" t="s">
        <v>233</v>
      </c>
      <c r="U107" s="160">
        <v>0</v>
      </c>
      <c r="V107" s="160">
        <f t="shared" si="20"/>
        <v>0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248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75">
        <v>80</v>
      </c>
      <c r="B108" s="176" t="s">
        <v>720</v>
      </c>
      <c r="C108" s="184" t="s">
        <v>721</v>
      </c>
      <c r="D108" s="177" t="s">
        <v>277</v>
      </c>
      <c r="E108" s="178">
        <v>1</v>
      </c>
      <c r="F108" s="179"/>
      <c r="G108" s="180">
        <f t="shared" si="14"/>
        <v>0</v>
      </c>
      <c r="H108" s="161"/>
      <c r="I108" s="160">
        <f t="shared" si="15"/>
        <v>0</v>
      </c>
      <c r="J108" s="161"/>
      <c r="K108" s="160">
        <f t="shared" si="16"/>
        <v>0</v>
      </c>
      <c r="L108" s="160">
        <v>21</v>
      </c>
      <c r="M108" s="160">
        <f t="shared" si="17"/>
        <v>0</v>
      </c>
      <c r="N108" s="160">
        <v>0.1</v>
      </c>
      <c r="O108" s="160">
        <f t="shared" si="18"/>
        <v>0.1</v>
      </c>
      <c r="P108" s="160">
        <v>0</v>
      </c>
      <c r="Q108" s="160">
        <f t="shared" si="19"/>
        <v>0</v>
      </c>
      <c r="R108" s="160"/>
      <c r="S108" s="160" t="s">
        <v>221</v>
      </c>
      <c r="T108" s="160" t="s">
        <v>233</v>
      </c>
      <c r="U108" s="160">
        <v>0</v>
      </c>
      <c r="V108" s="160">
        <f t="shared" si="20"/>
        <v>0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248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75">
        <v>81</v>
      </c>
      <c r="B109" s="176" t="s">
        <v>402</v>
      </c>
      <c r="C109" s="184" t="s">
        <v>403</v>
      </c>
      <c r="D109" s="177" t="s">
        <v>255</v>
      </c>
      <c r="E109" s="178">
        <v>0.38344</v>
      </c>
      <c r="F109" s="179"/>
      <c r="G109" s="180">
        <f t="shared" si="14"/>
        <v>0</v>
      </c>
      <c r="H109" s="161"/>
      <c r="I109" s="160">
        <f t="shared" si="15"/>
        <v>0</v>
      </c>
      <c r="J109" s="161"/>
      <c r="K109" s="160">
        <f t="shared" si="16"/>
        <v>0</v>
      </c>
      <c r="L109" s="160">
        <v>21</v>
      </c>
      <c r="M109" s="160">
        <f t="shared" si="17"/>
        <v>0</v>
      </c>
      <c r="N109" s="160">
        <v>0</v>
      </c>
      <c r="O109" s="160">
        <f t="shared" si="18"/>
        <v>0</v>
      </c>
      <c r="P109" s="160">
        <v>0</v>
      </c>
      <c r="Q109" s="160">
        <f t="shared" si="19"/>
        <v>0</v>
      </c>
      <c r="R109" s="160"/>
      <c r="S109" s="160" t="s">
        <v>214</v>
      </c>
      <c r="T109" s="160" t="s">
        <v>233</v>
      </c>
      <c r="U109" s="160">
        <v>4.0430000000000001</v>
      </c>
      <c r="V109" s="160">
        <f t="shared" si="20"/>
        <v>1.55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256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82</v>
      </c>
      <c r="B110" s="176" t="s">
        <v>404</v>
      </c>
      <c r="C110" s="184" t="s">
        <v>405</v>
      </c>
      <c r="D110" s="177" t="s">
        <v>255</v>
      </c>
      <c r="E110" s="178">
        <v>0.38344</v>
      </c>
      <c r="F110" s="179"/>
      <c r="G110" s="180">
        <f t="shared" si="14"/>
        <v>0</v>
      </c>
      <c r="H110" s="161"/>
      <c r="I110" s="160">
        <f t="shared" si="15"/>
        <v>0</v>
      </c>
      <c r="J110" s="161"/>
      <c r="K110" s="160">
        <f t="shared" si="16"/>
        <v>0</v>
      </c>
      <c r="L110" s="160">
        <v>21</v>
      </c>
      <c r="M110" s="160">
        <f t="shared" si="17"/>
        <v>0</v>
      </c>
      <c r="N110" s="160">
        <v>0</v>
      </c>
      <c r="O110" s="160">
        <f t="shared" si="18"/>
        <v>0</v>
      </c>
      <c r="P110" s="160">
        <v>0</v>
      </c>
      <c r="Q110" s="160">
        <f t="shared" si="19"/>
        <v>0</v>
      </c>
      <c r="R110" s="160"/>
      <c r="S110" s="160" t="s">
        <v>214</v>
      </c>
      <c r="T110" s="160" t="s">
        <v>233</v>
      </c>
      <c r="U110" s="160">
        <v>0.48899999999999999</v>
      </c>
      <c r="V110" s="160">
        <f t="shared" si="20"/>
        <v>0.19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256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x14ac:dyDescent="0.2">
      <c r="A111" s="163" t="s">
        <v>209</v>
      </c>
      <c r="B111" s="164" t="s">
        <v>145</v>
      </c>
      <c r="C111" s="182" t="s">
        <v>146</v>
      </c>
      <c r="D111" s="165"/>
      <c r="E111" s="166"/>
      <c r="F111" s="167"/>
      <c r="G111" s="168">
        <f>SUMIF(AG112:AG130,"&lt;&gt;NOR",G112:G130)</f>
        <v>0</v>
      </c>
      <c r="H111" s="162"/>
      <c r="I111" s="162">
        <f>SUM(I112:I130)</f>
        <v>0</v>
      </c>
      <c r="J111" s="162"/>
      <c r="K111" s="162">
        <f>SUM(K112:K130)</f>
        <v>0</v>
      </c>
      <c r="L111" s="162"/>
      <c r="M111" s="162">
        <f>SUM(M112:M130)</f>
        <v>0</v>
      </c>
      <c r="N111" s="162"/>
      <c r="O111" s="162">
        <f>SUM(O112:O130)</f>
        <v>0.62</v>
      </c>
      <c r="P111" s="162"/>
      <c r="Q111" s="162">
        <f>SUM(Q112:Q130)</f>
        <v>1.44</v>
      </c>
      <c r="R111" s="162"/>
      <c r="S111" s="162"/>
      <c r="T111" s="162"/>
      <c r="U111" s="162"/>
      <c r="V111" s="162">
        <f>SUM(V112:V130)</f>
        <v>47.790000000000013</v>
      </c>
      <c r="W111" s="162"/>
      <c r="AG111" t="s">
        <v>210</v>
      </c>
    </row>
    <row r="112" spans="1:60" outlineLevel="1" x14ac:dyDescent="0.2">
      <c r="A112" s="169">
        <v>83</v>
      </c>
      <c r="B112" s="170" t="s">
        <v>408</v>
      </c>
      <c r="C112" s="183" t="s">
        <v>409</v>
      </c>
      <c r="D112" s="171" t="s">
        <v>261</v>
      </c>
      <c r="E112" s="172">
        <v>6</v>
      </c>
      <c r="F112" s="173"/>
      <c r="G112" s="174">
        <f>ROUND(E112*F112,2)</f>
        <v>0</v>
      </c>
      <c r="H112" s="161"/>
      <c r="I112" s="160">
        <f>ROUND(E112*H112,2)</f>
        <v>0</v>
      </c>
      <c r="J112" s="161"/>
      <c r="K112" s="160">
        <f>ROUND(E112*J112,2)</f>
        <v>0</v>
      </c>
      <c r="L112" s="160">
        <v>21</v>
      </c>
      <c r="M112" s="160">
        <f>G112*(1+L112/100)</f>
        <v>0</v>
      </c>
      <c r="N112" s="160">
        <v>7.4200000000000004E-3</v>
      </c>
      <c r="O112" s="160">
        <f>ROUND(E112*N112,2)</f>
        <v>0.04</v>
      </c>
      <c r="P112" s="160">
        <v>0</v>
      </c>
      <c r="Q112" s="160">
        <f>ROUND(E112*P112,2)</f>
        <v>0</v>
      </c>
      <c r="R112" s="160"/>
      <c r="S112" s="160" t="s">
        <v>214</v>
      </c>
      <c r="T112" s="160" t="s">
        <v>215</v>
      </c>
      <c r="U112" s="160">
        <v>0.42099999999999999</v>
      </c>
      <c r="V112" s="160">
        <f>ROUND(E112*U112,2)</f>
        <v>2.5299999999999998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234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57"/>
      <c r="B113" s="158"/>
      <c r="C113" s="262" t="s">
        <v>335</v>
      </c>
      <c r="D113" s="263"/>
      <c r="E113" s="263"/>
      <c r="F113" s="263"/>
      <c r="G113" s="263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218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69">
        <v>84</v>
      </c>
      <c r="B114" s="170" t="s">
        <v>722</v>
      </c>
      <c r="C114" s="183" t="s">
        <v>723</v>
      </c>
      <c r="D114" s="171" t="s">
        <v>261</v>
      </c>
      <c r="E114" s="172">
        <v>12</v>
      </c>
      <c r="F114" s="173"/>
      <c r="G114" s="174">
        <f>ROUND(E114*F114,2)</f>
        <v>0</v>
      </c>
      <c r="H114" s="161"/>
      <c r="I114" s="160">
        <f>ROUND(E114*H114,2)</f>
        <v>0</v>
      </c>
      <c r="J114" s="161"/>
      <c r="K114" s="160">
        <f>ROUND(E114*J114,2)</f>
        <v>0</v>
      </c>
      <c r="L114" s="160">
        <v>21</v>
      </c>
      <c r="M114" s="160">
        <f>G114*(1+L114/100)</f>
        <v>0</v>
      </c>
      <c r="N114" s="160">
        <v>8.2400000000000008E-3</v>
      </c>
      <c r="O114" s="160">
        <f>ROUND(E114*N114,2)</f>
        <v>0.1</v>
      </c>
      <c r="P114" s="160">
        <v>0</v>
      </c>
      <c r="Q114" s="160">
        <f>ROUND(E114*P114,2)</f>
        <v>0</v>
      </c>
      <c r="R114" s="160"/>
      <c r="S114" s="160" t="s">
        <v>214</v>
      </c>
      <c r="T114" s="160" t="s">
        <v>215</v>
      </c>
      <c r="U114" s="160">
        <v>0.442</v>
      </c>
      <c r="V114" s="160">
        <f>ROUND(E114*U114,2)</f>
        <v>5.3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234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57"/>
      <c r="B115" s="158"/>
      <c r="C115" s="262" t="s">
        <v>335</v>
      </c>
      <c r="D115" s="263"/>
      <c r="E115" s="263"/>
      <c r="F115" s="263"/>
      <c r="G115" s="263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218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69">
        <v>85</v>
      </c>
      <c r="B116" s="170" t="s">
        <v>724</v>
      </c>
      <c r="C116" s="183" t="s">
        <v>725</v>
      </c>
      <c r="D116" s="171" t="s">
        <v>261</v>
      </c>
      <c r="E116" s="172">
        <v>36</v>
      </c>
      <c r="F116" s="173"/>
      <c r="G116" s="174">
        <f>ROUND(E116*F116,2)</f>
        <v>0</v>
      </c>
      <c r="H116" s="161"/>
      <c r="I116" s="160">
        <f>ROUND(E116*H116,2)</f>
        <v>0</v>
      </c>
      <c r="J116" s="161"/>
      <c r="K116" s="160">
        <f>ROUND(E116*J116,2)</f>
        <v>0</v>
      </c>
      <c r="L116" s="160">
        <v>21</v>
      </c>
      <c r="M116" s="160">
        <f>G116*(1+L116/100)</f>
        <v>0</v>
      </c>
      <c r="N116" s="160">
        <v>1.026E-2</v>
      </c>
      <c r="O116" s="160">
        <f>ROUND(E116*N116,2)</f>
        <v>0.37</v>
      </c>
      <c r="P116" s="160">
        <v>0</v>
      </c>
      <c r="Q116" s="160">
        <f>ROUND(E116*P116,2)</f>
        <v>0</v>
      </c>
      <c r="R116" s="160"/>
      <c r="S116" s="160" t="s">
        <v>214</v>
      </c>
      <c r="T116" s="160" t="s">
        <v>233</v>
      </c>
      <c r="U116" s="160">
        <v>0.52600000000000002</v>
      </c>
      <c r="V116" s="160">
        <f>ROUND(E116*U116,2)</f>
        <v>18.940000000000001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234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57"/>
      <c r="B117" s="158"/>
      <c r="C117" s="262" t="s">
        <v>335</v>
      </c>
      <c r="D117" s="263"/>
      <c r="E117" s="263"/>
      <c r="F117" s="263"/>
      <c r="G117" s="263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218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75">
        <v>86</v>
      </c>
      <c r="B118" s="176" t="s">
        <v>726</v>
      </c>
      <c r="C118" s="184" t="s">
        <v>727</v>
      </c>
      <c r="D118" s="177" t="s">
        <v>261</v>
      </c>
      <c r="E118" s="178">
        <v>40</v>
      </c>
      <c r="F118" s="179"/>
      <c r="G118" s="180">
        <f>ROUND(E118*F118,2)</f>
        <v>0</v>
      </c>
      <c r="H118" s="161"/>
      <c r="I118" s="160">
        <f>ROUND(E118*H118,2)</f>
        <v>0</v>
      </c>
      <c r="J118" s="161"/>
      <c r="K118" s="160">
        <f>ROUND(E118*J118,2)</f>
        <v>0</v>
      </c>
      <c r="L118" s="160">
        <v>21</v>
      </c>
      <c r="M118" s="160">
        <f>G118*(1+L118/100)</f>
        <v>0</v>
      </c>
      <c r="N118" s="160">
        <v>4.0000000000000003E-5</v>
      </c>
      <c r="O118" s="160">
        <f>ROUND(E118*N118,2)</f>
        <v>0</v>
      </c>
      <c r="P118" s="160">
        <v>2.5400000000000002E-3</v>
      </c>
      <c r="Q118" s="160">
        <f>ROUND(E118*P118,2)</f>
        <v>0.1</v>
      </c>
      <c r="R118" s="160"/>
      <c r="S118" s="160" t="s">
        <v>214</v>
      </c>
      <c r="T118" s="160" t="s">
        <v>233</v>
      </c>
      <c r="U118" s="160">
        <v>8.3000000000000004E-2</v>
      </c>
      <c r="V118" s="160">
        <f>ROUND(E118*U118,2)</f>
        <v>3.32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234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75">
        <v>87</v>
      </c>
      <c r="B119" s="176" t="s">
        <v>728</v>
      </c>
      <c r="C119" s="184" t="s">
        <v>729</v>
      </c>
      <c r="D119" s="177" t="s">
        <v>261</v>
      </c>
      <c r="E119" s="178">
        <v>40</v>
      </c>
      <c r="F119" s="179"/>
      <c r="G119" s="180">
        <f>ROUND(E119*F119,2)</f>
        <v>0</v>
      </c>
      <c r="H119" s="161"/>
      <c r="I119" s="160">
        <f>ROUND(E119*H119,2)</f>
        <v>0</v>
      </c>
      <c r="J119" s="161"/>
      <c r="K119" s="160">
        <f>ROUND(E119*J119,2)</f>
        <v>0</v>
      </c>
      <c r="L119" s="160">
        <v>21</v>
      </c>
      <c r="M119" s="160">
        <f>G119*(1+L119/100)</f>
        <v>0</v>
      </c>
      <c r="N119" s="160">
        <v>1E-4</v>
      </c>
      <c r="O119" s="160">
        <f>ROUND(E119*N119,2)</f>
        <v>0</v>
      </c>
      <c r="P119" s="160">
        <v>1.384E-2</v>
      </c>
      <c r="Q119" s="160">
        <f>ROUND(E119*P119,2)</f>
        <v>0.55000000000000004</v>
      </c>
      <c r="R119" s="160"/>
      <c r="S119" s="160" t="s">
        <v>214</v>
      </c>
      <c r="T119" s="160" t="s">
        <v>233</v>
      </c>
      <c r="U119" s="160">
        <v>0.19800000000000001</v>
      </c>
      <c r="V119" s="160">
        <f>ROUND(E119*U119,2)</f>
        <v>7.92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234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88</v>
      </c>
      <c r="B120" s="176" t="s">
        <v>730</v>
      </c>
      <c r="C120" s="184" t="s">
        <v>731</v>
      </c>
      <c r="D120" s="177" t="s">
        <v>261</v>
      </c>
      <c r="E120" s="178">
        <v>20</v>
      </c>
      <c r="F120" s="179"/>
      <c r="G120" s="180">
        <f>ROUND(E120*F120,2)</f>
        <v>0</v>
      </c>
      <c r="H120" s="161"/>
      <c r="I120" s="160">
        <f>ROUND(E120*H120,2)</f>
        <v>0</v>
      </c>
      <c r="J120" s="161"/>
      <c r="K120" s="160">
        <f>ROUND(E120*J120,2)</f>
        <v>0</v>
      </c>
      <c r="L120" s="160">
        <v>21</v>
      </c>
      <c r="M120" s="160">
        <f>G120*(1+L120/100)</f>
        <v>0</v>
      </c>
      <c r="N120" s="160">
        <v>1.4999999999999999E-4</v>
      </c>
      <c r="O120" s="160">
        <f>ROUND(E120*N120,2)</f>
        <v>0</v>
      </c>
      <c r="P120" s="160">
        <v>3.9559999999999998E-2</v>
      </c>
      <c r="Q120" s="160">
        <f>ROUND(E120*P120,2)</f>
        <v>0.79</v>
      </c>
      <c r="R120" s="160"/>
      <c r="S120" s="160" t="s">
        <v>214</v>
      </c>
      <c r="T120" s="160" t="s">
        <v>233</v>
      </c>
      <c r="U120" s="160">
        <v>0.26600000000000001</v>
      </c>
      <c r="V120" s="160">
        <f>ROUND(E120*U120,2)</f>
        <v>5.32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234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69">
        <v>89</v>
      </c>
      <c r="B121" s="170" t="s">
        <v>412</v>
      </c>
      <c r="C121" s="183" t="s">
        <v>413</v>
      </c>
      <c r="D121" s="171" t="s">
        <v>261</v>
      </c>
      <c r="E121" s="172">
        <v>15</v>
      </c>
      <c r="F121" s="173"/>
      <c r="G121" s="174">
        <f>ROUND(E121*F121,2)</f>
        <v>0</v>
      </c>
      <c r="H121" s="161"/>
      <c r="I121" s="160">
        <f>ROUND(E121*H121,2)</f>
        <v>0</v>
      </c>
      <c r="J121" s="161"/>
      <c r="K121" s="160">
        <f>ROUND(E121*J121,2)</f>
        <v>0</v>
      </c>
      <c r="L121" s="160">
        <v>21</v>
      </c>
      <c r="M121" s="160">
        <f>G121*(1+L121/100)</f>
        <v>0</v>
      </c>
      <c r="N121" s="160">
        <v>0</v>
      </c>
      <c r="O121" s="160">
        <f>ROUND(E121*N121,2)</f>
        <v>0</v>
      </c>
      <c r="P121" s="160">
        <v>0</v>
      </c>
      <c r="Q121" s="160">
        <f>ROUND(E121*P121,2)</f>
        <v>0</v>
      </c>
      <c r="R121" s="160"/>
      <c r="S121" s="160" t="s">
        <v>214</v>
      </c>
      <c r="T121" s="160" t="s">
        <v>215</v>
      </c>
      <c r="U121" s="160">
        <v>1.7999999999999999E-2</v>
      </c>
      <c r="V121" s="160">
        <f>ROUND(E121*U121,2)</f>
        <v>0.27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234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57"/>
      <c r="B122" s="158"/>
      <c r="C122" s="262" t="s">
        <v>329</v>
      </c>
      <c r="D122" s="263"/>
      <c r="E122" s="263"/>
      <c r="F122" s="263"/>
      <c r="G122" s="263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218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69">
        <v>90</v>
      </c>
      <c r="B123" s="170" t="s">
        <v>732</v>
      </c>
      <c r="C123" s="183" t="s">
        <v>733</v>
      </c>
      <c r="D123" s="171" t="s">
        <v>261</v>
      </c>
      <c r="E123" s="172">
        <v>36</v>
      </c>
      <c r="F123" s="173"/>
      <c r="G123" s="174">
        <f>ROUND(E123*F123,2)</f>
        <v>0</v>
      </c>
      <c r="H123" s="161"/>
      <c r="I123" s="160">
        <f>ROUND(E123*H123,2)</f>
        <v>0</v>
      </c>
      <c r="J123" s="161"/>
      <c r="K123" s="160">
        <f>ROUND(E123*J123,2)</f>
        <v>0</v>
      </c>
      <c r="L123" s="160">
        <v>21</v>
      </c>
      <c r="M123" s="160">
        <f>G123*(1+L123/100)</f>
        <v>0</v>
      </c>
      <c r="N123" s="160">
        <v>0</v>
      </c>
      <c r="O123" s="160">
        <f>ROUND(E123*N123,2)</f>
        <v>0</v>
      </c>
      <c r="P123" s="160">
        <v>0</v>
      </c>
      <c r="Q123" s="160">
        <f>ROUND(E123*P123,2)</f>
        <v>0</v>
      </c>
      <c r="R123" s="160"/>
      <c r="S123" s="160" t="s">
        <v>214</v>
      </c>
      <c r="T123" s="160" t="s">
        <v>233</v>
      </c>
      <c r="U123" s="160">
        <v>3.2000000000000001E-2</v>
      </c>
      <c r="V123" s="160">
        <f>ROUND(E123*U123,2)</f>
        <v>1.1499999999999999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234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57"/>
      <c r="B124" s="158"/>
      <c r="C124" s="262" t="s">
        <v>329</v>
      </c>
      <c r="D124" s="263"/>
      <c r="E124" s="263"/>
      <c r="F124" s="263"/>
      <c r="G124" s="263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218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 x14ac:dyDescent="0.2">
      <c r="A125" s="175">
        <v>91</v>
      </c>
      <c r="B125" s="176" t="s">
        <v>414</v>
      </c>
      <c r="C125" s="184" t="s">
        <v>415</v>
      </c>
      <c r="D125" s="177" t="s">
        <v>314</v>
      </c>
      <c r="E125" s="178">
        <v>1</v>
      </c>
      <c r="F125" s="179"/>
      <c r="G125" s="180">
        <f t="shared" ref="G125:G130" si="21">ROUND(E125*F125,2)</f>
        <v>0</v>
      </c>
      <c r="H125" s="161"/>
      <c r="I125" s="160">
        <f t="shared" ref="I125:I130" si="22">ROUND(E125*H125,2)</f>
        <v>0</v>
      </c>
      <c r="J125" s="161"/>
      <c r="K125" s="160">
        <f t="shared" ref="K125:K130" si="23">ROUND(E125*J125,2)</f>
        <v>0</v>
      </c>
      <c r="L125" s="160">
        <v>21</v>
      </c>
      <c r="M125" s="160">
        <f t="shared" ref="M125:M130" si="24">G125*(1+L125/100)</f>
        <v>0</v>
      </c>
      <c r="N125" s="160">
        <v>3.8999999999999999E-4</v>
      </c>
      <c r="O125" s="160">
        <f t="shared" ref="O125:O130" si="25">ROUND(E125*N125,2)</f>
        <v>0</v>
      </c>
      <c r="P125" s="160">
        <v>0</v>
      </c>
      <c r="Q125" s="160">
        <f t="shared" ref="Q125:Q130" si="26">ROUND(E125*P125,2)</f>
        <v>0</v>
      </c>
      <c r="R125" s="160"/>
      <c r="S125" s="160" t="s">
        <v>221</v>
      </c>
      <c r="T125" s="160" t="s">
        <v>215</v>
      </c>
      <c r="U125" s="160">
        <v>0.24199999999999999</v>
      </c>
      <c r="V125" s="160">
        <f t="shared" ref="V125:V130" si="27">ROUND(E125*U125,2)</f>
        <v>0.24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234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75">
        <v>92</v>
      </c>
      <c r="B126" s="176" t="s">
        <v>416</v>
      </c>
      <c r="C126" s="184" t="s">
        <v>417</v>
      </c>
      <c r="D126" s="177" t="s">
        <v>314</v>
      </c>
      <c r="E126" s="178">
        <v>1</v>
      </c>
      <c r="F126" s="179"/>
      <c r="G126" s="180">
        <f t="shared" si="21"/>
        <v>0</v>
      </c>
      <c r="H126" s="161"/>
      <c r="I126" s="160">
        <f t="shared" si="22"/>
        <v>0</v>
      </c>
      <c r="J126" s="161"/>
      <c r="K126" s="160">
        <f t="shared" si="23"/>
        <v>0</v>
      </c>
      <c r="L126" s="160">
        <v>21</v>
      </c>
      <c r="M126" s="160">
        <f t="shared" si="24"/>
        <v>0</v>
      </c>
      <c r="N126" s="160">
        <v>0.01</v>
      </c>
      <c r="O126" s="160">
        <f t="shared" si="25"/>
        <v>0.01</v>
      </c>
      <c r="P126" s="160">
        <v>0</v>
      </c>
      <c r="Q126" s="160">
        <f t="shared" si="26"/>
        <v>0</v>
      </c>
      <c r="R126" s="160"/>
      <c r="S126" s="160" t="s">
        <v>221</v>
      </c>
      <c r="T126" s="160" t="s">
        <v>215</v>
      </c>
      <c r="U126" s="160">
        <v>0</v>
      </c>
      <c r="V126" s="160">
        <f t="shared" si="27"/>
        <v>0</v>
      </c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234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75">
        <v>93</v>
      </c>
      <c r="B127" s="176" t="s">
        <v>418</v>
      </c>
      <c r="C127" s="184" t="s">
        <v>419</v>
      </c>
      <c r="D127" s="177" t="s">
        <v>314</v>
      </c>
      <c r="E127" s="178">
        <v>1</v>
      </c>
      <c r="F127" s="179"/>
      <c r="G127" s="180">
        <f t="shared" si="21"/>
        <v>0</v>
      </c>
      <c r="H127" s="161"/>
      <c r="I127" s="160">
        <f t="shared" si="22"/>
        <v>0</v>
      </c>
      <c r="J127" s="161"/>
      <c r="K127" s="160">
        <f t="shared" si="23"/>
        <v>0</v>
      </c>
      <c r="L127" s="160">
        <v>21</v>
      </c>
      <c r="M127" s="160">
        <f t="shared" si="24"/>
        <v>0</v>
      </c>
      <c r="N127" s="160">
        <v>0</v>
      </c>
      <c r="O127" s="160">
        <f t="shared" si="25"/>
        <v>0</v>
      </c>
      <c r="P127" s="160">
        <v>0</v>
      </c>
      <c r="Q127" s="160">
        <f t="shared" si="26"/>
        <v>0</v>
      </c>
      <c r="R127" s="160"/>
      <c r="S127" s="160" t="s">
        <v>221</v>
      </c>
      <c r="T127" s="160" t="s">
        <v>215</v>
      </c>
      <c r="U127" s="160">
        <v>3.1E-2</v>
      </c>
      <c r="V127" s="160">
        <f t="shared" si="27"/>
        <v>0.03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234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ht="22.5" outlineLevel="1" x14ac:dyDescent="0.2">
      <c r="A128" s="175">
        <v>94</v>
      </c>
      <c r="B128" s="176" t="s">
        <v>420</v>
      </c>
      <c r="C128" s="184" t="s">
        <v>421</v>
      </c>
      <c r="D128" s="177" t="s">
        <v>314</v>
      </c>
      <c r="E128" s="178">
        <v>1</v>
      </c>
      <c r="F128" s="179"/>
      <c r="G128" s="180">
        <f t="shared" si="21"/>
        <v>0</v>
      </c>
      <c r="H128" s="161"/>
      <c r="I128" s="160">
        <f t="shared" si="22"/>
        <v>0</v>
      </c>
      <c r="J128" s="161"/>
      <c r="K128" s="160">
        <f t="shared" si="23"/>
        <v>0</v>
      </c>
      <c r="L128" s="160">
        <v>21</v>
      </c>
      <c r="M128" s="160">
        <f t="shared" si="24"/>
        <v>0</v>
      </c>
      <c r="N128" s="160">
        <v>0.1</v>
      </c>
      <c r="O128" s="160">
        <f t="shared" si="25"/>
        <v>0.1</v>
      </c>
      <c r="P128" s="160">
        <v>0</v>
      </c>
      <c r="Q128" s="160">
        <f t="shared" si="26"/>
        <v>0</v>
      </c>
      <c r="R128" s="160"/>
      <c r="S128" s="160" t="s">
        <v>221</v>
      </c>
      <c r="T128" s="160" t="s">
        <v>233</v>
      </c>
      <c r="U128" s="160">
        <v>0</v>
      </c>
      <c r="V128" s="160">
        <f t="shared" si="27"/>
        <v>0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248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75">
        <v>95</v>
      </c>
      <c r="B129" s="176" t="s">
        <v>422</v>
      </c>
      <c r="C129" s="184" t="s">
        <v>423</v>
      </c>
      <c r="D129" s="177" t="s">
        <v>255</v>
      </c>
      <c r="E129" s="178">
        <v>0.63175000000000003</v>
      </c>
      <c r="F129" s="179"/>
      <c r="G129" s="180">
        <f t="shared" si="21"/>
        <v>0</v>
      </c>
      <c r="H129" s="161"/>
      <c r="I129" s="160">
        <f t="shared" si="22"/>
        <v>0</v>
      </c>
      <c r="J129" s="161"/>
      <c r="K129" s="160">
        <f t="shared" si="23"/>
        <v>0</v>
      </c>
      <c r="L129" s="160">
        <v>21</v>
      </c>
      <c r="M129" s="160">
        <f t="shared" si="24"/>
        <v>0</v>
      </c>
      <c r="N129" s="160">
        <v>0</v>
      </c>
      <c r="O129" s="160">
        <f t="shared" si="25"/>
        <v>0</v>
      </c>
      <c r="P129" s="160">
        <v>0</v>
      </c>
      <c r="Q129" s="160">
        <f t="shared" si="26"/>
        <v>0</v>
      </c>
      <c r="R129" s="160"/>
      <c r="S129" s="160" t="s">
        <v>214</v>
      </c>
      <c r="T129" s="160" t="s">
        <v>233</v>
      </c>
      <c r="U129" s="160">
        <v>3.5630000000000002</v>
      </c>
      <c r="V129" s="160">
        <f t="shared" si="27"/>
        <v>2.25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256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75">
        <v>96</v>
      </c>
      <c r="B130" s="176" t="s">
        <v>424</v>
      </c>
      <c r="C130" s="184" t="s">
        <v>425</v>
      </c>
      <c r="D130" s="177" t="s">
        <v>255</v>
      </c>
      <c r="E130" s="178">
        <v>0.63175000000000003</v>
      </c>
      <c r="F130" s="179"/>
      <c r="G130" s="180">
        <f t="shared" si="21"/>
        <v>0</v>
      </c>
      <c r="H130" s="161"/>
      <c r="I130" s="160">
        <f t="shared" si="22"/>
        <v>0</v>
      </c>
      <c r="J130" s="161"/>
      <c r="K130" s="160">
        <f t="shared" si="23"/>
        <v>0</v>
      </c>
      <c r="L130" s="160">
        <v>21</v>
      </c>
      <c r="M130" s="160">
        <f t="shared" si="24"/>
        <v>0</v>
      </c>
      <c r="N130" s="160">
        <v>0</v>
      </c>
      <c r="O130" s="160">
        <f t="shared" si="25"/>
        <v>0</v>
      </c>
      <c r="P130" s="160">
        <v>0</v>
      </c>
      <c r="Q130" s="160">
        <f t="shared" si="26"/>
        <v>0</v>
      </c>
      <c r="R130" s="160"/>
      <c r="S130" s="160" t="s">
        <v>214</v>
      </c>
      <c r="T130" s="160" t="s">
        <v>233</v>
      </c>
      <c r="U130" s="160">
        <v>0.81599999999999995</v>
      </c>
      <c r="V130" s="160">
        <f t="shared" si="27"/>
        <v>0.52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256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x14ac:dyDescent="0.2">
      <c r="A131" s="163" t="s">
        <v>209</v>
      </c>
      <c r="B131" s="164" t="s">
        <v>147</v>
      </c>
      <c r="C131" s="182" t="s">
        <v>148</v>
      </c>
      <c r="D131" s="165"/>
      <c r="E131" s="166"/>
      <c r="F131" s="167"/>
      <c r="G131" s="168">
        <f>SUMIF(AG132:AG153,"&lt;&gt;NOR",G132:G153)</f>
        <v>0</v>
      </c>
      <c r="H131" s="162"/>
      <c r="I131" s="162">
        <f>SUM(I132:I153)</f>
        <v>0</v>
      </c>
      <c r="J131" s="162"/>
      <c r="K131" s="162">
        <f>SUM(K132:K153)</f>
        <v>0</v>
      </c>
      <c r="L131" s="162"/>
      <c r="M131" s="162">
        <f>SUM(M132:M153)</f>
        <v>0</v>
      </c>
      <c r="N131" s="162"/>
      <c r="O131" s="162">
        <f>SUM(O132:O153)</f>
        <v>0.02</v>
      </c>
      <c r="P131" s="162"/>
      <c r="Q131" s="162">
        <f>SUM(Q132:Q153)</f>
        <v>1.45</v>
      </c>
      <c r="R131" s="162"/>
      <c r="S131" s="162"/>
      <c r="T131" s="162"/>
      <c r="U131" s="162"/>
      <c r="V131" s="162">
        <f>SUM(V132:V153)</f>
        <v>42.519999999999989</v>
      </c>
      <c r="W131" s="162"/>
      <c r="AG131" t="s">
        <v>210</v>
      </c>
    </row>
    <row r="132" spans="1:60" outlineLevel="1" x14ac:dyDescent="0.2">
      <c r="A132" s="175">
        <v>97</v>
      </c>
      <c r="B132" s="176" t="s">
        <v>734</v>
      </c>
      <c r="C132" s="184" t="s">
        <v>735</v>
      </c>
      <c r="D132" s="177" t="s">
        <v>232</v>
      </c>
      <c r="E132" s="178">
        <v>20</v>
      </c>
      <c r="F132" s="179"/>
      <c r="G132" s="180">
        <f t="shared" ref="G132:G153" si="28">ROUND(E132*F132,2)</f>
        <v>0</v>
      </c>
      <c r="H132" s="161"/>
      <c r="I132" s="160">
        <f t="shared" ref="I132:I153" si="29">ROUND(E132*H132,2)</f>
        <v>0</v>
      </c>
      <c r="J132" s="161"/>
      <c r="K132" s="160">
        <f t="shared" ref="K132:K153" si="30">ROUND(E132*J132,2)</f>
        <v>0</v>
      </c>
      <c r="L132" s="160">
        <v>21</v>
      </c>
      <c r="M132" s="160">
        <f t="shared" ref="M132:M153" si="31">G132*(1+L132/100)</f>
        <v>0</v>
      </c>
      <c r="N132" s="160">
        <v>2.0000000000000002E-5</v>
      </c>
      <c r="O132" s="160">
        <f t="shared" ref="O132:O153" si="32">ROUND(E132*N132,2)</f>
        <v>0</v>
      </c>
      <c r="P132" s="160">
        <v>1.4E-2</v>
      </c>
      <c r="Q132" s="160">
        <f t="shared" ref="Q132:Q153" si="33">ROUND(E132*P132,2)</f>
        <v>0.28000000000000003</v>
      </c>
      <c r="R132" s="160"/>
      <c r="S132" s="160" t="s">
        <v>214</v>
      </c>
      <c r="T132" s="160" t="s">
        <v>233</v>
      </c>
      <c r="U132" s="160">
        <v>0.52</v>
      </c>
      <c r="V132" s="160">
        <f t="shared" ref="V132:V153" si="34">ROUND(E132*U132,2)</f>
        <v>10.4</v>
      </c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234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75">
        <v>98</v>
      </c>
      <c r="B133" s="176" t="s">
        <v>736</v>
      </c>
      <c r="C133" s="184" t="s">
        <v>737</v>
      </c>
      <c r="D133" s="177" t="s">
        <v>232</v>
      </c>
      <c r="E133" s="178">
        <v>30</v>
      </c>
      <c r="F133" s="179"/>
      <c r="G133" s="180">
        <f t="shared" si="28"/>
        <v>0</v>
      </c>
      <c r="H133" s="161"/>
      <c r="I133" s="160">
        <f t="shared" si="29"/>
        <v>0</v>
      </c>
      <c r="J133" s="161"/>
      <c r="K133" s="160">
        <f t="shared" si="30"/>
        <v>0</v>
      </c>
      <c r="L133" s="160">
        <v>21</v>
      </c>
      <c r="M133" s="160">
        <f t="shared" si="31"/>
        <v>0</v>
      </c>
      <c r="N133" s="160">
        <v>2.0000000000000002E-5</v>
      </c>
      <c r="O133" s="160">
        <f t="shared" si="32"/>
        <v>0</v>
      </c>
      <c r="P133" s="160">
        <v>3.9E-2</v>
      </c>
      <c r="Q133" s="160">
        <f t="shared" si="33"/>
        <v>1.17</v>
      </c>
      <c r="R133" s="160"/>
      <c r="S133" s="160" t="s">
        <v>214</v>
      </c>
      <c r="T133" s="160" t="s">
        <v>233</v>
      </c>
      <c r="U133" s="160">
        <v>0.70699999999999996</v>
      </c>
      <c r="V133" s="160">
        <f t="shared" si="34"/>
        <v>21.21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234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75">
        <v>99</v>
      </c>
      <c r="B134" s="176" t="s">
        <v>426</v>
      </c>
      <c r="C134" s="184" t="s">
        <v>427</v>
      </c>
      <c r="D134" s="177" t="s">
        <v>232</v>
      </c>
      <c r="E134" s="178">
        <v>4</v>
      </c>
      <c r="F134" s="179"/>
      <c r="G134" s="180">
        <f t="shared" si="28"/>
        <v>0</v>
      </c>
      <c r="H134" s="161"/>
      <c r="I134" s="160">
        <f t="shared" si="29"/>
        <v>0</v>
      </c>
      <c r="J134" s="161"/>
      <c r="K134" s="160">
        <f t="shared" si="30"/>
        <v>0</v>
      </c>
      <c r="L134" s="160">
        <v>21</v>
      </c>
      <c r="M134" s="160">
        <f t="shared" si="31"/>
        <v>0</v>
      </c>
      <c r="N134" s="160">
        <v>0</v>
      </c>
      <c r="O134" s="160">
        <f t="shared" si="32"/>
        <v>0</v>
      </c>
      <c r="P134" s="160">
        <v>0</v>
      </c>
      <c r="Q134" s="160">
        <f t="shared" si="33"/>
        <v>0</v>
      </c>
      <c r="R134" s="160"/>
      <c r="S134" s="160" t="s">
        <v>214</v>
      </c>
      <c r="T134" s="160" t="s">
        <v>233</v>
      </c>
      <c r="U134" s="160">
        <v>5.0999999999999997E-2</v>
      </c>
      <c r="V134" s="160">
        <f t="shared" si="34"/>
        <v>0.2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234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">
      <c r="A135" s="175">
        <v>100</v>
      </c>
      <c r="B135" s="176" t="s">
        <v>428</v>
      </c>
      <c r="C135" s="184" t="s">
        <v>429</v>
      </c>
      <c r="D135" s="177" t="s">
        <v>232</v>
      </c>
      <c r="E135" s="178">
        <v>8</v>
      </c>
      <c r="F135" s="179"/>
      <c r="G135" s="180">
        <f t="shared" si="28"/>
        <v>0</v>
      </c>
      <c r="H135" s="161"/>
      <c r="I135" s="160">
        <f t="shared" si="29"/>
        <v>0</v>
      </c>
      <c r="J135" s="161"/>
      <c r="K135" s="160">
        <f t="shared" si="30"/>
        <v>0</v>
      </c>
      <c r="L135" s="160">
        <v>21</v>
      </c>
      <c r="M135" s="160">
        <f t="shared" si="31"/>
        <v>0</v>
      </c>
      <c r="N135" s="160">
        <v>0</v>
      </c>
      <c r="O135" s="160">
        <f t="shared" si="32"/>
        <v>0</v>
      </c>
      <c r="P135" s="160">
        <v>0</v>
      </c>
      <c r="Q135" s="160">
        <f t="shared" si="33"/>
        <v>0</v>
      </c>
      <c r="R135" s="160"/>
      <c r="S135" s="160" t="s">
        <v>214</v>
      </c>
      <c r="T135" s="160" t="s">
        <v>233</v>
      </c>
      <c r="U135" s="160">
        <v>5.0999999999999997E-2</v>
      </c>
      <c r="V135" s="160">
        <f t="shared" si="34"/>
        <v>0.41</v>
      </c>
      <c r="W135" s="16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 t="s">
        <v>234</v>
      </c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 x14ac:dyDescent="0.2">
      <c r="A136" s="175">
        <v>101</v>
      </c>
      <c r="B136" s="176" t="s">
        <v>230</v>
      </c>
      <c r="C136" s="184" t="s">
        <v>231</v>
      </c>
      <c r="D136" s="177" t="s">
        <v>232</v>
      </c>
      <c r="E136" s="178">
        <v>2</v>
      </c>
      <c r="F136" s="179"/>
      <c r="G136" s="180">
        <f t="shared" si="28"/>
        <v>0</v>
      </c>
      <c r="H136" s="161"/>
      <c r="I136" s="160">
        <f t="shared" si="29"/>
        <v>0</v>
      </c>
      <c r="J136" s="161"/>
      <c r="K136" s="160">
        <f t="shared" si="30"/>
        <v>0</v>
      </c>
      <c r="L136" s="160">
        <v>21</v>
      </c>
      <c r="M136" s="160">
        <f t="shared" si="31"/>
        <v>0</v>
      </c>
      <c r="N136" s="160">
        <v>0</v>
      </c>
      <c r="O136" s="160">
        <f t="shared" si="32"/>
        <v>0</v>
      </c>
      <c r="P136" s="160">
        <v>0</v>
      </c>
      <c r="Q136" s="160">
        <f t="shared" si="33"/>
        <v>0</v>
      </c>
      <c r="R136" s="160"/>
      <c r="S136" s="160" t="s">
        <v>214</v>
      </c>
      <c r="T136" s="160" t="s">
        <v>233</v>
      </c>
      <c r="U136" s="160">
        <v>0.16500000000000001</v>
      </c>
      <c r="V136" s="160">
        <f t="shared" si="34"/>
        <v>0.33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234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75">
        <v>102</v>
      </c>
      <c r="B137" s="176" t="s">
        <v>432</v>
      </c>
      <c r="C137" s="184" t="s">
        <v>433</v>
      </c>
      <c r="D137" s="177" t="s">
        <v>232</v>
      </c>
      <c r="E137" s="178">
        <v>1</v>
      </c>
      <c r="F137" s="179"/>
      <c r="G137" s="180">
        <f t="shared" si="28"/>
        <v>0</v>
      </c>
      <c r="H137" s="161"/>
      <c r="I137" s="160">
        <f t="shared" si="29"/>
        <v>0</v>
      </c>
      <c r="J137" s="161"/>
      <c r="K137" s="160">
        <f t="shared" si="30"/>
        <v>0</v>
      </c>
      <c r="L137" s="160">
        <v>21</v>
      </c>
      <c r="M137" s="160">
        <f t="shared" si="31"/>
        <v>0</v>
      </c>
      <c r="N137" s="160">
        <v>0</v>
      </c>
      <c r="O137" s="160">
        <f t="shared" si="32"/>
        <v>0</v>
      </c>
      <c r="P137" s="160">
        <v>0</v>
      </c>
      <c r="Q137" s="160">
        <f t="shared" si="33"/>
        <v>0</v>
      </c>
      <c r="R137" s="160"/>
      <c r="S137" s="160" t="s">
        <v>214</v>
      </c>
      <c r="T137" s="160" t="s">
        <v>233</v>
      </c>
      <c r="U137" s="160">
        <v>0.22700000000000001</v>
      </c>
      <c r="V137" s="160">
        <f t="shared" si="34"/>
        <v>0.23</v>
      </c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234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75">
        <v>103</v>
      </c>
      <c r="B138" s="176" t="s">
        <v>738</v>
      </c>
      <c r="C138" s="184" t="s">
        <v>739</v>
      </c>
      <c r="D138" s="177" t="s">
        <v>232</v>
      </c>
      <c r="E138" s="178">
        <v>4</v>
      </c>
      <c r="F138" s="179"/>
      <c r="G138" s="180">
        <f t="shared" si="28"/>
        <v>0</v>
      </c>
      <c r="H138" s="161"/>
      <c r="I138" s="160">
        <f t="shared" si="29"/>
        <v>0</v>
      </c>
      <c r="J138" s="161"/>
      <c r="K138" s="160">
        <f t="shared" si="30"/>
        <v>0</v>
      </c>
      <c r="L138" s="160">
        <v>21</v>
      </c>
      <c r="M138" s="160">
        <f t="shared" si="31"/>
        <v>0</v>
      </c>
      <c r="N138" s="160">
        <v>0</v>
      </c>
      <c r="O138" s="160">
        <f t="shared" si="32"/>
        <v>0</v>
      </c>
      <c r="P138" s="160">
        <v>0</v>
      </c>
      <c r="Q138" s="160">
        <f t="shared" si="33"/>
        <v>0</v>
      </c>
      <c r="R138" s="160"/>
      <c r="S138" s="160" t="s">
        <v>214</v>
      </c>
      <c r="T138" s="160" t="s">
        <v>215</v>
      </c>
      <c r="U138" s="160">
        <v>0.26800000000000002</v>
      </c>
      <c r="V138" s="160">
        <f t="shared" si="34"/>
        <v>1.07</v>
      </c>
      <c r="W138" s="16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234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75">
        <v>104</v>
      </c>
      <c r="B139" s="176" t="s">
        <v>740</v>
      </c>
      <c r="C139" s="184" t="s">
        <v>741</v>
      </c>
      <c r="D139" s="177" t="s">
        <v>232</v>
      </c>
      <c r="E139" s="178">
        <v>1</v>
      </c>
      <c r="F139" s="179"/>
      <c r="G139" s="180">
        <f t="shared" si="28"/>
        <v>0</v>
      </c>
      <c r="H139" s="161"/>
      <c r="I139" s="160">
        <f t="shared" si="29"/>
        <v>0</v>
      </c>
      <c r="J139" s="161"/>
      <c r="K139" s="160">
        <f t="shared" si="30"/>
        <v>0</v>
      </c>
      <c r="L139" s="160">
        <v>21</v>
      </c>
      <c r="M139" s="160">
        <f t="shared" si="31"/>
        <v>0</v>
      </c>
      <c r="N139" s="160">
        <v>0</v>
      </c>
      <c r="O139" s="160">
        <f t="shared" si="32"/>
        <v>0</v>
      </c>
      <c r="P139" s="160">
        <v>0</v>
      </c>
      <c r="Q139" s="160">
        <f t="shared" si="33"/>
        <v>0</v>
      </c>
      <c r="R139" s="160"/>
      <c r="S139" s="160" t="s">
        <v>214</v>
      </c>
      <c r="T139" s="160" t="s">
        <v>233</v>
      </c>
      <c r="U139" s="160">
        <v>0.35</v>
      </c>
      <c r="V139" s="160">
        <f t="shared" si="34"/>
        <v>0.35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234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75">
        <v>105</v>
      </c>
      <c r="B140" s="176" t="s">
        <v>742</v>
      </c>
      <c r="C140" s="184" t="s">
        <v>743</v>
      </c>
      <c r="D140" s="177" t="s">
        <v>232</v>
      </c>
      <c r="E140" s="178">
        <v>9</v>
      </c>
      <c r="F140" s="179"/>
      <c r="G140" s="180">
        <f t="shared" si="28"/>
        <v>0</v>
      </c>
      <c r="H140" s="161"/>
      <c r="I140" s="160">
        <f t="shared" si="29"/>
        <v>0</v>
      </c>
      <c r="J140" s="161"/>
      <c r="K140" s="160">
        <f t="shared" si="30"/>
        <v>0</v>
      </c>
      <c r="L140" s="160">
        <v>21</v>
      </c>
      <c r="M140" s="160">
        <f t="shared" si="31"/>
        <v>0</v>
      </c>
      <c r="N140" s="160">
        <v>0</v>
      </c>
      <c r="O140" s="160">
        <f t="shared" si="32"/>
        <v>0</v>
      </c>
      <c r="P140" s="160">
        <v>0</v>
      </c>
      <c r="Q140" s="160">
        <f t="shared" si="33"/>
        <v>0</v>
      </c>
      <c r="R140" s="160"/>
      <c r="S140" s="160" t="s">
        <v>214</v>
      </c>
      <c r="T140" s="160" t="s">
        <v>233</v>
      </c>
      <c r="U140" s="160">
        <v>0.42199999999999999</v>
      </c>
      <c r="V140" s="160">
        <f t="shared" si="34"/>
        <v>3.8</v>
      </c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234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75">
        <v>106</v>
      </c>
      <c r="B141" s="176" t="s">
        <v>744</v>
      </c>
      <c r="C141" s="184" t="s">
        <v>745</v>
      </c>
      <c r="D141" s="177" t="s">
        <v>232</v>
      </c>
      <c r="E141" s="178">
        <v>1</v>
      </c>
      <c r="F141" s="179"/>
      <c r="G141" s="180">
        <f t="shared" si="28"/>
        <v>0</v>
      </c>
      <c r="H141" s="161"/>
      <c r="I141" s="160">
        <f t="shared" si="29"/>
        <v>0</v>
      </c>
      <c r="J141" s="161"/>
      <c r="K141" s="160">
        <f t="shared" si="30"/>
        <v>0</v>
      </c>
      <c r="L141" s="160">
        <v>21</v>
      </c>
      <c r="M141" s="160">
        <f t="shared" si="31"/>
        <v>0</v>
      </c>
      <c r="N141" s="160">
        <v>0</v>
      </c>
      <c r="O141" s="160">
        <f t="shared" si="32"/>
        <v>0</v>
      </c>
      <c r="P141" s="160">
        <v>0</v>
      </c>
      <c r="Q141" s="160">
        <f t="shared" si="33"/>
        <v>0</v>
      </c>
      <c r="R141" s="160"/>
      <c r="S141" s="160" t="s">
        <v>214</v>
      </c>
      <c r="T141" s="160" t="s">
        <v>215</v>
      </c>
      <c r="U141" s="160">
        <v>0.28799999999999998</v>
      </c>
      <c r="V141" s="160">
        <f t="shared" si="34"/>
        <v>0.28999999999999998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234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75">
        <v>107</v>
      </c>
      <c r="B142" s="176" t="s">
        <v>746</v>
      </c>
      <c r="C142" s="184" t="s">
        <v>747</v>
      </c>
      <c r="D142" s="177" t="s">
        <v>232</v>
      </c>
      <c r="E142" s="178">
        <v>5</v>
      </c>
      <c r="F142" s="179"/>
      <c r="G142" s="180">
        <f t="shared" si="28"/>
        <v>0</v>
      </c>
      <c r="H142" s="161"/>
      <c r="I142" s="160">
        <f t="shared" si="29"/>
        <v>0</v>
      </c>
      <c r="J142" s="161"/>
      <c r="K142" s="160">
        <f t="shared" si="30"/>
        <v>0</v>
      </c>
      <c r="L142" s="160">
        <v>21</v>
      </c>
      <c r="M142" s="160">
        <f t="shared" si="31"/>
        <v>0</v>
      </c>
      <c r="N142" s="160">
        <v>6.7000000000000002E-4</v>
      </c>
      <c r="O142" s="160">
        <f t="shared" si="32"/>
        <v>0</v>
      </c>
      <c r="P142" s="160">
        <v>0</v>
      </c>
      <c r="Q142" s="160">
        <f t="shared" si="33"/>
        <v>0</v>
      </c>
      <c r="R142" s="160"/>
      <c r="S142" s="160" t="s">
        <v>214</v>
      </c>
      <c r="T142" s="160" t="s">
        <v>233</v>
      </c>
      <c r="U142" s="160">
        <v>0.38100000000000001</v>
      </c>
      <c r="V142" s="160">
        <f t="shared" si="34"/>
        <v>1.91</v>
      </c>
      <c r="W142" s="16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 t="s">
        <v>234</v>
      </c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ht="22.5" outlineLevel="1" x14ac:dyDescent="0.2">
      <c r="A143" s="175">
        <v>108</v>
      </c>
      <c r="B143" s="176" t="s">
        <v>436</v>
      </c>
      <c r="C143" s="184" t="s">
        <v>748</v>
      </c>
      <c r="D143" s="177" t="s">
        <v>232</v>
      </c>
      <c r="E143" s="178">
        <v>5</v>
      </c>
      <c r="F143" s="179"/>
      <c r="G143" s="180">
        <f t="shared" si="28"/>
        <v>0</v>
      </c>
      <c r="H143" s="161"/>
      <c r="I143" s="160">
        <f t="shared" si="29"/>
        <v>0</v>
      </c>
      <c r="J143" s="161"/>
      <c r="K143" s="160">
        <f t="shared" si="30"/>
        <v>0</v>
      </c>
      <c r="L143" s="160">
        <v>21</v>
      </c>
      <c r="M143" s="160">
        <f t="shared" si="31"/>
        <v>0</v>
      </c>
      <c r="N143" s="160">
        <v>2.5699999999999998E-3</v>
      </c>
      <c r="O143" s="160">
        <f t="shared" si="32"/>
        <v>0.01</v>
      </c>
      <c r="P143" s="160">
        <v>0</v>
      </c>
      <c r="Q143" s="160">
        <f t="shared" si="33"/>
        <v>0</v>
      </c>
      <c r="R143" s="160"/>
      <c r="S143" s="160" t="s">
        <v>221</v>
      </c>
      <c r="T143" s="160" t="s">
        <v>233</v>
      </c>
      <c r="U143" s="160">
        <v>0.433</v>
      </c>
      <c r="V143" s="160">
        <f t="shared" si="34"/>
        <v>2.17</v>
      </c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234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ht="22.5" outlineLevel="1" x14ac:dyDescent="0.2">
      <c r="A144" s="175">
        <v>109</v>
      </c>
      <c r="B144" s="176" t="s">
        <v>438</v>
      </c>
      <c r="C144" s="184" t="s">
        <v>439</v>
      </c>
      <c r="D144" s="177" t="s">
        <v>232</v>
      </c>
      <c r="E144" s="178">
        <v>4</v>
      </c>
      <c r="F144" s="179"/>
      <c r="G144" s="180">
        <f t="shared" si="28"/>
        <v>0</v>
      </c>
      <c r="H144" s="161"/>
      <c r="I144" s="160">
        <f t="shared" si="29"/>
        <v>0</v>
      </c>
      <c r="J144" s="161"/>
      <c r="K144" s="160">
        <f t="shared" si="30"/>
        <v>0</v>
      </c>
      <c r="L144" s="160">
        <v>21</v>
      </c>
      <c r="M144" s="160">
        <f t="shared" si="31"/>
        <v>0</v>
      </c>
      <c r="N144" s="160">
        <v>6.9999999999999994E-5</v>
      </c>
      <c r="O144" s="160">
        <f t="shared" si="32"/>
        <v>0</v>
      </c>
      <c r="P144" s="160">
        <v>0</v>
      </c>
      <c r="Q144" s="160">
        <f t="shared" si="33"/>
        <v>0</v>
      </c>
      <c r="R144" s="160"/>
      <c r="S144" s="160" t="s">
        <v>221</v>
      </c>
      <c r="T144" s="160" t="s">
        <v>298</v>
      </c>
      <c r="U144" s="160">
        <v>0</v>
      </c>
      <c r="V144" s="160">
        <f t="shared" si="34"/>
        <v>0</v>
      </c>
      <c r="W144" s="16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 t="s">
        <v>248</v>
      </c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">
      <c r="A145" s="175">
        <v>110</v>
      </c>
      <c r="B145" s="176" t="s">
        <v>749</v>
      </c>
      <c r="C145" s="184" t="s">
        <v>750</v>
      </c>
      <c r="D145" s="177" t="s">
        <v>232</v>
      </c>
      <c r="E145" s="178">
        <v>4</v>
      </c>
      <c r="F145" s="179"/>
      <c r="G145" s="180">
        <f t="shared" si="28"/>
        <v>0</v>
      </c>
      <c r="H145" s="161"/>
      <c r="I145" s="160">
        <f t="shared" si="29"/>
        <v>0</v>
      </c>
      <c r="J145" s="161"/>
      <c r="K145" s="160">
        <f t="shared" si="30"/>
        <v>0</v>
      </c>
      <c r="L145" s="160">
        <v>21</v>
      </c>
      <c r="M145" s="160">
        <f t="shared" si="31"/>
        <v>0</v>
      </c>
      <c r="N145" s="160">
        <v>6.8000000000000005E-4</v>
      </c>
      <c r="O145" s="160">
        <f t="shared" si="32"/>
        <v>0</v>
      </c>
      <c r="P145" s="160">
        <v>0</v>
      </c>
      <c r="Q145" s="160">
        <f t="shared" si="33"/>
        <v>0</v>
      </c>
      <c r="R145" s="160"/>
      <c r="S145" s="160" t="s">
        <v>221</v>
      </c>
      <c r="T145" s="160" t="s">
        <v>298</v>
      </c>
      <c r="U145" s="160">
        <v>0</v>
      </c>
      <c r="V145" s="160">
        <f t="shared" si="34"/>
        <v>0</v>
      </c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248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75">
        <v>111</v>
      </c>
      <c r="B146" s="176" t="s">
        <v>751</v>
      </c>
      <c r="C146" s="184" t="s">
        <v>752</v>
      </c>
      <c r="D146" s="177" t="s">
        <v>232</v>
      </c>
      <c r="E146" s="178">
        <v>6</v>
      </c>
      <c r="F146" s="179"/>
      <c r="G146" s="180">
        <f t="shared" si="28"/>
        <v>0</v>
      </c>
      <c r="H146" s="161"/>
      <c r="I146" s="160">
        <f t="shared" si="29"/>
        <v>0</v>
      </c>
      <c r="J146" s="161"/>
      <c r="K146" s="160">
        <f t="shared" si="30"/>
        <v>0</v>
      </c>
      <c r="L146" s="160">
        <v>21</v>
      </c>
      <c r="M146" s="160">
        <f t="shared" si="31"/>
        <v>0</v>
      </c>
      <c r="N146" s="160">
        <v>1.6299999999999999E-3</v>
      </c>
      <c r="O146" s="160">
        <f t="shared" si="32"/>
        <v>0.01</v>
      </c>
      <c r="P146" s="160">
        <v>0</v>
      </c>
      <c r="Q146" s="160">
        <f t="shared" si="33"/>
        <v>0</v>
      </c>
      <c r="R146" s="160"/>
      <c r="S146" s="160" t="s">
        <v>221</v>
      </c>
      <c r="T146" s="160" t="s">
        <v>298</v>
      </c>
      <c r="U146" s="160">
        <v>0</v>
      </c>
      <c r="V146" s="160">
        <f t="shared" si="34"/>
        <v>0</v>
      </c>
      <c r="W146" s="16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248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75">
        <v>112</v>
      </c>
      <c r="B147" s="176" t="s">
        <v>346</v>
      </c>
      <c r="C147" s="184" t="s">
        <v>347</v>
      </c>
      <c r="D147" s="177" t="s">
        <v>232</v>
      </c>
      <c r="E147" s="178">
        <v>8</v>
      </c>
      <c r="F147" s="179"/>
      <c r="G147" s="180">
        <f t="shared" si="28"/>
        <v>0</v>
      </c>
      <c r="H147" s="161"/>
      <c r="I147" s="160">
        <f t="shared" si="29"/>
        <v>0</v>
      </c>
      <c r="J147" s="161"/>
      <c r="K147" s="160">
        <f t="shared" si="30"/>
        <v>0</v>
      </c>
      <c r="L147" s="160">
        <v>21</v>
      </c>
      <c r="M147" s="160">
        <f t="shared" si="31"/>
        <v>0</v>
      </c>
      <c r="N147" s="160">
        <v>1.9000000000000001E-4</v>
      </c>
      <c r="O147" s="160">
        <f t="shared" si="32"/>
        <v>0</v>
      </c>
      <c r="P147" s="160">
        <v>0</v>
      </c>
      <c r="Q147" s="160">
        <f t="shared" si="33"/>
        <v>0</v>
      </c>
      <c r="R147" s="160"/>
      <c r="S147" s="160" t="s">
        <v>221</v>
      </c>
      <c r="T147" s="160" t="s">
        <v>298</v>
      </c>
      <c r="U147" s="160">
        <v>0</v>
      </c>
      <c r="V147" s="160">
        <f t="shared" si="34"/>
        <v>0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248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75">
        <v>113</v>
      </c>
      <c r="B148" s="176" t="s">
        <v>753</v>
      </c>
      <c r="C148" s="184" t="s">
        <v>754</v>
      </c>
      <c r="D148" s="177" t="s">
        <v>232</v>
      </c>
      <c r="E148" s="178">
        <v>1</v>
      </c>
      <c r="F148" s="179"/>
      <c r="G148" s="180">
        <f t="shared" si="28"/>
        <v>0</v>
      </c>
      <c r="H148" s="161"/>
      <c r="I148" s="160">
        <f t="shared" si="29"/>
        <v>0</v>
      </c>
      <c r="J148" s="161"/>
      <c r="K148" s="160">
        <f t="shared" si="30"/>
        <v>0</v>
      </c>
      <c r="L148" s="160">
        <v>21</v>
      </c>
      <c r="M148" s="160">
        <f t="shared" si="31"/>
        <v>0</v>
      </c>
      <c r="N148" s="160">
        <v>7.6999999999999996E-4</v>
      </c>
      <c r="O148" s="160">
        <f t="shared" si="32"/>
        <v>0</v>
      </c>
      <c r="P148" s="160">
        <v>0</v>
      </c>
      <c r="Q148" s="160">
        <f t="shared" si="33"/>
        <v>0</v>
      </c>
      <c r="R148" s="160"/>
      <c r="S148" s="160" t="s">
        <v>221</v>
      </c>
      <c r="T148" s="160" t="s">
        <v>298</v>
      </c>
      <c r="U148" s="160">
        <v>0</v>
      </c>
      <c r="V148" s="160">
        <f t="shared" si="34"/>
        <v>0</v>
      </c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248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75">
        <v>114</v>
      </c>
      <c r="B149" s="176" t="s">
        <v>755</v>
      </c>
      <c r="C149" s="184" t="s">
        <v>756</v>
      </c>
      <c r="D149" s="177" t="s">
        <v>232</v>
      </c>
      <c r="E149" s="178">
        <v>2</v>
      </c>
      <c r="F149" s="179"/>
      <c r="G149" s="180">
        <f t="shared" si="28"/>
        <v>0</v>
      </c>
      <c r="H149" s="161"/>
      <c r="I149" s="160">
        <f t="shared" si="29"/>
        <v>0</v>
      </c>
      <c r="J149" s="161"/>
      <c r="K149" s="160">
        <f t="shared" si="30"/>
        <v>0</v>
      </c>
      <c r="L149" s="160">
        <v>21</v>
      </c>
      <c r="M149" s="160">
        <f t="shared" si="31"/>
        <v>0</v>
      </c>
      <c r="N149" s="160">
        <v>1.42E-3</v>
      </c>
      <c r="O149" s="160">
        <f t="shared" si="32"/>
        <v>0</v>
      </c>
      <c r="P149" s="160">
        <v>0</v>
      </c>
      <c r="Q149" s="160">
        <f t="shared" si="33"/>
        <v>0</v>
      </c>
      <c r="R149" s="160"/>
      <c r="S149" s="160" t="s">
        <v>221</v>
      </c>
      <c r="T149" s="160" t="s">
        <v>298</v>
      </c>
      <c r="U149" s="160">
        <v>0</v>
      </c>
      <c r="V149" s="160">
        <f t="shared" si="34"/>
        <v>0</v>
      </c>
      <c r="W149" s="16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248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ht="22.5" outlineLevel="1" x14ac:dyDescent="0.2">
      <c r="A150" s="175">
        <v>115</v>
      </c>
      <c r="B150" s="176" t="s">
        <v>757</v>
      </c>
      <c r="C150" s="184" t="s">
        <v>758</v>
      </c>
      <c r="D150" s="177" t="s">
        <v>277</v>
      </c>
      <c r="E150" s="178">
        <v>1</v>
      </c>
      <c r="F150" s="179"/>
      <c r="G150" s="180">
        <f t="shared" si="28"/>
        <v>0</v>
      </c>
      <c r="H150" s="161"/>
      <c r="I150" s="160">
        <f t="shared" si="29"/>
        <v>0</v>
      </c>
      <c r="J150" s="161"/>
      <c r="K150" s="160">
        <f t="shared" si="30"/>
        <v>0</v>
      </c>
      <c r="L150" s="160">
        <v>21</v>
      </c>
      <c r="M150" s="160">
        <f t="shared" si="31"/>
        <v>0</v>
      </c>
      <c r="N150" s="160">
        <v>1.6999999999999999E-3</v>
      </c>
      <c r="O150" s="160">
        <f t="shared" si="32"/>
        <v>0</v>
      </c>
      <c r="P150" s="160">
        <v>0</v>
      </c>
      <c r="Q150" s="160">
        <f t="shared" si="33"/>
        <v>0</v>
      </c>
      <c r="R150" s="160"/>
      <c r="S150" s="160" t="s">
        <v>221</v>
      </c>
      <c r="T150" s="160" t="s">
        <v>215</v>
      </c>
      <c r="U150" s="160">
        <v>0</v>
      </c>
      <c r="V150" s="160">
        <f t="shared" si="34"/>
        <v>0</v>
      </c>
      <c r="W150" s="16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 t="s">
        <v>248</v>
      </c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ht="22.5" outlineLevel="1" x14ac:dyDescent="0.2">
      <c r="A151" s="175">
        <v>116</v>
      </c>
      <c r="B151" s="176" t="s">
        <v>759</v>
      </c>
      <c r="C151" s="184" t="s">
        <v>760</v>
      </c>
      <c r="D151" s="177" t="s">
        <v>314</v>
      </c>
      <c r="E151" s="178">
        <v>1</v>
      </c>
      <c r="F151" s="179"/>
      <c r="G151" s="180">
        <f t="shared" si="28"/>
        <v>0</v>
      </c>
      <c r="H151" s="161"/>
      <c r="I151" s="160">
        <f t="shared" si="29"/>
        <v>0</v>
      </c>
      <c r="J151" s="161"/>
      <c r="K151" s="160">
        <f t="shared" si="30"/>
        <v>0</v>
      </c>
      <c r="L151" s="160">
        <v>21</v>
      </c>
      <c r="M151" s="160">
        <f t="shared" si="31"/>
        <v>0</v>
      </c>
      <c r="N151" s="160">
        <v>1.1000000000000001E-3</v>
      </c>
      <c r="O151" s="160">
        <f t="shared" si="32"/>
        <v>0</v>
      </c>
      <c r="P151" s="160">
        <v>0</v>
      </c>
      <c r="Q151" s="160">
        <f t="shared" si="33"/>
        <v>0</v>
      </c>
      <c r="R151" s="160"/>
      <c r="S151" s="160" t="s">
        <v>221</v>
      </c>
      <c r="T151" s="160" t="s">
        <v>233</v>
      </c>
      <c r="U151" s="160">
        <v>0</v>
      </c>
      <c r="V151" s="160">
        <f t="shared" si="34"/>
        <v>0</v>
      </c>
      <c r="W151" s="16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248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">
      <c r="A152" s="175">
        <v>117</v>
      </c>
      <c r="B152" s="176" t="s">
        <v>444</v>
      </c>
      <c r="C152" s="184" t="s">
        <v>445</v>
      </c>
      <c r="D152" s="177" t="s">
        <v>255</v>
      </c>
      <c r="E152" s="178">
        <v>3.7909999999999999E-2</v>
      </c>
      <c r="F152" s="179"/>
      <c r="G152" s="180">
        <f t="shared" si="28"/>
        <v>0</v>
      </c>
      <c r="H152" s="161"/>
      <c r="I152" s="160">
        <f t="shared" si="29"/>
        <v>0</v>
      </c>
      <c r="J152" s="161"/>
      <c r="K152" s="160">
        <f t="shared" si="30"/>
        <v>0</v>
      </c>
      <c r="L152" s="160">
        <v>21</v>
      </c>
      <c r="M152" s="160">
        <f t="shared" si="31"/>
        <v>0</v>
      </c>
      <c r="N152" s="160">
        <v>0</v>
      </c>
      <c r="O152" s="160">
        <f t="shared" si="32"/>
        <v>0</v>
      </c>
      <c r="P152" s="160">
        <v>0</v>
      </c>
      <c r="Q152" s="160">
        <f t="shared" si="33"/>
        <v>0</v>
      </c>
      <c r="R152" s="160"/>
      <c r="S152" s="160" t="s">
        <v>214</v>
      </c>
      <c r="T152" s="160" t="s">
        <v>233</v>
      </c>
      <c r="U152" s="160">
        <v>2.5750000000000002</v>
      </c>
      <c r="V152" s="160">
        <f t="shared" si="34"/>
        <v>0.1</v>
      </c>
      <c r="W152" s="16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256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75">
        <v>118</v>
      </c>
      <c r="B153" s="176" t="s">
        <v>446</v>
      </c>
      <c r="C153" s="184" t="s">
        <v>447</v>
      </c>
      <c r="D153" s="177" t="s">
        <v>255</v>
      </c>
      <c r="E153" s="178">
        <v>3.7909999999999999E-2</v>
      </c>
      <c r="F153" s="179"/>
      <c r="G153" s="180">
        <f t="shared" si="28"/>
        <v>0</v>
      </c>
      <c r="H153" s="161"/>
      <c r="I153" s="160">
        <f t="shared" si="29"/>
        <v>0</v>
      </c>
      <c r="J153" s="161"/>
      <c r="K153" s="160">
        <f t="shared" si="30"/>
        <v>0</v>
      </c>
      <c r="L153" s="160">
        <v>21</v>
      </c>
      <c r="M153" s="160">
        <f t="shared" si="31"/>
        <v>0</v>
      </c>
      <c r="N153" s="160">
        <v>0</v>
      </c>
      <c r="O153" s="160">
        <f t="shared" si="32"/>
        <v>0</v>
      </c>
      <c r="P153" s="160">
        <v>0</v>
      </c>
      <c r="Q153" s="160">
        <f t="shared" si="33"/>
        <v>0</v>
      </c>
      <c r="R153" s="160"/>
      <c r="S153" s="160" t="s">
        <v>214</v>
      </c>
      <c r="T153" s="160" t="s">
        <v>233</v>
      </c>
      <c r="U153" s="160">
        <v>1.355</v>
      </c>
      <c r="V153" s="160">
        <f t="shared" si="34"/>
        <v>0.05</v>
      </c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256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x14ac:dyDescent="0.2">
      <c r="A154" s="163" t="s">
        <v>209</v>
      </c>
      <c r="B154" s="164" t="s">
        <v>151</v>
      </c>
      <c r="C154" s="182" t="s">
        <v>152</v>
      </c>
      <c r="D154" s="165"/>
      <c r="E154" s="166"/>
      <c r="F154" s="167"/>
      <c r="G154" s="168">
        <f>SUMIF(AG155:AG156,"&lt;&gt;NOR",G155:G156)</f>
        <v>0</v>
      </c>
      <c r="H154" s="162"/>
      <c r="I154" s="162">
        <f>SUM(I155:I156)</f>
        <v>0</v>
      </c>
      <c r="J154" s="162"/>
      <c r="K154" s="162">
        <f>SUM(K155:K156)</f>
        <v>0</v>
      </c>
      <c r="L154" s="162"/>
      <c r="M154" s="162">
        <f>SUM(M155:M156)</f>
        <v>0</v>
      </c>
      <c r="N154" s="162"/>
      <c r="O154" s="162">
        <f>SUM(O155:O156)</f>
        <v>0.02</v>
      </c>
      <c r="P154" s="162"/>
      <c r="Q154" s="162">
        <f>SUM(Q155:Q156)</f>
        <v>0</v>
      </c>
      <c r="R154" s="162"/>
      <c r="S154" s="162"/>
      <c r="T154" s="162"/>
      <c r="U154" s="162"/>
      <c r="V154" s="162">
        <f>SUM(V155:V156)</f>
        <v>0.64</v>
      </c>
      <c r="W154" s="162"/>
      <c r="AG154" t="s">
        <v>210</v>
      </c>
    </row>
    <row r="155" spans="1:60" outlineLevel="1" x14ac:dyDescent="0.2">
      <c r="A155" s="175">
        <v>119</v>
      </c>
      <c r="B155" s="176" t="s">
        <v>761</v>
      </c>
      <c r="C155" s="184" t="s">
        <v>762</v>
      </c>
      <c r="D155" s="177" t="s">
        <v>277</v>
      </c>
      <c r="E155" s="178">
        <v>2</v>
      </c>
      <c r="F155" s="179"/>
      <c r="G155" s="180">
        <f>ROUND(E155*F155,2)</f>
        <v>0</v>
      </c>
      <c r="H155" s="161"/>
      <c r="I155" s="160">
        <f>ROUND(E155*H155,2)</f>
        <v>0</v>
      </c>
      <c r="J155" s="161"/>
      <c r="K155" s="160">
        <f>ROUND(E155*J155,2)</f>
        <v>0</v>
      </c>
      <c r="L155" s="160">
        <v>21</v>
      </c>
      <c r="M155" s="160">
        <f>G155*(1+L155/100)</f>
        <v>0</v>
      </c>
      <c r="N155" s="160">
        <v>0.01</v>
      </c>
      <c r="O155" s="160">
        <f>ROUND(E155*N155,2)</f>
        <v>0.02</v>
      </c>
      <c r="P155" s="160">
        <v>0</v>
      </c>
      <c r="Q155" s="160">
        <f>ROUND(E155*P155,2)</f>
        <v>0</v>
      </c>
      <c r="R155" s="160"/>
      <c r="S155" s="160" t="s">
        <v>221</v>
      </c>
      <c r="T155" s="160" t="s">
        <v>215</v>
      </c>
      <c r="U155" s="160">
        <v>0.27139999999999997</v>
      </c>
      <c r="V155" s="160">
        <f>ROUND(E155*U155,2)</f>
        <v>0.54</v>
      </c>
      <c r="W155" s="16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 t="s">
        <v>234</v>
      </c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">
      <c r="A156" s="175">
        <v>120</v>
      </c>
      <c r="B156" s="176" t="s">
        <v>763</v>
      </c>
      <c r="C156" s="184" t="s">
        <v>764</v>
      </c>
      <c r="D156" s="177" t="s">
        <v>255</v>
      </c>
      <c r="E156" s="178">
        <v>0.02</v>
      </c>
      <c r="F156" s="179"/>
      <c r="G156" s="180">
        <f>ROUND(E156*F156,2)</f>
        <v>0</v>
      </c>
      <c r="H156" s="161"/>
      <c r="I156" s="160">
        <f>ROUND(E156*H156,2)</f>
        <v>0</v>
      </c>
      <c r="J156" s="161"/>
      <c r="K156" s="160">
        <f>ROUND(E156*J156,2)</f>
        <v>0</v>
      </c>
      <c r="L156" s="160">
        <v>21</v>
      </c>
      <c r="M156" s="160">
        <f>G156*(1+L156/100)</f>
        <v>0</v>
      </c>
      <c r="N156" s="160">
        <v>0</v>
      </c>
      <c r="O156" s="160">
        <f>ROUND(E156*N156,2)</f>
        <v>0</v>
      </c>
      <c r="P156" s="160">
        <v>0</v>
      </c>
      <c r="Q156" s="160">
        <f>ROUND(E156*P156,2)</f>
        <v>0</v>
      </c>
      <c r="R156" s="160"/>
      <c r="S156" s="160" t="s">
        <v>214</v>
      </c>
      <c r="T156" s="160" t="s">
        <v>233</v>
      </c>
      <c r="U156" s="160">
        <v>4.82</v>
      </c>
      <c r="V156" s="160">
        <f>ROUND(E156*U156,2)</f>
        <v>0.1</v>
      </c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256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x14ac:dyDescent="0.2">
      <c r="A157" s="163" t="s">
        <v>209</v>
      </c>
      <c r="B157" s="164" t="s">
        <v>153</v>
      </c>
      <c r="C157" s="182" t="s">
        <v>154</v>
      </c>
      <c r="D157" s="165"/>
      <c r="E157" s="166"/>
      <c r="F157" s="167"/>
      <c r="G157" s="168">
        <f>SUMIF(AG158:AG160,"&lt;&gt;NOR",G158:G160)</f>
        <v>0</v>
      </c>
      <c r="H157" s="162"/>
      <c r="I157" s="162">
        <f>SUM(I158:I160)</f>
        <v>0</v>
      </c>
      <c r="J157" s="162"/>
      <c r="K157" s="162">
        <f>SUM(K158:K160)</f>
        <v>0</v>
      </c>
      <c r="L157" s="162"/>
      <c r="M157" s="162">
        <f>SUM(M158:M160)</f>
        <v>0</v>
      </c>
      <c r="N157" s="162"/>
      <c r="O157" s="162">
        <f>SUM(O158:O160)</f>
        <v>0.12</v>
      </c>
      <c r="P157" s="162"/>
      <c r="Q157" s="162">
        <f>SUM(Q158:Q160)</f>
        <v>2</v>
      </c>
      <c r="R157" s="162"/>
      <c r="S157" s="162"/>
      <c r="T157" s="162"/>
      <c r="U157" s="162"/>
      <c r="V157" s="162">
        <f>SUM(V158:V160)</f>
        <v>98.699999999999989</v>
      </c>
      <c r="W157" s="162"/>
      <c r="AG157" t="s">
        <v>210</v>
      </c>
    </row>
    <row r="158" spans="1:60" outlineLevel="1" x14ac:dyDescent="0.2">
      <c r="A158" s="175">
        <v>121</v>
      </c>
      <c r="B158" s="176" t="s">
        <v>448</v>
      </c>
      <c r="C158" s="184" t="s">
        <v>449</v>
      </c>
      <c r="D158" s="177" t="s">
        <v>450</v>
      </c>
      <c r="E158" s="178">
        <v>80</v>
      </c>
      <c r="F158" s="179"/>
      <c r="G158" s="180">
        <f>ROUND(E158*F158,2)</f>
        <v>0</v>
      </c>
      <c r="H158" s="161"/>
      <c r="I158" s="160">
        <f>ROUND(E158*H158,2)</f>
        <v>0</v>
      </c>
      <c r="J158" s="161"/>
      <c r="K158" s="160">
        <f>ROUND(E158*J158,2)</f>
        <v>0</v>
      </c>
      <c r="L158" s="160">
        <v>21</v>
      </c>
      <c r="M158" s="160">
        <f>G158*(1+L158/100)</f>
        <v>0</v>
      </c>
      <c r="N158" s="160">
        <v>6.0000000000000002E-5</v>
      </c>
      <c r="O158" s="160">
        <f>ROUND(E158*N158,2)</f>
        <v>0</v>
      </c>
      <c r="P158" s="160">
        <v>0</v>
      </c>
      <c r="Q158" s="160">
        <f>ROUND(E158*P158,2)</f>
        <v>0</v>
      </c>
      <c r="R158" s="160"/>
      <c r="S158" s="160" t="s">
        <v>214</v>
      </c>
      <c r="T158" s="160" t="s">
        <v>233</v>
      </c>
      <c r="U158" s="160">
        <v>0.30399999999999999</v>
      </c>
      <c r="V158" s="160">
        <f>ROUND(E158*U158,2)</f>
        <v>24.32</v>
      </c>
      <c r="W158" s="16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 t="s">
        <v>234</v>
      </c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</row>
    <row r="159" spans="1:60" outlineLevel="1" x14ac:dyDescent="0.2">
      <c r="A159" s="175">
        <v>122</v>
      </c>
      <c r="B159" s="176" t="s">
        <v>765</v>
      </c>
      <c r="C159" s="184" t="s">
        <v>766</v>
      </c>
      <c r="D159" s="177" t="s">
        <v>450</v>
      </c>
      <c r="E159" s="178">
        <v>2000</v>
      </c>
      <c r="F159" s="179"/>
      <c r="G159" s="180">
        <f>ROUND(E159*F159,2)</f>
        <v>0</v>
      </c>
      <c r="H159" s="161"/>
      <c r="I159" s="160">
        <f>ROUND(E159*H159,2)</f>
        <v>0</v>
      </c>
      <c r="J159" s="161"/>
      <c r="K159" s="160">
        <f>ROUND(E159*J159,2)</f>
        <v>0</v>
      </c>
      <c r="L159" s="160">
        <v>21</v>
      </c>
      <c r="M159" s="160">
        <f>G159*(1+L159/100)</f>
        <v>0</v>
      </c>
      <c r="N159" s="160">
        <v>6.0000000000000002E-5</v>
      </c>
      <c r="O159" s="160">
        <f>ROUND(E159*N159,2)</f>
        <v>0.12</v>
      </c>
      <c r="P159" s="160">
        <v>1E-3</v>
      </c>
      <c r="Q159" s="160">
        <f>ROUND(E159*P159,2)</f>
        <v>2</v>
      </c>
      <c r="R159" s="160"/>
      <c r="S159" s="160" t="s">
        <v>214</v>
      </c>
      <c r="T159" s="160" t="s">
        <v>233</v>
      </c>
      <c r="U159" s="160">
        <v>3.6999999999999998E-2</v>
      </c>
      <c r="V159" s="160">
        <f>ROUND(E159*U159,2)</f>
        <v>74</v>
      </c>
      <c r="W159" s="16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 t="s">
        <v>234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">
      <c r="A160" s="175">
        <v>123</v>
      </c>
      <c r="B160" s="176" t="s">
        <v>451</v>
      </c>
      <c r="C160" s="184" t="s">
        <v>452</v>
      </c>
      <c r="D160" s="177" t="s">
        <v>255</v>
      </c>
      <c r="E160" s="178">
        <v>0.12479999999999999</v>
      </c>
      <c r="F160" s="179"/>
      <c r="G160" s="180">
        <f>ROUND(E160*F160,2)</f>
        <v>0</v>
      </c>
      <c r="H160" s="161"/>
      <c r="I160" s="160">
        <f>ROUND(E160*H160,2)</f>
        <v>0</v>
      </c>
      <c r="J160" s="161"/>
      <c r="K160" s="160">
        <f>ROUND(E160*J160,2)</f>
        <v>0</v>
      </c>
      <c r="L160" s="160">
        <v>21</v>
      </c>
      <c r="M160" s="160">
        <f>G160*(1+L160/100)</f>
        <v>0</v>
      </c>
      <c r="N160" s="160">
        <v>0</v>
      </c>
      <c r="O160" s="160">
        <f>ROUND(E160*N160,2)</f>
        <v>0</v>
      </c>
      <c r="P160" s="160">
        <v>0</v>
      </c>
      <c r="Q160" s="160">
        <f>ROUND(E160*P160,2)</f>
        <v>0</v>
      </c>
      <c r="R160" s="160"/>
      <c r="S160" s="160" t="s">
        <v>214</v>
      </c>
      <c r="T160" s="160" t="s">
        <v>233</v>
      </c>
      <c r="U160" s="160">
        <v>3.0059999999999998</v>
      </c>
      <c r="V160" s="160">
        <f>ROUND(E160*U160,2)</f>
        <v>0.38</v>
      </c>
      <c r="W160" s="16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 t="s">
        <v>256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x14ac:dyDescent="0.2">
      <c r="A161" s="163" t="s">
        <v>209</v>
      </c>
      <c r="B161" s="164" t="s">
        <v>155</v>
      </c>
      <c r="C161" s="182" t="s">
        <v>156</v>
      </c>
      <c r="D161" s="165"/>
      <c r="E161" s="166"/>
      <c r="F161" s="167"/>
      <c r="G161" s="168">
        <f>SUMIF(AG162:AG165,"&lt;&gt;NOR",G162:G165)</f>
        <v>0</v>
      </c>
      <c r="H161" s="162"/>
      <c r="I161" s="162">
        <f>SUM(I162:I165)</f>
        <v>0</v>
      </c>
      <c r="J161" s="162"/>
      <c r="K161" s="162">
        <f>SUM(K162:K165)</f>
        <v>0</v>
      </c>
      <c r="L161" s="162"/>
      <c r="M161" s="162">
        <f>SUM(M162:M165)</f>
        <v>0</v>
      </c>
      <c r="N161" s="162"/>
      <c r="O161" s="162">
        <f>SUM(O162:O165)</f>
        <v>0</v>
      </c>
      <c r="P161" s="162"/>
      <c r="Q161" s="162">
        <f>SUM(Q162:Q165)</f>
        <v>0</v>
      </c>
      <c r="R161" s="162"/>
      <c r="S161" s="162"/>
      <c r="T161" s="162"/>
      <c r="U161" s="162"/>
      <c r="V161" s="162">
        <f>SUM(V162:V165)</f>
        <v>8.49</v>
      </c>
      <c r="W161" s="162"/>
      <c r="AG161" t="s">
        <v>210</v>
      </c>
    </row>
    <row r="162" spans="1:60" outlineLevel="1" x14ac:dyDescent="0.2">
      <c r="A162" s="169">
        <v>124</v>
      </c>
      <c r="B162" s="170" t="s">
        <v>453</v>
      </c>
      <c r="C162" s="183" t="s">
        <v>454</v>
      </c>
      <c r="D162" s="171" t="s">
        <v>241</v>
      </c>
      <c r="E162" s="172">
        <v>5</v>
      </c>
      <c r="F162" s="173"/>
      <c r="G162" s="174">
        <f>ROUND(E162*F162,2)</f>
        <v>0</v>
      </c>
      <c r="H162" s="161"/>
      <c r="I162" s="160">
        <f>ROUND(E162*H162,2)</f>
        <v>0</v>
      </c>
      <c r="J162" s="161"/>
      <c r="K162" s="160">
        <f>ROUND(E162*J162,2)</f>
        <v>0</v>
      </c>
      <c r="L162" s="160">
        <v>21</v>
      </c>
      <c r="M162" s="160">
        <f>G162*(1+L162/100)</f>
        <v>0</v>
      </c>
      <c r="N162" s="160">
        <v>3.1E-4</v>
      </c>
      <c r="O162" s="160">
        <f>ROUND(E162*N162,2)</f>
        <v>0</v>
      </c>
      <c r="P162" s="160">
        <v>0</v>
      </c>
      <c r="Q162" s="160">
        <f>ROUND(E162*P162,2)</f>
        <v>0</v>
      </c>
      <c r="R162" s="160"/>
      <c r="S162" s="160" t="s">
        <v>214</v>
      </c>
      <c r="T162" s="160" t="s">
        <v>233</v>
      </c>
      <c r="U162" s="160">
        <v>0.40300000000000002</v>
      </c>
      <c r="V162" s="160">
        <f>ROUND(E162*U162,2)</f>
        <v>2.02</v>
      </c>
      <c r="W162" s="16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 t="s">
        <v>234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 x14ac:dyDescent="0.2">
      <c r="A163" s="157"/>
      <c r="B163" s="158"/>
      <c r="C163" s="262" t="s">
        <v>455</v>
      </c>
      <c r="D163" s="263"/>
      <c r="E163" s="263"/>
      <c r="F163" s="263"/>
      <c r="G163" s="263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 t="s">
        <v>218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 x14ac:dyDescent="0.2">
      <c r="A164" s="175">
        <v>125</v>
      </c>
      <c r="B164" s="176" t="s">
        <v>456</v>
      </c>
      <c r="C164" s="184" t="s">
        <v>457</v>
      </c>
      <c r="D164" s="177" t="s">
        <v>261</v>
      </c>
      <c r="E164" s="178">
        <v>54</v>
      </c>
      <c r="F164" s="179"/>
      <c r="G164" s="180">
        <f>ROUND(E164*F164,2)</f>
        <v>0</v>
      </c>
      <c r="H164" s="161"/>
      <c r="I164" s="160">
        <f>ROUND(E164*H164,2)</f>
        <v>0</v>
      </c>
      <c r="J164" s="161"/>
      <c r="K164" s="160">
        <f>ROUND(E164*J164,2)</f>
        <v>0</v>
      </c>
      <c r="L164" s="160">
        <v>21</v>
      </c>
      <c r="M164" s="160">
        <f>G164*(1+L164/100)</f>
        <v>0</v>
      </c>
      <c r="N164" s="160">
        <v>9.0000000000000006E-5</v>
      </c>
      <c r="O164" s="160">
        <f>ROUND(E164*N164,2)</f>
        <v>0</v>
      </c>
      <c r="P164" s="160">
        <v>0</v>
      </c>
      <c r="Q164" s="160">
        <f>ROUND(E164*P164,2)</f>
        <v>0</v>
      </c>
      <c r="R164" s="160"/>
      <c r="S164" s="160" t="s">
        <v>214</v>
      </c>
      <c r="T164" s="160" t="s">
        <v>233</v>
      </c>
      <c r="U164" s="160">
        <v>0.11600000000000001</v>
      </c>
      <c r="V164" s="160">
        <f>ROUND(E164*U164,2)</f>
        <v>6.26</v>
      </c>
      <c r="W164" s="16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 t="s">
        <v>234</v>
      </c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outlineLevel="1" x14ac:dyDescent="0.2">
      <c r="A165" s="175">
        <v>126</v>
      </c>
      <c r="B165" s="176" t="s">
        <v>767</v>
      </c>
      <c r="C165" s="184" t="s">
        <v>768</v>
      </c>
      <c r="D165" s="177" t="s">
        <v>261</v>
      </c>
      <c r="E165" s="178">
        <v>2</v>
      </c>
      <c r="F165" s="179"/>
      <c r="G165" s="180">
        <f>ROUND(E165*F165,2)</f>
        <v>0</v>
      </c>
      <c r="H165" s="161"/>
      <c r="I165" s="160">
        <f>ROUND(E165*H165,2)</f>
        <v>0</v>
      </c>
      <c r="J165" s="161"/>
      <c r="K165" s="160">
        <f>ROUND(E165*J165,2)</f>
        <v>0</v>
      </c>
      <c r="L165" s="160">
        <v>21</v>
      </c>
      <c r="M165" s="160">
        <f>G165*(1+L165/100)</f>
        <v>0</v>
      </c>
      <c r="N165" s="160">
        <v>9.0000000000000006E-5</v>
      </c>
      <c r="O165" s="160">
        <f>ROUND(E165*N165,2)</f>
        <v>0</v>
      </c>
      <c r="P165" s="160">
        <v>0</v>
      </c>
      <c r="Q165" s="160">
        <f>ROUND(E165*P165,2)</f>
        <v>0</v>
      </c>
      <c r="R165" s="160"/>
      <c r="S165" s="160" t="s">
        <v>214</v>
      </c>
      <c r="T165" s="160" t="s">
        <v>233</v>
      </c>
      <c r="U165" s="160">
        <v>0.10299999999999999</v>
      </c>
      <c r="V165" s="160">
        <f>ROUND(E165*U165,2)</f>
        <v>0.21</v>
      </c>
      <c r="W165" s="16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 t="s">
        <v>234</v>
      </c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</row>
    <row r="166" spans="1:60" x14ac:dyDescent="0.2">
      <c r="A166" s="163" t="s">
        <v>209</v>
      </c>
      <c r="B166" s="164" t="s">
        <v>157</v>
      </c>
      <c r="C166" s="182" t="s">
        <v>158</v>
      </c>
      <c r="D166" s="165"/>
      <c r="E166" s="166"/>
      <c r="F166" s="167"/>
      <c r="G166" s="168">
        <f>SUMIF(AG167:AG167,"&lt;&gt;NOR",G167:G167)</f>
        <v>0</v>
      </c>
      <c r="H166" s="162"/>
      <c r="I166" s="162">
        <f>SUM(I167:I167)</f>
        <v>0</v>
      </c>
      <c r="J166" s="162"/>
      <c r="K166" s="162">
        <f>SUM(K167:K167)</f>
        <v>0</v>
      </c>
      <c r="L166" s="162"/>
      <c r="M166" s="162">
        <f>SUM(M167:M167)</f>
        <v>0</v>
      </c>
      <c r="N166" s="162"/>
      <c r="O166" s="162">
        <f>SUM(O167:O167)</f>
        <v>0.1</v>
      </c>
      <c r="P166" s="162"/>
      <c r="Q166" s="162">
        <f>SUM(Q167:Q167)</f>
        <v>0</v>
      </c>
      <c r="R166" s="162"/>
      <c r="S166" s="162"/>
      <c r="T166" s="162"/>
      <c r="U166" s="162"/>
      <c r="V166" s="162">
        <f>SUM(V167:V167)</f>
        <v>22.11</v>
      </c>
      <c r="W166" s="162"/>
      <c r="AG166" t="s">
        <v>210</v>
      </c>
    </row>
    <row r="167" spans="1:60" ht="33.75" outlineLevel="1" x14ac:dyDescent="0.2">
      <c r="A167" s="175">
        <v>127</v>
      </c>
      <c r="B167" s="176" t="s">
        <v>458</v>
      </c>
      <c r="C167" s="184" t="s">
        <v>769</v>
      </c>
      <c r="D167" s="177" t="s">
        <v>241</v>
      </c>
      <c r="E167" s="178">
        <v>217</v>
      </c>
      <c r="F167" s="179"/>
      <c r="G167" s="180">
        <f>ROUND(E167*F167,2)</f>
        <v>0</v>
      </c>
      <c r="H167" s="161"/>
      <c r="I167" s="160">
        <f>ROUND(E167*H167,2)</f>
        <v>0</v>
      </c>
      <c r="J167" s="161"/>
      <c r="K167" s="160">
        <f>ROUND(E167*J167,2)</f>
        <v>0</v>
      </c>
      <c r="L167" s="160">
        <v>21</v>
      </c>
      <c r="M167" s="160">
        <f>G167*(1+L167/100)</f>
        <v>0</v>
      </c>
      <c r="N167" s="160">
        <v>4.6000000000000001E-4</v>
      </c>
      <c r="O167" s="160">
        <f>ROUND(E167*N167,2)</f>
        <v>0.1</v>
      </c>
      <c r="P167" s="160">
        <v>0</v>
      </c>
      <c r="Q167" s="160">
        <f>ROUND(E167*P167,2)</f>
        <v>0</v>
      </c>
      <c r="R167" s="160"/>
      <c r="S167" s="160" t="s">
        <v>221</v>
      </c>
      <c r="T167" s="160" t="s">
        <v>215</v>
      </c>
      <c r="U167" s="160">
        <v>0.10191</v>
      </c>
      <c r="V167" s="160">
        <f>ROUND(E167*U167,2)</f>
        <v>22.11</v>
      </c>
      <c r="W167" s="16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 t="s">
        <v>234</v>
      </c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x14ac:dyDescent="0.2">
      <c r="A168" s="163" t="s">
        <v>209</v>
      </c>
      <c r="B168" s="164" t="s">
        <v>173</v>
      </c>
      <c r="C168" s="182" t="s">
        <v>174</v>
      </c>
      <c r="D168" s="165"/>
      <c r="E168" s="166"/>
      <c r="F168" s="167"/>
      <c r="G168" s="168">
        <f>SUMIF(AG169:AG173,"&lt;&gt;NOR",G169:G173)</f>
        <v>0</v>
      </c>
      <c r="H168" s="162"/>
      <c r="I168" s="162">
        <f>SUM(I169:I173)</f>
        <v>0</v>
      </c>
      <c r="J168" s="162"/>
      <c r="K168" s="162">
        <f>SUM(K169:K173)</f>
        <v>0</v>
      </c>
      <c r="L168" s="162"/>
      <c r="M168" s="162">
        <f>SUM(M169:M173)</f>
        <v>0</v>
      </c>
      <c r="N168" s="162"/>
      <c r="O168" s="162">
        <f>SUM(O169:O173)</f>
        <v>0</v>
      </c>
      <c r="P168" s="162"/>
      <c r="Q168" s="162">
        <f>SUM(Q169:Q173)</f>
        <v>0</v>
      </c>
      <c r="R168" s="162"/>
      <c r="S168" s="162"/>
      <c r="T168" s="162"/>
      <c r="U168" s="162"/>
      <c r="V168" s="162">
        <f>SUM(V169:V173)</f>
        <v>72</v>
      </c>
      <c r="W168" s="162"/>
      <c r="AG168" t="s">
        <v>210</v>
      </c>
    </row>
    <row r="169" spans="1:60" outlineLevel="1" x14ac:dyDescent="0.2">
      <c r="A169" s="169">
        <v>128</v>
      </c>
      <c r="B169" s="170" t="s">
        <v>460</v>
      </c>
      <c r="C169" s="183" t="s">
        <v>461</v>
      </c>
      <c r="D169" s="171" t="s">
        <v>213</v>
      </c>
      <c r="E169" s="172">
        <v>1</v>
      </c>
      <c r="F169" s="173"/>
      <c r="G169" s="174">
        <f>ROUND(E169*F169,2)</f>
        <v>0</v>
      </c>
      <c r="H169" s="161"/>
      <c r="I169" s="160">
        <f>ROUND(E169*H169,2)</f>
        <v>0</v>
      </c>
      <c r="J169" s="161"/>
      <c r="K169" s="160">
        <f>ROUND(E169*J169,2)</f>
        <v>0</v>
      </c>
      <c r="L169" s="160">
        <v>21</v>
      </c>
      <c r="M169" s="160">
        <f>G169*(1+L169/100)</f>
        <v>0</v>
      </c>
      <c r="N169" s="160">
        <v>0</v>
      </c>
      <c r="O169" s="160">
        <f>ROUND(E169*N169,2)</f>
        <v>0</v>
      </c>
      <c r="P169" s="160">
        <v>0</v>
      </c>
      <c r="Q169" s="160">
        <f>ROUND(E169*P169,2)</f>
        <v>0</v>
      </c>
      <c r="R169" s="160"/>
      <c r="S169" s="160" t="s">
        <v>221</v>
      </c>
      <c r="T169" s="160" t="s">
        <v>215</v>
      </c>
      <c r="U169" s="160">
        <v>0</v>
      </c>
      <c r="V169" s="160">
        <f>ROUND(E169*U169,2)</f>
        <v>0</v>
      </c>
      <c r="W169" s="16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 t="s">
        <v>234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outlineLevel="1" x14ac:dyDescent="0.2">
      <c r="A170" s="157"/>
      <c r="B170" s="158"/>
      <c r="C170" s="262" t="s">
        <v>462</v>
      </c>
      <c r="D170" s="263"/>
      <c r="E170" s="263"/>
      <c r="F170" s="263"/>
      <c r="G170" s="263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 t="s">
        <v>218</v>
      </c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outlineLevel="1" x14ac:dyDescent="0.2">
      <c r="A171" s="169">
        <v>129</v>
      </c>
      <c r="B171" s="170" t="s">
        <v>463</v>
      </c>
      <c r="C171" s="183" t="s">
        <v>464</v>
      </c>
      <c r="D171" s="171" t="s">
        <v>213</v>
      </c>
      <c r="E171" s="172">
        <v>1</v>
      </c>
      <c r="F171" s="173"/>
      <c r="G171" s="174">
        <f>ROUND(E171*F171,2)</f>
        <v>0</v>
      </c>
      <c r="H171" s="161"/>
      <c r="I171" s="160">
        <f>ROUND(E171*H171,2)</f>
        <v>0</v>
      </c>
      <c r="J171" s="161"/>
      <c r="K171" s="160">
        <f>ROUND(E171*J171,2)</f>
        <v>0</v>
      </c>
      <c r="L171" s="160">
        <v>21</v>
      </c>
      <c r="M171" s="160">
        <f>G171*(1+L171/100)</f>
        <v>0</v>
      </c>
      <c r="N171" s="160">
        <v>0</v>
      </c>
      <c r="O171" s="160">
        <f>ROUND(E171*N171,2)</f>
        <v>0</v>
      </c>
      <c r="P171" s="160">
        <v>0</v>
      </c>
      <c r="Q171" s="160">
        <f>ROUND(E171*P171,2)</f>
        <v>0</v>
      </c>
      <c r="R171" s="160"/>
      <c r="S171" s="160" t="s">
        <v>221</v>
      </c>
      <c r="T171" s="160" t="s">
        <v>215</v>
      </c>
      <c r="U171" s="160">
        <v>0</v>
      </c>
      <c r="V171" s="160">
        <f>ROUND(E171*U171,2)</f>
        <v>0</v>
      </c>
      <c r="W171" s="16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 t="s">
        <v>234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">
      <c r="A172" s="157"/>
      <c r="B172" s="158"/>
      <c r="C172" s="262" t="s">
        <v>462</v>
      </c>
      <c r="D172" s="263"/>
      <c r="E172" s="263"/>
      <c r="F172" s="263"/>
      <c r="G172" s="263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 t="s">
        <v>218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1" x14ac:dyDescent="0.2">
      <c r="A173" s="175">
        <v>130</v>
      </c>
      <c r="B173" s="176" t="s">
        <v>262</v>
      </c>
      <c r="C173" s="184" t="s">
        <v>263</v>
      </c>
      <c r="D173" s="177" t="s">
        <v>264</v>
      </c>
      <c r="E173" s="178">
        <v>72</v>
      </c>
      <c r="F173" s="179"/>
      <c r="G173" s="180">
        <f>ROUND(E173*F173,2)</f>
        <v>0</v>
      </c>
      <c r="H173" s="161"/>
      <c r="I173" s="160">
        <f>ROUND(E173*H173,2)</f>
        <v>0</v>
      </c>
      <c r="J173" s="161"/>
      <c r="K173" s="160">
        <f>ROUND(E173*J173,2)</f>
        <v>0</v>
      </c>
      <c r="L173" s="160">
        <v>21</v>
      </c>
      <c r="M173" s="160">
        <f>G173*(1+L173/100)</f>
        <v>0</v>
      </c>
      <c r="N173" s="160">
        <v>0</v>
      </c>
      <c r="O173" s="160">
        <f>ROUND(E173*N173,2)</f>
        <v>0</v>
      </c>
      <c r="P173" s="160">
        <v>0</v>
      </c>
      <c r="Q173" s="160">
        <f>ROUND(E173*P173,2)</f>
        <v>0</v>
      </c>
      <c r="R173" s="160" t="s">
        <v>265</v>
      </c>
      <c r="S173" s="160" t="s">
        <v>214</v>
      </c>
      <c r="T173" s="160" t="s">
        <v>215</v>
      </c>
      <c r="U173" s="160">
        <v>1</v>
      </c>
      <c r="V173" s="160">
        <f>ROUND(E173*U173,2)</f>
        <v>72</v>
      </c>
      <c r="W173" s="16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 t="s">
        <v>266</v>
      </c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x14ac:dyDescent="0.2">
      <c r="A174" s="163" t="s">
        <v>209</v>
      </c>
      <c r="B174" s="164" t="s">
        <v>177</v>
      </c>
      <c r="C174" s="182" t="s">
        <v>178</v>
      </c>
      <c r="D174" s="165"/>
      <c r="E174" s="166"/>
      <c r="F174" s="167"/>
      <c r="G174" s="168">
        <f>SUMIF(AG175:AG180,"&lt;&gt;NOR",G175:G180)</f>
        <v>0</v>
      </c>
      <c r="H174" s="162"/>
      <c r="I174" s="162">
        <f>SUM(I175:I180)</f>
        <v>0</v>
      </c>
      <c r="J174" s="162"/>
      <c r="K174" s="162">
        <f>SUM(K175:K180)</f>
        <v>0</v>
      </c>
      <c r="L174" s="162"/>
      <c r="M174" s="162">
        <f>SUM(M175:M180)</f>
        <v>0</v>
      </c>
      <c r="N174" s="162"/>
      <c r="O174" s="162">
        <f>SUM(O175:O180)</f>
        <v>0</v>
      </c>
      <c r="P174" s="162"/>
      <c r="Q174" s="162">
        <f>SUM(Q175:Q180)</f>
        <v>0</v>
      </c>
      <c r="R174" s="162"/>
      <c r="S174" s="162"/>
      <c r="T174" s="162"/>
      <c r="U174" s="162"/>
      <c r="V174" s="162">
        <f>SUM(V175:V180)</f>
        <v>55.01</v>
      </c>
      <c r="W174" s="162"/>
      <c r="AG174" t="s">
        <v>210</v>
      </c>
    </row>
    <row r="175" spans="1:60" outlineLevel="1" x14ac:dyDescent="0.2">
      <c r="A175" s="175">
        <v>131</v>
      </c>
      <c r="B175" s="176" t="s">
        <v>267</v>
      </c>
      <c r="C175" s="184" t="s">
        <v>268</v>
      </c>
      <c r="D175" s="177" t="s">
        <v>255</v>
      </c>
      <c r="E175" s="178">
        <v>22.322600000000001</v>
      </c>
      <c r="F175" s="179"/>
      <c r="G175" s="180">
        <f>ROUND(E175*F175,2)</f>
        <v>0</v>
      </c>
      <c r="H175" s="161"/>
      <c r="I175" s="160">
        <f>ROUND(E175*H175,2)</f>
        <v>0</v>
      </c>
      <c r="J175" s="161"/>
      <c r="K175" s="160">
        <f>ROUND(E175*J175,2)</f>
        <v>0</v>
      </c>
      <c r="L175" s="160">
        <v>21</v>
      </c>
      <c r="M175" s="160">
        <f>G175*(1+L175/100)</f>
        <v>0</v>
      </c>
      <c r="N175" s="160">
        <v>0</v>
      </c>
      <c r="O175" s="160">
        <f>ROUND(E175*N175,2)</f>
        <v>0</v>
      </c>
      <c r="P175" s="160">
        <v>0</v>
      </c>
      <c r="Q175" s="160">
        <f>ROUND(E175*P175,2)</f>
        <v>0</v>
      </c>
      <c r="R175" s="160"/>
      <c r="S175" s="160" t="s">
        <v>214</v>
      </c>
      <c r="T175" s="160" t="s">
        <v>233</v>
      </c>
      <c r="U175" s="160">
        <v>9.9000000000000005E-2</v>
      </c>
      <c r="V175" s="160">
        <f>ROUND(E175*U175,2)</f>
        <v>2.21</v>
      </c>
      <c r="W175" s="16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 t="s">
        <v>269</v>
      </c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1" x14ac:dyDescent="0.2">
      <c r="A176" s="175">
        <v>132</v>
      </c>
      <c r="B176" s="176" t="s">
        <v>770</v>
      </c>
      <c r="C176" s="184" t="s">
        <v>771</v>
      </c>
      <c r="D176" s="177" t="s">
        <v>255</v>
      </c>
      <c r="E176" s="178">
        <v>22.322600000000001</v>
      </c>
      <c r="F176" s="179"/>
      <c r="G176" s="180">
        <f>ROUND(E176*F176,2)</f>
        <v>0</v>
      </c>
      <c r="H176" s="161"/>
      <c r="I176" s="160">
        <f>ROUND(E176*H176,2)</f>
        <v>0</v>
      </c>
      <c r="J176" s="161"/>
      <c r="K176" s="160">
        <f>ROUND(E176*J176,2)</f>
        <v>0</v>
      </c>
      <c r="L176" s="160">
        <v>21</v>
      </c>
      <c r="M176" s="160">
        <f>G176*(1+L176/100)</f>
        <v>0</v>
      </c>
      <c r="N176" s="160">
        <v>0</v>
      </c>
      <c r="O176" s="160">
        <f>ROUND(E176*N176,2)</f>
        <v>0</v>
      </c>
      <c r="P176" s="160">
        <v>0</v>
      </c>
      <c r="Q176" s="160">
        <f>ROUND(E176*P176,2)</f>
        <v>0</v>
      </c>
      <c r="R176" s="160"/>
      <c r="S176" s="160" t="s">
        <v>214</v>
      </c>
      <c r="T176" s="160" t="s">
        <v>233</v>
      </c>
      <c r="U176" s="160">
        <v>0.93300000000000005</v>
      </c>
      <c r="V176" s="160">
        <f>ROUND(E176*U176,2)</f>
        <v>20.83</v>
      </c>
      <c r="W176" s="16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 t="s">
        <v>269</v>
      </c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outlineLevel="1" x14ac:dyDescent="0.2">
      <c r="A177" s="169">
        <v>133</v>
      </c>
      <c r="B177" s="170" t="s">
        <v>270</v>
      </c>
      <c r="C177" s="183" t="s">
        <v>271</v>
      </c>
      <c r="D177" s="171" t="s">
        <v>255</v>
      </c>
      <c r="E177" s="172">
        <v>22.322600000000001</v>
      </c>
      <c r="F177" s="173"/>
      <c r="G177" s="174">
        <f>ROUND(E177*F177,2)</f>
        <v>0</v>
      </c>
      <c r="H177" s="161"/>
      <c r="I177" s="160">
        <f>ROUND(E177*H177,2)</f>
        <v>0</v>
      </c>
      <c r="J177" s="161"/>
      <c r="K177" s="160">
        <f>ROUND(E177*J177,2)</f>
        <v>0</v>
      </c>
      <c r="L177" s="160">
        <v>21</v>
      </c>
      <c r="M177" s="160">
        <f>G177*(1+L177/100)</f>
        <v>0</v>
      </c>
      <c r="N177" s="160">
        <v>0</v>
      </c>
      <c r="O177" s="160">
        <f>ROUND(E177*N177,2)</f>
        <v>0</v>
      </c>
      <c r="P177" s="160">
        <v>0</v>
      </c>
      <c r="Q177" s="160">
        <f>ROUND(E177*P177,2)</f>
        <v>0</v>
      </c>
      <c r="R177" s="160"/>
      <c r="S177" s="160" t="s">
        <v>214</v>
      </c>
      <c r="T177" s="160" t="s">
        <v>233</v>
      </c>
      <c r="U177" s="160">
        <v>0.49</v>
      </c>
      <c r="V177" s="160">
        <f>ROUND(E177*U177,2)</f>
        <v>10.94</v>
      </c>
      <c r="W177" s="16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 t="s">
        <v>269</v>
      </c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</row>
    <row r="178" spans="1:60" outlineLevel="1" x14ac:dyDescent="0.2">
      <c r="A178" s="157"/>
      <c r="B178" s="158"/>
      <c r="C178" s="262" t="s">
        <v>272</v>
      </c>
      <c r="D178" s="263"/>
      <c r="E178" s="263"/>
      <c r="F178" s="263"/>
      <c r="G178" s="263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 t="s">
        <v>218</v>
      </c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1" x14ac:dyDescent="0.2">
      <c r="A179" s="175">
        <v>134</v>
      </c>
      <c r="B179" s="176" t="s">
        <v>273</v>
      </c>
      <c r="C179" s="184" t="s">
        <v>274</v>
      </c>
      <c r="D179" s="177" t="s">
        <v>255</v>
      </c>
      <c r="E179" s="178">
        <v>446.452</v>
      </c>
      <c r="F179" s="179"/>
      <c r="G179" s="180">
        <f>ROUND(E179*F179,2)</f>
        <v>0</v>
      </c>
      <c r="H179" s="161"/>
      <c r="I179" s="160">
        <f>ROUND(E179*H179,2)</f>
        <v>0</v>
      </c>
      <c r="J179" s="161"/>
      <c r="K179" s="160">
        <f>ROUND(E179*J179,2)</f>
        <v>0</v>
      </c>
      <c r="L179" s="160">
        <v>21</v>
      </c>
      <c r="M179" s="160">
        <f>G179*(1+L179/100)</f>
        <v>0</v>
      </c>
      <c r="N179" s="160">
        <v>0</v>
      </c>
      <c r="O179" s="160">
        <f>ROUND(E179*N179,2)</f>
        <v>0</v>
      </c>
      <c r="P179" s="160">
        <v>0</v>
      </c>
      <c r="Q179" s="160">
        <f>ROUND(E179*P179,2)</f>
        <v>0</v>
      </c>
      <c r="R179" s="160"/>
      <c r="S179" s="160" t="s">
        <v>214</v>
      </c>
      <c r="T179" s="160" t="s">
        <v>233</v>
      </c>
      <c r="U179" s="160">
        <v>0</v>
      </c>
      <c r="V179" s="160">
        <f>ROUND(E179*U179,2)</f>
        <v>0</v>
      </c>
      <c r="W179" s="16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 t="s">
        <v>269</v>
      </c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 x14ac:dyDescent="0.2">
      <c r="A180" s="175">
        <v>135</v>
      </c>
      <c r="B180" s="176" t="s">
        <v>772</v>
      </c>
      <c r="C180" s="184" t="s">
        <v>773</v>
      </c>
      <c r="D180" s="177" t="s">
        <v>255</v>
      </c>
      <c r="E180" s="178">
        <v>22.322600000000001</v>
      </c>
      <c r="F180" s="179"/>
      <c r="G180" s="180">
        <f>ROUND(E180*F180,2)</f>
        <v>0</v>
      </c>
      <c r="H180" s="161"/>
      <c r="I180" s="160">
        <f>ROUND(E180*H180,2)</f>
        <v>0</v>
      </c>
      <c r="J180" s="161"/>
      <c r="K180" s="160">
        <f>ROUND(E180*J180,2)</f>
        <v>0</v>
      </c>
      <c r="L180" s="160">
        <v>21</v>
      </c>
      <c r="M180" s="160">
        <f>G180*(1+L180/100)</f>
        <v>0</v>
      </c>
      <c r="N180" s="160">
        <v>0</v>
      </c>
      <c r="O180" s="160">
        <f>ROUND(E180*N180,2)</f>
        <v>0</v>
      </c>
      <c r="P180" s="160">
        <v>0</v>
      </c>
      <c r="Q180" s="160">
        <f>ROUND(E180*P180,2)</f>
        <v>0</v>
      </c>
      <c r="R180" s="160"/>
      <c r="S180" s="160" t="s">
        <v>214</v>
      </c>
      <c r="T180" s="160" t="s">
        <v>233</v>
      </c>
      <c r="U180" s="160">
        <v>0.94199999999999995</v>
      </c>
      <c r="V180" s="160">
        <f>ROUND(E180*U180,2)</f>
        <v>21.03</v>
      </c>
      <c r="W180" s="16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 t="s">
        <v>269</v>
      </c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x14ac:dyDescent="0.2">
      <c r="A181" s="163" t="s">
        <v>209</v>
      </c>
      <c r="B181" s="164" t="s">
        <v>183</v>
      </c>
      <c r="C181" s="182" t="s">
        <v>30</v>
      </c>
      <c r="D181" s="165"/>
      <c r="E181" s="166"/>
      <c r="F181" s="167"/>
      <c r="G181" s="168">
        <f>SUMIF(AG182:AG182,"&lt;&gt;NOR",G182:G182)</f>
        <v>0</v>
      </c>
      <c r="H181" s="162"/>
      <c r="I181" s="162">
        <f>SUM(I182:I182)</f>
        <v>0</v>
      </c>
      <c r="J181" s="162"/>
      <c r="K181" s="162">
        <f>SUM(K182:K182)</f>
        <v>0</v>
      </c>
      <c r="L181" s="162"/>
      <c r="M181" s="162">
        <f>SUM(M182:M182)</f>
        <v>0</v>
      </c>
      <c r="N181" s="162"/>
      <c r="O181" s="162">
        <f>SUM(O182:O182)</f>
        <v>0</v>
      </c>
      <c r="P181" s="162"/>
      <c r="Q181" s="162">
        <f>SUM(Q182:Q182)</f>
        <v>0</v>
      </c>
      <c r="R181" s="162"/>
      <c r="S181" s="162"/>
      <c r="T181" s="162"/>
      <c r="U181" s="162"/>
      <c r="V181" s="162">
        <f>SUM(V182:V182)</f>
        <v>0</v>
      </c>
      <c r="W181" s="162"/>
      <c r="AG181" t="s">
        <v>210</v>
      </c>
    </row>
    <row r="182" spans="1:60" outlineLevel="1" x14ac:dyDescent="0.2">
      <c r="A182" s="169">
        <v>136</v>
      </c>
      <c r="B182" s="170" t="s">
        <v>465</v>
      </c>
      <c r="C182" s="183" t="s">
        <v>466</v>
      </c>
      <c r="D182" s="171" t="s">
        <v>314</v>
      </c>
      <c r="E182" s="172">
        <v>1</v>
      </c>
      <c r="F182" s="173"/>
      <c r="G182" s="174">
        <f>ROUND(E182*F182,2)</f>
        <v>0</v>
      </c>
      <c r="H182" s="161"/>
      <c r="I182" s="160">
        <f>ROUND(E182*H182,2)</f>
        <v>0</v>
      </c>
      <c r="J182" s="161"/>
      <c r="K182" s="160">
        <f>ROUND(E182*J182,2)</f>
        <v>0</v>
      </c>
      <c r="L182" s="160">
        <v>21</v>
      </c>
      <c r="M182" s="160">
        <f>G182*(1+L182/100)</f>
        <v>0</v>
      </c>
      <c r="N182" s="160">
        <v>0</v>
      </c>
      <c r="O182" s="160">
        <f>ROUND(E182*N182,2)</f>
        <v>0</v>
      </c>
      <c r="P182" s="160">
        <v>0</v>
      </c>
      <c r="Q182" s="160">
        <f>ROUND(E182*P182,2)</f>
        <v>0</v>
      </c>
      <c r="R182" s="160"/>
      <c r="S182" s="160" t="s">
        <v>221</v>
      </c>
      <c r="T182" s="160" t="s">
        <v>215</v>
      </c>
      <c r="U182" s="160">
        <v>0</v>
      </c>
      <c r="V182" s="160">
        <f>ROUND(E182*U182,2)</f>
        <v>0</v>
      </c>
      <c r="W182" s="16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 t="s">
        <v>234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x14ac:dyDescent="0.2">
      <c r="A183" s="5"/>
      <c r="B183" s="6"/>
      <c r="C183" s="185"/>
      <c r="D183" s="8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AE183">
        <v>15</v>
      </c>
      <c r="AF183">
        <v>21</v>
      </c>
    </row>
    <row r="184" spans="1:60" x14ac:dyDescent="0.2">
      <c r="A184" s="153"/>
      <c r="B184" s="154" t="s">
        <v>31</v>
      </c>
      <c r="C184" s="186"/>
      <c r="D184" s="155"/>
      <c r="E184" s="156"/>
      <c r="F184" s="156"/>
      <c r="G184" s="181">
        <f>G8+G10+G16+G18+G20+G27+G30+G44+G53+G69+G91+G111+G131+G154+G157+G161+G166+G168+G174+G181</f>
        <v>0</v>
      </c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AE184">
        <f>SUMIF(L7:L182,AE183,G7:G182)</f>
        <v>0</v>
      </c>
      <c r="AF184">
        <f>SUMIF(L7:L182,AF183,G7:G182)</f>
        <v>0</v>
      </c>
      <c r="AG184" t="s">
        <v>226</v>
      </c>
    </row>
    <row r="185" spans="1:60" x14ac:dyDescent="0.2">
      <c r="A185" s="5"/>
      <c r="B185" s="6"/>
      <c r="C185" s="185"/>
      <c r="D185" s="8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60" x14ac:dyDescent="0.2">
      <c r="A186" s="5"/>
      <c r="B186" s="6"/>
      <c r="C186" s="185"/>
      <c r="D186" s="8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60" x14ac:dyDescent="0.2">
      <c r="A187" s="248" t="s">
        <v>227</v>
      </c>
      <c r="B187" s="248"/>
      <c r="C187" s="249"/>
      <c r="D187" s="8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60" x14ac:dyDescent="0.2">
      <c r="A188" s="250"/>
      <c r="B188" s="251"/>
      <c r="C188" s="252"/>
      <c r="D188" s="251"/>
      <c r="E188" s="251"/>
      <c r="F188" s="251"/>
      <c r="G188" s="253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AG188" t="s">
        <v>228</v>
      </c>
    </row>
    <row r="189" spans="1:60" x14ac:dyDescent="0.2">
      <c r="A189" s="254"/>
      <c r="B189" s="255"/>
      <c r="C189" s="256"/>
      <c r="D189" s="255"/>
      <c r="E189" s="255"/>
      <c r="F189" s="255"/>
      <c r="G189" s="257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60" x14ac:dyDescent="0.2">
      <c r="A190" s="254"/>
      <c r="B190" s="255"/>
      <c r="C190" s="256"/>
      <c r="D190" s="255"/>
      <c r="E190" s="255"/>
      <c r="F190" s="255"/>
      <c r="G190" s="257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60" x14ac:dyDescent="0.2">
      <c r="A191" s="254"/>
      <c r="B191" s="255"/>
      <c r="C191" s="256"/>
      <c r="D191" s="255"/>
      <c r="E191" s="255"/>
      <c r="F191" s="255"/>
      <c r="G191" s="257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60" x14ac:dyDescent="0.2">
      <c r="A192" s="258"/>
      <c r="B192" s="259"/>
      <c r="C192" s="260"/>
      <c r="D192" s="259"/>
      <c r="E192" s="259"/>
      <c r="F192" s="259"/>
      <c r="G192" s="26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33" x14ac:dyDescent="0.2">
      <c r="A193" s="5"/>
      <c r="B193" s="6"/>
      <c r="C193" s="185"/>
      <c r="D193" s="8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33" x14ac:dyDescent="0.2">
      <c r="C194" s="187"/>
      <c r="D194" s="141"/>
      <c r="AG194" t="s">
        <v>229</v>
      </c>
    </row>
    <row r="195" spans="1:33" x14ac:dyDescent="0.2">
      <c r="D195" s="141"/>
    </row>
    <row r="196" spans="1:33" x14ac:dyDescent="0.2">
      <c r="D196" s="141"/>
    </row>
    <row r="197" spans="1:33" x14ac:dyDescent="0.2">
      <c r="D197" s="141"/>
    </row>
    <row r="198" spans="1:33" x14ac:dyDescent="0.2">
      <c r="D198" s="141"/>
    </row>
    <row r="199" spans="1:33" x14ac:dyDescent="0.2">
      <c r="D199" s="141"/>
    </row>
    <row r="200" spans="1:33" x14ac:dyDescent="0.2">
      <c r="D200" s="141"/>
    </row>
    <row r="201" spans="1:33" x14ac:dyDescent="0.2">
      <c r="D201" s="141"/>
    </row>
    <row r="202" spans="1:33" x14ac:dyDescent="0.2">
      <c r="D202" s="141"/>
    </row>
    <row r="203" spans="1:33" x14ac:dyDescent="0.2">
      <c r="D203" s="141"/>
    </row>
    <row r="204" spans="1:33" x14ac:dyDescent="0.2">
      <c r="D204" s="141"/>
    </row>
    <row r="205" spans="1:33" x14ac:dyDescent="0.2">
      <c r="D205" s="141"/>
    </row>
    <row r="206" spans="1:33" x14ac:dyDescent="0.2">
      <c r="D206" s="141"/>
    </row>
    <row r="207" spans="1:33" x14ac:dyDescent="0.2">
      <c r="D207" s="141"/>
    </row>
    <row r="208" spans="1:33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5">
    <mergeCell ref="A187:C187"/>
    <mergeCell ref="A188:G192"/>
    <mergeCell ref="C12:G12"/>
    <mergeCell ref="C15:G15"/>
    <mergeCell ref="C24:G24"/>
    <mergeCell ref="C26:G26"/>
    <mergeCell ref="C63:G63"/>
    <mergeCell ref="A1:G1"/>
    <mergeCell ref="C2:G2"/>
    <mergeCell ref="C3:G3"/>
    <mergeCell ref="C4:G4"/>
    <mergeCell ref="C46:G46"/>
    <mergeCell ref="C48:G48"/>
    <mergeCell ref="C58:G58"/>
    <mergeCell ref="C60:G60"/>
    <mergeCell ref="C61:G61"/>
    <mergeCell ref="C170:G170"/>
    <mergeCell ref="C172:G172"/>
    <mergeCell ref="C178:G178"/>
    <mergeCell ref="C113:G113"/>
    <mergeCell ref="C115:G115"/>
    <mergeCell ref="C117:G117"/>
    <mergeCell ref="C122:G122"/>
    <mergeCell ref="C124:G124"/>
    <mergeCell ref="C163:G16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70</v>
      </c>
      <c r="C3" s="242" t="s">
        <v>71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SUMIF(AG9:AG57,"&lt;&gt;NOR",G9:G57)</f>
        <v>0</v>
      </c>
      <c r="H8" s="162"/>
      <c r="I8" s="162">
        <f>SUM(I9:I57)</f>
        <v>0</v>
      </c>
      <c r="J8" s="162"/>
      <c r="K8" s="162">
        <f>SUM(K9:K57)</f>
        <v>0</v>
      </c>
      <c r="L8" s="162"/>
      <c r="M8" s="162">
        <f>SUM(M9:M57)</f>
        <v>0</v>
      </c>
      <c r="N8" s="162"/>
      <c r="O8" s="162">
        <f>SUM(O9:O57)</f>
        <v>0.48000000000000004</v>
      </c>
      <c r="P8" s="162"/>
      <c r="Q8" s="162">
        <f>SUM(Q9:Q57)</f>
        <v>0</v>
      </c>
      <c r="R8" s="162"/>
      <c r="S8" s="162"/>
      <c r="T8" s="162"/>
      <c r="U8" s="162"/>
      <c r="V8" s="162">
        <f>SUM(V9:V57)</f>
        <v>30.14</v>
      </c>
      <c r="W8" s="162"/>
      <c r="AG8" t="s">
        <v>210</v>
      </c>
    </row>
    <row r="9" spans="1:60" outlineLevel="1" x14ac:dyDescent="0.2">
      <c r="A9" s="169">
        <v>1</v>
      </c>
      <c r="B9" s="170" t="s">
        <v>467</v>
      </c>
      <c r="C9" s="183" t="s">
        <v>468</v>
      </c>
      <c r="D9" s="171" t="s">
        <v>261</v>
      </c>
      <c r="E9" s="172">
        <v>1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5.0899999999999999E-3</v>
      </c>
      <c r="O9" s="160">
        <f>ROUND(E9*N9,2)</f>
        <v>0.01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0.53100000000000003</v>
      </c>
      <c r="V9" s="160">
        <f>ROUND(E9*U9,2)</f>
        <v>0.53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469</v>
      </c>
      <c r="C12" s="183" t="s">
        <v>470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1.455E-2</v>
      </c>
      <c r="O12" s="160">
        <f>ROUND(E12*N12,2)</f>
        <v>0.09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0.78400000000000003</v>
      </c>
      <c r="V12" s="160">
        <f>ROUND(E12*U12,2)</f>
        <v>4.7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9">
        <v>3</v>
      </c>
      <c r="B15" s="170" t="s">
        <v>471</v>
      </c>
      <c r="C15" s="183" t="s">
        <v>472</v>
      </c>
      <c r="D15" s="171" t="s">
        <v>261</v>
      </c>
      <c r="E15" s="172">
        <v>6</v>
      </c>
      <c r="F15" s="173"/>
      <c r="G15" s="174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1.2489999999999999E-2</v>
      </c>
      <c r="O15" s="160">
        <f>ROUND(E15*N15,2)</f>
        <v>7.0000000000000007E-2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233</v>
      </c>
      <c r="U15" s="160">
        <v>0.70399999999999996</v>
      </c>
      <c r="V15" s="160">
        <f>ROUND(E15*U15,2)</f>
        <v>4.22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262" t="s">
        <v>335</v>
      </c>
      <c r="D16" s="263"/>
      <c r="E16" s="263"/>
      <c r="F16" s="263"/>
      <c r="G16" s="263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218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264" t="s">
        <v>336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69">
        <v>4</v>
      </c>
      <c r="B18" s="170" t="s">
        <v>774</v>
      </c>
      <c r="C18" s="183" t="s">
        <v>775</v>
      </c>
      <c r="D18" s="171" t="s">
        <v>261</v>
      </c>
      <c r="E18" s="172">
        <v>6</v>
      </c>
      <c r="F18" s="173"/>
      <c r="G18" s="174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2.1690000000000001E-2</v>
      </c>
      <c r="O18" s="160">
        <f>ROUND(E18*N18,2)</f>
        <v>0.13</v>
      </c>
      <c r="P18" s="160">
        <v>0</v>
      </c>
      <c r="Q18" s="160">
        <f>ROUND(E18*P18,2)</f>
        <v>0</v>
      </c>
      <c r="R18" s="160"/>
      <c r="S18" s="160" t="s">
        <v>214</v>
      </c>
      <c r="T18" s="160" t="s">
        <v>233</v>
      </c>
      <c r="U18" s="160">
        <v>0.79300000000000004</v>
      </c>
      <c r="V18" s="160">
        <f>ROUND(E18*U18,2)</f>
        <v>4.76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262" t="s">
        <v>335</v>
      </c>
      <c r="D19" s="263"/>
      <c r="E19" s="263"/>
      <c r="F19" s="263"/>
      <c r="G19" s="263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218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264" t="s">
        <v>336</v>
      </c>
      <c r="D20" s="265"/>
      <c r="E20" s="265"/>
      <c r="F20" s="265"/>
      <c r="G20" s="265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218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69">
        <v>5</v>
      </c>
      <c r="B21" s="170" t="s">
        <v>776</v>
      </c>
      <c r="C21" s="183" t="s">
        <v>777</v>
      </c>
      <c r="D21" s="171" t="s">
        <v>261</v>
      </c>
      <c r="E21" s="172">
        <v>12</v>
      </c>
      <c r="F21" s="173"/>
      <c r="G21" s="174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8.0599999999999995E-3</v>
      </c>
      <c r="O21" s="160">
        <f>ROUND(E21*N21,2)</f>
        <v>0.1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233</v>
      </c>
      <c r="U21" s="160">
        <v>0.53700000000000003</v>
      </c>
      <c r="V21" s="160">
        <f>ROUND(E21*U21,2)</f>
        <v>6.44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57"/>
      <c r="B22" s="158"/>
      <c r="C22" s="262" t="s">
        <v>335</v>
      </c>
      <c r="D22" s="263"/>
      <c r="E22" s="263"/>
      <c r="F22" s="263"/>
      <c r="G22" s="263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218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264" t="s">
        <v>336</v>
      </c>
      <c r="D23" s="265"/>
      <c r="E23" s="265"/>
      <c r="F23" s="265"/>
      <c r="G23" s="265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218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69">
        <v>6</v>
      </c>
      <c r="B24" s="170" t="s">
        <v>778</v>
      </c>
      <c r="C24" s="183" t="s">
        <v>779</v>
      </c>
      <c r="D24" s="171" t="s">
        <v>261</v>
      </c>
      <c r="E24" s="172">
        <v>2</v>
      </c>
      <c r="F24" s="173"/>
      <c r="G24" s="174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60">
        <v>1.21E-2</v>
      </c>
      <c r="O24" s="160">
        <f>ROUND(E24*N24,2)</f>
        <v>0.02</v>
      </c>
      <c r="P24" s="160">
        <v>0</v>
      </c>
      <c r="Q24" s="160">
        <f>ROUND(E24*P24,2)</f>
        <v>0</v>
      </c>
      <c r="R24" s="160"/>
      <c r="S24" s="160" t="s">
        <v>214</v>
      </c>
      <c r="T24" s="160" t="s">
        <v>233</v>
      </c>
      <c r="U24" s="160">
        <v>0.68700000000000006</v>
      </c>
      <c r="V24" s="160">
        <f>ROUND(E24*U24,2)</f>
        <v>1.37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57"/>
      <c r="B25" s="158"/>
      <c r="C25" s="262" t="s">
        <v>335</v>
      </c>
      <c r="D25" s="263"/>
      <c r="E25" s="263"/>
      <c r="F25" s="263"/>
      <c r="G25" s="263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218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57"/>
      <c r="B26" s="158"/>
      <c r="C26" s="264" t="s">
        <v>336</v>
      </c>
      <c r="D26" s="265"/>
      <c r="E26" s="265"/>
      <c r="F26" s="265"/>
      <c r="G26" s="265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218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7</v>
      </c>
      <c r="B27" s="176" t="s">
        <v>780</v>
      </c>
      <c r="C27" s="184" t="s">
        <v>781</v>
      </c>
      <c r="D27" s="177" t="s">
        <v>261</v>
      </c>
      <c r="E27" s="178">
        <v>1</v>
      </c>
      <c r="F27" s="179"/>
      <c r="G27" s="180">
        <f t="shared" ref="G27:G57" si="0">ROUND(E27*F27,2)</f>
        <v>0</v>
      </c>
      <c r="H27" s="161"/>
      <c r="I27" s="160">
        <f t="shared" ref="I27:I57" si="1">ROUND(E27*H27,2)</f>
        <v>0</v>
      </c>
      <c r="J27" s="161"/>
      <c r="K27" s="160">
        <f t="shared" ref="K27:K57" si="2">ROUND(E27*J27,2)</f>
        <v>0</v>
      </c>
      <c r="L27" s="160">
        <v>21</v>
      </c>
      <c r="M27" s="160">
        <f t="shared" ref="M27:M57" si="3">G27*(1+L27/100)</f>
        <v>0</v>
      </c>
      <c r="N27" s="160">
        <v>6.3299999999999997E-3</v>
      </c>
      <c r="O27" s="160">
        <f t="shared" ref="O27:O57" si="4">ROUND(E27*N27,2)</f>
        <v>0.01</v>
      </c>
      <c r="P27" s="160">
        <v>0</v>
      </c>
      <c r="Q27" s="160">
        <f t="shared" ref="Q27:Q57" si="5">ROUND(E27*P27,2)</f>
        <v>0</v>
      </c>
      <c r="R27" s="160"/>
      <c r="S27" s="160" t="s">
        <v>214</v>
      </c>
      <c r="T27" s="160" t="s">
        <v>233</v>
      </c>
      <c r="U27" s="160">
        <v>0.40300000000000002</v>
      </c>
      <c r="V27" s="160">
        <f t="shared" ref="V27:V57" si="6">ROUND(E27*U27,2)</f>
        <v>0.4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8</v>
      </c>
      <c r="B28" s="176" t="s">
        <v>782</v>
      </c>
      <c r="C28" s="184" t="s">
        <v>783</v>
      </c>
      <c r="D28" s="177" t="s">
        <v>314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1.9000000000000001E-4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214</v>
      </c>
      <c r="T28" s="160" t="s">
        <v>233</v>
      </c>
      <c r="U28" s="160">
        <v>0.83799999999999997</v>
      </c>
      <c r="V28" s="160">
        <f t="shared" si="6"/>
        <v>0.84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9</v>
      </c>
      <c r="B29" s="176" t="s">
        <v>477</v>
      </c>
      <c r="C29" s="184" t="s">
        <v>478</v>
      </c>
      <c r="D29" s="177" t="s">
        <v>261</v>
      </c>
      <c r="E29" s="178">
        <v>32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0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214</v>
      </c>
      <c r="T29" s="160" t="s">
        <v>233</v>
      </c>
      <c r="U29" s="160">
        <v>6.2E-2</v>
      </c>
      <c r="V29" s="160">
        <f t="shared" si="6"/>
        <v>1.98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10</v>
      </c>
      <c r="B30" s="176" t="s">
        <v>784</v>
      </c>
      <c r="C30" s="184" t="s">
        <v>785</v>
      </c>
      <c r="D30" s="177" t="s">
        <v>314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4.0000000000000003E-5</v>
      </c>
      <c r="O30" s="160">
        <f t="shared" si="4"/>
        <v>0</v>
      </c>
      <c r="P30" s="160">
        <v>0</v>
      </c>
      <c r="Q30" s="160">
        <f t="shared" si="5"/>
        <v>0</v>
      </c>
      <c r="R30" s="160"/>
      <c r="S30" s="160" t="s">
        <v>214</v>
      </c>
      <c r="T30" s="160" t="s">
        <v>233</v>
      </c>
      <c r="U30" s="160">
        <v>0.14499999999999999</v>
      </c>
      <c r="V30" s="160">
        <f t="shared" si="6"/>
        <v>0.15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234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11</v>
      </c>
      <c r="B31" s="176" t="s">
        <v>479</v>
      </c>
      <c r="C31" s="184" t="s">
        <v>480</v>
      </c>
      <c r="D31" s="177" t="s">
        <v>232</v>
      </c>
      <c r="E31" s="178">
        <v>1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3.0000000000000001E-5</v>
      </c>
      <c r="O31" s="160">
        <f t="shared" si="4"/>
        <v>0</v>
      </c>
      <c r="P31" s="160">
        <v>0</v>
      </c>
      <c r="Q31" s="160">
        <f t="shared" si="5"/>
        <v>0</v>
      </c>
      <c r="R31" s="160"/>
      <c r="S31" s="160" t="s">
        <v>214</v>
      </c>
      <c r="T31" s="160" t="s">
        <v>215</v>
      </c>
      <c r="U31" s="160">
        <v>0.16600000000000001</v>
      </c>
      <c r="V31" s="160">
        <f t="shared" si="6"/>
        <v>0.17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12</v>
      </c>
      <c r="B32" s="176" t="s">
        <v>786</v>
      </c>
      <c r="C32" s="184" t="s">
        <v>787</v>
      </c>
      <c r="D32" s="177" t="s">
        <v>232</v>
      </c>
      <c r="E32" s="178">
        <v>2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3.0000000000000001E-5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214</v>
      </c>
      <c r="T32" s="160" t="s">
        <v>233</v>
      </c>
      <c r="U32" s="160">
        <v>0.20599999999999999</v>
      </c>
      <c r="V32" s="160">
        <f t="shared" si="6"/>
        <v>0.41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13</v>
      </c>
      <c r="B33" s="176" t="s">
        <v>788</v>
      </c>
      <c r="C33" s="184" t="s">
        <v>789</v>
      </c>
      <c r="D33" s="177" t="s">
        <v>232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3.0000000000000001E-5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214</v>
      </c>
      <c r="T33" s="160" t="s">
        <v>233</v>
      </c>
      <c r="U33" s="160">
        <v>0.35099999999999998</v>
      </c>
      <c r="V33" s="160">
        <f t="shared" si="6"/>
        <v>0.35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14</v>
      </c>
      <c r="B34" s="176" t="s">
        <v>790</v>
      </c>
      <c r="C34" s="184" t="s">
        <v>791</v>
      </c>
      <c r="D34" s="177" t="s">
        <v>232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3.0000000000000001E-5</v>
      </c>
      <c r="O34" s="160">
        <f t="shared" si="4"/>
        <v>0</v>
      </c>
      <c r="P34" s="160">
        <v>0</v>
      </c>
      <c r="Q34" s="160">
        <f t="shared" si="5"/>
        <v>0</v>
      </c>
      <c r="R34" s="160"/>
      <c r="S34" s="160" t="s">
        <v>214</v>
      </c>
      <c r="T34" s="160" t="s">
        <v>233</v>
      </c>
      <c r="U34" s="160">
        <v>0.42399999999999999</v>
      </c>
      <c r="V34" s="160">
        <f t="shared" si="6"/>
        <v>0.42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15</v>
      </c>
      <c r="B35" s="176" t="s">
        <v>483</v>
      </c>
      <c r="C35" s="184" t="s">
        <v>484</v>
      </c>
      <c r="D35" s="177" t="s">
        <v>314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5.9999999999999995E-4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214</v>
      </c>
      <c r="T35" s="160" t="s">
        <v>233</v>
      </c>
      <c r="U35" s="160">
        <v>0.3</v>
      </c>
      <c r="V35" s="160">
        <f t="shared" si="6"/>
        <v>0.3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16</v>
      </c>
      <c r="B36" s="176" t="s">
        <v>792</v>
      </c>
      <c r="C36" s="184" t="s">
        <v>793</v>
      </c>
      <c r="D36" s="177" t="s">
        <v>232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1.7000000000000001E-4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214</v>
      </c>
      <c r="T36" s="160" t="s">
        <v>233</v>
      </c>
      <c r="U36" s="160">
        <v>0.23</v>
      </c>
      <c r="V36" s="160">
        <f t="shared" si="6"/>
        <v>0.23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22.5" outlineLevel="1" x14ac:dyDescent="0.2">
      <c r="A37" s="175">
        <v>17</v>
      </c>
      <c r="B37" s="176" t="s">
        <v>364</v>
      </c>
      <c r="C37" s="184" t="s">
        <v>487</v>
      </c>
      <c r="D37" s="177" t="s">
        <v>261</v>
      </c>
      <c r="E37" s="178">
        <v>5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3.6999999999999999E-4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214</v>
      </c>
      <c r="T37" s="160" t="s">
        <v>233</v>
      </c>
      <c r="U37" s="160">
        <v>3.1E-2</v>
      </c>
      <c r="V37" s="160">
        <f t="shared" si="6"/>
        <v>0.16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18</v>
      </c>
      <c r="B38" s="176" t="s">
        <v>488</v>
      </c>
      <c r="C38" s="184" t="s">
        <v>489</v>
      </c>
      <c r="D38" s="177" t="s">
        <v>261</v>
      </c>
      <c r="E38" s="178">
        <v>18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0</v>
      </c>
      <c r="O38" s="160">
        <f t="shared" si="4"/>
        <v>0</v>
      </c>
      <c r="P38" s="160">
        <v>0</v>
      </c>
      <c r="Q38" s="160">
        <f t="shared" si="5"/>
        <v>0</v>
      </c>
      <c r="R38" s="160"/>
      <c r="S38" s="160" t="s">
        <v>214</v>
      </c>
      <c r="T38" s="160" t="s">
        <v>233</v>
      </c>
      <c r="U38" s="160">
        <v>1.9E-2</v>
      </c>
      <c r="V38" s="160">
        <f t="shared" si="6"/>
        <v>0.34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19</v>
      </c>
      <c r="B39" s="176" t="s">
        <v>794</v>
      </c>
      <c r="C39" s="184" t="s">
        <v>795</v>
      </c>
      <c r="D39" s="177" t="s">
        <v>261</v>
      </c>
      <c r="E39" s="178">
        <v>12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0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214</v>
      </c>
      <c r="T39" s="160" t="s">
        <v>233</v>
      </c>
      <c r="U39" s="160">
        <v>4.1000000000000002E-2</v>
      </c>
      <c r="V39" s="160">
        <f t="shared" si="6"/>
        <v>0.49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20</v>
      </c>
      <c r="B40" s="176" t="s">
        <v>436</v>
      </c>
      <c r="C40" s="184" t="s">
        <v>490</v>
      </c>
      <c r="D40" s="177" t="s">
        <v>232</v>
      </c>
      <c r="E40" s="178">
        <v>1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2.5699999999999998E-3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221</v>
      </c>
      <c r="T40" s="160" t="s">
        <v>233</v>
      </c>
      <c r="U40" s="160">
        <v>0.433</v>
      </c>
      <c r="V40" s="160">
        <f t="shared" si="6"/>
        <v>0.43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21</v>
      </c>
      <c r="B41" s="176" t="s">
        <v>491</v>
      </c>
      <c r="C41" s="184" t="s">
        <v>492</v>
      </c>
      <c r="D41" s="177" t="s">
        <v>232</v>
      </c>
      <c r="E41" s="178">
        <v>1</v>
      </c>
      <c r="F41" s="179"/>
      <c r="G41" s="180">
        <f t="shared" si="0"/>
        <v>0</v>
      </c>
      <c r="H41" s="161"/>
      <c r="I41" s="160">
        <f t="shared" si="1"/>
        <v>0</v>
      </c>
      <c r="J41" s="161"/>
      <c r="K41" s="160">
        <f t="shared" si="2"/>
        <v>0</v>
      </c>
      <c r="L41" s="160">
        <v>21</v>
      </c>
      <c r="M41" s="160">
        <f t="shared" si="3"/>
        <v>0</v>
      </c>
      <c r="N41" s="160">
        <v>2.5699999999999998E-3</v>
      </c>
      <c r="O41" s="160">
        <f t="shared" si="4"/>
        <v>0</v>
      </c>
      <c r="P41" s="160">
        <v>0</v>
      </c>
      <c r="Q41" s="160">
        <f t="shared" si="5"/>
        <v>0</v>
      </c>
      <c r="R41" s="160"/>
      <c r="S41" s="160" t="s">
        <v>221</v>
      </c>
      <c r="T41" s="160" t="s">
        <v>233</v>
      </c>
      <c r="U41" s="160">
        <v>0.433</v>
      </c>
      <c r="V41" s="160">
        <f t="shared" si="6"/>
        <v>0.43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22</v>
      </c>
      <c r="B42" s="176" t="s">
        <v>796</v>
      </c>
      <c r="C42" s="184" t="s">
        <v>797</v>
      </c>
      <c r="D42" s="177" t="s">
        <v>232</v>
      </c>
      <c r="E42" s="178">
        <v>3</v>
      </c>
      <c r="F42" s="179"/>
      <c r="G42" s="180">
        <f t="shared" si="0"/>
        <v>0</v>
      </c>
      <c r="H42" s="161"/>
      <c r="I42" s="160">
        <f t="shared" si="1"/>
        <v>0</v>
      </c>
      <c r="J42" s="161"/>
      <c r="K42" s="160">
        <f t="shared" si="2"/>
        <v>0</v>
      </c>
      <c r="L42" s="160">
        <v>21</v>
      </c>
      <c r="M42" s="160">
        <f t="shared" si="3"/>
        <v>0</v>
      </c>
      <c r="N42" s="160">
        <v>6.9999999999999994E-5</v>
      </c>
      <c r="O42" s="160">
        <f t="shared" si="4"/>
        <v>0</v>
      </c>
      <c r="P42" s="160">
        <v>0</v>
      </c>
      <c r="Q42" s="160">
        <f t="shared" si="5"/>
        <v>0</v>
      </c>
      <c r="R42" s="160" t="s">
        <v>495</v>
      </c>
      <c r="S42" s="160" t="s">
        <v>214</v>
      </c>
      <c r="T42" s="160" t="s">
        <v>298</v>
      </c>
      <c r="U42" s="160">
        <v>0</v>
      </c>
      <c r="V42" s="160">
        <f t="shared" si="6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248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23</v>
      </c>
      <c r="B43" s="176" t="s">
        <v>798</v>
      </c>
      <c r="C43" s="184" t="s">
        <v>799</v>
      </c>
      <c r="D43" s="177" t="s">
        <v>232</v>
      </c>
      <c r="E43" s="178">
        <v>2</v>
      </c>
      <c r="F43" s="179"/>
      <c r="G43" s="180">
        <f t="shared" si="0"/>
        <v>0</v>
      </c>
      <c r="H43" s="161"/>
      <c r="I43" s="160">
        <f t="shared" si="1"/>
        <v>0</v>
      </c>
      <c r="J43" s="161"/>
      <c r="K43" s="160">
        <f t="shared" si="2"/>
        <v>0</v>
      </c>
      <c r="L43" s="160">
        <v>21</v>
      </c>
      <c r="M43" s="160">
        <f t="shared" si="3"/>
        <v>0</v>
      </c>
      <c r="N43" s="160">
        <v>2.7999999999999998E-4</v>
      </c>
      <c r="O43" s="160">
        <f t="shared" si="4"/>
        <v>0</v>
      </c>
      <c r="P43" s="160">
        <v>0</v>
      </c>
      <c r="Q43" s="160">
        <f t="shared" si="5"/>
        <v>0</v>
      </c>
      <c r="R43" s="160" t="s">
        <v>495</v>
      </c>
      <c r="S43" s="160" t="s">
        <v>214</v>
      </c>
      <c r="T43" s="160" t="s">
        <v>298</v>
      </c>
      <c r="U43" s="160">
        <v>0</v>
      </c>
      <c r="V43" s="160">
        <f t="shared" si="6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248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24</v>
      </c>
      <c r="B44" s="176" t="s">
        <v>800</v>
      </c>
      <c r="C44" s="184" t="s">
        <v>801</v>
      </c>
      <c r="D44" s="177" t="s">
        <v>232</v>
      </c>
      <c r="E44" s="178">
        <v>4</v>
      </c>
      <c r="F44" s="179"/>
      <c r="G44" s="180">
        <f t="shared" si="0"/>
        <v>0</v>
      </c>
      <c r="H44" s="161"/>
      <c r="I44" s="160">
        <f t="shared" si="1"/>
        <v>0</v>
      </c>
      <c r="J44" s="161"/>
      <c r="K44" s="160">
        <f t="shared" si="2"/>
        <v>0</v>
      </c>
      <c r="L44" s="160">
        <v>21</v>
      </c>
      <c r="M44" s="160">
        <f t="shared" si="3"/>
        <v>0</v>
      </c>
      <c r="N44" s="160">
        <v>5.1999999999999995E-4</v>
      </c>
      <c r="O44" s="160">
        <f t="shared" si="4"/>
        <v>0</v>
      </c>
      <c r="P44" s="160">
        <v>0</v>
      </c>
      <c r="Q44" s="160">
        <f t="shared" si="5"/>
        <v>0</v>
      </c>
      <c r="R44" s="160" t="s">
        <v>495</v>
      </c>
      <c r="S44" s="160" t="s">
        <v>214</v>
      </c>
      <c r="T44" s="160" t="s">
        <v>298</v>
      </c>
      <c r="U44" s="160">
        <v>0</v>
      </c>
      <c r="V44" s="160">
        <f t="shared" si="6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248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25</v>
      </c>
      <c r="B45" s="176" t="s">
        <v>499</v>
      </c>
      <c r="C45" s="184" t="s">
        <v>500</v>
      </c>
      <c r="D45" s="177" t="s">
        <v>232</v>
      </c>
      <c r="E45" s="178">
        <v>1</v>
      </c>
      <c r="F45" s="179"/>
      <c r="G45" s="180">
        <f t="shared" si="0"/>
        <v>0</v>
      </c>
      <c r="H45" s="161"/>
      <c r="I45" s="160">
        <f t="shared" si="1"/>
        <v>0</v>
      </c>
      <c r="J45" s="161"/>
      <c r="K45" s="160">
        <f t="shared" si="2"/>
        <v>0</v>
      </c>
      <c r="L45" s="160">
        <v>21</v>
      </c>
      <c r="M45" s="160">
        <f t="shared" si="3"/>
        <v>0</v>
      </c>
      <c r="N45" s="160">
        <v>9.0000000000000006E-5</v>
      </c>
      <c r="O45" s="160">
        <f t="shared" si="4"/>
        <v>0</v>
      </c>
      <c r="P45" s="160">
        <v>0</v>
      </c>
      <c r="Q45" s="160">
        <f t="shared" si="5"/>
        <v>0</v>
      </c>
      <c r="R45" s="160" t="s">
        <v>495</v>
      </c>
      <c r="S45" s="160" t="s">
        <v>214</v>
      </c>
      <c r="T45" s="160" t="s">
        <v>498</v>
      </c>
      <c r="U45" s="160">
        <v>0</v>
      </c>
      <c r="V45" s="160">
        <f t="shared" si="6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248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26</v>
      </c>
      <c r="B46" s="176" t="s">
        <v>802</v>
      </c>
      <c r="C46" s="184" t="s">
        <v>803</v>
      </c>
      <c r="D46" s="177" t="s">
        <v>232</v>
      </c>
      <c r="E46" s="178">
        <v>1</v>
      </c>
      <c r="F46" s="179"/>
      <c r="G46" s="180">
        <f t="shared" si="0"/>
        <v>0</v>
      </c>
      <c r="H46" s="161"/>
      <c r="I46" s="160">
        <f t="shared" si="1"/>
        <v>0</v>
      </c>
      <c r="J46" s="161"/>
      <c r="K46" s="160">
        <f t="shared" si="2"/>
        <v>0</v>
      </c>
      <c r="L46" s="160">
        <v>21</v>
      </c>
      <c r="M46" s="160">
        <f t="shared" si="3"/>
        <v>0</v>
      </c>
      <c r="N46" s="160">
        <v>3.3E-4</v>
      </c>
      <c r="O46" s="160">
        <f t="shared" si="4"/>
        <v>0</v>
      </c>
      <c r="P46" s="160">
        <v>0</v>
      </c>
      <c r="Q46" s="160">
        <f t="shared" si="5"/>
        <v>0</v>
      </c>
      <c r="R46" s="160" t="s">
        <v>495</v>
      </c>
      <c r="S46" s="160" t="s">
        <v>214</v>
      </c>
      <c r="T46" s="160" t="s">
        <v>498</v>
      </c>
      <c r="U46" s="160">
        <v>0</v>
      </c>
      <c r="V46" s="160">
        <f t="shared" si="6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248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27</v>
      </c>
      <c r="B47" s="176" t="s">
        <v>804</v>
      </c>
      <c r="C47" s="184" t="s">
        <v>805</v>
      </c>
      <c r="D47" s="177" t="s">
        <v>232</v>
      </c>
      <c r="E47" s="178">
        <v>2</v>
      </c>
      <c r="F47" s="179"/>
      <c r="G47" s="180">
        <f t="shared" si="0"/>
        <v>0</v>
      </c>
      <c r="H47" s="161"/>
      <c r="I47" s="160">
        <f t="shared" si="1"/>
        <v>0</v>
      </c>
      <c r="J47" s="161"/>
      <c r="K47" s="160">
        <f t="shared" si="2"/>
        <v>0</v>
      </c>
      <c r="L47" s="160">
        <v>21</v>
      </c>
      <c r="M47" s="160">
        <f t="shared" si="3"/>
        <v>0</v>
      </c>
      <c r="N47" s="160">
        <v>0</v>
      </c>
      <c r="O47" s="160">
        <f t="shared" si="4"/>
        <v>0</v>
      </c>
      <c r="P47" s="160">
        <v>0</v>
      </c>
      <c r="Q47" s="160">
        <f t="shared" si="5"/>
        <v>0</v>
      </c>
      <c r="R47" s="160" t="s">
        <v>495</v>
      </c>
      <c r="S47" s="160" t="s">
        <v>214</v>
      </c>
      <c r="T47" s="160" t="s">
        <v>498</v>
      </c>
      <c r="U47" s="160">
        <v>0</v>
      </c>
      <c r="V47" s="160">
        <f t="shared" si="6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248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28</v>
      </c>
      <c r="B48" s="176" t="s">
        <v>501</v>
      </c>
      <c r="C48" s="184" t="s">
        <v>502</v>
      </c>
      <c r="D48" s="177" t="s">
        <v>232</v>
      </c>
      <c r="E48" s="178">
        <v>1</v>
      </c>
      <c r="F48" s="179"/>
      <c r="G48" s="180">
        <f t="shared" si="0"/>
        <v>0</v>
      </c>
      <c r="H48" s="161"/>
      <c r="I48" s="160">
        <f t="shared" si="1"/>
        <v>0</v>
      </c>
      <c r="J48" s="161"/>
      <c r="K48" s="160">
        <f t="shared" si="2"/>
        <v>0</v>
      </c>
      <c r="L48" s="160">
        <v>21</v>
      </c>
      <c r="M48" s="160">
        <f t="shared" si="3"/>
        <v>0</v>
      </c>
      <c r="N48" s="160">
        <v>2.4000000000000001E-4</v>
      </c>
      <c r="O48" s="160">
        <f t="shared" si="4"/>
        <v>0</v>
      </c>
      <c r="P48" s="160">
        <v>0</v>
      </c>
      <c r="Q48" s="160">
        <f t="shared" si="5"/>
        <v>0</v>
      </c>
      <c r="R48" s="160"/>
      <c r="S48" s="160" t="s">
        <v>221</v>
      </c>
      <c r="T48" s="160" t="s">
        <v>298</v>
      </c>
      <c r="U48" s="160">
        <v>0</v>
      </c>
      <c r="V48" s="160">
        <f t="shared" si="6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248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29</v>
      </c>
      <c r="B49" s="176" t="s">
        <v>806</v>
      </c>
      <c r="C49" s="184" t="s">
        <v>807</v>
      </c>
      <c r="D49" s="177" t="s">
        <v>232</v>
      </c>
      <c r="E49" s="178">
        <v>2</v>
      </c>
      <c r="F49" s="179"/>
      <c r="G49" s="180">
        <f t="shared" si="0"/>
        <v>0</v>
      </c>
      <c r="H49" s="161"/>
      <c r="I49" s="160">
        <f t="shared" si="1"/>
        <v>0</v>
      </c>
      <c r="J49" s="161"/>
      <c r="K49" s="160">
        <f t="shared" si="2"/>
        <v>0</v>
      </c>
      <c r="L49" s="160">
        <v>21</v>
      </c>
      <c r="M49" s="160">
        <f t="shared" si="3"/>
        <v>0</v>
      </c>
      <c r="N49" s="160">
        <v>3.8000000000000002E-4</v>
      </c>
      <c r="O49" s="160">
        <f t="shared" si="4"/>
        <v>0</v>
      </c>
      <c r="P49" s="160">
        <v>0</v>
      </c>
      <c r="Q49" s="160">
        <f t="shared" si="5"/>
        <v>0</v>
      </c>
      <c r="R49" s="160"/>
      <c r="S49" s="160" t="s">
        <v>221</v>
      </c>
      <c r="T49" s="160" t="s">
        <v>298</v>
      </c>
      <c r="U49" s="160">
        <v>0</v>
      </c>
      <c r="V49" s="160">
        <f t="shared" si="6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248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30</v>
      </c>
      <c r="B50" s="176" t="s">
        <v>808</v>
      </c>
      <c r="C50" s="184" t="s">
        <v>809</v>
      </c>
      <c r="D50" s="177" t="s">
        <v>232</v>
      </c>
      <c r="E50" s="178">
        <v>1</v>
      </c>
      <c r="F50" s="179"/>
      <c r="G50" s="180">
        <f t="shared" si="0"/>
        <v>0</v>
      </c>
      <c r="H50" s="161"/>
      <c r="I50" s="160">
        <f t="shared" si="1"/>
        <v>0</v>
      </c>
      <c r="J50" s="161"/>
      <c r="K50" s="160">
        <f t="shared" si="2"/>
        <v>0</v>
      </c>
      <c r="L50" s="160">
        <v>21</v>
      </c>
      <c r="M50" s="160">
        <f t="shared" si="3"/>
        <v>0</v>
      </c>
      <c r="N50" s="160">
        <v>2.0799999999999998E-3</v>
      </c>
      <c r="O50" s="160">
        <f t="shared" si="4"/>
        <v>0</v>
      </c>
      <c r="P50" s="160">
        <v>0</v>
      </c>
      <c r="Q50" s="160">
        <f t="shared" si="5"/>
        <v>0</v>
      </c>
      <c r="R50" s="160"/>
      <c r="S50" s="160" t="s">
        <v>221</v>
      </c>
      <c r="T50" s="160" t="s">
        <v>298</v>
      </c>
      <c r="U50" s="160">
        <v>0</v>
      </c>
      <c r="V50" s="160">
        <f t="shared" si="6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248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31</v>
      </c>
      <c r="B51" s="176" t="s">
        <v>810</v>
      </c>
      <c r="C51" s="184" t="s">
        <v>811</v>
      </c>
      <c r="D51" s="177" t="s">
        <v>232</v>
      </c>
      <c r="E51" s="178">
        <v>1</v>
      </c>
      <c r="F51" s="179"/>
      <c r="G51" s="180">
        <f t="shared" si="0"/>
        <v>0</v>
      </c>
      <c r="H51" s="161"/>
      <c r="I51" s="160">
        <f t="shared" si="1"/>
        <v>0</v>
      </c>
      <c r="J51" s="161"/>
      <c r="K51" s="160">
        <f t="shared" si="2"/>
        <v>0</v>
      </c>
      <c r="L51" s="160">
        <v>21</v>
      </c>
      <c r="M51" s="160">
        <f t="shared" si="3"/>
        <v>0</v>
      </c>
      <c r="N51" s="160">
        <v>2.0000000000000001E-4</v>
      </c>
      <c r="O51" s="160">
        <f t="shared" si="4"/>
        <v>0</v>
      </c>
      <c r="P51" s="160">
        <v>0</v>
      </c>
      <c r="Q51" s="160">
        <f t="shared" si="5"/>
        <v>0</v>
      </c>
      <c r="R51" s="160"/>
      <c r="S51" s="160" t="s">
        <v>221</v>
      </c>
      <c r="T51" s="160" t="s">
        <v>298</v>
      </c>
      <c r="U51" s="160">
        <v>0</v>
      </c>
      <c r="V51" s="160">
        <f t="shared" si="6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248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ht="22.5" outlineLevel="1" x14ac:dyDescent="0.2">
      <c r="A52" s="175">
        <v>32</v>
      </c>
      <c r="B52" s="176" t="s">
        <v>812</v>
      </c>
      <c r="C52" s="184" t="s">
        <v>813</v>
      </c>
      <c r="D52" s="177" t="s">
        <v>277</v>
      </c>
      <c r="E52" s="178">
        <v>1</v>
      </c>
      <c r="F52" s="179"/>
      <c r="G52" s="180">
        <f t="shared" si="0"/>
        <v>0</v>
      </c>
      <c r="H52" s="161"/>
      <c r="I52" s="160">
        <f t="shared" si="1"/>
        <v>0</v>
      </c>
      <c r="J52" s="161"/>
      <c r="K52" s="160">
        <f t="shared" si="2"/>
        <v>0</v>
      </c>
      <c r="L52" s="160">
        <v>21</v>
      </c>
      <c r="M52" s="160">
        <f t="shared" si="3"/>
        <v>0</v>
      </c>
      <c r="N52" s="160">
        <v>1.25E-3</v>
      </c>
      <c r="O52" s="160">
        <f t="shared" si="4"/>
        <v>0</v>
      </c>
      <c r="P52" s="160">
        <v>0</v>
      </c>
      <c r="Q52" s="160">
        <f t="shared" si="5"/>
        <v>0</v>
      </c>
      <c r="R52" s="160"/>
      <c r="S52" s="160" t="s">
        <v>221</v>
      </c>
      <c r="T52" s="160" t="s">
        <v>215</v>
      </c>
      <c r="U52" s="160">
        <v>0</v>
      </c>
      <c r="V52" s="160">
        <f t="shared" si="6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248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ht="22.5" outlineLevel="1" x14ac:dyDescent="0.2">
      <c r="A53" s="175">
        <v>33</v>
      </c>
      <c r="B53" s="176" t="s">
        <v>814</v>
      </c>
      <c r="C53" s="184" t="s">
        <v>815</v>
      </c>
      <c r="D53" s="177" t="s">
        <v>277</v>
      </c>
      <c r="E53" s="178">
        <v>1</v>
      </c>
      <c r="F53" s="179"/>
      <c r="G53" s="180">
        <f t="shared" si="0"/>
        <v>0</v>
      </c>
      <c r="H53" s="161"/>
      <c r="I53" s="160">
        <f t="shared" si="1"/>
        <v>0</v>
      </c>
      <c r="J53" s="161"/>
      <c r="K53" s="160">
        <f t="shared" si="2"/>
        <v>0</v>
      </c>
      <c r="L53" s="160">
        <v>21</v>
      </c>
      <c r="M53" s="160">
        <f t="shared" si="3"/>
        <v>0</v>
      </c>
      <c r="N53" s="160">
        <v>4.0000000000000001E-3</v>
      </c>
      <c r="O53" s="160">
        <f t="shared" si="4"/>
        <v>0</v>
      </c>
      <c r="P53" s="160">
        <v>0</v>
      </c>
      <c r="Q53" s="160">
        <f t="shared" si="5"/>
        <v>0</v>
      </c>
      <c r="R53" s="160"/>
      <c r="S53" s="160" t="s">
        <v>221</v>
      </c>
      <c r="T53" s="160" t="s">
        <v>215</v>
      </c>
      <c r="U53" s="160">
        <v>0</v>
      </c>
      <c r="V53" s="160">
        <f t="shared" si="6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248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ht="33.75" outlineLevel="1" x14ac:dyDescent="0.2">
      <c r="A54" s="175">
        <v>34</v>
      </c>
      <c r="B54" s="176" t="s">
        <v>816</v>
      </c>
      <c r="C54" s="184" t="s">
        <v>817</v>
      </c>
      <c r="D54" s="177" t="s">
        <v>277</v>
      </c>
      <c r="E54" s="178">
        <v>1</v>
      </c>
      <c r="F54" s="179"/>
      <c r="G54" s="180">
        <f t="shared" si="0"/>
        <v>0</v>
      </c>
      <c r="H54" s="161"/>
      <c r="I54" s="160">
        <f t="shared" si="1"/>
        <v>0</v>
      </c>
      <c r="J54" s="161"/>
      <c r="K54" s="160">
        <f t="shared" si="2"/>
        <v>0</v>
      </c>
      <c r="L54" s="160">
        <v>21</v>
      </c>
      <c r="M54" s="160">
        <f t="shared" si="3"/>
        <v>0</v>
      </c>
      <c r="N54" s="160">
        <v>2E-3</v>
      </c>
      <c r="O54" s="160">
        <f t="shared" si="4"/>
        <v>0</v>
      </c>
      <c r="P54" s="160">
        <v>0</v>
      </c>
      <c r="Q54" s="160">
        <f t="shared" si="5"/>
        <v>0</v>
      </c>
      <c r="R54" s="160"/>
      <c r="S54" s="160" t="s">
        <v>221</v>
      </c>
      <c r="T54" s="160" t="s">
        <v>215</v>
      </c>
      <c r="U54" s="160">
        <v>0</v>
      </c>
      <c r="V54" s="160">
        <f t="shared" si="6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248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ht="22.5" outlineLevel="1" x14ac:dyDescent="0.2">
      <c r="A55" s="175">
        <v>35</v>
      </c>
      <c r="B55" s="176" t="s">
        <v>420</v>
      </c>
      <c r="C55" s="184" t="s">
        <v>421</v>
      </c>
      <c r="D55" s="177" t="s">
        <v>314</v>
      </c>
      <c r="E55" s="178">
        <v>1</v>
      </c>
      <c r="F55" s="179"/>
      <c r="G55" s="180">
        <f t="shared" si="0"/>
        <v>0</v>
      </c>
      <c r="H55" s="161"/>
      <c r="I55" s="160">
        <f t="shared" si="1"/>
        <v>0</v>
      </c>
      <c r="J55" s="161"/>
      <c r="K55" s="160">
        <f t="shared" si="2"/>
        <v>0</v>
      </c>
      <c r="L55" s="160">
        <v>21</v>
      </c>
      <c r="M55" s="160">
        <f t="shared" si="3"/>
        <v>0</v>
      </c>
      <c r="N55" s="160">
        <v>0.05</v>
      </c>
      <c r="O55" s="160">
        <f t="shared" si="4"/>
        <v>0.05</v>
      </c>
      <c r="P55" s="160">
        <v>0</v>
      </c>
      <c r="Q55" s="160">
        <f t="shared" si="5"/>
        <v>0</v>
      </c>
      <c r="R55" s="160"/>
      <c r="S55" s="160" t="s">
        <v>221</v>
      </c>
      <c r="T55" s="160" t="s">
        <v>215</v>
      </c>
      <c r="U55" s="160">
        <v>0</v>
      </c>
      <c r="V55" s="160">
        <f t="shared" si="6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248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36</v>
      </c>
      <c r="B56" s="176" t="s">
        <v>513</v>
      </c>
      <c r="C56" s="184" t="s">
        <v>514</v>
      </c>
      <c r="D56" s="177" t="s">
        <v>255</v>
      </c>
      <c r="E56" s="178">
        <v>0.49665999999999999</v>
      </c>
      <c r="F56" s="179"/>
      <c r="G56" s="180">
        <f t="shared" si="0"/>
        <v>0</v>
      </c>
      <c r="H56" s="161"/>
      <c r="I56" s="160">
        <f t="shared" si="1"/>
        <v>0</v>
      </c>
      <c r="J56" s="161"/>
      <c r="K56" s="160">
        <f t="shared" si="2"/>
        <v>0</v>
      </c>
      <c r="L56" s="160">
        <v>21</v>
      </c>
      <c r="M56" s="160">
        <f t="shared" si="3"/>
        <v>0</v>
      </c>
      <c r="N56" s="160">
        <v>0</v>
      </c>
      <c r="O56" s="160">
        <f t="shared" si="4"/>
        <v>0</v>
      </c>
      <c r="P56" s="160">
        <v>0</v>
      </c>
      <c r="Q56" s="160">
        <f t="shared" si="5"/>
        <v>0</v>
      </c>
      <c r="R56" s="160"/>
      <c r="S56" s="160" t="s">
        <v>214</v>
      </c>
      <c r="T56" s="160" t="s">
        <v>233</v>
      </c>
      <c r="U56" s="160">
        <v>1.333</v>
      </c>
      <c r="V56" s="160">
        <f t="shared" si="6"/>
        <v>0.66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256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37</v>
      </c>
      <c r="B57" s="176" t="s">
        <v>515</v>
      </c>
      <c r="C57" s="184" t="s">
        <v>516</v>
      </c>
      <c r="D57" s="177" t="s">
        <v>255</v>
      </c>
      <c r="E57" s="178">
        <v>0.49665999999999999</v>
      </c>
      <c r="F57" s="179"/>
      <c r="G57" s="180">
        <f t="shared" si="0"/>
        <v>0</v>
      </c>
      <c r="H57" s="161"/>
      <c r="I57" s="160">
        <f t="shared" si="1"/>
        <v>0</v>
      </c>
      <c r="J57" s="161"/>
      <c r="K57" s="160">
        <f t="shared" si="2"/>
        <v>0</v>
      </c>
      <c r="L57" s="160">
        <v>21</v>
      </c>
      <c r="M57" s="160">
        <f t="shared" si="3"/>
        <v>0</v>
      </c>
      <c r="N57" s="160">
        <v>0</v>
      </c>
      <c r="O57" s="160">
        <f t="shared" si="4"/>
        <v>0</v>
      </c>
      <c r="P57" s="160">
        <v>0</v>
      </c>
      <c r="Q57" s="160">
        <f t="shared" si="5"/>
        <v>0</v>
      </c>
      <c r="R57" s="160"/>
      <c r="S57" s="160" t="s">
        <v>214</v>
      </c>
      <c r="T57" s="160" t="s">
        <v>233</v>
      </c>
      <c r="U57" s="160">
        <v>0.72799999999999998</v>
      </c>
      <c r="V57" s="160">
        <f t="shared" si="6"/>
        <v>0.36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256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x14ac:dyDescent="0.2">
      <c r="A58" s="163" t="s">
        <v>209</v>
      </c>
      <c r="B58" s="164" t="s">
        <v>153</v>
      </c>
      <c r="C58" s="182" t="s">
        <v>154</v>
      </c>
      <c r="D58" s="165"/>
      <c r="E58" s="166"/>
      <c r="F58" s="167"/>
      <c r="G58" s="168">
        <f>SUMIF(AG59:AG60,"&lt;&gt;NOR",G59:G60)</f>
        <v>0</v>
      </c>
      <c r="H58" s="162"/>
      <c r="I58" s="162">
        <f>SUM(I59:I60)</f>
        <v>0</v>
      </c>
      <c r="J58" s="162"/>
      <c r="K58" s="162">
        <f>SUM(K59:K60)</f>
        <v>0</v>
      </c>
      <c r="L58" s="162"/>
      <c r="M58" s="162">
        <f>SUM(M59:M60)</f>
        <v>0</v>
      </c>
      <c r="N58" s="162"/>
      <c r="O58" s="162">
        <f>SUM(O59:O60)</f>
        <v>0</v>
      </c>
      <c r="P58" s="162"/>
      <c r="Q58" s="162">
        <f>SUM(Q59:Q60)</f>
        <v>0</v>
      </c>
      <c r="R58" s="162"/>
      <c r="S58" s="162"/>
      <c r="T58" s="162"/>
      <c r="U58" s="162"/>
      <c r="V58" s="162">
        <f>SUM(V59:V60)</f>
        <v>9.129999999999999</v>
      </c>
      <c r="W58" s="162"/>
      <c r="AG58" t="s">
        <v>210</v>
      </c>
    </row>
    <row r="59" spans="1:60" outlineLevel="1" x14ac:dyDescent="0.2">
      <c r="A59" s="175">
        <v>38</v>
      </c>
      <c r="B59" s="176" t="s">
        <v>448</v>
      </c>
      <c r="C59" s="184" t="s">
        <v>449</v>
      </c>
      <c r="D59" s="177" t="s">
        <v>450</v>
      </c>
      <c r="E59" s="178">
        <v>30</v>
      </c>
      <c r="F59" s="179"/>
      <c r="G59" s="180">
        <f>ROUND(E59*F59,2)</f>
        <v>0</v>
      </c>
      <c r="H59" s="161"/>
      <c r="I59" s="160">
        <f>ROUND(E59*H59,2)</f>
        <v>0</v>
      </c>
      <c r="J59" s="161"/>
      <c r="K59" s="160">
        <f>ROUND(E59*J59,2)</f>
        <v>0</v>
      </c>
      <c r="L59" s="160">
        <v>21</v>
      </c>
      <c r="M59" s="160">
        <f>G59*(1+L59/100)</f>
        <v>0</v>
      </c>
      <c r="N59" s="160">
        <v>6.0000000000000002E-5</v>
      </c>
      <c r="O59" s="160">
        <f>ROUND(E59*N59,2)</f>
        <v>0</v>
      </c>
      <c r="P59" s="160">
        <v>0</v>
      </c>
      <c r="Q59" s="160">
        <f>ROUND(E59*P59,2)</f>
        <v>0</v>
      </c>
      <c r="R59" s="160"/>
      <c r="S59" s="160" t="s">
        <v>214</v>
      </c>
      <c r="T59" s="160" t="s">
        <v>233</v>
      </c>
      <c r="U59" s="160">
        <v>0.30399999999999999</v>
      </c>
      <c r="V59" s="160">
        <f>ROUND(E59*U59,2)</f>
        <v>9.1199999999999992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234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75">
        <v>39</v>
      </c>
      <c r="B60" s="176" t="s">
        <v>451</v>
      </c>
      <c r="C60" s="184" t="s">
        <v>452</v>
      </c>
      <c r="D60" s="177" t="s">
        <v>255</v>
      </c>
      <c r="E60" s="178">
        <v>1.8E-3</v>
      </c>
      <c r="F60" s="179"/>
      <c r="G60" s="180">
        <f>ROUND(E60*F60,2)</f>
        <v>0</v>
      </c>
      <c r="H60" s="161"/>
      <c r="I60" s="160">
        <f>ROUND(E60*H60,2)</f>
        <v>0</v>
      </c>
      <c r="J60" s="161"/>
      <c r="K60" s="160">
        <f>ROUND(E60*J60,2)</f>
        <v>0</v>
      </c>
      <c r="L60" s="160">
        <v>21</v>
      </c>
      <c r="M60" s="160">
        <f>G60*(1+L60/100)</f>
        <v>0</v>
      </c>
      <c r="N60" s="160">
        <v>0</v>
      </c>
      <c r="O60" s="160">
        <f>ROUND(E60*N60,2)</f>
        <v>0</v>
      </c>
      <c r="P60" s="160">
        <v>0</v>
      </c>
      <c r="Q60" s="160">
        <f>ROUND(E60*P60,2)</f>
        <v>0</v>
      </c>
      <c r="R60" s="160"/>
      <c r="S60" s="160" t="s">
        <v>214</v>
      </c>
      <c r="T60" s="160" t="s">
        <v>233</v>
      </c>
      <c r="U60" s="160">
        <v>3.0059999999999998</v>
      </c>
      <c r="V60" s="160">
        <f>ROUND(E60*U60,2)</f>
        <v>0.01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256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x14ac:dyDescent="0.2">
      <c r="A61" s="163" t="s">
        <v>209</v>
      </c>
      <c r="B61" s="164" t="s">
        <v>155</v>
      </c>
      <c r="C61" s="182" t="s">
        <v>156</v>
      </c>
      <c r="D61" s="165"/>
      <c r="E61" s="166"/>
      <c r="F61" s="167"/>
      <c r="G61" s="168">
        <f>SUMIF(AG62:AG65,"&lt;&gt;NOR",G62:G65)</f>
        <v>0</v>
      </c>
      <c r="H61" s="162"/>
      <c r="I61" s="162">
        <f>SUM(I62:I65)</f>
        <v>0</v>
      </c>
      <c r="J61" s="162"/>
      <c r="K61" s="162">
        <f>SUM(K62:K65)</f>
        <v>0</v>
      </c>
      <c r="L61" s="162"/>
      <c r="M61" s="162">
        <f>SUM(M62:M65)</f>
        <v>0</v>
      </c>
      <c r="N61" s="162"/>
      <c r="O61" s="162">
        <f>SUM(O62:O65)</f>
        <v>0</v>
      </c>
      <c r="P61" s="162"/>
      <c r="Q61" s="162">
        <f>SUM(Q62:Q65)</f>
        <v>0</v>
      </c>
      <c r="R61" s="162"/>
      <c r="S61" s="162"/>
      <c r="T61" s="162"/>
      <c r="U61" s="162"/>
      <c r="V61" s="162">
        <f>SUM(V62:V65)</f>
        <v>4.3600000000000003</v>
      </c>
      <c r="W61" s="162"/>
      <c r="AG61" t="s">
        <v>210</v>
      </c>
    </row>
    <row r="62" spans="1:60" outlineLevel="1" x14ac:dyDescent="0.2">
      <c r="A62" s="169">
        <v>40</v>
      </c>
      <c r="B62" s="170" t="s">
        <v>453</v>
      </c>
      <c r="C62" s="183" t="s">
        <v>454</v>
      </c>
      <c r="D62" s="171" t="s">
        <v>241</v>
      </c>
      <c r="E62" s="172">
        <v>1.5</v>
      </c>
      <c r="F62" s="173"/>
      <c r="G62" s="174">
        <f>ROUND(E62*F62,2)</f>
        <v>0</v>
      </c>
      <c r="H62" s="161"/>
      <c r="I62" s="160">
        <f>ROUND(E62*H62,2)</f>
        <v>0</v>
      </c>
      <c r="J62" s="161"/>
      <c r="K62" s="160">
        <f>ROUND(E62*J62,2)</f>
        <v>0</v>
      </c>
      <c r="L62" s="160">
        <v>21</v>
      </c>
      <c r="M62" s="160">
        <f>G62*(1+L62/100)</f>
        <v>0</v>
      </c>
      <c r="N62" s="160">
        <v>3.1E-4</v>
      </c>
      <c r="O62" s="160">
        <f>ROUND(E62*N62,2)</f>
        <v>0</v>
      </c>
      <c r="P62" s="160">
        <v>0</v>
      </c>
      <c r="Q62" s="160">
        <f>ROUND(E62*P62,2)</f>
        <v>0</v>
      </c>
      <c r="R62" s="160"/>
      <c r="S62" s="160" t="s">
        <v>214</v>
      </c>
      <c r="T62" s="160" t="s">
        <v>233</v>
      </c>
      <c r="U62" s="160">
        <v>0.40300000000000002</v>
      </c>
      <c r="V62" s="160">
        <f>ROUND(E62*U62,2)</f>
        <v>0.6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57"/>
      <c r="B63" s="158"/>
      <c r="C63" s="262" t="s">
        <v>455</v>
      </c>
      <c r="D63" s="263"/>
      <c r="E63" s="263"/>
      <c r="F63" s="263"/>
      <c r="G63" s="263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218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41</v>
      </c>
      <c r="B64" s="176" t="s">
        <v>456</v>
      </c>
      <c r="C64" s="184" t="s">
        <v>457</v>
      </c>
      <c r="D64" s="177" t="s">
        <v>261</v>
      </c>
      <c r="E64" s="178">
        <v>30</v>
      </c>
      <c r="F64" s="179"/>
      <c r="G64" s="180">
        <f>ROUND(E64*F64,2)</f>
        <v>0</v>
      </c>
      <c r="H64" s="161"/>
      <c r="I64" s="160">
        <f>ROUND(E64*H64,2)</f>
        <v>0</v>
      </c>
      <c r="J64" s="161"/>
      <c r="K64" s="160">
        <f>ROUND(E64*J64,2)</f>
        <v>0</v>
      </c>
      <c r="L64" s="160">
        <v>21</v>
      </c>
      <c r="M64" s="160">
        <f>G64*(1+L64/100)</f>
        <v>0</v>
      </c>
      <c r="N64" s="160">
        <v>9.0000000000000006E-5</v>
      </c>
      <c r="O64" s="160">
        <f>ROUND(E64*N64,2)</f>
        <v>0</v>
      </c>
      <c r="P64" s="160">
        <v>0</v>
      </c>
      <c r="Q64" s="160">
        <f>ROUND(E64*P64,2)</f>
        <v>0</v>
      </c>
      <c r="R64" s="160"/>
      <c r="S64" s="160" t="s">
        <v>214</v>
      </c>
      <c r="T64" s="160" t="s">
        <v>233</v>
      </c>
      <c r="U64" s="160">
        <v>0.11600000000000001</v>
      </c>
      <c r="V64" s="160">
        <f>ROUND(E64*U64,2)</f>
        <v>3.48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234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75">
        <v>42</v>
      </c>
      <c r="B65" s="176" t="s">
        <v>818</v>
      </c>
      <c r="C65" s="184" t="s">
        <v>819</v>
      </c>
      <c r="D65" s="177" t="s">
        <v>261</v>
      </c>
      <c r="E65" s="178">
        <v>2</v>
      </c>
      <c r="F65" s="179"/>
      <c r="G65" s="180">
        <f>ROUND(E65*F65,2)</f>
        <v>0</v>
      </c>
      <c r="H65" s="161"/>
      <c r="I65" s="160">
        <f>ROUND(E65*H65,2)</f>
        <v>0</v>
      </c>
      <c r="J65" s="161"/>
      <c r="K65" s="160">
        <f>ROUND(E65*J65,2)</f>
        <v>0</v>
      </c>
      <c r="L65" s="160">
        <v>21</v>
      </c>
      <c r="M65" s="160">
        <f>G65*(1+L65/100)</f>
        <v>0</v>
      </c>
      <c r="N65" s="160">
        <v>1.2E-4</v>
      </c>
      <c r="O65" s="160">
        <f>ROUND(E65*N65,2)</f>
        <v>0</v>
      </c>
      <c r="P65" s="160">
        <v>0</v>
      </c>
      <c r="Q65" s="160">
        <f>ROUND(E65*P65,2)</f>
        <v>0</v>
      </c>
      <c r="R65" s="160"/>
      <c r="S65" s="160" t="s">
        <v>214</v>
      </c>
      <c r="T65" s="160" t="s">
        <v>233</v>
      </c>
      <c r="U65" s="160">
        <v>0.14000000000000001</v>
      </c>
      <c r="V65" s="160">
        <f>ROUND(E65*U65,2)</f>
        <v>0.28000000000000003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234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x14ac:dyDescent="0.2">
      <c r="A66" s="163" t="s">
        <v>209</v>
      </c>
      <c r="B66" s="164" t="s">
        <v>173</v>
      </c>
      <c r="C66" s="182" t="s">
        <v>174</v>
      </c>
      <c r="D66" s="165"/>
      <c r="E66" s="166"/>
      <c r="F66" s="167"/>
      <c r="G66" s="168">
        <f>SUMIF(AG67:AG68,"&lt;&gt;NOR",G67:G68)</f>
        <v>0</v>
      </c>
      <c r="H66" s="162"/>
      <c r="I66" s="162">
        <f>SUM(I67:I68)</f>
        <v>0</v>
      </c>
      <c r="J66" s="162"/>
      <c r="K66" s="162">
        <f>SUM(K67:K68)</f>
        <v>0</v>
      </c>
      <c r="L66" s="162"/>
      <c r="M66" s="162">
        <f>SUM(M67:M68)</f>
        <v>0</v>
      </c>
      <c r="N66" s="162"/>
      <c r="O66" s="162">
        <f>SUM(O67:O68)</f>
        <v>0</v>
      </c>
      <c r="P66" s="162"/>
      <c r="Q66" s="162">
        <f>SUM(Q67:Q68)</f>
        <v>0</v>
      </c>
      <c r="R66" s="162"/>
      <c r="S66" s="162"/>
      <c r="T66" s="162"/>
      <c r="U66" s="162"/>
      <c r="V66" s="162">
        <f>SUM(V67:V68)</f>
        <v>7</v>
      </c>
      <c r="W66" s="162"/>
      <c r="AG66" t="s">
        <v>210</v>
      </c>
    </row>
    <row r="67" spans="1:60" outlineLevel="1" x14ac:dyDescent="0.2">
      <c r="A67" s="175">
        <v>43</v>
      </c>
      <c r="B67" s="176" t="s">
        <v>517</v>
      </c>
      <c r="C67" s="184" t="s">
        <v>518</v>
      </c>
      <c r="D67" s="177" t="s">
        <v>264</v>
      </c>
      <c r="E67" s="178">
        <v>3</v>
      </c>
      <c r="F67" s="179"/>
      <c r="G67" s="180">
        <f>ROUND(E67*F67,2)</f>
        <v>0</v>
      </c>
      <c r="H67" s="161"/>
      <c r="I67" s="160">
        <f>ROUND(E67*H67,2)</f>
        <v>0</v>
      </c>
      <c r="J67" s="161"/>
      <c r="K67" s="160">
        <f>ROUND(E67*J67,2)</f>
        <v>0</v>
      </c>
      <c r="L67" s="160">
        <v>21</v>
      </c>
      <c r="M67" s="160">
        <f>G67*(1+L67/100)</f>
        <v>0</v>
      </c>
      <c r="N67" s="160">
        <v>0</v>
      </c>
      <c r="O67" s="160">
        <f>ROUND(E67*N67,2)</f>
        <v>0</v>
      </c>
      <c r="P67" s="160">
        <v>0</v>
      </c>
      <c r="Q67" s="160">
        <f>ROUND(E67*P67,2)</f>
        <v>0</v>
      </c>
      <c r="R67" s="160"/>
      <c r="S67" s="160" t="s">
        <v>214</v>
      </c>
      <c r="T67" s="160" t="s">
        <v>215</v>
      </c>
      <c r="U67" s="160">
        <v>1</v>
      </c>
      <c r="V67" s="160">
        <f>ROUND(E67*U67,2)</f>
        <v>3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234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44</v>
      </c>
      <c r="B68" s="176" t="s">
        <v>519</v>
      </c>
      <c r="C68" s="184" t="s">
        <v>520</v>
      </c>
      <c r="D68" s="177" t="s">
        <v>264</v>
      </c>
      <c r="E68" s="178">
        <v>4</v>
      </c>
      <c r="F68" s="179"/>
      <c r="G68" s="180">
        <f>ROUND(E68*F68,2)</f>
        <v>0</v>
      </c>
      <c r="H68" s="161"/>
      <c r="I68" s="160">
        <f>ROUND(E68*H68,2)</f>
        <v>0</v>
      </c>
      <c r="J68" s="161"/>
      <c r="K68" s="160">
        <f>ROUND(E68*J68,2)</f>
        <v>0</v>
      </c>
      <c r="L68" s="160">
        <v>21</v>
      </c>
      <c r="M68" s="160">
        <f>G68*(1+L68/100)</f>
        <v>0</v>
      </c>
      <c r="N68" s="160">
        <v>0</v>
      </c>
      <c r="O68" s="160">
        <f>ROUND(E68*N68,2)</f>
        <v>0</v>
      </c>
      <c r="P68" s="160">
        <v>0</v>
      </c>
      <c r="Q68" s="160">
        <f>ROUND(E68*P68,2)</f>
        <v>0</v>
      </c>
      <c r="R68" s="160"/>
      <c r="S68" s="160" t="s">
        <v>214</v>
      </c>
      <c r="T68" s="160" t="s">
        <v>215</v>
      </c>
      <c r="U68" s="160">
        <v>1</v>
      </c>
      <c r="V68" s="160">
        <f>ROUND(E68*U68,2)</f>
        <v>4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234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x14ac:dyDescent="0.2">
      <c r="A69" s="163" t="s">
        <v>209</v>
      </c>
      <c r="B69" s="164" t="s">
        <v>183</v>
      </c>
      <c r="C69" s="182" t="s">
        <v>30</v>
      </c>
      <c r="D69" s="165"/>
      <c r="E69" s="166"/>
      <c r="F69" s="167"/>
      <c r="G69" s="168">
        <f>SUMIF(AG70:AG70,"&lt;&gt;NOR",G70:G70)</f>
        <v>0</v>
      </c>
      <c r="H69" s="162"/>
      <c r="I69" s="162">
        <f>SUM(I70:I70)</f>
        <v>0</v>
      </c>
      <c r="J69" s="162"/>
      <c r="K69" s="162">
        <f>SUM(K70:K70)</f>
        <v>0</v>
      </c>
      <c r="L69" s="162"/>
      <c r="M69" s="162">
        <f>SUM(M70:M70)</f>
        <v>0</v>
      </c>
      <c r="N69" s="162"/>
      <c r="O69" s="162">
        <f>SUM(O70:O70)</f>
        <v>0</v>
      </c>
      <c r="P69" s="162"/>
      <c r="Q69" s="162">
        <f>SUM(Q70:Q70)</f>
        <v>0</v>
      </c>
      <c r="R69" s="162"/>
      <c r="S69" s="162"/>
      <c r="T69" s="162"/>
      <c r="U69" s="162"/>
      <c r="V69" s="162">
        <f>SUM(V70:V70)</f>
        <v>0</v>
      </c>
      <c r="W69" s="162"/>
      <c r="AG69" t="s">
        <v>210</v>
      </c>
    </row>
    <row r="70" spans="1:60" outlineLevel="1" x14ac:dyDescent="0.2">
      <c r="A70" s="169">
        <v>45</v>
      </c>
      <c r="B70" s="170" t="s">
        <v>465</v>
      </c>
      <c r="C70" s="183" t="s">
        <v>466</v>
      </c>
      <c r="D70" s="171" t="s">
        <v>314</v>
      </c>
      <c r="E70" s="172">
        <v>1</v>
      </c>
      <c r="F70" s="173"/>
      <c r="G70" s="174">
        <f>ROUND(E70*F70,2)</f>
        <v>0</v>
      </c>
      <c r="H70" s="161"/>
      <c r="I70" s="160">
        <f>ROUND(E70*H70,2)</f>
        <v>0</v>
      </c>
      <c r="J70" s="161"/>
      <c r="K70" s="160">
        <f>ROUND(E70*J70,2)</f>
        <v>0</v>
      </c>
      <c r="L70" s="160">
        <v>21</v>
      </c>
      <c r="M70" s="160">
        <f>G70*(1+L70/100)</f>
        <v>0</v>
      </c>
      <c r="N70" s="160">
        <v>0</v>
      </c>
      <c r="O70" s="160">
        <f>ROUND(E70*N70,2)</f>
        <v>0</v>
      </c>
      <c r="P70" s="160">
        <v>0</v>
      </c>
      <c r="Q70" s="160">
        <f>ROUND(E70*P70,2)</f>
        <v>0</v>
      </c>
      <c r="R70" s="160"/>
      <c r="S70" s="160" t="s">
        <v>221</v>
      </c>
      <c r="T70" s="160" t="s">
        <v>215</v>
      </c>
      <c r="U70" s="160">
        <v>0</v>
      </c>
      <c r="V70" s="160">
        <f>ROUND(E70*U70,2)</f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234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x14ac:dyDescent="0.2">
      <c r="A71" s="5"/>
      <c r="B71" s="6"/>
      <c r="C71" s="185"/>
      <c r="D71" s="8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AE71">
        <v>15</v>
      </c>
      <c r="AF71">
        <v>21</v>
      </c>
    </row>
    <row r="72" spans="1:60" x14ac:dyDescent="0.2">
      <c r="A72" s="153"/>
      <c r="B72" s="154" t="s">
        <v>31</v>
      </c>
      <c r="C72" s="186"/>
      <c r="D72" s="155"/>
      <c r="E72" s="156"/>
      <c r="F72" s="156"/>
      <c r="G72" s="181">
        <f>G8+G58+G61+G66+G69</f>
        <v>0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AE72">
        <f>SUMIF(L7:L70,AE71,G7:G70)</f>
        <v>0</v>
      </c>
      <c r="AF72">
        <f>SUMIF(L7:L70,AF71,G7:G70)</f>
        <v>0</v>
      </c>
      <c r="AG72" t="s">
        <v>226</v>
      </c>
    </row>
    <row r="73" spans="1:60" x14ac:dyDescent="0.2">
      <c r="A73" s="5"/>
      <c r="B73" s="6"/>
      <c r="C73" s="185"/>
      <c r="D73" s="8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60" x14ac:dyDescent="0.2">
      <c r="A74" s="5"/>
      <c r="B74" s="6"/>
      <c r="C74" s="185"/>
      <c r="D74" s="8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60" x14ac:dyDescent="0.2">
      <c r="A75" s="248" t="s">
        <v>227</v>
      </c>
      <c r="B75" s="248"/>
      <c r="C75" s="249"/>
      <c r="D75" s="8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60" x14ac:dyDescent="0.2">
      <c r="A76" s="250"/>
      <c r="B76" s="251"/>
      <c r="C76" s="252"/>
      <c r="D76" s="251"/>
      <c r="E76" s="251"/>
      <c r="F76" s="251"/>
      <c r="G76" s="253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AG76" t="s">
        <v>228</v>
      </c>
    </row>
    <row r="77" spans="1:60" x14ac:dyDescent="0.2">
      <c r="A77" s="254"/>
      <c r="B77" s="255"/>
      <c r="C77" s="256"/>
      <c r="D77" s="255"/>
      <c r="E77" s="255"/>
      <c r="F77" s="255"/>
      <c r="G77" s="257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">
      <c r="A78" s="254"/>
      <c r="B78" s="255"/>
      <c r="C78" s="256"/>
      <c r="D78" s="255"/>
      <c r="E78" s="255"/>
      <c r="F78" s="255"/>
      <c r="G78" s="257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">
      <c r="A79" s="254"/>
      <c r="B79" s="255"/>
      <c r="C79" s="256"/>
      <c r="D79" s="255"/>
      <c r="E79" s="255"/>
      <c r="F79" s="255"/>
      <c r="G79" s="257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60" x14ac:dyDescent="0.2">
      <c r="A80" s="258"/>
      <c r="B80" s="259"/>
      <c r="C80" s="260"/>
      <c r="D80" s="259"/>
      <c r="E80" s="259"/>
      <c r="F80" s="259"/>
      <c r="G80" s="26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33" x14ac:dyDescent="0.2">
      <c r="A81" s="5"/>
      <c r="B81" s="6"/>
      <c r="C81" s="185"/>
      <c r="D81" s="8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33" x14ac:dyDescent="0.2">
      <c r="C82" s="187"/>
      <c r="D82" s="141"/>
      <c r="AG82" t="s">
        <v>229</v>
      </c>
    </row>
    <row r="83" spans="1:33" x14ac:dyDescent="0.2">
      <c r="D83" s="141"/>
    </row>
    <row r="84" spans="1:33" x14ac:dyDescent="0.2">
      <c r="D84" s="141"/>
    </row>
    <row r="85" spans="1:33" x14ac:dyDescent="0.2">
      <c r="D85" s="141"/>
    </row>
    <row r="86" spans="1:33" x14ac:dyDescent="0.2">
      <c r="D86" s="141"/>
    </row>
    <row r="87" spans="1:33" x14ac:dyDescent="0.2">
      <c r="D87" s="141"/>
    </row>
    <row r="88" spans="1:33" x14ac:dyDescent="0.2">
      <c r="D88" s="141"/>
    </row>
    <row r="89" spans="1:33" x14ac:dyDescent="0.2">
      <c r="D89" s="141"/>
    </row>
    <row r="90" spans="1:33" x14ac:dyDescent="0.2">
      <c r="D90" s="141"/>
    </row>
    <row r="91" spans="1:33" x14ac:dyDescent="0.2">
      <c r="D91" s="141"/>
    </row>
    <row r="92" spans="1:33" x14ac:dyDescent="0.2">
      <c r="D92" s="141"/>
    </row>
    <row r="93" spans="1:33" x14ac:dyDescent="0.2">
      <c r="D93" s="141"/>
    </row>
    <row r="94" spans="1:33" x14ac:dyDescent="0.2">
      <c r="D94" s="141"/>
    </row>
    <row r="95" spans="1:33" x14ac:dyDescent="0.2">
      <c r="D95" s="141"/>
    </row>
    <row r="96" spans="1:33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9">
    <mergeCell ref="A76:G80"/>
    <mergeCell ref="C10:G10"/>
    <mergeCell ref="C11:G11"/>
    <mergeCell ref="C13:G13"/>
    <mergeCell ref="C14:G14"/>
    <mergeCell ref="A1:G1"/>
    <mergeCell ref="C2:G2"/>
    <mergeCell ref="C3:G3"/>
    <mergeCell ref="C4:G4"/>
    <mergeCell ref="A75:C75"/>
    <mergeCell ref="C25:G25"/>
    <mergeCell ref="C26:G26"/>
    <mergeCell ref="C63:G63"/>
    <mergeCell ref="C16:G16"/>
    <mergeCell ref="C17:G17"/>
    <mergeCell ref="C19:G19"/>
    <mergeCell ref="C20:G20"/>
    <mergeCell ref="C22:G22"/>
    <mergeCell ref="C23:G2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70</v>
      </c>
      <c r="C3" s="242" t="s">
        <v>71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SUMIF(AG9:AG21,"&lt;&gt;NOR",G9:G21)</f>
        <v>0</v>
      </c>
      <c r="H8" s="162"/>
      <c r="I8" s="162">
        <f>SUM(I9:I21)</f>
        <v>0</v>
      </c>
      <c r="J8" s="162"/>
      <c r="K8" s="162">
        <f>SUM(K9:K21)</f>
        <v>0</v>
      </c>
      <c r="L8" s="162"/>
      <c r="M8" s="162">
        <f>SUM(M9:M21)</f>
        <v>0</v>
      </c>
      <c r="N8" s="162"/>
      <c r="O8" s="162">
        <f>SUM(O9:O21)</f>
        <v>0</v>
      </c>
      <c r="P8" s="162"/>
      <c r="Q8" s="162">
        <f>SUM(Q9:Q21)</f>
        <v>0</v>
      </c>
      <c r="R8" s="162"/>
      <c r="S8" s="162"/>
      <c r="T8" s="162"/>
      <c r="U8" s="162"/>
      <c r="V8" s="162">
        <f>SUM(V9:V21)</f>
        <v>0</v>
      </c>
      <c r="W8" s="162"/>
      <c r="AG8" t="s">
        <v>210</v>
      </c>
    </row>
    <row r="9" spans="1:60" ht="33.75" outlineLevel="1" x14ac:dyDescent="0.2">
      <c r="A9" s="175">
        <v>1</v>
      </c>
      <c r="B9" s="176" t="s">
        <v>820</v>
      </c>
      <c r="C9" s="184" t="s">
        <v>821</v>
      </c>
      <c r="D9" s="177" t="s">
        <v>277</v>
      </c>
      <c r="E9" s="178">
        <v>1</v>
      </c>
      <c r="F9" s="179"/>
      <c r="G9" s="180">
        <f t="shared" ref="G9:G21" si="0">ROUND(E9*F9,2)</f>
        <v>0</v>
      </c>
      <c r="H9" s="161"/>
      <c r="I9" s="160">
        <f t="shared" ref="I9:I21" si="1">ROUND(E9*H9,2)</f>
        <v>0</v>
      </c>
      <c r="J9" s="161"/>
      <c r="K9" s="160">
        <f t="shared" ref="K9:K21" si="2">ROUND(E9*J9,2)</f>
        <v>0</v>
      </c>
      <c r="L9" s="160">
        <v>21</v>
      </c>
      <c r="M9" s="160">
        <f t="shared" ref="M9:M21" si="3">G9*(1+L9/100)</f>
        <v>0</v>
      </c>
      <c r="N9" s="160">
        <v>0</v>
      </c>
      <c r="O9" s="160">
        <f t="shared" ref="O9:O21" si="4">ROUND(E9*N9,2)</f>
        <v>0</v>
      </c>
      <c r="P9" s="160">
        <v>0</v>
      </c>
      <c r="Q9" s="160">
        <f t="shared" ref="Q9:Q21" si="5"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 t="shared" ref="V9:V21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221</v>
      </c>
      <c r="T10" s="160" t="s">
        <v>215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822</v>
      </c>
      <c r="C11" s="184" t="s">
        <v>823</v>
      </c>
      <c r="D11" s="177" t="s">
        <v>277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221</v>
      </c>
      <c r="T11" s="160" t="s">
        <v>233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527</v>
      </c>
      <c r="C12" s="184" t="s">
        <v>528</v>
      </c>
      <c r="D12" s="177" t="s">
        <v>277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221</v>
      </c>
      <c r="T12" s="160" t="s">
        <v>215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529</v>
      </c>
      <c r="C13" s="184" t="s">
        <v>530</v>
      </c>
      <c r="D13" s="177" t="s">
        <v>277</v>
      </c>
      <c r="E13" s="178">
        <v>3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221</v>
      </c>
      <c r="T13" s="160" t="s">
        <v>215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824</v>
      </c>
      <c r="C14" s="184" t="s">
        <v>825</v>
      </c>
      <c r="D14" s="177" t="s">
        <v>277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221</v>
      </c>
      <c r="T14" s="160" t="s">
        <v>233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248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2.5" outlineLevel="1" x14ac:dyDescent="0.2">
      <c r="A15" s="175">
        <v>7</v>
      </c>
      <c r="B15" s="176" t="s">
        <v>826</v>
      </c>
      <c r="C15" s="184" t="s">
        <v>827</v>
      </c>
      <c r="D15" s="177" t="s">
        <v>277</v>
      </c>
      <c r="E15" s="178">
        <v>2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215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531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45" outlineLevel="1" x14ac:dyDescent="0.2">
      <c r="A16" s="175">
        <v>8</v>
      </c>
      <c r="B16" s="176" t="s">
        <v>828</v>
      </c>
      <c r="C16" s="184" t="s">
        <v>829</v>
      </c>
      <c r="D16" s="177" t="s">
        <v>277</v>
      </c>
      <c r="E16" s="178">
        <v>1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233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534</v>
      </c>
      <c r="C17" s="184" t="s">
        <v>535</v>
      </c>
      <c r="D17" s="177" t="s">
        <v>277</v>
      </c>
      <c r="E17" s="178">
        <v>18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233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536</v>
      </c>
      <c r="C18" s="184" t="s">
        <v>537</v>
      </c>
      <c r="D18" s="177" t="s">
        <v>277</v>
      </c>
      <c r="E18" s="178">
        <v>7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233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248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830</v>
      </c>
      <c r="C19" s="184" t="s">
        <v>831</v>
      </c>
      <c r="D19" s="177" t="s">
        <v>277</v>
      </c>
      <c r="E19" s="178">
        <v>6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221</v>
      </c>
      <c r="T19" s="160" t="s">
        <v>215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531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12</v>
      </c>
      <c r="B20" s="176" t="s">
        <v>538</v>
      </c>
      <c r="C20" s="184" t="s">
        <v>539</v>
      </c>
      <c r="D20" s="177" t="s">
        <v>277</v>
      </c>
      <c r="E20" s="178">
        <v>8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221</v>
      </c>
      <c r="T20" s="160" t="s">
        <v>233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33.75" outlineLevel="1" x14ac:dyDescent="0.2">
      <c r="A21" s="175">
        <v>13</v>
      </c>
      <c r="B21" s="176" t="s">
        <v>540</v>
      </c>
      <c r="C21" s="184" t="s">
        <v>541</v>
      </c>
      <c r="D21" s="177" t="s">
        <v>314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0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221</v>
      </c>
      <c r="T21" s="160" t="s">
        <v>215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">
      <c r="A22" s="163" t="s">
        <v>209</v>
      </c>
      <c r="B22" s="164" t="s">
        <v>163</v>
      </c>
      <c r="C22" s="182" t="s">
        <v>164</v>
      </c>
      <c r="D22" s="165"/>
      <c r="E22" s="166"/>
      <c r="F22" s="167"/>
      <c r="G22" s="168">
        <f>SUMIF(AG23:AG29,"&lt;&gt;NOR",G23:G29)</f>
        <v>0</v>
      </c>
      <c r="H22" s="162"/>
      <c r="I22" s="162">
        <f>SUM(I23:I29)</f>
        <v>0</v>
      </c>
      <c r="J22" s="162"/>
      <c r="K22" s="162">
        <f>SUM(K23:K29)</f>
        <v>0</v>
      </c>
      <c r="L22" s="162"/>
      <c r="M22" s="162">
        <f>SUM(M23:M29)</f>
        <v>0</v>
      </c>
      <c r="N22" s="162"/>
      <c r="O22" s="162">
        <f>SUM(O23:O29)</f>
        <v>0</v>
      </c>
      <c r="P22" s="162"/>
      <c r="Q22" s="162">
        <f>SUM(Q23:Q29)</f>
        <v>0</v>
      </c>
      <c r="R22" s="162"/>
      <c r="S22" s="162"/>
      <c r="T22" s="162"/>
      <c r="U22" s="162"/>
      <c r="V22" s="162">
        <f>SUM(V23:V29)</f>
        <v>0</v>
      </c>
      <c r="W22" s="162"/>
      <c r="AG22" t="s">
        <v>210</v>
      </c>
    </row>
    <row r="23" spans="1:60" ht="56.25" outlineLevel="1" x14ac:dyDescent="0.2">
      <c r="A23" s="175">
        <v>14</v>
      </c>
      <c r="B23" s="176" t="s">
        <v>832</v>
      </c>
      <c r="C23" s="184" t="s">
        <v>833</v>
      </c>
      <c r="D23" s="177" t="s">
        <v>277</v>
      </c>
      <c r="E23" s="178">
        <v>1</v>
      </c>
      <c r="F23" s="179"/>
      <c r="G23" s="180">
        <f t="shared" ref="G23:G29" si="7">ROUND(E23*F23,2)</f>
        <v>0</v>
      </c>
      <c r="H23" s="161"/>
      <c r="I23" s="160">
        <f t="shared" ref="I23:I29" si="8">ROUND(E23*H23,2)</f>
        <v>0</v>
      </c>
      <c r="J23" s="161"/>
      <c r="K23" s="160">
        <f t="shared" ref="K23:K29" si="9">ROUND(E23*J23,2)</f>
        <v>0</v>
      </c>
      <c r="L23" s="160">
        <v>21</v>
      </c>
      <c r="M23" s="160">
        <f t="shared" ref="M23:M29" si="10">G23*(1+L23/100)</f>
        <v>0</v>
      </c>
      <c r="N23" s="160">
        <v>0</v>
      </c>
      <c r="O23" s="160">
        <f t="shared" ref="O23:O29" si="11">ROUND(E23*N23,2)</f>
        <v>0</v>
      </c>
      <c r="P23" s="160">
        <v>0</v>
      </c>
      <c r="Q23" s="160">
        <f t="shared" ref="Q23:Q29" si="12">ROUND(E23*P23,2)</f>
        <v>0</v>
      </c>
      <c r="R23" s="160"/>
      <c r="S23" s="160" t="s">
        <v>221</v>
      </c>
      <c r="T23" s="160" t="s">
        <v>233</v>
      </c>
      <c r="U23" s="160">
        <v>0</v>
      </c>
      <c r="V23" s="160">
        <f t="shared" ref="V23:V29" si="13">ROUND(E23*U23,2)</f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33.75" outlineLevel="1" x14ac:dyDescent="0.2">
      <c r="A24" s="175">
        <v>15</v>
      </c>
      <c r="B24" s="176" t="s">
        <v>542</v>
      </c>
      <c r="C24" s="184" t="s">
        <v>543</v>
      </c>
      <c r="D24" s="177" t="s">
        <v>277</v>
      </c>
      <c r="E24" s="178">
        <v>1</v>
      </c>
      <c r="F24" s="179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21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221</v>
      </c>
      <c r="T24" s="160" t="s">
        <v>215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45" outlineLevel="1" x14ac:dyDescent="0.2">
      <c r="A25" s="175">
        <v>16</v>
      </c>
      <c r="B25" s="176" t="s">
        <v>546</v>
      </c>
      <c r="C25" s="184" t="s">
        <v>547</v>
      </c>
      <c r="D25" s="177" t="s">
        <v>277</v>
      </c>
      <c r="E25" s="178">
        <v>1</v>
      </c>
      <c r="F25" s="179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21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221</v>
      </c>
      <c r="T25" s="160" t="s">
        <v>233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33.75" outlineLevel="1" x14ac:dyDescent="0.2">
      <c r="A26" s="175">
        <v>17</v>
      </c>
      <c r="B26" s="176" t="s">
        <v>544</v>
      </c>
      <c r="C26" s="184" t="s">
        <v>545</v>
      </c>
      <c r="D26" s="177" t="s">
        <v>277</v>
      </c>
      <c r="E26" s="178">
        <v>1</v>
      </c>
      <c r="F26" s="179"/>
      <c r="G26" s="180">
        <f t="shared" si="7"/>
        <v>0</v>
      </c>
      <c r="H26" s="161"/>
      <c r="I26" s="160">
        <f t="shared" si="8"/>
        <v>0</v>
      </c>
      <c r="J26" s="161"/>
      <c r="K26" s="160">
        <f t="shared" si="9"/>
        <v>0</v>
      </c>
      <c r="L26" s="160">
        <v>21</v>
      </c>
      <c r="M26" s="160">
        <f t="shared" si="10"/>
        <v>0</v>
      </c>
      <c r="N26" s="160">
        <v>0</v>
      </c>
      <c r="O26" s="160">
        <f t="shared" si="11"/>
        <v>0</v>
      </c>
      <c r="P26" s="160">
        <v>0</v>
      </c>
      <c r="Q26" s="160">
        <f t="shared" si="12"/>
        <v>0</v>
      </c>
      <c r="R26" s="160"/>
      <c r="S26" s="160" t="s">
        <v>221</v>
      </c>
      <c r="T26" s="160" t="s">
        <v>215</v>
      </c>
      <c r="U26" s="160">
        <v>0</v>
      </c>
      <c r="V26" s="160">
        <f t="shared" si="13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2.5" outlineLevel="1" x14ac:dyDescent="0.2">
      <c r="A27" s="175">
        <v>18</v>
      </c>
      <c r="B27" s="176" t="s">
        <v>548</v>
      </c>
      <c r="C27" s="184" t="s">
        <v>549</v>
      </c>
      <c r="D27" s="177" t="s">
        <v>277</v>
      </c>
      <c r="E27" s="178">
        <v>1</v>
      </c>
      <c r="F27" s="179"/>
      <c r="G27" s="180">
        <f t="shared" si="7"/>
        <v>0</v>
      </c>
      <c r="H27" s="161"/>
      <c r="I27" s="160">
        <f t="shared" si="8"/>
        <v>0</v>
      </c>
      <c r="J27" s="161"/>
      <c r="K27" s="160">
        <f t="shared" si="9"/>
        <v>0</v>
      </c>
      <c r="L27" s="160">
        <v>21</v>
      </c>
      <c r="M27" s="160">
        <f t="shared" si="10"/>
        <v>0</v>
      </c>
      <c r="N27" s="160">
        <v>0</v>
      </c>
      <c r="O27" s="160">
        <f t="shared" si="11"/>
        <v>0</v>
      </c>
      <c r="P27" s="160">
        <v>0</v>
      </c>
      <c r="Q27" s="160">
        <f t="shared" si="12"/>
        <v>0</v>
      </c>
      <c r="R27" s="160"/>
      <c r="S27" s="160" t="s">
        <v>221</v>
      </c>
      <c r="T27" s="160" t="s">
        <v>233</v>
      </c>
      <c r="U27" s="160">
        <v>0</v>
      </c>
      <c r="V27" s="160">
        <f t="shared" si="13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ht="22.5" outlineLevel="1" x14ac:dyDescent="0.2">
      <c r="A28" s="175">
        <v>19</v>
      </c>
      <c r="B28" s="176" t="s">
        <v>834</v>
      </c>
      <c r="C28" s="184" t="s">
        <v>835</v>
      </c>
      <c r="D28" s="177" t="s">
        <v>277</v>
      </c>
      <c r="E28" s="178">
        <v>1</v>
      </c>
      <c r="F28" s="179"/>
      <c r="G28" s="180">
        <f t="shared" si="7"/>
        <v>0</v>
      </c>
      <c r="H28" s="161"/>
      <c r="I28" s="160">
        <f t="shared" si="8"/>
        <v>0</v>
      </c>
      <c r="J28" s="161"/>
      <c r="K28" s="160">
        <f t="shared" si="9"/>
        <v>0</v>
      </c>
      <c r="L28" s="160">
        <v>21</v>
      </c>
      <c r="M28" s="160">
        <f t="shared" si="10"/>
        <v>0</v>
      </c>
      <c r="N28" s="160">
        <v>0</v>
      </c>
      <c r="O28" s="160">
        <f t="shared" si="11"/>
        <v>0</v>
      </c>
      <c r="P28" s="160">
        <v>0</v>
      </c>
      <c r="Q28" s="160">
        <f t="shared" si="12"/>
        <v>0</v>
      </c>
      <c r="R28" s="160"/>
      <c r="S28" s="160" t="s">
        <v>221</v>
      </c>
      <c r="T28" s="160" t="s">
        <v>233</v>
      </c>
      <c r="U28" s="160">
        <v>0</v>
      </c>
      <c r="V28" s="160">
        <f t="shared" si="13"/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248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22.5" outlineLevel="1" x14ac:dyDescent="0.2">
      <c r="A29" s="175">
        <v>20</v>
      </c>
      <c r="B29" s="176" t="s">
        <v>836</v>
      </c>
      <c r="C29" s="184" t="s">
        <v>837</v>
      </c>
      <c r="D29" s="177" t="s">
        <v>277</v>
      </c>
      <c r="E29" s="178">
        <v>1</v>
      </c>
      <c r="F29" s="179"/>
      <c r="G29" s="180">
        <f t="shared" si="7"/>
        <v>0</v>
      </c>
      <c r="H29" s="161"/>
      <c r="I29" s="160">
        <f t="shared" si="8"/>
        <v>0</v>
      </c>
      <c r="J29" s="161"/>
      <c r="K29" s="160">
        <f t="shared" si="9"/>
        <v>0</v>
      </c>
      <c r="L29" s="160">
        <v>21</v>
      </c>
      <c r="M29" s="160">
        <f t="shared" si="10"/>
        <v>0</v>
      </c>
      <c r="N29" s="160">
        <v>0</v>
      </c>
      <c r="O29" s="160">
        <f t="shared" si="11"/>
        <v>0</v>
      </c>
      <c r="P29" s="160">
        <v>0</v>
      </c>
      <c r="Q29" s="160">
        <f t="shared" si="12"/>
        <v>0</v>
      </c>
      <c r="R29" s="160"/>
      <c r="S29" s="160" t="s">
        <v>221</v>
      </c>
      <c r="T29" s="160" t="s">
        <v>215</v>
      </c>
      <c r="U29" s="160">
        <v>0</v>
      </c>
      <c r="V29" s="160">
        <f t="shared" si="13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531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165</v>
      </c>
      <c r="C30" s="182" t="s">
        <v>166</v>
      </c>
      <c r="D30" s="165"/>
      <c r="E30" s="166"/>
      <c r="F30" s="167"/>
      <c r="G30" s="168">
        <f>SUMIF(AG31:AG31,"&lt;&gt;NOR",G31:G31)</f>
        <v>0</v>
      </c>
      <c r="H30" s="162"/>
      <c r="I30" s="162">
        <f>SUM(I31:I31)</f>
        <v>0</v>
      </c>
      <c r="J30" s="162"/>
      <c r="K30" s="162">
        <f>SUM(K31:K31)</f>
        <v>0</v>
      </c>
      <c r="L30" s="162"/>
      <c r="M30" s="162">
        <f>SUM(M31:M31)</f>
        <v>0</v>
      </c>
      <c r="N30" s="162"/>
      <c r="O30" s="162">
        <f>SUM(O31:O31)</f>
        <v>0</v>
      </c>
      <c r="P30" s="162"/>
      <c r="Q30" s="162">
        <f>SUM(Q31:Q31)</f>
        <v>0</v>
      </c>
      <c r="R30" s="162"/>
      <c r="S30" s="162"/>
      <c r="T30" s="162"/>
      <c r="U30" s="162"/>
      <c r="V30" s="162">
        <f>SUM(V31:V31)</f>
        <v>0</v>
      </c>
      <c r="W30" s="162"/>
      <c r="AG30" t="s">
        <v>210</v>
      </c>
    </row>
    <row r="31" spans="1:60" ht="22.5" outlineLevel="1" x14ac:dyDescent="0.2">
      <c r="A31" s="175">
        <v>21</v>
      </c>
      <c r="B31" s="176" t="s">
        <v>838</v>
      </c>
      <c r="C31" s="184" t="s">
        <v>839</v>
      </c>
      <c r="D31" s="177" t="s">
        <v>277</v>
      </c>
      <c r="E31" s="178">
        <v>1</v>
      </c>
      <c r="F31" s="179"/>
      <c r="G31" s="180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221</v>
      </c>
      <c r="T31" s="160" t="s">
        <v>233</v>
      </c>
      <c r="U31" s="160">
        <v>0</v>
      </c>
      <c r="V31" s="160">
        <f>ROUND(E31*U31,2)</f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x14ac:dyDescent="0.2">
      <c r="A32" s="163" t="s">
        <v>209</v>
      </c>
      <c r="B32" s="164" t="s">
        <v>163</v>
      </c>
      <c r="C32" s="182" t="s">
        <v>164</v>
      </c>
      <c r="D32" s="165"/>
      <c r="E32" s="166"/>
      <c r="F32" s="167"/>
      <c r="G32" s="168">
        <f>SUMIF(AG33:AG33,"&lt;&gt;NOR",G33:G33)</f>
        <v>0</v>
      </c>
      <c r="H32" s="162"/>
      <c r="I32" s="162">
        <f>SUM(I33:I33)</f>
        <v>0</v>
      </c>
      <c r="J32" s="162"/>
      <c r="K32" s="162">
        <f>SUM(K33:K33)</f>
        <v>0</v>
      </c>
      <c r="L32" s="162"/>
      <c r="M32" s="162">
        <f>SUM(M33:M33)</f>
        <v>0</v>
      </c>
      <c r="N32" s="162"/>
      <c r="O32" s="162">
        <f>SUM(O33:O33)</f>
        <v>0</v>
      </c>
      <c r="P32" s="162"/>
      <c r="Q32" s="162">
        <f>SUM(Q33:Q33)</f>
        <v>0</v>
      </c>
      <c r="R32" s="162"/>
      <c r="S32" s="162"/>
      <c r="T32" s="162"/>
      <c r="U32" s="162"/>
      <c r="V32" s="162">
        <f>SUM(V33:V33)</f>
        <v>0</v>
      </c>
      <c r="W32" s="162"/>
      <c r="AG32" t="s">
        <v>210</v>
      </c>
    </row>
    <row r="33" spans="1:60" outlineLevel="1" x14ac:dyDescent="0.2">
      <c r="A33" s="175">
        <v>22</v>
      </c>
      <c r="B33" s="176" t="s">
        <v>552</v>
      </c>
      <c r="C33" s="184" t="s">
        <v>553</v>
      </c>
      <c r="D33" s="177" t="s">
        <v>277</v>
      </c>
      <c r="E33" s="178">
        <v>1</v>
      </c>
      <c r="F33" s="266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221</v>
      </c>
      <c r="T33" s="160" t="s">
        <v>233</v>
      </c>
      <c r="U33" s="160">
        <v>0</v>
      </c>
      <c r="V33" s="160">
        <f>ROUND(E33*U33,2)</f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248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x14ac:dyDescent="0.2">
      <c r="A34" s="163" t="s">
        <v>209</v>
      </c>
      <c r="B34" s="164" t="s">
        <v>165</v>
      </c>
      <c r="C34" s="182" t="s">
        <v>166</v>
      </c>
      <c r="D34" s="165"/>
      <c r="E34" s="166"/>
      <c r="F34" s="167"/>
      <c r="G34" s="168">
        <f>SUMIF(AG35:AG36,"&lt;&gt;NOR",G35:G36)</f>
        <v>0</v>
      </c>
      <c r="H34" s="162"/>
      <c r="I34" s="162">
        <f>SUM(I35:I36)</f>
        <v>0</v>
      </c>
      <c r="J34" s="162"/>
      <c r="K34" s="162">
        <f>SUM(K35:K36)</f>
        <v>0</v>
      </c>
      <c r="L34" s="162"/>
      <c r="M34" s="162">
        <f>SUM(M35:M36)</f>
        <v>0</v>
      </c>
      <c r="N34" s="162"/>
      <c r="O34" s="162">
        <f>SUM(O35:O36)</f>
        <v>0</v>
      </c>
      <c r="P34" s="162"/>
      <c r="Q34" s="162">
        <f>SUM(Q35:Q36)</f>
        <v>0</v>
      </c>
      <c r="R34" s="162"/>
      <c r="S34" s="162"/>
      <c r="T34" s="162"/>
      <c r="U34" s="162"/>
      <c r="V34" s="162">
        <f>SUM(V35:V36)</f>
        <v>0</v>
      </c>
      <c r="W34" s="162"/>
      <c r="AG34" t="s">
        <v>210</v>
      </c>
    </row>
    <row r="35" spans="1:60" outlineLevel="1" x14ac:dyDescent="0.2">
      <c r="A35" s="175">
        <v>23</v>
      </c>
      <c r="B35" s="176" t="s">
        <v>556</v>
      </c>
      <c r="C35" s="184" t="s">
        <v>557</v>
      </c>
      <c r="D35" s="177" t="s">
        <v>314</v>
      </c>
      <c r="E35" s="178">
        <v>1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233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24</v>
      </c>
      <c r="B36" s="176" t="s">
        <v>558</v>
      </c>
      <c r="C36" s="184" t="s">
        <v>559</v>
      </c>
      <c r="D36" s="177" t="s">
        <v>560</v>
      </c>
      <c r="E36" s="178">
        <v>2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221</v>
      </c>
      <c r="T36" s="160" t="s">
        <v>215</v>
      </c>
      <c r="U36" s="160">
        <v>0</v>
      </c>
      <c r="V36" s="160">
        <f>ROUND(E36*U36,2)</f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">
      <c r="A37" s="163" t="s">
        <v>209</v>
      </c>
      <c r="B37" s="164" t="s">
        <v>167</v>
      </c>
      <c r="C37" s="182" t="s">
        <v>168</v>
      </c>
      <c r="D37" s="165"/>
      <c r="E37" s="166"/>
      <c r="F37" s="167"/>
      <c r="G37" s="168">
        <f>SUMIF(AG38:AG51,"&lt;&gt;NOR",G38:G51)</f>
        <v>0</v>
      </c>
      <c r="H37" s="162"/>
      <c r="I37" s="162">
        <f>SUM(I38:I51)</f>
        <v>0</v>
      </c>
      <c r="J37" s="162"/>
      <c r="K37" s="162">
        <f>SUM(K38:K51)</f>
        <v>0</v>
      </c>
      <c r="L37" s="162"/>
      <c r="M37" s="162">
        <f>SUM(M38:M51)</f>
        <v>0</v>
      </c>
      <c r="N37" s="162"/>
      <c r="O37" s="162">
        <f>SUM(O38:O51)</f>
        <v>0</v>
      </c>
      <c r="P37" s="162"/>
      <c r="Q37" s="162">
        <f>SUM(Q38:Q51)</f>
        <v>0</v>
      </c>
      <c r="R37" s="162"/>
      <c r="S37" s="162"/>
      <c r="T37" s="162"/>
      <c r="U37" s="162"/>
      <c r="V37" s="162">
        <f>SUM(V38:V51)</f>
        <v>0</v>
      </c>
      <c r="W37" s="162"/>
      <c r="AG37" t="s">
        <v>210</v>
      </c>
    </row>
    <row r="38" spans="1:60" ht="45" outlineLevel="1" x14ac:dyDescent="0.2">
      <c r="A38" s="169">
        <v>25</v>
      </c>
      <c r="B38" s="170" t="s">
        <v>561</v>
      </c>
      <c r="C38" s="183" t="s">
        <v>562</v>
      </c>
      <c r="D38" s="171" t="s">
        <v>563</v>
      </c>
      <c r="E38" s="172">
        <v>62</v>
      </c>
      <c r="F38" s="173"/>
      <c r="G38" s="174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0</v>
      </c>
      <c r="O38" s="160">
        <f>ROUND(E38*N38,2)</f>
        <v>0</v>
      </c>
      <c r="P38" s="160">
        <v>0</v>
      </c>
      <c r="Q38" s="160">
        <f>ROUND(E38*P38,2)</f>
        <v>0</v>
      </c>
      <c r="R38" s="160"/>
      <c r="S38" s="160" t="s">
        <v>221</v>
      </c>
      <c r="T38" s="160" t="s">
        <v>215</v>
      </c>
      <c r="U38" s="160">
        <v>0</v>
      </c>
      <c r="V38" s="160">
        <f>ROUND(E38*U38,2)</f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45" outlineLevel="1" x14ac:dyDescent="0.2">
      <c r="A39" s="157"/>
      <c r="B39" s="158"/>
      <c r="C39" s="262" t="s">
        <v>564</v>
      </c>
      <c r="D39" s="263"/>
      <c r="E39" s="263"/>
      <c r="F39" s="263"/>
      <c r="G39" s="263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218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88" t="str">
        <f>C39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39" s="150"/>
      <c r="BC39" s="150"/>
      <c r="BD39" s="150"/>
      <c r="BE39" s="150"/>
      <c r="BF39" s="150"/>
      <c r="BG39" s="150"/>
      <c r="BH39" s="150"/>
    </row>
    <row r="40" spans="1:60" ht="45" outlineLevel="1" x14ac:dyDescent="0.2">
      <c r="A40" s="169">
        <v>26</v>
      </c>
      <c r="B40" s="170" t="s">
        <v>565</v>
      </c>
      <c r="C40" s="183" t="s">
        <v>566</v>
      </c>
      <c r="D40" s="171" t="s">
        <v>563</v>
      </c>
      <c r="E40" s="172">
        <v>24</v>
      </c>
      <c r="F40" s="173"/>
      <c r="G40" s="174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0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221</v>
      </c>
      <c r="T40" s="160" t="s">
        <v>215</v>
      </c>
      <c r="U40" s="160">
        <v>0</v>
      </c>
      <c r="V40" s="160">
        <f>ROUND(E40*U40,2)</f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45" outlineLevel="1" x14ac:dyDescent="0.2">
      <c r="A41" s="157"/>
      <c r="B41" s="158"/>
      <c r="C41" s="262" t="s">
        <v>567</v>
      </c>
      <c r="D41" s="263"/>
      <c r="E41" s="263"/>
      <c r="F41" s="263"/>
      <c r="G41" s="263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218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88" t="str">
        <f>C41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41" s="150"/>
      <c r="BC41" s="150"/>
      <c r="BD41" s="150"/>
      <c r="BE41" s="150"/>
      <c r="BF41" s="150"/>
      <c r="BG41" s="150"/>
      <c r="BH41" s="150"/>
    </row>
    <row r="42" spans="1:60" ht="45" outlineLevel="1" x14ac:dyDescent="0.2">
      <c r="A42" s="169">
        <v>27</v>
      </c>
      <c r="B42" s="170" t="s">
        <v>568</v>
      </c>
      <c r="C42" s="183" t="s">
        <v>569</v>
      </c>
      <c r="D42" s="171" t="s">
        <v>563</v>
      </c>
      <c r="E42" s="172">
        <v>9</v>
      </c>
      <c r="F42" s="173"/>
      <c r="G42" s="174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0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221</v>
      </c>
      <c r="T42" s="160" t="s">
        <v>215</v>
      </c>
      <c r="U42" s="160">
        <v>0</v>
      </c>
      <c r="V42" s="160">
        <f>ROUND(E42*U42,2)</f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45" outlineLevel="1" x14ac:dyDescent="0.2">
      <c r="A43" s="157"/>
      <c r="B43" s="158"/>
      <c r="C43" s="262" t="s">
        <v>570</v>
      </c>
      <c r="D43" s="263"/>
      <c r="E43" s="263"/>
      <c r="F43" s="263"/>
      <c r="G43" s="263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218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88" t="str">
        <f>C43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43" s="150"/>
      <c r="BC43" s="150"/>
      <c r="BD43" s="150"/>
      <c r="BE43" s="150"/>
      <c r="BF43" s="150"/>
      <c r="BG43" s="150"/>
      <c r="BH43" s="150"/>
    </row>
    <row r="44" spans="1:60" ht="45" outlineLevel="1" x14ac:dyDescent="0.2">
      <c r="A44" s="169">
        <v>28</v>
      </c>
      <c r="B44" s="170" t="s">
        <v>571</v>
      </c>
      <c r="C44" s="183" t="s">
        <v>572</v>
      </c>
      <c r="D44" s="171" t="s">
        <v>563</v>
      </c>
      <c r="E44" s="172">
        <v>45</v>
      </c>
      <c r="F44" s="173"/>
      <c r="G44" s="174">
        <f>ROUND(E44*F44,2)</f>
        <v>0</v>
      </c>
      <c r="H44" s="161"/>
      <c r="I44" s="160">
        <f>ROUND(E44*H44,2)</f>
        <v>0</v>
      </c>
      <c r="J44" s="161"/>
      <c r="K44" s="160">
        <f>ROUND(E44*J44,2)</f>
        <v>0</v>
      </c>
      <c r="L44" s="160">
        <v>21</v>
      </c>
      <c r="M44" s="160">
        <f>G44*(1+L44/100)</f>
        <v>0</v>
      </c>
      <c r="N44" s="160">
        <v>0</v>
      </c>
      <c r="O44" s="160">
        <f>ROUND(E44*N44,2)</f>
        <v>0</v>
      </c>
      <c r="P44" s="160">
        <v>0</v>
      </c>
      <c r="Q44" s="160">
        <f>ROUND(E44*P44,2)</f>
        <v>0</v>
      </c>
      <c r="R44" s="160"/>
      <c r="S44" s="160" t="s">
        <v>221</v>
      </c>
      <c r="T44" s="160" t="s">
        <v>215</v>
      </c>
      <c r="U44" s="160">
        <v>0</v>
      </c>
      <c r="V44" s="160">
        <f>ROUND(E44*U44,2)</f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45" outlineLevel="1" x14ac:dyDescent="0.2">
      <c r="A45" s="157"/>
      <c r="B45" s="158"/>
      <c r="C45" s="262" t="s">
        <v>573</v>
      </c>
      <c r="D45" s="263"/>
      <c r="E45" s="263"/>
      <c r="F45" s="263"/>
      <c r="G45" s="263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218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88" t="str">
        <f>C45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45" s="150"/>
      <c r="BC45" s="150"/>
      <c r="BD45" s="150"/>
      <c r="BE45" s="150"/>
      <c r="BF45" s="150"/>
      <c r="BG45" s="150"/>
      <c r="BH45" s="150"/>
    </row>
    <row r="46" spans="1:60" ht="45" outlineLevel="1" x14ac:dyDescent="0.2">
      <c r="A46" s="169">
        <v>29</v>
      </c>
      <c r="B46" s="170" t="s">
        <v>840</v>
      </c>
      <c r="C46" s="183" t="s">
        <v>841</v>
      </c>
      <c r="D46" s="171" t="s">
        <v>563</v>
      </c>
      <c r="E46" s="172">
        <v>12</v>
      </c>
      <c r="F46" s="173"/>
      <c r="G46" s="174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0</v>
      </c>
      <c r="O46" s="160">
        <f>ROUND(E46*N46,2)</f>
        <v>0</v>
      </c>
      <c r="P46" s="160">
        <v>0</v>
      </c>
      <c r="Q46" s="160">
        <f>ROUND(E46*P46,2)</f>
        <v>0</v>
      </c>
      <c r="R46" s="160"/>
      <c r="S46" s="160" t="s">
        <v>221</v>
      </c>
      <c r="T46" s="160" t="s">
        <v>215</v>
      </c>
      <c r="U46" s="160">
        <v>0</v>
      </c>
      <c r="V46" s="160">
        <f>ROUND(E46*U46,2)</f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45" outlineLevel="1" x14ac:dyDescent="0.2">
      <c r="A47" s="157"/>
      <c r="B47" s="158"/>
      <c r="C47" s="262" t="s">
        <v>842</v>
      </c>
      <c r="D47" s="263"/>
      <c r="E47" s="263"/>
      <c r="F47" s="263"/>
      <c r="G47" s="263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218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88" t="str">
        <f>C47</f>
        <v>Vodič silový celoplastový 1,0 kV, vodiče Cu pevné kulaté, izolace PVC, zkušební napětí 4 kV, max. provozní teplota při zkratu 160 °C, max. provozní teplota jádra 70 °C, barva izolace vodičů dle ČSN 33 0165, barva pláště zeleno/žlutá, kabel odolný proti UV-záření dle ČSN 34 7010 a proti šíření plamene dle ČSN EN 50 265-2-1, srovnatelný s drátem CY6</v>
      </c>
      <c r="BB47" s="150"/>
      <c r="BC47" s="150"/>
      <c r="BD47" s="150"/>
      <c r="BE47" s="150"/>
      <c r="BF47" s="150"/>
      <c r="BG47" s="150"/>
      <c r="BH47" s="150"/>
    </row>
    <row r="48" spans="1:60" ht="22.5" outlineLevel="1" x14ac:dyDescent="0.2">
      <c r="A48" s="175">
        <v>30</v>
      </c>
      <c r="B48" s="176" t="s">
        <v>574</v>
      </c>
      <c r="C48" s="184" t="s">
        <v>575</v>
      </c>
      <c r="D48" s="177" t="s">
        <v>563</v>
      </c>
      <c r="E48" s="178">
        <v>12</v>
      </c>
      <c r="F48" s="179"/>
      <c r="G48" s="180">
        <f>ROUND(E48*F48,2)</f>
        <v>0</v>
      </c>
      <c r="H48" s="161"/>
      <c r="I48" s="160">
        <f>ROUND(E48*H48,2)</f>
        <v>0</v>
      </c>
      <c r="J48" s="161"/>
      <c r="K48" s="160">
        <f>ROUND(E48*J48,2)</f>
        <v>0</v>
      </c>
      <c r="L48" s="160">
        <v>21</v>
      </c>
      <c r="M48" s="160">
        <f>G48*(1+L48/100)</f>
        <v>0</v>
      </c>
      <c r="N48" s="160">
        <v>0</v>
      </c>
      <c r="O48" s="160">
        <f>ROUND(E48*N48,2)</f>
        <v>0</v>
      </c>
      <c r="P48" s="160">
        <v>0</v>
      </c>
      <c r="Q48" s="160">
        <f>ROUND(E48*P48,2)</f>
        <v>0</v>
      </c>
      <c r="R48" s="160"/>
      <c r="S48" s="160" t="s">
        <v>221</v>
      </c>
      <c r="T48" s="160" t="s">
        <v>215</v>
      </c>
      <c r="U48" s="160">
        <v>0</v>
      </c>
      <c r="V48" s="160">
        <f>ROUND(E48*U48,2)</f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75">
        <v>31</v>
      </c>
      <c r="B49" s="176" t="s">
        <v>576</v>
      </c>
      <c r="C49" s="184" t="s">
        <v>577</v>
      </c>
      <c r="D49" s="177" t="s">
        <v>563</v>
      </c>
      <c r="E49" s="178">
        <v>30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0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221</v>
      </c>
      <c r="T49" s="160" t="s">
        <v>215</v>
      </c>
      <c r="U49" s="160">
        <v>0</v>
      </c>
      <c r="V49" s="160">
        <f>ROUND(E49*U49,2)</f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ht="33.75" outlineLevel="1" x14ac:dyDescent="0.2">
      <c r="A50" s="175">
        <v>32</v>
      </c>
      <c r="B50" s="176" t="s">
        <v>578</v>
      </c>
      <c r="C50" s="184" t="s">
        <v>579</v>
      </c>
      <c r="D50" s="177" t="s">
        <v>563</v>
      </c>
      <c r="E50" s="178">
        <v>8</v>
      </c>
      <c r="F50" s="179"/>
      <c r="G50" s="180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0</v>
      </c>
      <c r="O50" s="160">
        <f>ROUND(E50*N50,2)</f>
        <v>0</v>
      </c>
      <c r="P50" s="160">
        <v>0</v>
      </c>
      <c r="Q50" s="160">
        <f>ROUND(E50*P50,2)</f>
        <v>0</v>
      </c>
      <c r="R50" s="160"/>
      <c r="S50" s="160" t="s">
        <v>221</v>
      </c>
      <c r="T50" s="160" t="s">
        <v>215</v>
      </c>
      <c r="U50" s="160">
        <v>0</v>
      </c>
      <c r="V50" s="160">
        <f>ROUND(E50*U50,2)</f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33</v>
      </c>
      <c r="B51" s="176" t="s">
        <v>580</v>
      </c>
      <c r="C51" s="184" t="s">
        <v>581</v>
      </c>
      <c r="D51" s="177" t="s">
        <v>314</v>
      </c>
      <c r="E51" s="178">
        <v>1</v>
      </c>
      <c r="F51" s="179"/>
      <c r="G51" s="180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0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221</v>
      </c>
      <c r="T51" s="160" t="s">
        <v>215</v>
      </c>
      <c r="U51" s="160">
        <v>0</v>
      </c>
      <c r="V51" s="160">
        <f>ROUND(E51*U51,2)</f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">
      <c r="A52" s="163" t="s">
        <v>209</v>
      </c>
      <c r="B52" s="164" t="s">
        <v>181</v>
      </c>
      <c r="C52" s="182" t="s">
        <v>182</v>
      </c>
      <c r="D52" s="165"/>
      <c r="E52" s="166"/>
      <c r="F52" s="167"/>
      <c r="G52" s="168">
        <f>SUMIF(AG53:AG67,"&lt;&gt;NOR",G53:G67)</f>
        <v>0</v>
      </c>
      <c r="H52" s="162"/>
      <c r="I52" s="162">
        <f>SUM(I53:I67)</f>
        <v>0</v>
      </c>
      <c r="J52" s="162"/>
      <c r="K52" s="162">
        <f>SUM(K53:K67)</f>
        <v>0</v>
      </c>
      <c r="L52" s="162"/>
      <c r="M52" s="162">
        <f>SUM(M53:M67)</f>
        <v>0</v>
      </c>
      <c r="N52" s="162"/>
      <c r="O52" s="162">
        <f>SUM(O53:O67)</f>
        <v>0</v>
      </c>
      <c r="P52" s="162"/>
      <c r="Q52" s="162">
        <f>SUM(Q53:Q67)</f>
        <v>0</v>
      </c>
      <c r="R52" s="162"/>
      <c r="S52" s="162"/>
      <c r="T52" s="162"/>
      <c r="U52" s="162"/>
      <c r="V52" s="162">
        <f>SUM(V53:V67)</f>
        <v>0</v>
      </c>
      <c r="W52" s="162"/>
      <c r="AG52" t="s">
        <v>210</v>
      </c>
    </row>
    <row r="53" spans="1:60" outlineLevel="1" x14ac:dyDescent="0.2">
      <c r="A53" s="175">
        <v>34</v>
      </c>
      <c r="B53" s="176" t="s">
        <v>582</v>
      </c>
      <c r="C53" s="184" t="s">
        <v>583</v>
      </c>
      <c r="D53" s="177" t="s">
        <v>314</v>
      </c>
      <c r="E53" s="178">
        <v>1</v>
      </c>
      <c r="F53" s="179"/>
      <c r="G53" s="180">
        <f t="shared" ref="G53:G67" si="14">ROUND(E53*F53,2)</f>
        <v>0</v>
      </c>
      <c r="H53" s="161"/>
      <c r="I53" s="160">
        <f t="shared" ref="I53:I67" si="15">ROUND(E53*H53,2)</f>
        <v>0</v>
      </c>
      <c r="J53" s="161"/>
      <c r="K53" s="160">
        <f t="shared" ref="K53:K67" si="16">ROUND(E53*J53,2)</f>
        <v>0</v>
      </c>
      <c r="L53" s="160">
        <v>21</v>
      </c>
      <c r="M53" s="160">
        <f t="shared" ref="M53:M67" si="17">G53*(1+L53/100)</f>
        <v>0</v>
      </c>
      <c r="N53" s="160">
        <v>0</v>
      </c>
      <c r="O53" s="160">
        <f t="shared" ref="O53:O67" si="18">ROUND(E53*N53,2)</f>
        <v>0</v>
      </c>
      <c r="P53" s="160">
        <v>0</v>
      </c>
      <c r="Q53" s="160">
        <f t="shared" ref="Q53:Q67" si="19">ROUND(E53*P53,2)</f>
        <v>0</v>
      </c>
      <c r="R53" s="160"/>
      <c r="S53" s="160" t="s">
        <v>221</v>
      </c>
      <c r="T53" s="160" t="s">
        <v>215</v>
      </c>
      <c r="U53" s="160">
        <v>0</v>
      </c>
      <c r="V53" s="160">
        <f t="shared" ref="V53:V67" si="20">ROUND(E53*U53,2)</f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35</v>
      </c>
      <c r="B54" s="176" t="s">
        <v>584</v>
      </c>
      <c r="C54" s="184" t="s">
        <v>585</v>
      </c>
      <c r="D54" s="177" t="s">
        <v>314</v>
      </c>
      <c r="E54" s="178">
        <v>1</v>
      </c>
      <c r="F54" s="179"/>
      <c r="G54" s="180">
        <f t="shared" si="14"/>
        <v>0</v>
      </c>
      <c r="H54" s="161"/>
      <c r="I54" s="160">
        <f t="shared" si="15"/>
        <v>0</v>
      </c>
      <c r="J54" s="161"/>
      <c r="K54" s="160">
        <f t="shared" si="16"/>
        <v>0</v>
      </c>
      <c r="L54" s="160">
        <v>21</v>
      </c>
      <c r="M54" s="160">
        <f t="shared" si="17"/>
        <v>0</v>
      </c>
      <c r="N54" s="160">
        <v>0</v>
      </c>
      <c r="O54" s="160">
        <f t="shared" si="18"/>
        <v>0</v>
      </c>
      <c r="P54" s="160">
        <v>0</v>
      </c>
      <c r="Q54" s="160">
        <f t="shared" si="19"/>
        <v>0</v>
      </c>
      <c r="R54" s="160"/>
      <c r="S54" s="160" t="s">
        <v>221</v>
      </c>
      <c r="T54" s="160" t="s">
        <v>215</v>
      </c>
      <c r="U54" s="160">
        <v>0</v>
      </c>
      <c r="V54" s="160">
        <f t="shared" si="20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36</v>
      </c>
      <c r="B55" s="176" t="s">
        <v>586</v>
      </c>
      <c r="C55" s="184" t="s">
        <v>587</v>
      </c>
      <c r="D55" s="177" t="s">
        <v>314</v>
      </c>
      <c r="E55" s="178">
        <v>1</v>
      </c>
      <c r="F55" s="179"/>
      <c r="G55" s="180">
        <f t="shared" si="14"/>
        <v>0</v>
      </c>
      <c r="H55" s="161"/>
      <c r="I55" s="160">
        <f t="shared" si="15"/>
        <v>0</v>
      </c>
      <c r="J55" s="161"/>
      <c r="K55" s="160">
        <f t="shared" si="16"/>
        <v>0</v>
      </c>
      <c r="L55" s="160">
        <v>21</v>
      </c>
      <c r="M55" s="160">
        <f t="shared" si="17"/>
        <v>0</v>
      </c>
      <c r="N55" s="160">
        <v>0</v>
      </c>
      <c r="O55" s="160">
        <f t="shared" si="18"/>
        <v>0</v>
      </c>
      <c r="P55" s="160">
        <v>0</v>
      </c>
      <c r="Q55" s="160">
        <f t="shared" si="19"/>
        <v>0</v>
      </c>
      <c r="R55" s="160"/>
      <c r="S55" s="160" t="s">
        <v>221</v>
      </c>
      <c r="T55" s="160" t="s">
        <v>215</v>
      </c>
      <c r="U55" s="160">
        <v>0</v>
      </c>
      <c r="V55" s="160">
        <f t="shared" si="20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ht="22.5" outlineLevel="1" x14ac:dyDescent="0.2">
      <c r="A56" s="175">
        <v>37</v>
      </c>
      <c r="B56" s="176" t="s">
        <v>588</v>
      </c>
      <c r="C56" s="184" t="s">
        <v>589</v>
      </c>
      <c r="D56" s="177" t="s">
        <v>277</v>
      </c>
      <c r="E56" s="178">
        <v>1</v>
      </c>
      <c r="F56" s="179"/>
      <c r="G56" s="180">
        <f t="shared" si="14"/>
        <v>0</v>
      </c>
      <c r="H56" s="161"/>
      <c r="I56" s="160">
        <f t="shared" si="15"/>
        <v>0</v>
      </c>
      <c r="J56" s="161"/>
      <c r="K56" s="160">
        <f t="shared" si="16"/>
        <v>0</v>
      </c>
      <c r="L56" s="160">
        <v>21</v>
      </c>
      <c r="M56" s="160">
        <f t="shared" si="17"/>
        <v>0</v>
      </c>
      <c r="N56" s="160">
        <v>0</v>
      </c>
      <c r="O56" s="160">
        <f t="shared" si="18"/>
        <v>0</v>
      </c>
      <c r="P56" s="160">
        <v>0</v>
      </c>
      <c r="Q56" s="160">
        <f t="shared" si="19"/>
        <v>0</v>
      </c>
      <c r="R56" s="160"/>
      <c r="S56" s="160" t="s">
        <v>221</v>
      </c>
      <c r="T56" s="160" t="s">
        <v>215</v>
      </c>
      <c r="U56" s="160">
        <v>0</v>
      </c>
      <c r="V56" s="160">
        <f t="shared" si="20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38</v>
      </c>
      <c r="B57" s="176" t="s">
        <v>590</v>
      </c>
      <c r="C57" s="184" t="s">
        <v>591</v>
      </c>
      <c r="D57" s="177" t="s">
        <v>277</v>
      </c>
      <c r="E57" s="178">
        <v>2</v>
      </c>
      <c r="F57" s="179"/>
      <c r="G57" s="180">
        <f t="shared" si="14"/>
        <v>0</v>
      </c>
      <c r="H57" s="161"/>
      <c r="I57" s="160">
        <f t="shared" si="15"/>
        <v>0</v>
      </c>
      <c r="J57" s="161"/>
      <c r="K57" s="160">
        <f t="shared" si="16"/>
        <v>0</v>
      </c>
      <c r="L57" s="160">
        <v>21</v>
      </c>
      <c r="M57" s="160">
        <f t="shared" si="17"/>
        <v>0</v>
      </c>
      <c r="N57" s="160">
        <v>0</v>
      </c>
      <c r="O57" s="160">
        <f t="shared" si="18"/>
        <v>0</v>
      </c>
      <c r="P57" s="160">
        <v>0</v>
      </c>
      <c r="Q57" s="160">
        <f t="shared" si="19"/>
        <v>0</v>
      </c>
      <c r="R57" s="160"/>
      <c r="S57" s="160" t="s">
        <v>221</v>
      </c>
      <c r="T57" s="160" t="s">
        <v>215</v>
      </c>
      <c r="U57" s="160">
        <v>0</v>
      </c>
      <c r="V57" s="160">
        <f t="shared" si="20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ht="22.5" outlineLevel="1" x14ac:dyDescent="0.2">
      <c r="A58" s="175">
        <v>39</v>
      </c>
      <c r="B58" s="176" t="s">
        <v>592</v>
      </c>
      <c r="C58" s="184" t="s">
        <v>593</v>
      </c>
      <c r="D58" s="177" t="s">
        <v>277</v>
      </c>
      <c r="E58" s="178">
        <v>1</v>
      </c>
      <c r="F58" s="179"/>
      <c r="G58" s="180">
        <f t="shared" si="14"/>
        <v>0</v>
      </c>
      <c r="H58" s="161"/>
      <c r="I58" s="160">
        <f t="shared" si="15"/>
        <v>0</v>
      </c>
      <c r="J58" s="161"/>
      <c r="K58" s="160">
        <f t="shared" si="16"/>
        <v>0</v>
      </c>
      <c r="L58" s="160">
        <v>21</v>
      </c>
      <c r="M58" s="160">
        <f t="shared" si="17"/>
        <v>0</v>
      </c>
      <c r="N58" s="160">
        <v>0</v>
      </c>
      <c r="O58" s="160">
        <f t="shared" si="18"/>
        <v>0</v>
      </c>
      <c r="P58" s="160">
        <v>0</v>
      </c>
      <c r="Q58" s="160">
        <f t="shared" si="19"/>
        <v>0</v>
      </c>
      <c r="R58" s="160"/>
      <c r="S58" s="160" t="s">
        <v>221</v>
      </c>
      <c r="T58" s="160" t="s">
        <v>215</v>
      </c>
      <c r="U58" s="160">
        <v>0</v>
      </c>
      <c r="V58" s="160">
        <f t="shared" si="20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ht="22.5" outlineLevel="1" x14ac:dyDescent="0.2">
      <c r="A59" s="175">
        <v>40</v>
      </c>
      <c r="B59" s="176" t="s">
        <v>594</v>
      </c>
      <c r="C59" s="184" t="s">
        <v>595</v>
      </c>
      <c r="D59" s="177" t="s">
        <v>277</v>
      </c>
      <c r="E59" s="178">
        <v>1</v>
      </c>
      <c r="F59" s="179"/>
      <c r="G59" s="180">
        <f t="shared" si="14"/>
        <v>0</v>
      </c>
      <c r="H59" s="161"/>
      <c r="I59" s="160">
        <f t="shared" si="15"/>
        <v>0</v>
      </c>
      <c r="J59" s="161"/>
      <c r="K59" s="160">
        <f t="shared" si="16"/>
        <v>0</v>
      </c>
      <c r="L59" s="160">
        <v>21</v>
      </c>
      <c r="M59" s="160">
        <f t="shared" si="17"/>
        <v>0</v>
      </c>
      <c r="N59" s="160">
        <v>0</v>
      </c>
      <c r="O59" s="160">
        <f t="shared" si="18"/>
        <v>0</v>
      </c>
      <c r="P59" s="160">
        <v>0</v>
      </c>
      <c r="Q59" s="160">
        <f t="shared" si="19"/>
        <v>0</v>
      </c>
      <c r="R59" s="160"/>
      <c r="S59" s="160" t="s">
        <v>221</v>
      </c>
      <c r="T59" s="160" t="s">
        <v>215</v>
      </c>
      <c r="U59" s="160">
        <v>0</v>
      </c>
      <c r="V59" s="160">
        <f t="shared" si="20"/>
        <v>0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234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ht="22.5" outlineLevel="1" x14ac:dyDescent="0.2">
      <c r="A60" s="175">
        <v>41</v>
      </c>
      <c r="B60" s="176" t="s">
        <v>596</v>
      </c>
      <c r="C60" s="184" t="s">
        <v>597</v>
      </c>
      <c r="D60" s="177" t="s">
        <v>277</v>
      </c>
      <c r="E60" s="178">
        <v>2</v>
      </c>
      <c r="F60" s="179"/>
      <c r="G60" s="180">
        <f t="shared" si="14"/>
        <v>0</v>
      </c>
      <c r="H60" s="161"/>
      <c r="I60" s="160">
        <f t="shared" si="15"/>
        <v>0</v>
      </c>
      <c r="J60" s="161"/>
      <c r="K60" s="160">
        <f t="shared" si="16"/>
        <v>0</v>
      </c>
      <c r="L60" s="160">
        <v>21</v>
      </c>
      <c r="M60" s="160">
        <f t="shared" si="17"/>
        <v>0</v>
      </c>
      <c r="N60" s="160">
        <v>0</v>
      </c>
      <c r="O60" s="160">
        <f t="shared" si="18"/>
        <v>0</v>
      </c>
      <c r="P60" s="160">
        <v>0</v>
      </c>
      <c r="Q60" s="160">
        <f t="shared" si="19"/>
        <v>0</v>
      </c>
      <c r="R60" s="160"/>
      <c r="S60" s="160" t="s">
        <v>221</v>
      </c>
      <c r="T60" s="160" t="s">
        <v>215</v>
      </c>
      <c r="U60" s="160">
        <v>0</v>
      </c>
      <c r="V60" s="160">
        <f t="shared" si="20"/>
        <v>0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234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42</v>
      </c>
      <c r="B61" s="176" t="s">
        <v>598</v>
      </c>
      <c r="C61" s="184" t="s">
        <v>599</v>
      </c>
      <c r="D61" s="177" t="s">
        <v>314</v>
      </c>
      <c r="E61" s="178">
        <v>1</v>
      </c>
      <c r="F61" s="179"/>
      <c r="G61" s="180">
        <f t="shared" si="14"/>
        <v>0</v>
      </c>
      <c r="H61" s="161"/>
      <c r="I61" s="160">
        <f t="shared" si="15"/>
        <v>0</v>
      </c>
      <c r="J61" s="161"/>
      <c r="K61" s="160">
        <f t="shared" si="16"/>
        <v>0</v>
      </c>
      <c r="L61" s="160">
        <v>21</v>
      </c>
      <c r="M61" s="160">
        <f t="shared" si="17"/>
        <v>0</v>
      </c>
      <c r="N61" s="160">
        <v>0</v>
      </c>
      <c r="O61" s="160">
        <f t="shared" si="18"/>
        <v>0</v>
      </c>
      <c r="P61" s="160">
        <v>0</v>
      </c>
      <c r="Q61" s="160">
        <f t="shared" si="19"/>
        <v>0</v>
      </c>
      <c r="R61" s="160"/>
      <c r="S61" s="160" t="s">
        <v>221</v>
      </c>
      <c r="T61" s="160" t="s">
        <v>215</v>
      </c>
      <c r="U61" s="160">
        <v>0</v>
      </c>
      <c r="V61" s="160">
        <f t="shared" si="20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234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43</v>
      </c>
      <c r="B62" s="176" t="s">
        <v>600</v>
      </c>
      <c r="C62" s="184" t="s">
        <v>601</v>
      </c>
      <c r="D62" s="177" t="s">
        <v>314</v>
      </c>
      <c r="E62" s="178">
        <v>1</v>
      </c>
      <c r="F62" s="179"/>
      <c r="G62" s="180">
        <f t="shared" si="14"/>
        <v>0</v>
      </c>
      <c r="H62" s="161"/>
      <c r="I62" s="160">
        <f t="shared" si="15"/>
        <v>0</v>
      </c>
      <c r="J62" s="161"/>
      <c r="K62" s="160">
        <f t="shared" si="16"/>
        <v>0</v>
      </c>
      <c r="L62" s="160">
        <v>21</v>
      </c>
      <c r="M62" s="160">
        <f t="shared" si="17"/>
        <v>0</v>
      </c>
      <c r="N62" s="160">
        <v>0</v>
      </c>
      <c r="O62" s="160">
        <f t="shared" si="18"/>
        <v>0</v>
      </c>
      <c r="P62" s="160">
        <v>0</v>
      </c>
      <c r="Q62" s="160">
        <f t="shared" si="19"/>
        <v>0</v>
      </c>
      <c r="R62" s="160"/>
      <c r="S62" s="160" t="s">
        <v>221</v>
      </c>
      <c r="T62" s="160" t="s">
        <v>215</v>
      </c>
      <c r="U62" s="160">
        <v>0</v>
      </c>
      <c r="V62" s="160">
        <f t="shared" si="20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ht="22.5" outlineLevel="1" x14ac:dyDescent="0.2">
      <c r="A63" s="175">
        <v>44</v>
      </c>
      <c r="B63" s="176" t="s">
        <v>602</v>
      </c>
      <c r="C63" s="184" t="s">
        <v>603</v>
      </c>
      <c r="D63" s="177" t="s">
        <v>314</v>
      </c>
      <c r="E63" s="178">
        <v>1</v>
      </c>
      <c r="F63" s="179"/>
      <c r="G63" s="180">
        <f t="shared" si="14"/>
        <v>0</v>
      </c>
      <c r="H63" s="161"/>
      <c r="I63" s="160">
        <f t="shared" si="15"/>
        <v>0</v>
      </c>
      <c r="J63" s="161"/>
      <c r="K63" s="160">
        <f t="shared" si="16"/>
        <v>0</v>
      </c>
      <c r="L63" s="160">
        <v>21</v>
      </c>
      <c r="M63" s="160">
        <f t="shared" si="17"/>
        <v>0</v>
      </c>
      <c r="N63" s="160">
        <v>0</v>
      </c>
      <c r="O63" s="160">
        <f t="shared" si="18"/>
        <v>0</v>
      </c>
      <c r="P63" s="160">
        <v>0</v>
      </c>
      <c r="Q63" s="160">
        <f t="shared" si="19"/>
        <v>0</v>
      </c>
      <c r="R63" s="160"/>
      <c r="S63" s="160" t="s">
        <v>221</v>
      </c>
      <c r="T63" s="160" t="s">
        <v>215</v>
      </c>
      <c r="U63" s="160">
        <v>0</v>
      </c>
      <c r="V63" s="160">
        <f t="shared" si="20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234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45</v>
      </c>
      <c r="B64" s="176" t="s">
        <v>604</v>
      </c>
      <c r="C64" s="184" t="s">
        <v>605</v>
      </c>
      <c r="D64" s="177" t="s">
        <v>314</v>
      </c>
      <c r="E64" s="178">
        <v>1</v>
      </c>
      <c r="F64" s="179"/>
      <c r="G64" s="180">
        <f t="shared" si="14"/>
        <v>0</v>
      </c>
      <c r="H64" s="161"/>
      <c r="I64" s="160">
        <f t="shared" si="15"/>
        <v>0</v>
      </c>
      <c r="J64" s="161"/>
      <c r="K64" s="160">
        <f t="shared" si="16"/>
        <v>0</v>
      </c>
      <c r="L64" s="160">
        <v>21</v>
      </c>
      <c r="M64" s="160">
        <f t="shared" si="17"/>
        <v>0</v>
      </c>
      <c r="N64" s="160">
        <v>0</v>
      </c>
      <c r="O64" s="160">
        <f t="shared" si="18"/>
        <v>0</v>
      </c>
      <c r="P64" s="160">
        <v>0</v>
      </c>
      <c r="Q64" s="160">
        <f t="shared" si="19"/>
        <v>0</v>
      </c>
      <c r="R64" s="160"/>
      <c r="S64" s="160" t="s">
        <v>221</v>
      </c>
      <c r="T64" s="160" t="s">
        <v>215</v>
      </c>
      <c r="U64" s="160">
        <v>0</v>
      </c>
      <c r="V64" s="160">
        <f t="shared" si="20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234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75">
        <v>46</v>
      </c>
      <c r="B65" s="176" t="s">
        <v>606</v>
      </c>
      <c r="C65" s="184" t="s">
        <v>607</v>
      </c>
      <c r="D65" s="177" t="s">
        <v>314</v>
      </c>
      <c r="E65" s="178">
        <v>1</v>
      </c>
      <c r="F65" s="179"/>
      <c r="G65" s="180">
        <f t="shared" si="14"/>
        <v>0</v>
      </c>
      <c r="H65" s="161"/>
      <c r="I65" s="160">
        <f t="shared" si="15"/>
        <v>0</v>
      </c>
      <c r="J65" s="161"/>
      <c r="K65" s="160">
        <f t="shared" si="16"/>
        <v>0</v>
      </c>
      <c r="L65" s="160">
        <v>21</v>
      </c>
      <c r="M65" s="160">
        <f t="shared" si="17"/>
        <v>0</v>
      </c>
      <c r="N65" s="160">
        <v>0</v>
      </c>
      <c r="O65" s="160">
        <f t="shared" si="18"/>
        <v>0</v>
      </c>
      <c r="P65" s="160">
        <v>0</v>
      </c>
      <c r="Q65" s="160">
        <f t="shared" si="19"/>
        <v>0</v>
      </c>
      <c r="R65" s="160"/>
      <c r="S65" s="160" t="s">
        <v>221</v>
      </c>
      <c r="T65" s="160" t="s">
        <v>215</v>
      </c>
      <c r="U65" s="160">
        <v>0</v>
      </c>
      <c r="V65" s="160">
        <f t="shared" si="20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234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47</v>
      </c>
      <c r="B66" s="176" t="s">
        <v>608</v>
      </c>
      <c r="C66" s="184" t="s">
        <v>609</v>
      </c>
      <c r="D66" s="177" t="s">
        <v>314</v>
      </c>
      <c r="E66" s="178">
        <v>1</v>
      </c>
      <c r="F66" s="179"/>
      <c r="G66" s="180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21</v>
      </c>
      <c r="M66" s="160">
        <f t="shared" si="17"/>
        <v>0</v>
      </c>
      <c r="N66" s="160">
        <v>0</v>
      </c>
      <c r="O66" s="160">
        <f t="shared" si="18"/>
        <v>0</v>
      </c>
      <c r="P66" s="160">
        <v>0</v>
      </c>
      <c r="Q66" s="160">
        <f t="shared" si="19"/>
        <v>0</v>
      </c>
      <c r="R66" s="160"/>
      <c r="S66" s="160" t="s">
        <v>221</v>
      </c>
      <c r="T66" s="160" t="s">
        <v>215</v>
      </c>
      <c r="U66" s="160">
        <v>0</v>
      </c>
      <c r="V66" s="160">
        <f t="shared" si="20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234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69">
        <v>48</v>
      </c>
      <c r="B67" s="170" t="s">
        <v>610</v>
      </c>
      <c r="C67" s="183" t="s">
        <v>611</v>
      </c>
      <c r="D67" s="171" t="s">
        <v>314</v>
      </c>
      <c r="E67" s="172">
        <v>1</v>
      </c>
      <c r="F67" s="173"/>
      <c r="G67" s="174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21</v>
      </c>
      <c r="M67" s="160">
        <f t="shared" si="17"/>
        <v>0</v>
      </c>
      <c r="N67" s="160">
        <v>0</v>
      </c>
      <c r="O67" s="160">
        <f t="shared" si="18"/>
        <v>0</v>
      </c>
      <c r="P67" s="160">
        <v>0</v>
      </c>
      <c r="Q67" s="160">
        <f t="shared" si="19"/>
        <v>0</v>
      </c>
      <c r="R67" s="160"/>
      <c r="S67" s="160" t="s">
        <v>221</v>
      </c>
      <c r="T67" s="160" t="s">
        <v>215</v>
      </c>
      <c r="U67" s="160">
        <v>0</v>
      </c>
      <c r="V67" s="160">
        <f t="shared" si="20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234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x14ac:dyDescent="0.2">
      <c r="A68" s="5"/>
      <c r="B68" s="6"/>
      <c r="C68" s="185"/>
      <c r="D68" s="8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AE68">
        <v>15</v>
      </c>
      <c r="AF68">
        <v>21</v>
      </c>
    </row>
    <row r="69" spans="1:60" x14ac:dyDescent="0.2">
      <c r="A69" s="153"/>
      <c r="B69" s="154" t="s">
        <v>31</v>
      </c>
      <c r="C69" s="186"/>
      <c r="D69" s="155"/>
      <c r="E69" s="156"/>
      <c r="F69" s="156"/>
      <c r="G69" s="181">
        <f>G8+G22+G30+G32+G34+G37+G52</f>
        <v>0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AE69">
        <f>SUMIF(L7:L67,AE68,G7:G67)</f>
        <v>0</v>
      </c>
      <c r="AF69">
        <f>SUMIF(L7:L67,AF68,G7:G67)</f>
        <v>0</v>
      </c>
      <c r="AG69" t="s">
        <v>226</v>
      </c>
    </row>
    <row r="70" spans="1:60" x14ac:dyDescent="0.2">
      <c r="A70" s="5"/>
      <c r="B70" s="6"/>
      <c r="C70" s="185"/>
      <c r="D70" s="8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60" x14ac:dyDescent="0.2">
      <c r="A71" s="5"/>
      <c r="B71" s="6"/>
      <c r="C71" s="185"/>
      <c r="D71" s="8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60" x14ac:dyDescent="0.2">
      <c r="A72" s="248" t="s">
        <v>227</v>
      </c>
      <c r="B72" s="248"/>
      <c r="C72" s="249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60" x14ac:dyDescent="0.2">
      <c r="A73" s="250"/>
      <c r="B73" s="251"/>
      <c r="C73" s="252"/>
      <c r="D73" s="251"/>
      <c r="E73" s="251"/>
      <c r="F73" s="251"/>
      <c r="G73" s="253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AG73" t="s">
        <v>228</v>
      </c>
    </row>
    <row r="74" spans="1:60" x14ac:dyDescent="0.2">
      <c r="A74" s="254"/>
      <c r="B74" s="255"/>
      <c r="C74" s="256"/>
      <c r="D74" s="255"/>
      <c r="E74" s="255"/>
      <c r="F74" s="255"/>
      <c r="G74" s="257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60" x14ac:dyDescent="0.2">
      <c r="A75" s="254"/>
      <c r="B75" s="255"/>
      <c r="C75" s="256"/>
      <c r="D75" s="255"/>
      <c r="E75" s="255"/>
      <c r="F75" s="255"/>
      <c r="G75" s="257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60" x14ac:dyDescent="0.2">
      <c r="A76" s="254"/>
      <c r="B76" s="255"/>
      <c r="C76" s="256"/>
      <c r="D76" s="255"/>
      <c r="E76" s="255"/>
      <c r="F76" s="255"/>
      <c r="G76" s="257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60" x14ac:dyDescent="0.2">
      <c r="A77" s="258"/>
      <c r="B77" s="259"/>
      <c r="C77" s="260"/>
      <c r="D77" s="259"/>
      <c r="E77" s="259"/>
      <c r="F77" s="259"/>
      <c r="G77" s="26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">
      <c r="A78" s="5"/>
      <c r="B78" s="6"/>
      <c r="C78" s="185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">
      <c r="C79" s="187"/>
      <c r="D79" s="141"/>
      <c r="AG79" t="s">
        <v>229</v>
      </c>
    </row>
    <row r="80" spans="1:60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11">
    <mergeCell ref="A72:C72"/>
    <mergeCell ref="A73:G77"/>
    <mergeCell ref="C39:G39"/>
    <mergeCell ref="C41:G41"/>
    <mergeCell ref="C43:G43"/>
    <mergeCell ref="C45:G45"/>
    <mergeCell ref="C47:G47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72</v>
      </c>
      <c r="C3" s="242" t="s">
        <v>73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74</v>
      </c>
      <c r="C4" s="245" t="s">
        <v>75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SUMIF(AG9:AG12,"&lt;&gt;NOR",G9:G12)</f>
        <v>0</v>
      </c>
      <c r="H8" s="162"/>
      <c r="I8" s="162">
        <f>SUM(I9:I12)</f>
        <v>0</v>
      </c>
      <c r="J8" s="162"/>
      <c r="K8" s="162">
        <f>SUM(K9:K12)</f>
        <v>0</v>
      </c>
      <c r="L8" s="162"/>
      <c r="M8" s="162">
        <f>SUM(M9:M12)</f>
        <v>0</v>
      </c>
      <c r="N8" s="162"/>
      <c r="O8" s="162">
        <f>SUM(O9:O12)</f>
        <v>0</v>
      </c>
      <c r="P8" s="162"/>
      <c r="Q8" s="162">
        <f>SUM(Q9:Q12)</f>
        <v>0</v>
      </c>
      <c r="R8" s="162"/>
      <c r="S8" s="162"/>
      <c r="T8" s="162"/>
      <c r="U8" s="162"/>
      <c r="V8" s="162">
        <f>SUM(V9:V12)</f>
        <v>6.5</v>
      </c>
      <c r="W8" s="162"/>
      <c r="AG8" t="s">
        <v>210</v>
      </c>
    </row>
    <row r="9" spans="1:60" outlineLevel="1" x14ac:dyDescent="0.2">
      <c r="A9" s="169">
        <v>1</v>
      </c>
      <c r="B9" s="170" t="s">
        <v>843</v>
      </c>
      <c r="C9" s="183" t="s">
        <v>844</v>
      </c>
      <c r="D9" s="171" t="s">
        <v>845</v>
      </c>
      <c r="E9" s="172">
        <v>9.3600000000000003E-2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</v>
      </c>
      <c r="O9" s="160">
        <f>ROUND(E9*N9,2)</f>
        <v>0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215</v>
      </c>
      <c r="U9" s="160">
        <v>3.69</v>
      </c>
      <c r="V9" s="160">
        <f>ROUND(E9*U9,2)</f>
        <v>0.35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846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191" t="s">
        <v>847</v>
      </c>
      <c r="D10" s="189"/>
      <c r="E10" s="190">
        <v>0.09</v>
      </c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848</v>
      </c>
      <c r="AH10" s="150">
        <v>0</v>
      </c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69">
        <v>2</v>
      </c>
      <c r="B11" s="170" t="s">
        <v>849</v>
      </c>
      <c r="C11" s="183" t="s">
        <v>850</v>
      </c>
      <c r="D11" s="171" t="s">
        <v>241</v>
      </c>
      <c r="E11" s="172">
        <v>10.725</v>
      </c>
      <c r="F11" s="173"/>
      <c r="G11" s="174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0</v>
      </c>
      <c r="O11" s="160">
        <f>ROUND(E11*N11,2)</f>
        <v>0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0.57299999999999995</v>
      </c>
      <c r="V11" s="160">
        <f>ROUND(E11*U11,2)</f>
        <v>6.15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846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191" t="s">
        <v>851</v>
      </c>
      <c r="D12" s="189"/>
      <c r="E12" s="190">
        <v>10.72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848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x14ac:dyDescent="0.2">
      <c r="A13" s="163" t="s">
        <v>209</v>
      </c>
      <c r="B13" s="164" t="s">
        <v>111</v>
      </c>
      <c r="C13" s="182" t="s">
        <v>112</v>
      </c>
      <c r="D13" s="165"/>
      <c r="E13" s="166"/>
      <c r="F13" s="167"/>
      <c r="G13" s="168">
        <f>SUMIF(AG14:AG26,"&lt;&gt;NOR",G14:G26)</f>
        <v>0</v>
      </c>
      <c r="H13" s="162"/>
      <c r="I13" s="162">
        <f>SUM(I14:I26)</f>
        <v>0</v>
      </c>
      <c r="J13" s="162"/>
      <c r="K13" s="162">
        <f>SUM(K14:K26)</f>
        <v>0</v>
      </c>
      <c r="L13" s="162"/>
      <c r="M13" s="162">
        <f>SUM(M14:M26)</f>
        <v>0</v>
      </c>
      <c r="N13" s="162"/>
      <c r="O13" s="162">
        <f>SUM(O14:O26)</f>
        <v>0</v>
      </c>
      <c r="P13" s="162"/>
      <c r="Q13" s="162">
        <f>SUM(Q14:Q26)</f>
        <v>0</v>
      </c>
      <c r="R13" s="162"/>
      <c r="S13" s="162"/>
      <c r="T13" s="162"/>
      <c r="U13" s="162"/>
      <c r="V13" s="162">
        <f>SUM(V14:V26)</f>
        <v>28.92</v>
      </c>
      <c r="W13" s="162"/>
      <c r="AG13" t="s">
        <v>210</v>
      </c>
    </row>
    <row r="14" spans="1:60" outlineLevel="1" x14ac:dyDescent="0.2">
      <c r="A14" s="169">
        <v>3</v>
      </c>
      <c r="B14" s="170" t="s">
        <v>852</v>
      </c>
      <c r="C14" s="183" t="s">
        <v>853</v>
      </c>
      <c r="D14" s="171" t="s">
        <v>241</v>
      </c>
      <c r="E14" s="172">
        <v>30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0</v>
      </c>
      <c r="O14" s="160">
        <f>ROUND(E14*N14,2)</f>
        <v>0</v>
      </c>
      <c r="P14" s="160">
        <v>0</v>
      </c>
      <c r="Q14" s="160">
        <f>ROUND(E14*P14,2)</f>
        <v>0</v>
      </c>
      <c r="R14" s="160"/>
      <c r="S14" s="160" t="s">
        <v>214</v>
      </c>
      <c r="T14" s="160" t="s">
        <v>215</v>
      </c>
      <c r="U14" s="160">
        <v>0.65600000000000003</v>
      </c>
      <c r="V14" s="160">
        <f>ROUND(E14*U14,2)</f>
        <v>19.68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846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191" t="s">
        <v>854</v>
      </c>
      <c r="D15" s="189"/>
      <c r="E15" s="190">
        <v>21.68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848</v>
      </c>
      <c r="AH15" s="150">
        <v>0</v>
      </c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191" t="s">
        <v>101</v>
      </c>
      <c r="D16" s="189"/>
      <c r="E16" s="190">
        <v>1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848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191" t="s">
        <v>855</v>
      </c>
      <c r="D17" s="189"/>
      <c r="E17" s="190">
        <v>7.32</v>
      </c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848</v>
      </c>
      <c r="AH17" s="150">
        <v>0</v>
      </c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69">
        <v>4</v>
      </c>
      <c r="B18" s="170" t="s">
        <v>856</v>
      </c>
      <c r="C18" s="183" t="s">
        <v>857</v>
      </c>
      <c r="D18" s="171" t="s">
        <v>241</v>
      </c>
      <c r="E18" s="172">
        <v>2</v>
      </c>
      <c r="F18" s="173"/>
      <c r="G18" s="174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0</v>
      </c>
      <c r="O18" s="160">
        <f>ROUND(E18*N18,2)</f>
        <v>0</v>
      </c>
      <c r="P18" s="160">
        <v>0</v>
      </c>
      <c r="Q18" s="160">
        <f>ROUND(E18*P18,2)</f>
        <v>0</v>
      </c>
      <c r="R18" s="160"/>
      <c r="S18" s="160" t="s">
        <v>214</v>
      </c>
      <c r="T18" s="160" t="s">
        <v>215</v>
      </c>
      <c r="U18" s="160">
        <v>1.17717</v>
      </c>
      <c r="V18" s="160">
        <f>ROUND(E18*U18,2)</f>
        <v>2.35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846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191" t="s">
        <v>858</v>
      </c>
      <c r="D19" s="189"/>
      <c r="E19" s="190">
        <v>1.98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848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191" t="s">
        <v>859</v>
      </c>
      <c r="D20" s="189"/>
      <c r="E20" s="190">
        <v>0.02</v>
      </c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848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69">
        <v>5</v>
      </c>
      <c r="B21" s="170" t="s">
        <v>860</v>
      </c>
      <c r="C21" s="183" t="s">
        <v>861</v>
      </c>
      <c r="D21" s="171" t="s">
        <v>241</v>
      </c>
      <c r="E21" s="172">
        <v>5</v>
      </c>
      <c r="F21" s="173"/>
      <c r="G21" s="174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0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0.91700000000000004</v>
      </c>
      <c r="V21" s="160">
        <f>ROUND(E21*U21,2)</f>
        <v>4.59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846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57"/>
      <c r="B22" s="158"/>
      <c r="C22" s="191" t="s">
        <v>862</v>
      </c>
      <c r="D22" s="189"/>
      <c r="E22" s="190">
        <v>0.23</v>
      </c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848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191" t="s">
        <v>858</v>
      </c>
      <c r="D23" s="189"/>
      <c r="E23" s="190">
        <v>1.98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848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57"/>
      <c r="B24" s="158"/>
      <c r="C24" s="191" t="s">
        <v>101</v>
      </c>
      <c r="D24" s="189"/>
      <c r="E24" s="190">
        <v>1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848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57"/>
      <c r="B25" s="158"/>
      <c r="C25" s="191" t="s">
        <v>863</v>
      </c>
      <c r="D25" s="189"/>
      <c r="E25" s="190">
        <v>1.79</v>
      </c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848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6</v>
      </c>
      <c r="B26" s="176" t="s">
        <v>864</v>
      </c>
      <c r="C26" s="184" t="s">
        <v>865</v>
      </c>
      <c r="D26" s="177" t="s">
        <v>241</v>
      </c>
      <c r="E26" s="178">
        <v>10</v>
      </c>
      <c r="F26" s="179"/>
      <c r="G26" s="180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214</v>
      </c>
      <c r="T26" s="160" t="s">
        <v>215</v>
      </c>
      <c r="U26" s="160">
        <v>0.23</v>
      </c>
      <c r="V26" s="160">
        <f>ROUND(E26*U26,2)</f>
        <v>2.2999999999999998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846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119</v>
      </c>
      <c r="C27" s="182" t="s">
        <v>120</v>
      </c>
      <c r="D27" s="165"/>
      <c r="E27" s="166"/>
      <c r="F27" s="167"/>
      <c r="G27" s="168">
        <f>SUMIF(AG28:AG46,"&lt;&gt;NOR",G28:G46)</f>
        <v>0</v>
      </c>
      <c r="H27" s="162"/>
      <c r="I27" s="162">
        <f>SUM(I28:I46)</f>
        <v>0</v>
      </c>
      <c r="J27" s="162"/>
      <c r="K27" s="162">
        <f>SUM(K28:K46)</f>
        <v>0</v>
      </c>
      <c r="L27" s="162"/>
      <c r="M27" s="162">
        <f>SUM(M28:M46)</f>
        <v>0</v>
      </c>
      <c r="N27" s="162"/>
      <c r="O27" s="162">
        <f>SUM(O28:O46)</f>
        <v>0</v>
      </c>
      <c r="P27" s="162"/>
      <c r="Q27" s="162">
        <f>SUM(Q28:Q46)</f>
        <v>0</v>
      </c>
      <c r="R27" s="162"/>
      <c r="S27" s="162"/>
      <c r="T27" s="162"/>
      <c r="U27" s="162"/>
      <c r="V27" s="162">
        <f>SUM(V28:V46)</f>
        <v>6.2100000000000009</v>
      </c>
      <c r="W27" s="162"/>
      <c r="AG27" t="s">
        <v>210</v>
      </c>
    </row>
    <row r="28" spans="1:60" ht="22.5" outlineLevel="1" x14ac:dyDescent="0.2">
      <c r="A28" s="175">
        <v>7</v>
      </c>
      <c r="B28" s="176" t="s">
        <v>866</v>
      </c>
      <c r="C28" s="184" t="s">
        <v>867</v>
      </c>
      <c r="D28" s="177" t="s">
        <v>261</v>
      </c>
      <c r="E28" s="178">
        <v>2.4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215</v>
      </c>
      <c r="U28" s="160">
        <v>9.1999999999999998E-2</v>
      </c>
      <c r="V28" s="160">
        <f>ROUND(E28*U28,2)</f>
        <v>0.22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846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8</v>
      </c>
      <c r="B29" s="176" t="s">
        <v>868</v>
      </c>
      <c r="C29" s="184" t="s">
        <v>869</v>
      </c>
      <c r="D29" s="177" t="s">
        <v>261</v>
      </c>
      <c r="E29" s="178">
        <v>1.2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221</v>
      </c>
      <c r="T29" s="160" t="s">
        <v>215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846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69">
        <v>9</v>
      </c>
      <c r="B30" s="170" t="s">
        <v>870</v>
      </c>
      <c r="C30" s="183" t="s">
        <v>871</v>
      </c>
      <c r="D30" s="171" t="s">
        <v>241</v>
      </c>
      <c r="E30" s="172">
        <v>21.194400000000002</v>
      </c>
      <c r="F30" s="173"/>
      <c r="G30" s="174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60">
        <v>0</v>
      </c>
      <c r="O30" s="160">
        <f>ROUND(E30*N30,2)</f>
        <v>0</v>
      </c>
      <c r="P30" s="160">
        <v>0</v>
      </c>
      <c r="Q30" s="160">
        <f>ROUND(E30*P30,2)</f>
        <v>0</v>
      </c>
      <c r="R30" s="160"/>
      <c r="S30" s="160" t="s">
        <v>214</v>
      </c>
      <c r="T30" s="160" t="s">
        <v>215</v>
      </c>
      <c r="U30" s="160">
        <v>0.17699999999999999</v>
      </c>
      <c r="V30" s="160">
        <f>ROUND(E30*U30,2)</f>
        <v>3.75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846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57"/>
      <c r="B31" s="158"/>
      <c r="C31" s="191" t="s">
        <v>107</v>
      </c>
      <c r="D31" s="189"/>
      <c r="E31" s="190">
        <v>4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848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191" t="s">
        <v>872</v>
      </c>
      <c r="D32" s="189"/>
      <c r="E32" s="190">
        <v>13.19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848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57"/>
      <c r="B33" s="158"/>
      <c r="C33" s="191" t="s">
        <v>873</v>
      </c>
      <c r="D33" s="189"/>
      <c r="E33" s="190">
        <v>4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848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69">
        <v>10</v>
      </c>
      <c r="B34" s="170" t="s">
        <v>874</v>
      </c>
      <c r="C34" s="183" t="s">
        <v>875</v>
      </c>
      <c r="D34" s="171" t="s">
        <v>845</v>
      </c>
      <c r="E34" s="172">
        <v>0.36</v>
      </c>
      <c r="F34" s="173"/>
      <c r="G34" s="174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214</v>
      </c>
      <c r="T34" s="160" t="s">
        <v>215</v>
      </c>
      <c r="U34" s="160">
        <v>1.52</v>
      </c>
      <c r="V34" s="160">
        <f>ROUND(E34*U34,2)</f>
        <v>0.55000000000000004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846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57"/>
      <c r="B35" s="158"/>
      <c r="C35" s="191" t="s">
        <v>876</v>
      </c>
      <c r="D35" s="189"/>
      <c r="E35" s="190">
        <v>0.36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848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11</v>
      </c>
      <c r="B36" s="176" t="s">
        <v>877</v>
      </c>
      <c r="C36" s="184" t="s">
        <v>878</v>
      </c>
      <c r="D36" s="177" t="s">
        <v>232</v>
      </c>
      <c r="E36" s="178">
        <v>1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214</v>
      </c>
      <c r="T36" s="160" t="s">
        <v>215</v>
      </c>
      <c r="U36" s="160">
        <v>0.61399999999999999</v>
      </c>
      <c r="V36" s="160">
        <f>ROUND(E36*U36,2)</f>
        <v>0.61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846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12</v>
      </c>
      <c r="B37" s="176" t="s">
        <v>879</v>
      </c>
      <c r="C37" s="184" t="s">
        <v>880</v>
      </c>
      <c r="D37" s="177" t="s">
        <v>881</v>
      </c>
      <c r="E37" s="178">
        <v>1</v>
      </c>
      <c r="F37" s="179"/>
      <c r="G37" s="180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215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846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69">
        <v>13</v>
      </c>
      <c r="B38" s="170" t="s">
        <v>879</v>
      </c>
      <c r="C38" s="183" t="s">
        <v>882</v>
      </c>
      <c r="D38" s="171" t="s">
        <v>241</v>
      </c>
      <c r="E38" s="172">
        <v>2.8079999999999998</v>
      </c>
      <c r="F38" s="173"/>
      <c r="G38" s="174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0</v>
      </c>
      <c r="O38" s="160">
        <f>ROUND(E38*N38,2)</f>
        <v>0</v>
      </c>
      <c r="P38" s="160">
        <v>0</v>
      </c>
      <c r="Q38" s="160">
        <f>ROUND(E38*P38,2)</f>
        <v>0</v>
      </c>
      <c r="R38" s="160"/>
      <c r="S38" s="160" t="s">
        <v>221</v>
      </c>
      <c r="T38" s="160" t="s">
        <v>215</v>
      </c>
      <c r="U38" s="160">
        <v>0</v>
      </c>
      <c r="V38" s="160">
        <f>ROUND(E38*U38,2)</f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846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57"/>
      <c r="B39" s="158"/>
      <c r="C39" s="191" t="s">
        <v>883</v>
      </c>
      <c r="D39" s="189"/>
      <c r="E39" s="190">
        <v>2.81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848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14</v>
      </c>
      <c r="B40" s="176" t="s">
        <v>884</v>
      </c>
      <c r="C40" s="184" t="s">
        <v>885</v>
      </c>
      <c r="D40" s="177" t="s">
        <v>881</v>
      </c>
      <c r="E40" s="178">
        <v>1</v>
      </c>
      <c r="F40" s="179"/>
      <c r="G40" s="180">
        <f t="shared" ref="G40:G46" si="0">ROUND(E40*F40,2)</f>
        <v>0</v>
      </c>
      <c r="H40" s="161"/>
      <c r="I40" s="160">
        <f t="shared" ref="I40:I46" si="1">ROUND(E40*H40,2)</f>
        <v>0</v>
      </c>
      <c r="J40" s="161"/>
      <c r="K40" s="160">
        <f t="shared" ref="K40:K46" si="2">ROUND(E40*J40,2)</f>
        <v>0</v>
      </c>
      <c r="L40" s="160">
        <v>21</v>
      </c>
      <c r="M40" s="160">
        <f t="shared" ref="M40:M46" si="3">G40*(1+L40/100)</f>
        <v>0</v>
      </c>
      <c r="N40" s="160">
        <v>0</v>
      </c>
      <c r="O40" s="160">
        <f t="shared" ref="O40:O46" si="4">ROUND(E40*N40,2)</f>
        <v>0</v>
      </c>
      <c r="P40" s="160">
        <v>0</v>
      </c>
      <c r="Q40" s="160">
        <f t="shared" ref="Q40:Q46" si="5">ROUND(E40*P40,2)</f>
        <v>0</v>
      </c>
      <c r="R40" s="160"/>
      <c r="S40" s="160" t="s">
        <v>221</v>
      </c>
      <c r="T40" s="160" t="s">
        <v>215</v>
      </c>
      <c r="U40" s="160">
        <v>0</v>
      </c>
      <c r="V40" s="160">
        <f t="shared" ref="V40:V46" si="6">ROUND(E40*U40,2)</f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846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15</v>
      </c>
      <c r="B41" s="176" t="s">
        <v>270</v>
      </c>
      <c r="C41" s="184" t="s">
        <v>271</v>
      </c>
      <c r="D41" s="177" t="s">
        <v>255</v>
      </c>
      <c r="E41" s="178">
        <v>0.66324000000000005</v>
      </c>
      <c r="F41" s="179"/>
      <c r="G41" s="180">
        <f t="shared" si="0"/>
        <v>0</v>
      </c>
      <c r="H41" s="161"/>
      <c r="I41" s="160">
        <f t="shared" si="1"/>
        <v>0</v>
      </c>
      <c r="J41" s="161"/>
      <c r="K41" s="160">
        <f t="shared" si="2"/>
        <v>0</v>
      </c>
      <c r="L41" s="160">
        <v>21</v>
      </c>
      <c r="M41" s="160">
        <f t="shared" si="3"/>
        <v>0</v>
      </c>
      <c r="N41" s="160">
        <v>0</v>
      </c>
      <c r="O41" s="160">
        <f t="shared" si="4"/>
        <v>0</v>
      </c>
      <c r="P41" s="160">
        <v>0</v>
      </c>
      <c r="Q41" s="160">
        <f t="shared" si="5"/>
        <v>0</v>
      </c>
      <c r="R41" s="160"/>
      <c r="S41" s="160" t="s">
        <v>214</v>
      </c>
      <c r="T41" s="160" t="s">
        <v>215</v>
      </c>
      <c r="U41" s="160">
        <v>0.49</v>
      </c>
      <c r="V41" s="160">
        <f t="shared" si="6"/>
        <v>0.32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846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16</v>
      </c>
      <c r="B42" s="176" t="s">
        <v>273</v>
      </c>
      <c r="C42" s="184" t="s">
        <v>274</v>
      </c>
      <c r="D42" s="177" t="s">
        <v>255</v>
      </c>
      <c r="E42" s="178">
        <v>12.601559999999999</v>
      </c>
      <c r="F42" s="179"/>
      <c r="G42" s="180">
        <f t="shared" si="0"/>
        <v>0</v>
      </c>
      <c r="H42" s="161"/>
      <c r="I42" s="160">
        <f t="shared" si="1"/>
        <v>0</v>
      </c>
      <c r="J42" s="161"/>
      <c r="K42" s="160">
        <f t="shared" si="2"/>
        <v>0</v>
      </c>
      <c r="L42" s="160">
        <v>21</v>
      </c>
      <c r="M42" s="160">
        <f t="shared" si="3"/>
        <v>0</v>
      </c>
      <c r="N42" s="160">
        <v>0</v>
      </c>
      <c r="O42" s="160">
        <f t="shared" si="4"/>
        <v>0</v>
      </c>
      <c r="P42" s="160">
        <v>0</v>
      </c>
      <c r="Q42" s="160">
        <f t="shared" si="5"/>
        <v>0</v>
      </c>
      <c r="R42" s="160"/>
      <c r="S42" s="160" t="s">
        <v>214</v>
      </c>
      <c r="T42" s="160" t="s">
        <v>215</v>
      </c>
      <c r="U42" s="160">
        <v>0</v>
      </c>
      <c r="V42" s="160">
        <f t="shared" si="6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846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17</v>
      </c>
      <c r="B43" s="176" t="s">
        <v>772</v>
      </c>
      <c r="C43" s="184" t="s">
        <v>773</v>
      </c>
      <c r="D43" s="177" t="s">
        <v>255</v>
      </c>
      <c r="E43" s="178">
        <v>0.66324000000000005</v>
      </c>
      <c r="F43" s="179"/>
      <c r="G43" s="180">
        <f t="shared" si="0"/>
        <v>0</v>
      </c>
      <c r="H43" s="161"/>
      <c r="I43" s="160">
        <f t="shared" si="1"/>
        <v>0</v>
      </c>
      <c r="J43" s="161"/>
      <c r="K43" s="160">
        <f t="shared" si="2"/>
        <v>0</v>
      </c>
      <c r="L43" s="160">
        <v>21</v>
      </c>
      <c r="M43" s="160">
        <f t="shared" si="3"/>
        <v>0</v>
      </c>
      <c r="N43" s="160">
        <v>0</v>
      </c>
      <c r="O43" s="160">
        <f t="shared" si="4"/>
        <v>0</v>
      </c>
      <c r="P43" s="160">
        <v>0</v>
      </c>
      <c r="Q43" s="160">
        <f t="shared" si="5"/>
        <v>0</v>
      </c>
      <c r="R43" s="160"/>
      <c r="S43" s="160" t="s">
        <v>214</v>
      </c>
      <c r="T43" s="160" t="s">
        <v>215</v>
      </c>
      <c r="U43" s="160">
        <v>0.94199999999999995</v>
      </c>
      <c r="V43" s="160">
        <f t="shared" si="6"/>
        <v>0.62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846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18</v>
      </c>
      <c r="B44" s="176" t="s">
        <v>886</v>
      </c>
      <c r="C44" s="184" t="s">
        <v>887</v>
      </c>
      <c r="D44" s="177" t="s">
        <v>255</v>
      </c>
      <c r="E44" s="178">
        <v>1.3264800000000001</v>
      </c>
      <c r="F44" s="179"/>
      <c r="G44" s="180">
        <f t="shared" si="0"/>
        <v>0</v>
      </c>
      <c r="H44" s="161"/>
      <c r="I44" s="160">
        <f t="shared" si="1"/>
        <v>0</v>
      </c>
      <c r="J44" s="161"/>
      <c r="K44" s="160">
        <f t="shared" si="2"/>
        <v>0</v>
      </c>
      <c r="L44" s="160">
        <v>21</v>
      </c>
      <c r="M44" s="160">
        <f t="shared" si="3"/>
        <v>0</v>
      </c>
      <c r="N44" s="160">
        <v>0</v>
      </c>
      <c r="O44" s="160">
        <f t="shared" si="4"/>
        <v>0</v>
      </c>
      <c r="P44" s="160">
        <v>0</v>
      </c>
      <c r="Q44" s="160">
        <f t="shared" si="5"/>
        <v>0</v>
      </c>
      <c r="R44" s="160"/>
      <c r="S44" s="160" t="s">
        <v>214</v>
      </c>
      <c r="T44" s="160" t="s">
        <v>215</v>
      </c>
      <c r="U44" s="160">
        <v>0.105</v>
      </c>
      <c r="V44" s="160">
        <f t="shared" si="6"/>
        <v>0.14000000000000001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846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19</v>
      </c>
      <c r="B45" s="176" t="s">
        <v>888</v>
      </c>
      <c r="C45" s="184" t="s">
        <v>889</v>
      </c>
      <c r="D45" s="177" t="s">
        <v>255</v>
      </c>
      <c r="E45" s="178">
        <v>0.66324000000000005</v>
      </c>
      <c r="F45" s="179"/>
      <c r="G45" s="180">
        <f t="shared" si="0"/>
        <v>0</v>
      </c>
      <c r="H45" s="161"/>
      <c r="I45" s="160">
        <f t="shared" si="1"/>
        <v>0</v>
      </c>
      <c r="J45" s="161"/>
      <c r="K45" s="160">
        <f t="shared" si="2"/>
        <v>0</v>
      </c>
      <c r="L45" s="160">
        <v>21</v>
      </c>
      <c r="M45" s="160">
        <f t="shared" si="3"/>
        <v>0</v>
      </c>
      <c r="N45" s="160">
        <v>0</v>
      </c>
      <c r="O45" s="160">
        <f t="shared" si="4"/>
        <v>0</v>
      </c>
      <c r="P45" s="160">
        <v>0</v>
      </c>
      <c r="Q45" s="160">
        <f t="shared" si="5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6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846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20</v>
      </c>
      <c r="B46" s="176" t="s">
        <v>890</v>
      </c>
      <c r="C46" s="184" t="s">
        <v>891</v>
      </c>
      <c r="D46" s="177" t="s">
        <v>255</v>
      </c>
      <c r="E46" s="178">
        <v>0.66324000000000005</v>
      </c>
      <c r="F46" s="179"/>
      <c r="G46" s="180">
        <f t="shared" si="0"/>
        <v>0</v>
      </c>
      <c r="H46" s="161"/>
      <c r="I46" s="160">
        <f t="shared" si="1"/>
        <v>0</v>
      </c>
      <c r="J46" s="161"/>
      <c r="K46" s="160">
        <f t="shared" si="2"/>
        <v>0</v>
      </c>
      <c r="L46" s="160">
        <v>21</v>
      </c>
      <c r="M46" s="160">
        <f t="shared" si="3"/>
        <v>0</v>
      </c>
      <c r="N46" s="160">
        <v>0</v>
      </c>
      <c r="O46" s="160">
        <f t="shared" si="4"/>
        <v>0</v>
      </c>
      <c r="P46" s="160">
        <v>0</v>
      </c>
      <c r="Q46" s="160">
        <f t="shared" si="5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6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846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x14ac:dyDescent="0.2">
      <c r="A47" s="163" t="s">
        <v>209</v>
      </c>
      <c r="B47" s="164" t="s">
        <v>129</v>
      </c>
      <c r="C47" s="182" t="s">
        <v>130</v>
      </c>
      <c r="D47" s="165"/>
      <c r="E47" s="166"/>
      <c r="F47" s="167"/>
      <c r="G47" s="168">
        <f>SUMIF(AG48:AG48,"&lt;&gt;NOR",G48:G48)</f>
        <v>0</v>
      </c>
      <c r="H47" s="162"/>
      <c r="I47" s="162">
        <f>SUM(I48:I48)</f>
        <v>0</v>
      </c>
      <c r="J47" s="162"/>
      <c r="K47" s="162">
        <f>SUM(K48:K48)</f>
        <v>0</v>
      </c>
      <c r="L47" s="162"/>
      <c r="M47" s="162">
        <f>SUM(M48:M48)</f>
        <v>0</v>
      </c>
      <c r="N47" s="162"/>
      <c r="O47" s="162">
        <f>SUM(O48:O48)</f>
        <v>0</v>
      </c>
      <c r="P47" s="162"/>
      <c r="Q47" s="162">
        <f>SUM(Q48:Q48)</f>
        <v>0</v>
      </c>
      <c r="R47" s="162"/>
      <c r="S47" s="162"/>
      <c r="T47" s="162"/>
      <c r="U47" s="162"/>
      <c r="V47" s="162">
        <f>SUM(V48:V48)</f>
        <v>8.49</v>
      </c>
      <c r="W47" s="162"/>
      <c r="AG47" t="s">
        <v>210</v>
      </c>
    </row>
    <row r="48" spans="1:60" outlineLevel="1" x14ac:dyDescent="0.2">
      <c r="A48" s="175">
        <v>21</v>
      </c>
      <c r="B48" s="176" t="s">
        <v>892</v>
      </c>
      <c r="C48" s="184" t="s">
        <v>893</v>
      </c>
      <c r="D48" s="177" t="s">
        <v>255</v>
      </c>
      <c r="E48" s="178">
        <v>3.29318</v>
      </c>
      <c r="F48" s="179"/>
      <c r="G48" s="180">
        <f>ROUND(E48*F48,2)</f>
        <v>0</v>
      </c>
      <c r="H48" s="161"/>
      <c r="I48" s="160">
        <f>ROUND(E48*H48,2)</f>
        <v>0</v>
      </c>
      <c r="J48" s="161"/>
      <c r="K48" s="160">
        <f>ROUND(E48*J48,2)</f>
        <v>0</v>
      </c>
      <c r="L48" s="160">
        <v>21</v>
      </c>
      <c r="M48" s="160">
        <f>G48*(1+L48/100)</f>
        <v>0</v>
      </c>
      <c r="N48" s="160">
        <v>0</v>
      </c>
      <c r="O48" s="160">
        <f>ROUND(E48*N48,2)</f>
        <v>0</v>
      </c>
      <c r="P48" s="160">
        <v>0</v>
      </c>
      <c r="Q48" s="160">
        <f>ROUND(E48*P48,2)</f>
        <v>0</v>
      </c>
      <c r="R48" s="160"/>
      <c r="S48" s="160" t="s">
        <v>214</v>
      </c>
      <c r="T48" s="160" t="s">
        <v>215</v>
      </c>
      <c r="U48" s="160">
        <v>2.577</v>
      </c>
      <c r="V48" s="160">
        <f>ROUND(E48*U48,2)</f>
        <v>8.49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846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x14ac:dyDescent="0.2">
      <c r="A49" s="163" t="s">
        <v>209</v>
      </c>
      <c r="B49" s="164" t="s">
        <v>157</v>
      </c>
      <c r="C49" s="182" t="s">
        <v>158</v>
      </c>
      <c r="D49" s="165"/>
      <c r="E49" s="166"/>
      <c r="F49" s="167"/>
      <c r="G49" s="168">
        <f>SUMIF(AG50:AG53,"&lt;&gt;NOR",G50:G53)</f>
        <v>0</v>
      </c>
      <c r="H49" s="162"/>
      <c r="I49" s="162">
        <f>SUM(I50:I53)</f>
        <v>0</v>
      </c>
      <c r="J49" s="162"/>
      <c r="K49" s="162">
        <f>SUM(K50:K53)</f>
        <v>0</v>
      </c>
      <c r="L49" s="162"/>
      <c r="M49" s="162">
        <f>SUM(M50:M53)</f>
        <v>0</v>
      </c>
      <c r="N49" s="162"/>
      <c r="O49" s="162">
        <f>SUM(O50:O53)</f>
        <v>0</v>
      </c>
      <c r="P49" s="162"/>
      <c r="Q49" s="162">
        <f>SUM(Q50:Q53)</f>
        <v>0</v>
      </c>
      <c r="R49" s="162"/>
      <c r="S49" s="162"/>
      <c r="T49" s="162"/>
      <c r="U49" s="162"/>
      <c r="V49" s="162">
        <f>SUM(V50:V53)</f>
        <v>8.35</v>
      </c>
      <c r="W49" s="162"/>
      <c r="AG49" t="s">
        <v>210</v>
      </c>
    </row>
    <row r="50" spans="1:60" outlineLevel="1" x14ac:dyDescent="0.2">
      <c r="A50" s="169">
        <v>22</v>
      </c>
      <c r="B50" s="170" t="s">
        <v>894</v>
      </c>
      <c r="C50" s="183" t="s">
        <v>895</v>
      </c>
      <c r="D50" s="171" t="s">
        <v>241</v>
      </c>
      <c r="E50" s="172">
        <v>81.934399999999997</v>
      </c>
      <c r="F50" s="173"/>
      <c r="G50" s="174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0</v>
      </c>
      <c r="O50" s="160">
        <f>ROUND(E50*N50,2)</f>
        <v>0</v>
      </c>
      <c r="P50" s="160">
        <v>0</v>
      </c>
      <c r="Q50" s="160">
        <f>ROUND(E50*P50,2)</f>
        <v>0</v>
      </c>
      <c r="R50" s="160"/>
      <c r="S50" s="160" t="s">
        <v>214</v>
      </c>
      <c r="T50" s="160" t="s">
        <v>215</v>
      </c>
      <c r="U50" s="160">
        <v>0.10191</v>
      </c>
      <c r="V50" s="160">
        <f>ROUND(E50*U50,2)</f>
        <v>8.35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896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57"/>
      <c r="B51" s="158"/>
      <c r="C51" s="191" t="s">
        <v>897</v>
      </c>
      <c r="D51" s="189"/>
      <c r="E51" s="190">
        <v>43.94</v>
      </c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848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57"/>
      <c r="B52" s="158"/>
      <c r="C52" s="191" t="s">
        <v>872</v>
      </c>
      <c r="D52" s="189"/>
      <c r="E52" s="190">
        <v>13.19</v>
      </c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848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57"/>
      <c r="B53" s="158"/>
      <c r="C53" s="191" t="s">
        <v>898</v>
      </c>
      <c r="D53" s="189"/>
      <c r="E53" s="190">
        <v>24.8</v>
      </c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848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x14ac:dyDescent="0.2">
      <c r="A54" s="5"/>
      <c r="B54" s="6"/>
      <c r="C54" s="185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v>15</v>
      </c>
      <c r="AF54">
        <v>21</v>
      </c>
    </row>
    <row r="55" spans="1:60" x14ac:dyDescent="0.2">
      <c r="A55" s="153"/>
      <c r="B55" s="154" t="s">
        <v>31</v>
      </c>
      <c r="C55" s="186"/>
      <c r="D55" s="155"/>
      <c r="E55" s="156"/>
      <c r="F55" s="156"/>
      <c r="G55" s="181">
        <f>G8+G13+G27+G47+G49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AE55">
        <f>SUMIF(L7:L53,AE54,G7:G53)</f>
        <v>0</v>
      </c>
      <c r="AF55">
        <f>SUMIF(L7:L53,AF54,G7:G53)</f>
        <v>0</v>
      </c>
      <c r="AG55" t="s">
        <v>226</v>
      </c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5"/>
      <c r="B57" s="6"/>
      <c r="C57" s="185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48" t="s">
        <v>227</v>
      </c>
      <c r="B58" s="248"/>
      <c r="C58" s="249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">
      <c r="A59" s="250"/>
      <c r="B59" s="251"/>
      <c r="C59" s="252"/>
      <c r="D59" s="251"/>
      <c r="E59" s="251"/>
      <c r="F59" s="251"/>
      <c r="G59" s="253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G59" t="s">
        <v>228</v>
      </c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4"/>
      <c r="B62" s="255"/>
      <c r="C62" s="256"/>
      <c r="D62" s="255"/>
      <c r="E62" s="255"/>
      <c r="F62" s="255"/>
      <c r="G62" s="25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58"/>
      <c r="B63" s="259"/>
      <c r="C63" s="260"/>
      <c r="D63" s="259"/>
      <c r="E63" s="259"/>
      <c r="F63" s="259"/>
      <c r="G63" s="261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5"/>
      <c r="B64" s="6"/>
      <c r="C64" s="185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3:33" x14ac:dyDescent="0.2">
      <c r="C65" s="187"/>
      <c r="D65" s="141"/>
      <c r="AG65" t="s">
        <v>229</v>
      </c>
    </row>
    <row r="66" spans="3:33" x14ac:dyDescent="0.2">
      <c r="D66" s="141"/>
    </row>
    <row r="67" spans="3:33" x14ac:dyDescent="0.2">
      <c r="D67" s="141"/>
    </row>
    <row r="68" spans="3:33" x14ac:dyDescent="0.2">
      <c r="D68" s="141"/>
    </row>
    <row r="69" spans="3:33" x14ac:dyDescent="0.2">
      <c r="D69" s="141"/>
    </row>
    <row r="70" spans="3:33" x14ac:dyDescent="0.2">
      <c r="D70" s="141"/>
    </row>
    <row r="71" spans="3:33" x14ac:dyDescent="0.2">
      <c r="D71" s="141"/>
    </row>
    <row r="72" spans="3:33" x14ac:dyDescent="0.2">
      <c r="D72" s="141"/>
    </row>
    <row r="73" spans="3:33" x14ac:dyDescent="0.2">
      <c r="D73" s="141"/>
    </row>
    <row r="74" spans="3:33" x14ac:dyDescent="0.2">
      <c r="D74" s="141"/>
    </row>
    <row r="75" spans="3:33" x14ac:dyDescent="0.2">
      <c r="D75" s="141"/>
    </row>
    <row r="76" spans="3:33" x14ac:dyDescent="0.2">
      <c r="D76" s="141"/>
    </row>
    <row r="77" spans="3:33" x14ac:dyDescent="0.2">
      <c r="D77" s="141"/>
    </row>
    <row r="78" spans="3:33" x14ac:dyDescent="0.2">
      <c r="D78" s="141"/>
    </row>
    <row r="79" spans="3:33" x14ac:dyDescent="0.2">
      <c r="D79" s="141"/>
    </row>
    <row r="80" spans="3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6">
    <mergeCell ref="A59:G63"/>
    <mergeCell ref="A1:G1"/>
    <mergeCell ref="C2:G2"/>
    <mergeCell ref="C3:G3"/>
    <mergeCell ref="C4:G4"/>
    <mergeCell ref="A58:C5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72</v>
      </c>
      <c r="C3" s="242" t="s">
        <v>73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149</v>
      </c>
      <c r="C8" s="182" t="s">
        <v>150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0.03</v>
      </c>
      <c r="P8" s="162"/>
      <c r="Q8" s="162">
        <f>SUM(Q9:Q19)</f>
        <v>0.03</v>
      </c>
      <c r="R8" s="162"/>
      <c r="S8" s="162"/>
      <c r="T8" s="162"/>
      <c r="U8" s="162"/>
      <c r="V8" s="162">
        <f>SUM(V9:V19)</f>
        <v>34.820000000000007</v>
      </c>
      <c r="W8" s="162"/>
      <c r="AG8" t="s">
        <v>210</v>
      </c>
    </row>
    <row r="9" spans="1:60" outlineLevel="1" x14ac:dyDescent="0.2">
      <c r="A9" s="175">
        <v>1</v>
      </c>
      <c r="B9" s="176" t="s">
        <v>230</v>
      </c>
      <c r="C9" s="184" t="s">
        <v>231</v>
      </c>
      <c r="D9" s="177" t="s">
        <v>232</v>
      </c>
      <c r="E9" s="178">
        <v>58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21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214</v>
      </c>
      <c r="T9" s="160" t="s">
        <v>233</v>
      </c>
      <c r="U9" s="160">
        <v>0.16500000000000001</v>
      </c>
      <c r="V9" s="160">
        <f t="shared" ref="V9:V19" si="6">ROUND(E9*U9,2)</f>
        <v>9.57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235</v>
      </c>
      <c r="C10" s="184" t="s">
        <v>236</v>
      </c>
      <c r="D10" s="177" t="s">
        <v>232</v>
      </c>
      <c r="E10" s="178">
        <v>58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9.0000000000000006E-5</v>
      </c>
      <c r="O10" s="160">
        <f t="shared" si="4"/>
        <v>0.01</v>
      </c>
      <c r="P10" s="160">
        <v>4.4999999999999999E-4</v>
      </c>
      <c r="Q10" s="160">
        <f t="shared" si="5"/>
        <v>0.03</v>
      </c>
      <c r="R10" s="160"/>
      <c r="S10" s="160" t="s">
        <v>214</v>
      </c>
      <c r="T10" s="160" t="s">
        <v>233</v>
      </c>
      <c r="U10" s="160">
        <v>0.16600000000000001</v>
      </c>
      <c r="V10" s="160">
        <f t="shared" si="6"/>
        <v>9.6300000000000008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234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237</v>
      </c>
      <c r="C11" s="184" t="s">
        <v>238</v>
      </c>
      <c r="D11" s="177" t="s">
        <v>232</v>
      </c>
      <c r="E11" s="178">
        <v>29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214</v>
      </c>
      <c r="T11" s="160" t="s">
        <v>233</v>
      </c>
      <c r="U11" s="160">
        <v>0.26800000000000002</v>
      </c>
      <c r="V11" s="160">
        <f t="shared" si="6"/>
        <v>7.77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618</v>
      </c>
      <c r="C12" s="184" t="s">
        <v>619</v>
      </c>
      <c r="D12" s="177" t="s">
        <v>241</v>
      </c>
      <c r="E12" s="178">
        <v>68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214</v>
      </c>
      <c r="T12" s="160" t="s">
        <v>233</v>
      </c>
      <c r="U12" s="160">
        <v>3.1E-2</v>
      </c>
      <c r="V12" s="160">
        <f t="shared" si="6"/>
        <v>2.11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242</v>
      </c>
      <c r="C13" s="184" t="s">
        <v>243</v>
      </c>
      <c r="D13" s="177" t="s">
        <v>241</v>
      </c>
      <c r="E13" s="178">
        <v>68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214</v>
      </c>
      <c r="T13" s="160" t="s">
        <v>233</v>
      </c>
      <c r="U13" s="160">
        <v>3.1E-2</v>
      </c>
      <c r="V13" s="160">
        <f t="shared" si="6"/>
        <v>2.11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244</v>
      </c>
      <c r="C14" s="184" t="s">
        <v>245</v>
      </c>
      <c r="D14" s="177" t="s">
        <v>241</v>
      </c>
      <c r="E14" s="178">
        <v>68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214</v>
      </c>
      <c r="T14" s="160" t="s">
        <v>233</v>
      </c>
      <c r="U14" s="160">
        <v>5.1999999999999998E-2</v>
      </c>
      <c r="V14" s="160">
        <f t="shared" si="6"/>
        <v>3.54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2.5" outlineLevel="1" x14ac:dyDescent="0.2">
      <c r="A15" s="175">
        <v>7</v>
      </c>
      <c r="B15" s="176" t="s">
        <v>246</v>
      </c>
      <c r="C15" s="184" t="s">
        <v>247</v>
      </c>
      <c r="D15" s="177" t="s">
        <v>232</v>
      </c>
      <c r="E15" s="178">
        <v>29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2.5999999999999998E-4</v>
      </c>
      <c r="O15" s="160">
        <f t="shared" si="4"/>
        <v>0.01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215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8</v>
      </c>
      <c r="B16" s="176" t="s">
        <v>249</v>
      </c>
      <c r="C16" s="184" t="s">
        <v>250</v>
      </c>
      <c r="D16" s="177" t="s">
        <v>232</v>
      </c>
      <c r="E16" s="178">
        <v>29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9.0000000000000006E-5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215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33.75" outlineLevel="1" x14ac:dyDescent="0.2">
      <c r="A17" s="175">
        <v>9</v>
      </c>
      <c r="B17" s="176" t="s">
        <v>251</v>
      </c>
      <c r="C17" s="184" t="s">
        <v>252</v>
      </c>
      <c r="D17" s="177" t="s">
        <v>232</v>
      </c>
      <c r="E17" s="178">
        <v>29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2.0000000000000001E-4</v>
      </c>
      <c r="O17" s="160">
        <f t="shared" si="4"/>
        <v>0.01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215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253</v>
      </c>
      <c r="C18" s="184" t="s">
        <v>254</v>
      </c>
      <c r="D18" s="177" t="s">
        <v>255</v>
      </c>
      <c r="E18" s="178">
        <v>2.1170000000000001E-2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214</v>
      </c>
      <c r="T18" s="160" t="s">
        <v>233</v>
      </c>
      <c r="U18" s="160">
        <v>3.0750000000000002</v>
      </c>
      <c r="V18" s="160">
        <f t="shared" si="6"/>
        <v>7.0000000000000007E-2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256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257</v>
      </c>
      <c r="C19" s="184" t="s">
        <v>258</v>
      </c>
      <c r="D19" s="177" t="s">
        <v>255</v>
      </c>
      <c r="E19" s="178">
        <v>2.1170000000000001E-2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0.88100000000000001</v>
      </c>
      <c r="V19" s="160">
        <f t="shared" si="6"/>
        <v>0.02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256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155</v>
      </c>
      <c r="C20" s="182" t="s">
        <v>156</v>
      </c>
      <c r="D20" s="165"/>
      <c r="E20" s="166"/>
      <c r="F20" s="167"/>
      <c r="G20" s="168">
        <f>SUMIF(AG21:AG21,"&lt;&gt;NOR",G21:G21)</f>
        <v>0</v>
      </c>
      <c r="H20" s="162"/>
      <c r="I20" s="162">
        <f>SUM(I21:I21)</f>
        <v>0</v>
      </c>
      <c r="J20" s="162"/>
      <c r="K20" s="162">
        <f>SUM(K21:K21)</f>
        <v>0</v>
      </c>
      <c r="L20" s="162"/>
      <c r="M20" s="162">
        <f>SUM(M21:M21)</f>
        <v>0</v>
      </c>
      <c r="N20" s="162"/>
      <c r="O20" s="162">
        <f>SUM(O21:O21)</f>
        <v>0</v>
      </c>
      <c r="P20" s="162"/>
      <c r="Q20" s="162">
        <f>SUM(Q21:Q21)</f>
        <v>0</v>
      </c>
      <c r="R20" s="162"/>
      <c r="S20" s="162"/>
      <c r="T20" s="162"/>
      <c r="U20" s="162"/>
      <c r="V20" s="162">
        <f>SUM(V21:V21)</f>
        <v>0.89</v>
      </c>
      <c r="W20" s="162"/>
      <c r="AG20" t="s">
        <v>210</v>
      </c>
    </row>
    <row r="21" spans="1:60" ht="22.5" outlineLevel="1" x14ac:dyDescent="0.2">
      <c r="A21" s="175">
        <v>12</v>
      </c>
      <c r="B21" s="176" t="s">
        <v>259</v>
      </c>
      <c r="C21" s="184" t="s">
        <v>260</v>
      </c>
      <c r="D21" s="177" t="s">
        <v>261</v>
      </c>
      <c r="E21" s="178">
        <v>10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6.9999999999999994E-5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8.8999999999999996E-2</v>
      </c>
      <c r="V21" s="160">
        <f>ROUND(E21*U21,2)</f>
        <v>0.89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">
      <c r="A22" s="163" t="s">
        <v>209</v>
      </c>
      <c r="B22" s="164" t="s">
        <v>173</v>
      </c>
      <c r="C22" s="182" t="s">
        <v>174</v>
      </c>
      <c r="D22" s="165"/>
      <c r="E22" s="166"/>
      <c r="F22" s="167"/>
      <c r="G22" s="168">
        <f>SUMIF(AG23:AG23,"&lt;&gt;NOR",G23:G23)</f>
        <v>0</v>
      </c>
      <c r="H22" s="162"/>
      <c r="I22" s="162">
        <f>SUM(I23:I23)</f>
        <v>0</v>
      </c>
      <c r="J22" s="162"/>
      <c r="K22" s="162">
        <f>SUM(K23:K23)</f>
        <v>0</v>
      </c>
      <c r="L22" s="162"/>
      <c r="M22" s="162">
        <f>SUM(M23:M23)</f>
        <v>0</v>
      </c>
      <c r="N22" s="162"/>
      <c r="O22" s="162">
        <f>SUM(O23:O23)</f>
        <v>0</v>
      </c>
      <c r="P22" s="162"/>
      <c r="Q22" s="162">
        <f>SUM(Q23:Q23)</f>
        <v>0</v>
      </c>
      <c r="R22" s="162"/>
      <c r="S22" s="162"/>
      <c r="T22" s="162"/>
      <c r="U22" s="162"/>
      <c r="V22" s="162">
        <f>SUM(V23:V23)</f>
        <v>72</v>
      </c>
      <c r="W22" s="162"/>
      <c r="AG22" t="s">
        <v>210</v>
      </c>
    </row>
    <row r="23" spans="1:60" outlineLevel="1" x14ac:dyDescent="0.2">
      <c r="A23" s="175">
        <v>13</v>
      </c>
      <c r="B23" s="176" t="s">
        <v>262</v>
      </c>
      <c r="C23" s="184" t="s">
        <v>263</v>
      </c>
      <c r="D23" s="177" t="s">
        <v>264</v>
      </c>
      <c r="E23" s="178">
        <v>72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 t="s">
        <v>265</v>
      </c>
      <c r="S23" s="160" t="s">
        <v>214</v>
      </c>
      <c r="T23" s="160" t="s">
        <v>233</v>
      </c>
      <c r="U23" s="160">
        <v>1</v>
      </c>
      <c r="V23" s="160">
        <f>ROUND(E23*U23,2)</f>
        <v>72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266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177</v>
      </c>
      <c r="C24" s="182" t="s">
        <v>178</v>
      </c>
      <c r="D24" s="165"/>
      <c r="E24" s="166"/>
      <c r="F24" s="167"/>
      <c r="G24" s="168">
        <f>SUMIF(AG25:AG28,"&lt;&gt;NOR",G25:G28)</f>
        <v>0</v>
      </c>
      <c r="H24" s="162"/>
      <c r="I24" s="162">
        <f>SUM(I25:I28)</f>
        <v>0</v>
      </c>
      <c r="J24" s="162"/>
      <c r="K24" s="162">
        <f>SUM(K25:K28)</f>
        <v>0</v>
      </c>
      <c r="L24" s="162"/>
      <c r="M24" s="162">
        <f>SUM(M25:M28)</f>
        <v>0</v>
      </c>
      <c r="N24" s="162"/>
      <c r="O24" s="162">
        <f>SUM(O25:O28)</f>
        <v>0</v>
      </c>
      <c r="P24" s="162"/>
      <c r="Q24" s="162">
        <f>SUM(Q25:Q28)</f>
        <v>0</v>
      </c>
      <c r="R24" s="162"/>
      <c r="S24" s="162"/>
      <c r="T24" s="162"/>
      <c r="U24" s="162"/>
      <c r="V24" s="162">
        <f>SUM(V25:V28)</f>
        <v>0.01</v>
      </c>
      <c r="W24" s="162"/>
      <c r="AG24" t="s">
        <v>210</v>
      </c>
    </row>
    <row r="25" spans="1:60" outlineLevel="1" x14ac:dyDescent="0.2">
      <c r="A25" s="175">
        <v>14</v>
      </c>
      <c r="B25" s="176" t="s">
        <v>267</v>
      </c>
      <c r="C25" s="184" t="s">
        <v>268</v>
      </c>
      <c r="D25" s="177" t="s">
        <v>255</v>
      </c>
      <c r="E25" s="178">
        <v>2.6100000000000002E-2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215</v>
      </c>
      <c r="U25" s="160">
        <v>9.9000000000000005E-2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269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69">
        <v>15</v>
      </c>
      <c r="B26" s="170" t="s">
        <v>270</v>
      </c>
      <c r="C26" s="183" t="s">
        <v>271</v>
      </c>
      <c r="D26" s="171" t="s">
        <v>255</v>
      </c>
      <c r="E26" s="172">
        <v>2.6100000000000002E-2</v>
      </c>
      <c r="F26" s="173"/>
      <c r="G26" s="174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214</v>
      </c>
      <c r="T26" s="160" t="s">
        <v>233</v>
      </c>
      <c r="U26" s="160">
        <v>0.49</v>
      </c>
      <c r="V26" s="160">
        <f>ROUND(E26*U26,2)</f>
        <v>0.01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269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262" t="s">
        <v>272</v>
      </c>
      <c r="D27" s="263"/>
      <c r="E27" s="263"/>
      <c r="F27" s="263"/>
      <c r="G27" s="263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218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69">
        <v>16</v>
      </c>
      <c r="B28" s="170" t="s">
        <v>273</v>
      </c>
      <c r="C28" s="183" t="s">
        <v>274</v>
      </c>
      <c r="D28" s="171" t="s">
        <v>255</v>
      </c>
      <c r="E28" s="172">
        <v>0.52200000000000002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269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5"/>
      <c r="B29" s="6"/>
      <c r="C29" s="18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153"/>
      <c r="B30" s="154" t="s">
        <v>31</v>
      </c>
      <c r="C30" s="186"/>
      <c r="D30" s="155"/>
      <c r="E30" s="156"/>
      <c r="F30" s="156"/>
      <c r="G30" s="181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185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185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48" t="s">
        <v>227</v>
      </c>
      <c r="B33" s="248"/>
      <c r="C33" s="249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50"/>
      <c r="B34" s="251"/>
      <c r="C34" s="252"/>
      <c r="D34" s="251"/>
      <c r="E34" s="251"/>
      <c r="F34" s="251"/>
      <c r="G34" s="25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54"/>
      <c r="B35" s="255"/>
      <c r="C35" s="256"/>
      <c r="D35" s="255"/>
      <c r="E35" s="255"/>
      <c r="F35" s="255"/>
      <c r="G35" s="25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54"/>
      <c r="B36" s="255"/>
      <c r="C36" s="256"/>
      <c r="D36" s="255"/>
      <c r="E36" s="255"/>
      <c r="F36" s="255"/>
      <c r="G36" s="25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54"/>
      <c r="B37" s="255"/>
      <c r="C37" s="256"/>
      <c r="D37" s="255"/>
      <c r="E37" s="255"/>
      <c r="F37" s="255"/>
      <c r="G37" s="25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58"/>
      <c r="B38" s="259"/>
      <c r="C38" s="260"/>
      <c r="D38" s="259"/>
      <c r="E38" s="259"/>
      <c r="F38" s="259"/>
      <c r="G38" s="261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185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187"/>
      <c r="D40" s="141"/>
      <c r="AG40" t="s">
        <v>229</v>
      </c>
    </row>
    <row r="41" spans="1:33" x14ac:dyDescent="0.2">
      <c r="D41" s="141"/>
    </row>
    <row r="42" spans="1:33" x14ac:dyDescent="0.2">
      <c r="D42" s="141"/>
    </row>
    <row r="43" spans="1:33" x14ac:dyDescent="0.2">
      <c r="D43" s="141"/>
    </row>
    <row r="44" spans="1:33" x14ac:dyDescent="0.2">
      <c r="D44" s="141"/>
    </row>
    <row r="45" spans="1:33" x14ac:dyDescent="0.2">
      <c r="D45" s="141"/>
    </row>
    <row r="46" spans="1:33" x14ac:dyDescent="0.2">
      <c r="D46" s="141"/>
    </row>
    <row r="47" spans="1:33" x14ac:dyDescent="0.2">
      <c r="D47" s="141"/>
    </row>
    <row r="48" spans="1:33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7">
    <mergeCell ref="A34:G38"/>
    <mergeCell ref="C27:G27"/>
    <mergeCell ref="A1:G1"/>
    <mergeCell ref="C2:G2"/>
    <mergeCell ref="C3:G3"/>
    <mergeCell ref="C4:G4"/>
    <mergeCell ref="A33:C3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72</v>
      </c>
      <c r="C3" s="242" t="s">
        <v>73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2.84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10.210000000000001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10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2.84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10.210000000000001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SUMIF(AG11:AG15,"&lt;&gt;NOR",G11:G15)</f>
        <v>0</v>
      </c>
      <c r="H10" s="162"/>
      <c r="I10" s="162">
        <f>SUM(I11:I15)</f>
        <v>0</v>
      </c>
      <c r="J10" s="162"/>
      <c r="K10" s="162">
        <f>SUM(K11:K15)</f>
        <v>0</v>
      </c>
      <c r="L10" s="162"/>
      <c r="M10" s="162">
        <f>SUM(M11:M15)</f>
        <v>0</v>
      </c>
      <c r="N10" s="162"/>
      <c r="O10" s="162">
        <f>SUM(O11:O15)</f>
        <v>0.67999999999999994</v>
      </c>
      <c r="P10" s="162"/>
      <c r="Q10" s="162">
        <f>SUM(Q11:Q15)</f>
        <v>0</v>
      </c>
      <c r="R10" s="162"/>
      <c r="S10" s="162"/>
      <c r="T10" s="162"/>
      <c r="U10" s="162"/>
      <c r="V10" s="162">
        <f>SUM(V11:V15)</f>
        <v>10.65</v>
      </c>
      <c r="W10" s="162"/>
      <c r="AG10" t="s">
        <v>210</v>
      </c>
    </row>
    <row r="11" spans="1:60" ht="22.5" outlineLevel="1" x14ac:dyDescent="0.2">
      <c r="A11" s="169">
        <v>2</v>
      </c>
      <c r="B11" s="170" t="s">
        <v>629</v>
      </c>
      <c r="C11" s="183" t="s">
        <v>630</v>
      </c>
      <c r="D11" s="171" t="s">
        <v>241</v>
      </c>
      <c r="E11" s="172">
        <v>4</v>
      </c>
      <c r="F11" s="173"/>
      <c r="G11" s="174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1.8880000000000001E-2</v>
      </c>
      <c r="O11" s="160">
        <f>ROUND(E11*N11,2)</f>
        <v>0.08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0.38716</v>
      </c>
      <c r="V11" s="160">
        <f>ROUND(E11*U11,2)</f>
        <v>1.55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262" t="s">
        <v>282</v>
      </c>
      <c r="D12" s="263"/>
      <c r="E12" s="263"/>
      <c r="F12" s="263"/>
      <c r="G12" s="263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218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3</v>
      </c>
      <c r="B13" s="176" t="s">
        <v>278</v>
      </c>
      <c r="C13" s="184" t="s">
        <v>279</v>
      </c>
      <c r="D13" s="177" t="s">
        <v>241</v>
      </c>
      <c r="E13" s="178">
        <v>2</v>
      </c>
      <c r="F13" s="179"/>
      <c r="G13" s="180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60">
        <v>0.10712000000000001</v>
      </c>
      <c r="O13" s="160">
        <f>ROUND(E13*N13,2)</f>
        <v>0.21</v>
      </c>
      <c r="P13" s="160">
        <v>0</v>
      </c>
      <c r="Q13" s="160">
        <f>ROUND(E13*P13,2)</f>
        <v>0</v>
      </c>
      <c r="R13" s="160"/>
      <c r="S13" s="160" t="s">
        <v>214</v>
      </c>
      <c r="T13" s="160" t="s">
        <v>215</v>
      </c>
      <c r="U13" s="160">
        <v>0.69998000000000005</v>
      </c>
      <c r="V13" s="160">
        <f>ROUND(E13*U13,2)</f>
        <v>1.4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9">
        <v>4</v>
      </c>
      <c r="B14" s="170" t="s">
        <v>280</v>
      </c>
      <c r="C14" s="183" t="s">
        <v>281</v>
      </c>
      <c r="D14" s="171" t="s">
        <v>241</v>
      </c>
      <c r="E14" s="172">
        <v>23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1.694E-2</v>
      </c>
      <c r="O14" s="160">
        <f>ROUND(E14*N14,2)</f>
        <v>0.39</v>
      </c>
      <c r="P14" s="160">
        <v>0</v>
      </c>
      <c r="Q14" s="160">
        <f>ROUND(E14*P14,2)</f>
        <v>0</v>
      </c>
      <c r="R14" s="160"/>
      <c r="S14" s="160" t="s">
        <v>214</v>
      </c>
      <c r="T14" s="160" t="s">
        <v>215</v>
      </c>
      <c r="U14" s="160">
        <v>0.33481</v>
      </c>
      <c r="V14" s="160">
        <f>ROUND(E14*U14,2)</f>
        <v>7.7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62" t="s">
        <v>282</v>
      </c>
      <c r="D15" s="263"/>
      <c r="E15" s="263"/>
      <c r="F15" s="263"/>
      <c r="G15" s="263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218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5.5" x14ac:dyDescent="0.2">
      <c r="A16" s="163" t="s">
        <v>209</v>
      </c>
      <c r="B16" s="164" t="s">
        <v>125</v>
      </c>
      <c r="C16" s="182" t="s">
        <v>126</v>
      </c>
      <c r="D16" s="165"/>
      <c r="E16" s="166"/>
      <c r="F16" s="167"/>
      <c r="G16" s="168">
        <f>SUMIF(AG17:AG17,"&lt;&gt;NOR",G17:G17)</f>
        <v>0</v>
      </c>
      <c r="H16" s="162"/>
      <c r="I16" s="162">
        <f>SUM(I17:I17)</f>
        <v>0</v>
      </c>
      <c r="J16" s="162"/>
      <c r="K16" s="162">
        <f>SUM(K17:K17)</f>
        <v>0</v>
      </c>
      <c r="L16" s="162"/>
      <c r="M16" s="162">
        <f>SUM(M17:M17)</f>
        <v>0</v>
      </c>
      <c r="N16" s="162"/>
      <c r="O16" s="162">
        <f>SUM(O17:O17)</f>
        <v>0</v>
      </c>
      <c r="P16" s="162"/>
      <c r="Q16" s="162">
        <f>SUM(Q17:Q17)</f>
        <v>0</v>
      </c>
      <c r="R16" s="162"/>
      <c r="S16" s="162"/>
      <c r="T16" s="162"/>
      <c r="U16" s="162"/>
      <c r="V16" s="162">
        <f>SUM(V17:V17)</f>
        <v>1.23</v>
      </c>
      <c r="W16" s="162"/>
      <c r="AG16" t="s">
        <v>210</v>
      </c>
    </row>
    <row r="17" spans="1:60" outlineLevel="1" x14ac:dyDescent="0.2">
      <c r="A17" s="175">
        <v>5</v>
      </c>
      <c r="B17" s="176" t="s">
        <v>283</v>
      </c>
      <c r="C17" s="184" t="s">
        <v>284</v>
      </c>
      <c r="D17" s="177" t="s">
        <v>241</v>
      </c>
      <c r="E17" s="178">
        <v>4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4.0000000000000003E-5</v>
      </c>
      <c r="O17" s="160">
        <f>ROUND(E17*N17,2)</f>
        <v>0</v>
      </c>
      <c r="P17" s="160">
        <v>0</v>
      </c>
      <c r="Q17" s="160">
        <f>ROUND(E17*P17,2)</f>
        <v>0</v>
      </c>
      <c r="R17" s="160"/>
      <c r="S17" s="160" t="s">
        <v>214</v>
      </c>
      <c r="T17" s="160" t="s">
        <v>215</v>
      </c>
      <c r="U17" s="160">
        <v>0.308</v>
      </c>
      <c r="V17" s="160">
        <f>ROUND(E17*U17,2)</f>
        <v>1.23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x14ac:dyDescent="0.2">
      <c r="A18" s="163" t="s">
        <v>209</v>
      </c>
      <c r="B18" s="164" t="s">
        <v>127</v>
      </c>
      <c r="C18" s="182" t="s">
        <v>128</v>
      </c>
      <c r="D18" s="165"/>
      <c r="E18" s="166"/>
      <c r="F18" s="167"/>
      <c r="G18" s="168">
        <f>SUMIF(AG19:AG20,"&lt;&gt;NOR",G19:G20)</f>
        <v>0</v>
      </c>
      <c r="H18" s="162"/>
      <c r="I18" s="162">
        <f>SUM(I19:I20)</f>
        <v>0</v>
      </c>
      <c r="J18" s="162"/>
      <c r="K18" s="162">
        <f>SUM(K19:K20)</f>
        <v>0</v>
      </c>
      <c r="L18" s="162"/>
      <c r="M18" s="162">
        <f>SUM(M19:M20)</f>
        <v>0</v>
      </c>
      <c r="N18" s="162"/>
      <c r="O18" s="162">
        <f>SUM(O19:O20)</f>
        <v>0.02</v>
      </c>
      <c r="P18" s="162"/>
      <c r="Q18" s="162">
        <f>SUM(Q19:Q20)</f>
        <v>18</v>
      </c>
      <c r="R18" s="162"/>
      <c r="S18" s="162"/>
      <c r="T18" s="162"/>
      <c r="U18" s="162"/>
      <c r="V18" s="162">
        <f>SUM(V19:V20)</f>
        <v>50.16</v>
      </c>
      <c r="W18" s="162"/>
      <c r="AG18" t="s">
        <v>210</v>
      </c>
    </row>
    <row r="19" spans="1:60" ht="22.5" outlineLevel="1" x14ac:dyDescent="0.2">
      <c r="A19" s="169">
        <v>6</v>
      </c>
      <c r="B19" s="170" t="s">
        <v>287</v>
      </c>
      <c r="C19" s="183" t="s">
        <v>288</v>
      </c>
      <c r="D19" s="171" t="s">
        <v>277</v>
      </c>
      <c r="E19" s="172">
        <v>10</v>
      </c>
      <c r="F19" s="173"/>
      <c r="G19" s="174">
        <f>ROUND(E19*F19,2)</f>
        <v>0</v>
      </c>
      <c r="H19" s="161"/>
      <c r="I19" s="160">
        <f>ROUND(E19*H19,2)</f>
        <v>0</v>
      </c>
      <c r="J19" s="161"/>
      <c r="K19" s="160">
        <f>ROUND(E19*J19,2)</f>
        <v>0</v>
      </c>
      <c r="L19" s="160">
        <v>21</v>
      </c>
      <c r="M19" s="160">
        <f>G19*(1+L19/100)</f>
        <v>0</v>
      </c>
      <c r="N19" s="160">
        <v>1.82E-3</v>
      </c>
      <c r="O19" s="160">
        <f>ROUND(E19*N19,2)</f>
        <v>0.02</v>
      </c>
      <c r="P19" s="160">
        <v>1.8</v>
      </c>
      <c r="Q19" s="160">
        <f>ROUND(E19*P19,2)</f>
        <v>18</v>
      </c>
      <c r="R19" s="160"/>
      <c r="S19" s="160" t="s">
        <v>221</v>
      </c>
      <c r="T19" s="160" t="s">
        <v>215</v>
      </c>
      <c r="U19" s="160">
        <v>5.016</v>
      </c>
      <c r="V19" s="160">
        <f>ROUND(E19*U19,2)</f>
        <v>50.16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262" t="s">
        <v>289</v>
      </c>
      <c r="D20" s="263"/>
      <c r="E20" s="263"/>
      <c r="F20" s="263"/>
      <c r="G20" s="263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218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x14ac:dyDescent="0.2">
      <c r="A21" s="163" t="s">
        <v>209</v>
      </c>
      <c r="B21" s="164" t="s">
        <v>129</v>
      </c>
      <c r="C21" s="182" t="s">
        <v>130</v>
      </c>
      <c r="D21" s="165"/>
      <c r="E21" s="166"/>
      <c r="F21" s="167"/>
      <c r="G21" s="168">
        <f>SUMIF(AG22:AG23,"&lt;&gt;NOR",G22:G23)</f>
        <v>0</v>
      </c>
      <c r="H21" s="162"/>
      <c r="I21" s="162">
        <f>SUM(I22:I23)</f>
        <v>0</v>
      </c>
      <c r="J21" s="162"/>
      <c r="K21" s="162">
        <f>SUM(K22:K23)</f>
        <v>0</v>
      </c>
      <c r="L21" s="162"/>
      <c r="M21" s="162">
        <f>SUM(M22:M23)</f>
        <v>0</v>
      </c>
      <c r="N21" s="162"/>
      <c r="O21" s="162">
        <f>SUM(O22:O23)</f>
        <v>0</v>
      </c>
      <c r="P21" s="162"/>
      <c r="Q21" s="162">
        <f>SUM(Q22:Q23)</f>
        <v>0</v>
      </c>
      <c r="R21" s="162"/>
      <c r="S21" s="162"/>
      <c r="T21" s="162"/>
      <c r="U21" s="162"/>
      <c r="V21" s="162">
        <f>SUM(V22:V23)</f>
        <v>3.01</v>
      </c>
      <c r="W21" s="162"/>
      <c r="AG21" t="s">
        <v>210</v>
      </c>
    </row>
    <row r="22" spans="1:60" outlineLevel="1" x14ac:dyDescent="0.2">
      <c r="A22" s="175">
        <v>7</v>
      </c>
      <c r="B22" s="176" t="s">
        <v>290</v>
      </c>
      <c r="C22" s="184" t="s">
        <v>291</v>
      </c>
      <c r="D22" s="177" t="s">
        <v>255</v>
      </c>
      <c r="E22" s="178">
        <v>3.5337399999999999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233</v>
      </c>
      <c r="U22" s="160">
        <v>0.85199999999999998</v>
      </c>
      <c r="V22" s="160">
        <f>ROUND(E22*U22,2)</f>
        <v>3.01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8</v>
      </c>
      <c r="B23" s="176" t="s">
        <v>292</v>
      </c>
      <c r="C23" s="184" t="s">
        <v>293</v>
      </c>
      <c r="D23" s="177" t="s">
        <v>255</v>
      </c>
      <c r="E23" s="178">
        <v>3.5337399999999999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/>
      <c r="S23" s="160" t="s">
        <v>214</v>
      </c>
      <c r="T23" s="160" t="s">
        <v>233</v>
      </c>
      <c r="U23" s="160">
        <v>0</v>
      </c>
      <c r="V23" s="160">
        <f>ROUND(E23*U23,2)</f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256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131</v>
      </c>
      <c r="C24" s="182" t="s">
        <v>132</v>
      </c>
      <c r="D24" s="165"/>
      <c r="E24" s="166"/>
      <c r="F24" s="167"/>
      <c r="G24" s="168">
        <f>SUMIF(AG25:AG31,"&lt;&gt;NOR",G25:G31)</f>
        <v>0</v>
      </c>
      <c r="H24" s="162"/>
      <c r="I24" s="162">
        <f>SUM(I25:I31)</f>
        <v>0</v>
      </c>
      <c r="J24" s="162"/>
      <c r="K24" s="162">
        <f>SUM(K25:K31)</f>
        <v>0</v>
      </c>
      <c r="L24" s="162"/>
      <c r="M24" s="162">
        <f>SUM(M25:M31)</f>
        <v>0</v>
      </c>
      <c r="N24" s="162"/>
      <c r="O24" s="162">
        <f>SUM(O25:O31)</f>
        <v>0.06</v>
      </c>
      <c r="P24" s="162"/>
      <c r="Q24" s="162">
        <f>SUM(Q25:Q31)</f>
        <v>0</v>
      </c>
      <c r="R24" s="162"/>
      <c r="S24" s="162"/>
      <c r="T24" s="162"/>
      <c r="U24" s="162"/>
      <c r="V24" s="162">
        <f>SUM(V25:V31)</f>
        <v>11.36</v>
      </c>
      <c r="W24" s="162"/>
      <c r="AG24" t="s">
        <v>210</v>
      </c>
    </row>
    <row r="25" spans="1:60" outlineLevel="1" x14ac:dyDescent="0.2">
      <c r="A25" s="175">
        <v>9</v>
      </c>
      <c r="B25" s="176" t="s">
        <v>294</v>
      </c>
      <c r="C25" s="184" t="s">
        <v>295</v>
      </c>
      <c r="D25" s="177" t="s">
        <v>261</v>
      </c>
      <c r="E25" s="178">
        <v>12</v>
      </c>
      <c r="F25" s="179"/>
      <c r="G25" s="180">
        <f t="shared" ref="G25:G31" si="0">ROUND(E25*F25,2)</f>
        <v>0</v>
      </c>
      <c r="H25" s="161"/>
      <c r="I25" s="160">
        <f t="shared" ref="I25:I31" si="1">ROUND(E25*H25,2)</f>
        <v>0</v>
      </c>
      <c r="J25" s="161"/>
      <c r="K25" s="160">
        <f t="shared" ref="K25:K31" si="2">ROUND(E25*J25,2)</f>
        <v>0</v>
      </c>
      <c r="L25" s="160">
        <v>21</v>
      </c>
      <c r="M25" s="160">
        <f t="shared" ref="M25:M31" si="3">G25*(1+L25/100)</f>
        <v>0</v>
      </c>
      <c r="N25" s="160">
        <v>0</v>
      </c>
      <c r="O25" s="160">
        <f t="shared" ref="O25:O31" si="4">ROUND(E25*N25,2)</f>
        <v>0</v>
      </c>
      <c r="P25" s="160">
        <v>0</v>
      </c>
      <c r="Q25" s="160">
        <f t="shared" ref="Q25:Q31" si="5">ROUND(E25*P25,2)</f>
        <v>0</v>
      </c>
      <c r="R25" s="160"/>
      <c r="S25" s="160" t="s">
        <v>214</v>
      </c>
      <c r="T25" s="160" t="s">
        <v>215</v>
      </c>
      <c r="U25" s="160">
        <v>8.2000000000000003E-2</v>
      </c>
      <c r="V25" s="160">
        <f t="shared" ref="V25:V31" si="6">ROUND(E25*U25,2)</f>
        <v>0.98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10</v>
      </c>
      <c r="B26" s="176" t="s">
        <v>641</v>
      </c>
      <c r="C26" s="184" t="s">
        <v>642</v>
      </c>
      <c r="D26" s="177" t="s">
        <v>261</v>
      </c>
      <c r="E26" s="178">
        <v>90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215</v>
      </c>
      <c r="U26" s="160">
        <v>0.114</v>
      </c>
      <c r="V26" s="160">
        <f t="shared" si="6"/>
        <v>10.26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11</v>
      </c>
      <c r="B27" s="176" t="s">
        <v>296</v>
      </c>
      <c r="C27" s="184" t="s">
        <v>297</v>
      </c>
      <c r="D27" s="177" t="s">
        <v>232</v>
      </c>
      <c r="E27" s="178">
        <v>2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0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221</v>
      </c>
      <c r="T27" s="160" t="s">
        <v>298</v>
      </c>
      <c r="U27" s="160">
        <v>0</v>
      </c>
      <c r="V27" s="160">
        <f t="shared" si="6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ht="22.5" outlineLevel="1" x14ac:dyDescent="0.2">
      <c r="A28" s="175">
        <v>12</v>
      </c>
      <c r="B28" s="176" t="s">
        <v>301</v>
      </c>
      <c r="C28" s="184" t="s">
        <v>302</v>
      </c>
      <c r="D28" s="177" t="s">
        <v>261</v>
      </c>
      <c r="E28" s="178">
        <v>12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3.2000000000000003E-4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298</v>
      </c>
      <c r="U28" s="160">
        <v>0</v>
      </c>
      <c r="V28" s="160">
        <f t="shared" si="6"/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248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22.5" outlineLevel="1" x14ac:dyDescent="0.2">
      <c r="A29" s="175">
        <v>13</v>
      </c>
      <c r="B29" s="176" t="s">
        <v>649</v>
      </c>
      <c r="C29" s="184" t="s">
        <v>650</v>
      </c>
      <c r="D29" s="177" t="s">
        <v>261</v>
      </c>
      <c r="E29" s="178">
        <v>90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7.2000000000000005E-4</v>
      </c>
      <c r="O29" s="160">
        <f t="shared" si="4"/>
        <v>0.06</v>
      </c>
      <c r="P29" s="160">
        <v>0</v>
      </c>
      <c r="Q29" s="160">
        <f t="shared" si="5"/>
        <v>0</v>
      </c>
      <c r="R29" s="160"/>
      <c r="S29" s="160" t="s">
        <v>221</v>
      </c>
      <c r="T29" s="160" t="s">
        <v>298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248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14</v>
      </c>
      <c r="B30" s="176" t="s">
        <v>303</v>
      </c>
      <c r="C30" s="184" t="s">
        <v>304</v>
      </c>
      <c r="D30" s="177" t="s">
        <v>255</v>
      </c>
      <c r="E30" s="178">
        <v>6.8640000000000007E-2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0</v>
      </c>
      <c r="O30" s="160">
        <f t="shared" si="4"/>
        <v>0</v>
      </c>
      <c r="P30" s="160">
        <v>0</v>
      </c>
      <c r="Q30" s="160">
        <f t="shared" si="5"/>
        <v>0</v>
      </c>
      <c r="R30" s="160"/>
      <c r="S30" s="160" t="s">
        <v>214</v>
      </c>
      <c r="T30" s="160" t="s">
        <v>233</v>
      </c>
      <c r="U30" s="160">
        <v>1.74</v>
      </c>
      <c r="V30" s="160">
        <f t="shared" si="6"/>
        <v>0.12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256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15</v>
      </c>
      <c r="B31" s="176" t="s">
        <v>305</v>
      </c>
      <c r="C31" s="184" t="s">
        <v>306</v>
      </c>
      <c r="D31" s="177" t="s">
        <v>255</v>
      </c>
      <c r="E31" s="178">
        <v>6.8640000000000007E-2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0</v>
      </c>
      <c r="O31" s="160">
        <f t="shared" si="4"/>
        <v>0</v>
      </c>
      <c r="P31" s="160">
        <v>0</v>
      </c>
      <c r="Q31" s="160">
        <f t="shared" si="5"/>
        <v>0</v>
      </c>
      <c r="R31" s="160"/>
      <c r="S31" s="160" t="s">
        <v>214</v>
      </c>
      <c r="T31" s="160" t="s">
        <v>233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256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x14ac:dyDescent="0.2">
      <c r="A32" s="163" t="s">
        <v>209</v>
      </c>
      <c r="B32" s="164" t="s">
        <v>133</v>
      </c>
      <c r="C32" s="182" t="s">
        <v>134</v>
      </c>
      <c r="D32" s="165"/>
      <c r="E32" s="166"/>
      <c r="F32" s="167"/>
      <c r="G32" s="168">
        <f>SUMIF(AG33:AG38,"&lt;&gt;NOR",G33:G38)</f>
        <v>0</v>
      </c>
      <c r="H32" s="162"/>
      <c r="I32" s="162">
        <f>SUM(I33:I38)</f>
        <v>0</v>
      </c>
      <c r="J32" s="162"/>
      <c r="K32" s="162">
        <f>SUM(K33:K38)</f>
        <v>0</v>
      </c>
      <c r="L32" s="162"/>
      <c r="M32" s="162">
        <f>SUM(M33:M38)</f>
        <v>0</v>
      </c>
      <c r="N32" s="162"/>
      <c r="O32" s="162">
        <f>SUM(O33:O38)</f>
        <v>0.01</v>
      </c>
      <c r="P32" s="162"/>
      <c r="Q32" s="162">
        <f>SUM(Q33:Q38)</f>
        <v>0</v>
      </c>
      <c r="R32" s="162"/>
      <c r="S32" s="162"/>
      <c r="T32" s="162"/>
      <c r="U32" s="162"/>
      <c r="V32" s="162">
        <f>SUM(V33:V38)</f>
        <v>1.48</v>
      </c>
      <c r="W32" s="162"/>
      <c r="AG32" t="s">
        <v>210</v>
      </c>
    </row>
    <row r="33" spans="1:60" outlineLevel="1" x14ac:dyDescent="0.2">
      <c r="A33" s="169">
        <v>16</v>
      </c>
      <c r="B33" s="170" t="s">
        <v>307</v>
      </c>
      <c r="C33" s="183" t="s">
        <v>308</v>
      </c>
      <c r="D33" s="171" t="s">
        <v>261</v>
      </c>
      <c r="E33" s="172">
        <v>4</v>
      </c>
      <c r="F33" s="173"/>
      <c r="G33" s="174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3.4000000000000002E-4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214</v>
      </c>
      <c r="T33" s="160" t="s">
        <v>233</v>
      </c>
      <c r="U33" s="160">
        <v>0.32</v>
      </c>
      <c r="V33" s="160">
        <f>ROUND(E33*U33,2)</f>
        <v>1.28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57"/>
      <c r="B34" s="158"/>
      <c r="C34" s="262" t="s">
        <v>309</v>
      </c>
      <c r="D34" s="263"/>
      <c r="E34" s="263"/>
      <c r="F34" s="263"/>
      <c r="G34" s="263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218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33.75" outlineLevel="1" x14ac:dyDescent="0.2">
      <c r="A35" s="175">
        <v>17</v>
      </c>
      <c r="B35" s="176" t="s">
        <v>310</v>
      </c>
      <c r="C35" s="184" t="s">
        <v>311</v>
      </c>
      <c r="D35" s="177" t="s">
        <v>232</v>
      </c>
      <c r="E35" s="178">
        <v>1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9.0000000000000006E-5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214</v>
      </c>
      <c r="T35" s="160" t="s">
        <v>233</v>
      </c>
      <c r="U35" s="160">
        <v>0.18</v>
      </c>
      <c r="V35" s="160">
        <f>ROUND(E35*U35,2)</f>
        <v>0.18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18</v>
      </c>
      <c r="B36" s="176" t="s">
        <v>312</v>
      </c>
      <c r="C36" s="184" t="s">
        <v>313</v>
      </c>
      <c r="D36" s="177" t="s">
        <v>314</v>
      </c>
      <c r="E36" s="178">
        <v>1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5.0000000000000001E-3</v>
      </c>
      <c r="O36" s="160">
        <f>ROUND(E36*N36,2)</f>
        <v>0.01</v>
      </c>
      <c r="P36" s="160">
        <v>0</v>
      </c>
      <c r="Q36" s="160">
        <f>ROUND(E36*P36,2)</f>
        <v>0</v>
      </c>
      <c r="R36" s="160"/>
      <c r="S36" s="160" t="s">
        <v>221</v>
      </c>
      <c r="T36" s="160" t="s">
        <v>215</v>
      </c>
      <c r="U36" s="160">
        <v>0</v>
      </c>
      <c r="V36" s="160">
        <f>ROUND(E36*U36,2)</f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19</v>
      </c>
      <c r="B37" s="176" t="s">
        <v>315</v>
      </c>
      <c r="C37" s="184" t="s">
        <v>316</v>
      </c>
      <c r="D37" s="177" t="s">
        <v>255</v>
      </c>
      <c r="E37" s="178">
        <v>6.45E-3</v>
      </c>
      <c r="F37" s="179"/>
      <c r="G37" s="180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214</v>
      </c>
      <c r="T37" s="160" t="s">
        <v>233</v>
      </c>
      <c r="U37" s="160">
        <v>1.47</v>
      </c>
      <c r="V37" s="160">
        <f>ROUND(E37*U37,2)</f>
        <v>0.01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256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20</v>
      </c>
      <c r="B38" s="176" t="s">
        <v>317</v>
      </c>
      <c r="C38" s="184" t="s">
        <v>318</v>
      </c>
      <c r="D38" s="177" t="s">
        <v>255</v>
      </c>
      <c r="E38" s="178">
        <v>6.45E-3</v>
      </c>
      <c r="F38" s="179"/>
      <c r="G38" s="180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0</v>
      </c>
      <c r="O38" s="160">
        <f>ROUND(E38*N38,2)</f>
        <v>0</v>
      </c>
      <c r="P38" s="160">
        <v>0</v>
      </c>
      <c r="Q38" s="160">
        <f>ROUND(E38*P38,2)</f>
        <v>0</v>
      </c>
      <c r="R38" s="160"/>
      <c r="S38" s="160" t="s">
        <v>214</v>
      </c>
      <c r="T38" s="160" t="s">
        <v>233</v>
      </c>
      <c r="U38" s="160">
        <v>0.81100000000000005</v>
      </c>
      <c r="V38" s="160">
        <f>ROUND(E38*U38,2)</f>
        <v>0.01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256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x14ac:dyDescent="0.2">
      <c r="A39" s="163" t="s">
        <v>209</v>
      </c>
      <c r="B39" s="164" t="s">
        <v>135</v>
      </c>
      <c r="C39" s="182" t="s">
        <v>136</v>
      </c>
      <c r="D39" s="165"/>
      <c r="E39" s="166"/>
      <c r="F39" s="167"/>
      <c r="G39" s="168">
        <f>SUMIF(AG40:AG70,"&lt;&gt;NOR",G40:G70)</f>
        <v>0</v>
      </c>
      <c r="H39" s="162"/>
      <c r="I39" s="162">
        <f>SUM(I40:I70)</f>
        <v>0</v>
      </c>
      <c r="J39" s="162"/>
      <c r="K39" s="162">
        <f>SUM(K40:K70)</f>
        <v>0</v>
      </c>
      <c r="L39" s="162"/>
      <c r="M39" s="162">
        <f>SUM(M40:M70)</f>
        <v>0</v>
      </c>
      <c r="N39" s="162"/>
      <c r="O39" s="162">
        <f>SUM(O40:O70)</f>
        <v>0.16999999999999998</v>
      </c>
      <c r="P39" s="162"/>
      <c r="Q39" s="162">
        <f>SUM(Q40:Q70)</f>
        <v>0</v>
      </c>
      <c r="R39" s="162"/>
      <c r="S39" s="162"/>
      <c r="T39" s="162"/>
      <c r="U39" s="162"/>
      <c r="V39" s="162">
        <f>SUM(V40:V70)</f>
        <v>30.809999999999995</v>
      </c>
      <c r="W39" s="162"/>
      <c r="AG39" t="s">
        <v>210</v>
      </c>
    </row>
    <row r="40" spans="1:60" outlineLevel="1" x14ac:dyDescent="0.2">
      <c r="A40" s="175">
        <v>21</v>
      </c>
      <c r="B40" s="176" t="s">
        <v>319</v>
      </c>
      <c r="C40" s="184" t="s">
        <v>320</v>
      </c>
      <c r="D40" s="177" t="s">
        <v>261</v>
      </c>
      <c r="E40" s="178">
        <v>6</v>
      </c>
      <c r="F40" s="179"/>
      <c r="G40" s="180">
        <f t="shared" ref="G40:G45" si="7">ROUND(E40*F40,2)</f>
        <v>0</v>
      </c>
      <c r="H40" s="161"/>
      <c r="I40" s="160">
        <f t="shared" ref="I40:I45" si="8">ROUND(E40*H40,2)</f>
        <v>0</v>
      </c>
      <c r="J40" s="161"/>
      <c r="K40" s="160">
        <f t="shared" ref="K40:K45" si="9">ROUND(E40*J40,2)</f>
        <v>0</v>
      </c>
      <c r="L40" s="160">
        <v>21</v>
      </c>
      <c r="M40" s="160">
        <f t="shared" ref="M40:M45" si="10">G40*(1+L40/100)</f>
        <v>0</v>
      </c>
      <c r="N40" s="160">
        <v>0</v>
      </c>
      <c r="O40" s="160">
        <f t="shared" ref="O40:O45" si="11">ROUND(E40*N40,2)</f>
        <v>0</v>
      </c>
      <c r="P40" s="160">
        <v>2.7999999999999998E-4</v>
      </c>
      <c r="Q40" s="160">
        <f t="shared" ref="Q40:Q45" si="12">ROUND(E40*P40,2)</f>
        <v>0</v>
      </c>
      <c r="R40" s="160"/>
      <c r="S40" s="160" t="s">
        <v>214</v>
      </c>
      <c r="T40" s="160" t="s">
        <v>233</v>
      </c>
      <c r="U40" s="160">
        <v>5.1999999999999998E-2</v>
      </c>
      <c r="V40" s="160">
        <f t="shared" ref="V40:V45" si="13">ROUND(E40*U40,2)</f>
        <v>0.31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22</v>
      </c>
      <c r="B41" s="176" t="s">
        <v>321</v>
      </c>
      <c r="C41" s="184" t="s">
        <v>322</v>
      </c>
      <c r="D41" s="177" t="s">
        <v>232</v>
      </c>
      <c r="E41" s="178">
        <v>6</v>
      </c>
      <c r="F41" s="179"/>
      <c r="G41" s="180">
        <f t="shared" si="7"/>
        <v>0</v>
      </c>
      <c r="H41" s="161"/>
      <c r="I41" s="160">
        <f t="shared" si="8"/>
        <v>0</v>
      </c>
      <c r="J41" s="161"/>
      <c r="K41" s="160">
        <f t="shared" si="9"/>
        <v>0</v>
      </c>
      <c r="L41" s="160">
        <v>21</v>
      </c>
      <c r="M41" s="160">
        <f t="shared" si="10"/>
        <v>0</v>
      </c>
      <c r="N41" s="160">
        <v>0</v>
      </c>
      <c r="O41" s="160">
        <f t="shared" si="11"/>
        <v>0</v>
      </c>
      <c r="P41" s="160">
        <v>5.2999999999999998E-4</v>
      </c>
      <c r="Q41" s="160">
        <f t="shared" si="12"/>
        <v>0</v>
      </c>
      <c r="R41" s="160"/>
      <c r="S41" s="160" t="s">
        <v>214</v>
      </c>
      <c r="T41" s="160" t="s">
        <v>233</v>
      </c>
      <c r="U41" s="160">
        <v>6.2E-2</v>
      </c>
      <c r="V41" s="160">
        <f t="shared" si="13"/>
        <v>0.37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23</v>
      </c>
      <c r="B42" s="176" t="s">
        <v>323</v>
      </c>
      <c r="C42" s="184" t="s">
        <v>324</v>
      </c>
      <c r="D42" s="177" t="s">
        <v>232</v>
      </c>
      <c r="E42" s="178">
        <v>2</v>
      </c>
      <c r="F42" s="179"/>
      <c r="G42" s="180">
        <f t="shared" si="7"/>
        <v>0</v>
      </c>
      <c r="H42" s="161"/>
      <c r="I42" s="160">
        <f t="shared" si="8"/>
        <v>0</v>
      </c>
      <c r="J42" s="161"/>
      <c r="K42" s="160">
        <f t="shared" si="9"/>
        <v>0</v>
      </c>
      <c r="L42" s="160">
        <v>21</v>
      </c>
      <c r="M42" s="160">
        <f t="shared" si="10"/>
        <v>0</v>
      </c>
      <c r="N42" s="160">
        <v>4.0000000000000003E-5</v>
      </c>
      <c r="O42" s="160">
        <f t="shared" si="11"/>
        <v>0</v>
      </c>
      <c r="P42" s="160">
        <v>0</v>
      </c>
      <c r="Q42" s="160">
        <f t="shared" si="12"/>
        <v>0</v>
      </c>
      <c r="R42" s="160"/>
      <c r="S42" s="160" t="s">
        <v>214</v>
      </c>
      <c r="T42" s="160" t="s">
        <v>233</v>
      </c>
      <c r="U42" s="160">
        <v>0.14499999999999999</v>
      </c>
      <c r="V42" s="160">
        <f t="shared" si="13"/>
        <v>0.28999999999999998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24</v>
      </c>
      <c r="B43" s="176" t="s">
        <v>325</v>
      </c>
      <c r="C43" s="184" t="s">
        <v>326</v>
      </c>
      <c r="D43" s="177" t="s">
        <v>232</v>
      </c>
      <c r="E43" s="178">
        <v>3</v>
      </c>
      <c r="F43" s="179"/>
      <c r="G43" s="180">
        <f t="shared" si="7"/>
        <v>0</v>
      </c>
      <c r="H43" s="161"/>
      <c r="I43" s="160">
        <f t="shared" si="8"/>
        <v>0</v>
      </c>
      <c r="J43" s="161"/>
      <c r="K43" s="160">
        <f t="shared" si="9"/>
        <v>0</v>
      </c>
      <c r="L43" s="160">
        <v>21</v>
      </c>
      <c r="M43" s="160">
        <f t="shared" si="10"/>
        <v>0</v>
      </c>
      <c r="N43" s="160">
        <v>0</v>
      </c>
      <c r="O43" s="160">
        <f t="shared" si="11"/>
        <v>0</v>
      </c>
      <c r="P43" s="160">
        <v>0</v>
      </c>
      <c r="Q43" s="160">
        <f t="shared" si="12"/>
        <v>0</v>
      </c>
      <c r="R43" s="160"/>
      <c r="S43" s="160" t="s">
        <v>214</v>
      </c>
      <c r="T43" s="160" t="s">
        <v>233</v>
      </c>
      <c r="U43" s="160">
        <v>0.16500000000000001</v>
      </c>
      <c r="V43" s="160">
        <f t="shared" si="13"/>
        <v>0.5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25</v>
      </c>
      <c r="B44" s="176" t="s">
        <v>899</v>
      </c>
      <c r="C44" s="184" t="s">
        <v>900</v>
      </c>
      <c r="D44" s="177" t="s">
        <v>232</v>
      </c>
      <c r="E44" s="178">
        <v>4</v>
      </c>
      <c r="F44" s="179"/>
      <c r="G44" s="180">
        <f t="shared" si="7"/>
        <v>0</v>
      </c>
      <c r="H44" s="161"/>
      <c r="I44" s="160">
        <f t="shared" si="8"/>
        <v>0</v>
      </c>
      <c r="J44" s="161"/>
      <c r="K44" s="160">
        <f t="shared" si="9"/>
        <v>0</v>
      </c>
      <c r="L44" s="160">
        <v>21</v>
      </c>
      <c r="M44" s="160">
        <f t="shared" si="10"/>
        <v>0</v>
      </c>
      <c r="N44" s="160">
        <v>0</v>
      </c>
      <c r="O44" s="160">
        <f t="shared" si="11"/>
        <v>0</v>
      </c>
      <c r="P44" s="160">
        <v>0</v>
      </c>
      <c r="Q44" s="160">
        <f t="shared" si="12"/>
        <v>0</v>
      </c>
      <c r="R44" s="160"/>
      <c r="S44" s="160" t="s">
        <v>214</v>
      </c>
      <c r="T44" s="160" t="s">
        <v>233</v>
      </c>
      <c r="U44" s="160">
        <v>0.20699999999999999</v>
      </c>
      <c r="V44" s="160">
        <f t="shared" si="13"/>
        <v>0.83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69">
        <v>26</v>
      </c>
      <c r="B45" s="170" t="s">
        <v>327</v>
      </c>
      <c r="C45" s="183" t="s">
        <v>328</v>
      </c>
      <c r="D45" s="171" t="s">
        <v>261</v>
      </c>
      <c r="E45" s="172">
        <v>32</v>
      </c>
      <c r="F45" s="173"/>
      <c r="G45" s="174">
        <f t="shared" si="7"/>
        <v>0</v>
      </c>
      <c r="H45" s="161"/>
      <c r="I45" s="160">
        <f t="shared" si="8"/>
        <v>0</v>
      </c>
      <c r="J45" s="161"/>
      <c r="K45" s="160">
        <f t="shared" si="9"/>
        <v>0</v>
      </c>
      <c r="L45" s="160">
        <v>21</v>
      </c>
      <c r="M45" s="160">
        <f t="shared" si="10"/>
        <v>0</v>
      </c>
      <c r="N45" s="160">
        <v>0</v>
      </c>
      <c r="O45" s="160">
        <f t="shared" si="11"/>
        <v>0</v>
      </c>
      <c r="P45" s="160">
        <v>0</v>
      </c>
      <c r="Q45" s="160">
        <f t="shared" si="12"/>
        <v>0</v>
      </c>
      <c r="R45" s="160"/>
      <c r="S45" s="160" t="s">
        <v>214</v>
      </c>
      <c r="T45" s="160" t="s">
        <v>215</v>
      </c>
      <c r="U45" s="160">
        <v>2.9000000000000001E-2</v>
      </c>
      <c r="V45" s="160">
        <f t="shared" si="13"/>
        <v>0.93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62" t="s">
        <v>329</v>
      </c>
      <c r="D46" s="263"/>
      <c r="E46" s="263"/>
      <c r="F46" s="263"/>
      <c r="G46" s="263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69">
        <v>27</v>
      </c>
      <c r="B47" s="170" t="s">
        <v>330</v>
      </c>
      <c r="C47" s="183" t="s">
        <v>331</v>
      </c>
      <c r="D47" s="171" t="s">
        <v>261</v>
      </c>
      <c r="E47" s="172">
        <v>32</v>
      </c>
      <c r="F47" s="173"/>
      <c r="G47" s="174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1.0000000000000001E-5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214</v>
      </c>
      <c r="T47" s="160" t="s">
        <v>215</v>
      </c>
      <c r="U47" s="160">
        <v>6.2E-2</v>
      </c>
      <c r="V47" s="160">
        <f>ROUND(E47*U47,2)</f>
        <v>1.98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262" t="s">
        <v>332</v>
      </c>
      <c r="D48" s="263"/>
      <c r="E48" s="263"/>
      <c r="F48" s="263"/>
      <c r="G48" s="263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218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28</v>
      </c>
      <c r="B49" s="176" t="s">
        <v>901</v>
      </c>
      <c r="C49" s="184" t="s">
        <v>902</v>
      </c>
      <c r="D49" s="177" t="s">
        <v>232</v>
      </c>
      <c r="E49" s="178">
        <v>1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2.5699999999999998E-3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233</v>
      </c>
      <c r="U49" s="160">
        <v>0.433</v>
      </c>
      <c r="V49" s="160">
        <f>ROUND(E49*U49,2)</f>
        <v>0.43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69">
        <v>29</v>
      </c>
      <c r="B50" s="170" t="s">
        <v>333</v>
      </c>
      <c r="C50" s="183" t="s">
        <v>334</v>
      </c>
      <c r="D50" s="171" t="s">
        <v>261</v>
      </c>
      <c r="E50" s="172">
        <v>4</v>
      </c>
      <c r="F50" s="173"/>
      <c r="G50" s="174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3.9899999999999996E-3</v>
      </c>
      <c r="O50" s="160">
        <f>ROUND(E50*N50,2)</f>
        <v>0.02</v>
      </c>
      <c r="P50" s="160">
        <v>0</v>
      </c>
      <c r="Q50" s="160">
        <f>ROUND(E50*P50,2)</f>
        <v>0</v>
      </c>
      <c r="R50" s="160"/>
      <c r="S50" s="160" t="s">
        <v>221</v>
      </c>
      <c r="T50" s="160" t="s">
        <v>233</v>
      </c>
      <c r="U50" s="160">
        <v>0.54290000000000005</v>
      </c>
      <c r="V50" s="160">
        <f>ROUND(E50*U50,2)</f>
        <v>2.17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57"/>
      <c r="B51" s="158"/>
      <c r="C51" s="262" t="s">
        <v>335</v>
      </c>
      <c r="D51" s="263"/>
      <c r="E51" s="263"/>
      <c r="F51" s="263"/>
      <c r="G51" s="263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218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57"/>
      <c r="B52" s="158"/>
      <c r="C52" s="264" t="s">
        <v>336</v>
      </c>
      <c r="D52" s="265"/>
      <c r="E52" s="265"/>
      <c r="F52" s="265"/>
      <c r="G52" s="265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218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69">
        <v>30</v>
      </c>
      <c r="B53" s="170" t="s">
        <v>903</v>
      </c>
      <c r="C53" s="183" t="s">
        <v>904</v>
      </c>
      <c r="D53" s="171" t="s">
        <v>261</v>
      </c>
      <c r="E53" s="172">
        <v>28</v>
      </c>
      <c r="F53" s="173"/>
      <c r="G53" s="174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60">
        <v>5.1799999999999997E-3</v>
      </c>
      <c r="O53" s="160">
        <f>ROUND(E53*N53,2)</f>
        <v>0.15</v>
      </c>
      <c r="P53" s="160">
        <v>0</v>
      </c>
      <c r="Q53" s="160">
        <f>ROUND(E53*P53,2)</f>
        <v>0</v>
      </c>
      <c r="R53" s="160"/>
      <c r="S53" s="160" t="s">
        <v>221</v>
      </c>
      <c r="T53" s="160" t="s">
        <v>233</v>
      </c>
      <c r="U53" s="160">
        <v>0.63429999999999997</v>
      </c>
      <c r="V53" s="160">
        <f>ROUND(E53*U53,2)</f>
        <v>17.760000000000002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57"/>
      <c r="B54" s="158"/>
      <c r="C54" s="262" t="s">
        <v>335</v>
      </c>
      <c r="D54" s="263"/>
      <c r="E54" s="263"/>
      <c r="F54" s="263"/>
      <c r="G54" s="263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218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57"/>
      <c r="B55" s="158"/>
      <c r="C55" s="264" t="s">
        <v>336</v>
      </c>
      <c r="D55" s="265"/>
      <c r="E55" s="265"/>
      <c r="F55" s="265"/>
      <c r="G55" s="265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218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ht="22.5" outlineLevel="1" x14ac:dyDescent="0.2">
      <c r="A56" s="169">
        <v>31</v>
      </c>
      <c r="B56" s="170" t="s">
        <v>337</v>
      </c>
      <c r="C56" s="183" t="s">
        <v>338</v>
      </c>
      <c r="D56" s="171" t="s">
        <v>261</v>
      </c>
      <c r="E56" s="172">
        <v>4</v>
      </c>
      <c r="F56" s="173"/>
      <c r="G56" s="174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3.0000000000000001E-5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221</v>
      </c>
      <c r="T56" s="160" t="s">
        <v>233</v>
      </c>
      <c r="U56" s="160">
        <v>0.129</v>
      </c>
      <c r="V56" s="160">
        <f>ROUND(E56*U56,2)</f>
        <v>0.52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57"/>
      <c r="B57" s="158"/>
      <c r="C57" s="262" t="s">
        <v>339</v>
      </c>
      <c r="D57" s="263"/>
      <c r="E57" s="263"/>
      <c r="F57" s="263"/>
      <c r="G57" s="263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218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ht="22.5" outlineLevel="1" x14ac:dyDescent="0.2">
      <c r="A58" s="169">
        <v>32</v>
      </c>
      <c r="B58" s="170" t="s">
        <v>905</v>
      </c>
      <c r="C58" s="183" t="s">
        <v>906</v>
      </c>
      <c r="D58" s="171" t="s">
        <v>261</v>
      </c>
      <c r="E58" s="172">
        <v>14</v>
      </c>
      <c r="F58" s="173"/>
      <c r="G58" s="174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6.0000000000000002E-5</v>
      </c>
      <c r="O58" s="160">
        <f>ROUND(E58*N58,2)</f>
        <v>0</v>
      </c>
      <c r="P58" s="160">
        <v>0</v>
      </c>
      <c r="Q58" s="160">
        <f>ROUND(E58*P58,2)</f>
        <v>0</v>
      </c>
      <c r="R58" s="160"/>
      <c r="S58" s="160" t="s">
        <v>221</v>
      </c>
      <c r="T58" s="160" t="s">
        <v>233</v>
      </c>
      <c r="U58" s="160">
        <v>0.129</v>
      </c>
      <c r="V58" s="160">
        <f>ROUND(E58*U58,2)</f>
        <v>1.81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57"/>
      <c r="B59" s="158"/>
      <c r="C59" s="262" t="s">
        <v>339</v>
      </c>
      <c r="D59" s="263"/>
      <c r="E59" s="263"/>
      <c r="F59" s="263"/>
      <c r="G59" s="263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218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ht="22.5" outlineLevel="1" x14ac:dyDescent="0.2">
      <c r="A60" s="169">
        <v>33</v>
      </c>
      <c r="B60" s="170" t="s">
        <v>907</v>
      </c>
      <c r="C60" s="183" t="s">
        <v>908</v>
      </c>
      <c r="D60" s="171" t="s">
        <v>261</v>
      </c>
      <c r="E60" s="172">
        <v>14</v>
      </c>
      <c r="F60" s="173"/>
      <c r="G60" s="174">
        <f>ROUND(E60*F60,2)</f>
        <v>0</v>
      </c>
      <c r="H60" s="161"/>
      <c r="I60" s="160">
        <f>ROUND(E60*H60,2)</f>
        <v>0</v>
      </c>
      <c r="J60" s="161"/>
      <c r="K60" s="160">
        <f>ROUND(E60*J60,2)</f>
        <v>0</v>
      </c>
      <c r="L60" s="160">
        <v>21</v>
      </c>
      <c r="M60" s="160">
        <f>G60*(1+L60/100)</f>
        <v>0</v>
      </c>
      <c r="N60" s="160">
        <v>6.9999999999999994E-5</v>
      </c>
      <c r="O60" s="160">
        <f>ROUND(E60*N60,2)</f>
        <v>0</v>
      </c>
      <c r="P60" s="160">
        <v>0</v>
      </c>
      <c r="Q60" s="160">
        <f>ROUND(E60*P60,2)</f>
        <v>0</v>
      </c>
      <c r="R60" s="160"/>
      <c r="S60" s="160" t="s">
        <v>221</v>
      </c>
      <c r="T60" s="160" t="s">
        <v>233</v>
      </c>
      <c r="U60" s="160">
        <v>0.129</v>
      </c>
      <c r="V60" s="160">
        <f>ROUND(E60*U60,2)</f>
        <v>1.81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234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57"/>
      <c r="B61" s="158"/>
      <c r="C61" s="262" t="s">
        <v>339</v>
      </c>
      <c r="D61" s="263"/>
      <c r="E61" s="263"/>
      <c r="F61" s="263"/>
      <c r="G61" s="263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218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34</v>
      </c>
      <c r="B62" s="176" t="s">
        <v>342</v>
      </c>
      <c r="C62" s="184" t="s">
        <v>343</v>
      </c>
      <c r="D62" s="177" t="s">
        <v>232</v>
      </c>
      <c r="E62" s="178">
        <v>2</v>
      </c>
      <c r="F62" s="179"/>
      <c r="G62" s="180">
        <f t="shared" ref="G62:G70" si="14">ROUND(E62*F62,2)</f>
        <v>0</v>
      </c>
      <c r="H62" s="161"/>
      <c r="I62" s="160">
        <f t="shared" ref="I62:I70" si="15">ROUND(E62*H62,2)</f>
        <v>0</v>
      </c>
      <c r="J62" s="161"/>
      <c r="K62" s="160">
        <f t="shared" ref="K62:K70" si="16">ROUND(E62*J62,2)</f>
        <v>0</v>
      </c>
      <c r="L62" s="160">
        <v>21</v>
      </c>
      <c r="M62" s="160">
        <f t="shared" ref="M62:M70" si="17">G62*(1+L62/100)</f>
        <v>0</v>
      </c>
      <c r="N62" s="160">
        <v>2.14E-3</v>
      </c>
      <c r="O62" s="160">
        <f t="shared" ref="O62:O70" si="18">ROUND(E62*N62,2)</f>
        <v>0</v>
      </c>
      <c r="P62" s="160">
        <v>0</v>
      </c>
      <c r="Q62" s="160">
        <f t="shared" ref="Q62:Q70" si="19">ROUND(E62*P62,2)</f>
        <v>0</v>
      </c>
      <c r="R62" s="160"/>
      <c r="S62" s="160" t="s">
        <v>221</v>
      </c>
      <c r="T62" s="160" t="s">
        <v>233</v>
      </c>
      <c r="U62" s="160">
        <v>0.372</v>
      </c>
      <c r="V62" s="160">
        <f t="shared" ref="V62:V70" si="20">ROUND(E62*U62,2)</f>
        <v>0.74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ht="22.5" outlineLevel="1" x14ac:dyDescent="0.2">
      <c r="A63" s="175">
        <v>35</v>
      </c>
      <c r="B63" s="176" t="s">
        <v>909</v>
      </c>
      <c r="C63" s="184" t="s">
        <v>910</v>
      </c>
      <c r="D63" s="177" t="s">
        <v>232</v>
      </c>
      <c r="E63" s="178">
        <v>1</v>
      </c>
      <c r="F63" s="179"/>
      <c r="G63" s="180">
        <f t="shared" si="14"/>
        <v>0</v>
      </c>
      <c r="H63" s="161"/>
      <c r="I63" s="160">
        <f t="shared" si="15"/>
        <v>0</v>
      </c>
      <c r="J63" s="161"/>
      <c r="K63" s="160">
        <f t="shared" si="16"/>
        <v>0</v>
      </c>
      <c r="L63" s="160">
        <v>21</v>
      </c>
      <c r="M63" s="160">
        <f t="shared" si="17"/>
        <v>0</v>
      </c>
      <c r="N63" s="160">
        <v>5.5999999999999995E-4</v>
      </c>
      <c r="O63" s="160">
        <f t="shared" si="18"/>
        <v>0</v>
      </c>
      <c r="P63" s="160">
        <v>0</v>
      </c>
      <c r="Q63" s="160">
        <f t="shared" si="19"/>
        <v>0</v>
      </c>
      <c r="R63" s="160"/>
      <c r="S63" s="160" t="s">
        <v>221</v>
      </c>
      <c r="T63" s="160" t="s">
        <v>298</v>
      </c>
      <c r="U63" s="160">
        <v>0</v>
      </c>
      <c r="V63" s="160">
        <f t="shared" si="20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248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36</v>
      </c>
      <c r="B64" s="176" t="s">
        <v>344</v>
      </c>
      <c r="C64" s="184" t="s">
        <v>345</v>
      </c>
      <c r="D64" s="177" t="s">
        <v>232</v>
      </c>
      <c r="E64" s="178">
        <v>2</v>
      </c>
      <c r="F64" s="179"/>
      <c r="G64" s="180">
        <f t="shared" si="14"/>
        <v>0</v>
      </c>
      <c r="H64" s="161"/>
      <c r="I64" s="160">
        <f t="shared" si="15"/>
        <v>0</v>
      </c>
      <c r="J64" s="161"/>
      <c r="K64" s="160">
        <f t="shared" si="16"/>
        <v>0</v>
      </c>
      <c r="L64" s="160">
        <v>21</v>
      </c>
      <c r="M64" s="160">
        <f t="shared" si="17"/>
        <v>0</v>
      </c>
      <c r="N64" s="160">
        <v>1.8E-3</v>
      </c>
      <c r="O64" s="160">
        <f t="shared" si="18"/>
        <v>0</v>
      </c>
      <c r="P64" s="160">
        <v>0</v>
      </c>
      <c r="Q64" s="160">
        <f t="shared" si="19"/>
        <v>0</v>
      </c>
      <c r="R64" s="160"/>
      <c r="S64" s="160" t="s">
        <v>221</v>
      </c>
      <c r="T64" s="160" t="s">
        <v>298</v>
      </c>
      <c r="U64" s="160">
        <v>0</v>
      </c>
      <c r="V64" s="160">
        <f t="shared" si="20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248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75">
        <v>37</v>
      </c>
      <c r="B65" s="176" t="s">
        <v>911</v>
      </c>
      <c r="C65" s="184" t="s">
        <v>912</v>
      </c>
      <c r="D65" s="177" t="s">
        <v>232</v>
      </c>
      <c r="E65" s="178">
        <v>2</v>
      </c>
      <c r="F65" s="179"/>
      <c r="G65" s="180">
        <f t="shared" si="14"/>
        <v>0</v>
      </c>
      <c r="H65" s="161"/>
      <c r="I65" s="160">
        <f t="shared" si="15"/>
        <v>0</v>
      </c>
      <c r="J65" s="161"/>
      <c r="K65" s="160">
        <f t="shared" si="16"/>
        <v>0</v>
      </c>
      <c r="L65" s="160">
        <v>21</v>
      </c>
      <c r="M65" s="160">
        <f t="shared" si="17"/>
        <v>0</v>
      </c>
      <c r="N65" s="160">
        <v>3.1E-4</v>
      </c>
      <c r="O65" s="160">
        <f t="shared" si="18"/>
        <v>0</v>
      </c>
      <c r="P65" s="160">
        <v>0</v>
      </c>
      <c r="Q65" s="160">
        <f t="shared" si="19"/>
        <v>0</v>
      </c>
      <c r="R65" s="160"/>
      <c r="S65" s="160" t="s">
        <v>221</v>
      </c>
      <c r="T65" s="160" t="s">
        <v>298</v>
      </c>
      <c r="U65" s="160">
        <v>0</v>
      </c>
      <c r="V65" s="160">
        <f t="shared" si="20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248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38</v>
      </c>
      <c r="B66" s="176" t="s">
        <v>346</v>
      </c>
      <c r="C66" s="184" t="s">
        <v>347</v>
      </c>
      <c r="D66" s="177" t="s">
        <v>232</v>
      </c>
      <c r="E66" s="178">
        <v>2</v>
      </c>
      <c r="F66" s="179"/>
      <c r="G66" s="180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21</v>
      </c>
      <c r="M66" s="160">
        <f t="shared" si="17"/>
        <v>0</v>
      </c>
      <c r="N66" s="160">
        <v>1.9000000000000001E-4</v>
      </c>
      <c r="O66" s="160">
        <f t="shared" si="18"/>
        <v>0</v>
      </c>
      <c r="P66" s="160">
        <v>0</v>
      </c>
      <c r="Q66" s="160">
        <f t="shared" si="19"/>
        <v>0</v>
      </c>
      <c r="R66" s="160"/>
      <c r="S66" s="160" t="s">
        <v>221</v>
      </c>
      <c r="T66" s="160" t="s">
        <v>298</v>
      </c>
      <c r="U66" s="160">
        <v>0</v>
      </c>
      <c r="V66" s="160">
        <f t="shared" si="20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248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39</v>
      </c>
      <c r="B67" s="176" t="s">
        <v>348</v>
      </c>
      <c r="C67" s="184" t="s">
        <v>349</v>
      </c>
      <c r="D67" s="177" t="s">
        <v>232</v>
      </c>
      <c r="E67" s="178">
        <v>1</v>
      </c>
      <c r="F67" s="179"/>
      <c r="G67" s="180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21</v>
      </c>
      <c r="M67" s="160">
        <f t="shared" si="17"/>
        <v>0</v>
      </c>
      <c r="N67" s="160">
        <v>1.4999999999999999E-4</v>
      </c>
      <c r="O67" s="160">
        <f t="shared" si="18"/>
        <v>0</v>
      </c>
      <c r="P67" s="160">
        <v>0</v>
      </c>
      <c r="Q67" s="160">
        <f t="shared" si="19"/>
        <v>0</v>
      </c>
      <c r="R67" s="160"/>
      <c r="S67" s="160" t="s">
        <v>221</v>
      </c>
      <c r="T67" s="160" t="s">
        <v>298</v>
      </c>
      <c r="U67" s="160">
        <v>0</v>
      </c>
      <c r="V67" s="160">
        <f t="shared" si="20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248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40</v>
      </c>
      <c r="B68" s="176" t="s">
        <v>913</v>
      </c>
      <c r="C68" s="184" t="s">
        <v>914</v>
      </c>
      <c r="D68" s="177" t="s">
        <v>232</v>
      </c>
      <c r="E68" s="178">
        <v>1</v>
      </c>
      <c r="F68" s="179"/>
      <c r="G68" s="180">
        <f t="shared" si="14"/>
        <v>0</v>
      </c>
      <c r="H68" s="161"/>
      <c r="I68" s="160">
        <f t="shared" si="15"/>
        <v>0</v>
      </c>
      <c r="J68" s="161"/>
      <c r="K68" s="160">
        <f t="shared" si="16"/>
        <v>0</v>
      </c>
      <c r="L68" s="160">
        <v>21</v>
      </c>
      <c r="M68" s="160">
        <f t="shared" si="17"/>
        <v>0</v>
      </c>
      <c r="N68" s="160">
        <v>2.3000000000000001E-4</v>
      </c>
      <c r="O68" s="160">
        <f t="shared" si="18"/>
        <v>0</v>
      </c>
      <c r="P68" s="160">
        <v>0</v>
      </c>
      <c r="Q68" s="160">
        <f t="shared" si="19"/>
        <v>0</v>
      </c>
      <c r="R68" s="160"/>
      <c r="S68" s="160" t="s">
        <v>221</v>
      </c>
      <c r="T68" s="160" t="s">
        <v>298</v>
      </c>
      <c r="U68" s="160">
        <v>0</v>
      </c>
      <c r="V68" s="160">
        <f t="shared" si="20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248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41</v>
      </c>
      <c r="B69" s="176" t="s">
        <v>350</v>
      </c>
      <c r="C69" s="184" t="s">
        <v>351</v>
      </c>
      <c r="D69" s="177" t="s">
        <v>255</v>
      </c>
      <c r="E69" s="178">
        <v>0.17573</v>
      </c>
      <c r="F69" s="179"/>
      <c r="G69" s="180">
        <f t="shared" si="14"/>
        <v>0</v>
      </c>
      <c r="H69" s="161"/>
      <c r="I69" s="160">
        <f t="shared" si="15"/>
        <v>0</v>
      </c>
      <c r="J69" s="161"/>
      <c r="K69" s="160">
        <f t="shared" si="16"/>
        <v>0</v>
      </c>
      <c r="L69" s="160">
        <v>21</v>
      </c>
      <c r="M69" s="160">
        <f t="shared" si="17"/>
        <v>0</v>
      </c>
      <c r="N69" s="160">
        <v>0</v>
      </c>
      <c r="O69" s="160">
        <f t="shared" si="18"/>
        <v>0</v>
      </c>
      <c r="P69" s="160">
        <v>0</v>
      </c>
      <c r="Q69" s="160">
        <f t="shared" si="19"/>
        <v>0</v>
      </c>
      <c r="R69" s="160"/>
      <c r="S69" s="160" t="s">
        <v>214</v>
      </c>
      <c r="T69" s="160" t="s">
        <v>233</v>
      </c>
      <c r="U69" s="160">
        <v>1.327</v>
      </c>
      <c r="V69" s="160">
        <f t="shared" si="20"/>
        <v>0.23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256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42</v>
      </c>
      <c r="B70" s="176" t="s">
        <v>352</v>
      </c>
      <c r="C70" s="184" t="s">
        <v>353</v>
      </c>
      <c r="D70" s="177" t="s">
        <v>255</v>
      </c>
      <c r="E70" s="178">
        <v>0.17573</v>
      </c>
      <c r="F70" s="179"/>
      <c r="G70" s="180">
        <f t="shared" si="14"/>
        <v>0</v>
      </c>
      <c r="H70" s="161"/>
      <c r="I70" s="160">
        <f t="shared" si="15"/>
        <v>0</v>
      </c>
      <c r="J70" s="161"/>
      <c r="K70" s="160">
        <f t="shared" si="16"/>
        <v>0</v>
      </c>
      <c r="L70" s="160">
        <v>21</v>
      </c>
      <c r="M70" s="160">
        <f t="shared" si="17"/>
        <v>0</v>
      </c>
      <c r="N70" s="160">
        <v>0</v>
      </c>
      <c r="O70" s="160">
        <f t="shared" si="18"/>
        <v>0</v>
      </c>
      <c r="P70" s="160">
        <v>0</v>
      </c>
      <c r="Q70" s="160">
        <f t="shared" si="19"/>
        <v>0</v>
      </c>
      <c r="R70" s="160"/>
      <c r="S70" s="160" t="s">
        <v>214</v>
      </c>
      <c r="T70" s="160" t="s">
        <v>233</v>
      </c>
      <c r="U70" s="160">
        <v>0.72499999999999998</v>
      </c>
      <c r="V70" s="160">
        <f t="shared" si="20"/>
        <v>0.13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256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x14ac:dyDescent="0.2">
      <c r="A71" s="163" t="s">
        <v>209</v>
      </c>
      <c r="B71" s="164" t="s">
        <v>139</v>
      </c>
      <c r="C71" s="182" t="s">
        <v>140</v>
      </c>
      <c r="D71" s="165"/>
      <c r="E71" s="166"/>
      <c r="F71" s="167"/>
      <c r="G71" s="168">
        <f>SUMIF(AG72:AG72,"&lt;&gt;NOR",G72:G72)</f>
        <v>0</v>
      </c>
      <c r="H71" s="162"/>
      <c r="I71" s="162">
        <f>SUM(I72:I72)</f>
        <v>0</v>
      </c>
      <c r="J71" s="162"/>
      <c r="K71" s="162">
        <f>SUM(K72:K72)</f>
        <v>0</v>
      </c>
      <c r="L71" s="162"/>
      <c r="M71" s="162">
        <f>SUM(M72:M72)</f>
        <v>0</v>
      </c>
      <c r="N71" s="162"/>
      <c r="O71" s="162">
        <f>SUM(O72:O72)</f>
        <v>0</v>
      </c>
      <c r="P71" s="162"/>
      <c r="Q71" s="162">
        <f>SUM(Q72:Q72)</f>
        <v>0.69</v>
      </c>
      <c r="R71" s="162"/>
      <c r="S71" s="162"/>
      <c r="T71" s="162"/>
      <c r="U71" s="162"/>
      <c r="V71" s="162">
        <f>SUM(V72:V72)</f>
        <v>2.7</v>
      </c>
      <c r="W71" s="162"/>
      <c r="AG71" t="s">
        <v>210</v>
      </c>
    </row>
    <row r="72" spans="1:60" outlineLevel="1" x14ac:dyDescent="0.2">
      <c r="A72" s="175">
        <v>43</v>
      </c>
      <c r="B72" s="176" t="s">
        <v>356</v>
      </c>
      <c r="C72" s="184" t="s">
        <v>357</v>
      </c>
      <c r="D72" s="177" t="s">
        <v>314</v>
      </c>
      <c r="E72" s="178">
        <v>1</v>
      </c>
      <c r="F72" s="179"/>
      <c r="G72" s="180">
        <f>ROUND(E72*F72,2)</f>
        <v>0</v>
      </c>
      <c r="H72" s="161"/>
      <c r="I72" s="160">
        <f>ROUND(E72*H72,2)</f>
        <v>0</v>
      </c>
      <c r="J72" s="161"/>
      <c r="K72" s="160">
        <f>ROUND(E72*J72,2)</f>
        <v>0</v>
      </c>
      <c r="L72" s="160">
        <v>21</v>
      </c>
      <c r="M72" s="160">
        <f>G72*(1+L72/100)</f>
        <v>0</v>
      </c>
      <c r="N72" s="160">
        <v>0</v>
      </c>
      <c r="O72" s="160">
        <f>ROUND(E72*N72,2)</f>
        <v>0</v>
      </c>
      <c r="P72" s="160">
        <v>0.69347000000000003</v>
      </c>
      <c r="Q72" s="160">
        <f>ROUND(E72*P72,2)</f>
        <v>0.69</v>
      </c>
      <c r="R72" s="160"/>
      <c r="S72" s="160" t="s">
        <v>214</v>
      </c>
      <c r="T72" s="160" t="s">
        <v>233</v>
      </c>
      <c r="U72" s="160">
        <v>2.6989999999999998</v>
      </c>
      <c r="V72" s="160">
        <f>ROUND(E72*U72,2)</f>
        <v>2.7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234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x14ac:dyDescent="0.2">
      <c r="A73" s="163" t="s">
        <v>209</v>
      </c>
      <c r="B73" s="164" t="s">
        <v>141</v>
      </c>
      <c r="C73" s="182" t="s">
        <v>142</v>
      </c>
      <c r="D73" s="165"/>
      <c r="E73" s="166"/>
      <c r="F73" s="167"/>
      <c r="G73" s="168">
        <f>SUMIF(AG74:AG89,"&lt;&gt;NOR",G74:G89)</f>
        <v>0</v>
      </c>
      <c r="H73" s="162"/>
      <c r="I73" s="162">
        <f>SUM(I74:I89)</f>
        <v>0</v>
      </c>
      <c r="J73" s="162"/>
      <c r="K73" s="162">
        <f>SUM(K74:K89)</f>
        <v>0</v>
      </c>
      <c r="L73" s="162"/>
      <c r="M73" s="162">
        <f>SUM(M74:M89)</f>
        <v>0</v>
      </c>
      <c r="N73" s="162"/>
      <c r="O73" s="162">
        <f>SUM(O74:O89)</f>
        <v>7.0000000000000007E-2</v>
      </c>
      <c r="P73" s="162"/>
      <c r="Q73" s="162">
        <f>SUM(Q74:Q89)</f>
        <v>0</v>
      </c>
      <c r="R73" s="162"/>
      <c r="S73" s="162"/>
      <c r="T73" s="162"/>
      <c r="U73" s="162"/>
      <c r="V73" s="162">
        <f>SUM(V74:V89)</f>
        <v>9.34</v>
      </c>
      <c r="W73" s="162"/>
      <c r="AG73" t="s">
        <v>210</v>
      </c>
    </row>
    <row r="74" spans="1:60" outlineLevel="1" x14ac:dyDescent="0.2">
      <c r="A74" s="175">
        <v>44</v>
      </c>
      <c r="B74" s="176" t="s">
        <v>665</v>
      </c>
      <c r="C74" s="184" t="s">
        <v>666</v>
      </c>
      <c r="D74" s="177" t="s">
        <v>314</v>
      </c>
      <c r="E74" s="178">
        <v>1</v>
      </c>
      <c r="F74" s="179"/>
      <c r="G74" s="180">
        <f t="shared" ref="G74:G89" si="21">ROUND(E74*F74,2)</f>
        <v>0</v>
      </c>
      <c r="H74" s="161"/>
      <c r="I74" s="160">
        <f t="shared" ref="I74:I89" si="22">ROUND(E74*H74,2)</f>
        <v>0</v>
      </c>
      <c r="J74" s="161"/>
      <c r="K74" s="160">
        <f t="shared" ref="K74:K89" si="23">ROUND(E74*J74,2)</f>
        <v>0</v>
      </c>
      <c r="L74" s="160">
        <v>21</v>
      </c>
      <c r="M74" s="160">
        <f t="shared" ref="M74:M89" si="24">G74*(1+L74/100)</f>
        <v>0</v>
      </c>
      <c r="N74" s="160">
        <v>7.3999999999999999E-4</v>
      </c>
      <c r="O74" s="160">
        <f t="shared" ref="O74:O89" si="25">ROUND(E74*N74,2)</f>
        <v>0</v>
      </c>
      <c r="P74" s="160">
        <v>0</v>
      </c>
      <c r="Q74" s="160">
        <f t="shared" ref="Q74:Q89" si="26">ROUND(E74*P74,2)</f>
        <v>0</v>
      </c>
      <c r="R74" s="160"/>
      <c r="S74" s="160" t="s">
        <v>214</v>
      </c>
      <c r="T74" s="160" t="s">
        <v>233</v>
      </c>
      <c r="U74" s="160">
        <v>8.2569999999999997</v>
      </c>
      <c r="V74" s="160">
        <f t="shared" ref="V74:V89" si="27">ROUND(E74*U74,2)</f>
        <v>8.26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234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45</v>
      </c>
      <c r="B75" s="176" t="s">
        <v>364</v>
      </c>
      <c r="C75" s="184" t="s">
        <v>365</v>
      </c>
      <c r="D75" s="177" t="s">
        <v>261</v>
      </c>
      <c r="E75" s="178">
        <v>5</v>
      </c>
      <c r="F75" s="179"/>
      <c r="G75" s="180">
        <f t="shared" si="21"/>
        <v>0</v>
      </c>
      <c r="H75" s="161"/>
      <c r="I75" s="160">
        <f t="shared" si="22"/>
        <v>0</v>
      </c>
      <c r="J75" s="161"/>
      <c r="K75" s="160">
        <f t="shared" si="23"/>
        <v>0</v>
      </c>
      <c r="L75" s="160">
        <v>21</v>
      </c>
      <c r="M75" s="160">
        <f t="shared" si="24"/>
        <v>0</v>
      </c>
      <c r="N75" s="160">
        <v>3.6999999999999999E-4</v>
      </c>
      <c r="O75" s="160">
        <f t="shared" si="25"/>
        <v>0</v>
      </c>
      <c r="P75" s="160">
        <v>0</v>
      </c>
      <c r="Q75" s="160">
        <f t="shared" si="26"/>
        <v>0</v>
      </c>
      <c r="R75" s="160"/>
      <c r="S75" s="160" t="s">
        <v>214</v>
      </c>
      <c r="T75" s="160" t="s">
        <v>215</v>
      </c>
      <c r="U75" s="160">
        <v>3.1E-2</v>
      </c>
      <c r="V75" s="160">
        <f t="shared" si="27"/>
        <v>0.16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234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46</v>
      </c>
      <c r="B76" s="176" t="s">
        <v>366</v>
      </c>
      <c r="C76" s="184" t="s">
        <v>367</v>
      </c>
      <c r="D76" s="177" t="s">
        <v>314</v>
      </c>
      <c r="E76" s="178">
        <v>1</v>
      </c>
      <c r="F76" s="179"/>
      <c r="G76" s="180">
        <f t="shared" si="21"/>
        <v>0</v>
      </c>
      <c r="H76" s="161"/>
      <c r="I76" s="160">
        <f t="shared" si="22"/>
        <v>0</v>
      </c>
      <c r="J76" s="161"/>
      <c r="K76" s="160">
        <f t="shared" si="23"/>
        <v>0</v>
      </c>
      <c r="L76" s="160">
        <v>21</v>
      </c>
      <c r="M76" s="160">
        <f t="shared" si="24"/>
        <v>0</v>
      </c>
      <c r="N76" s="160">
        <v>0.01</v>
      </c>
      <c r="O76" s="160">
        <f t="shared" si="25"/>
        <v>0.01</v>
      </c>
      <c r="P76" s="160">
        <v>0</v>
      </c>
      <c r="Q76" s="160">
        <f t="shared" si="26"/>
        <v>0</v>
      </c>
      <c r="R76" s="160"/>
      <c r="S76" s="160" t="s">
        <v>221</v>
      </c>
      <c r="T76" s="160" t="s">
        <v>215</v>
      </c>
      <c r="U76" s="160">
        <v>0</v>
      </c>
      <c r="V76" s="160">
        <f t="shared" si="27"/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234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ht="22.5" outlineLevel="1" x14ac:dyDescent="0.2">
      <c r="A77" s="175">
        <v>47</v>
      </c>
      <c r="B77" s="176" t="s">
        <v>368</v>
      </c>
      <c r="C77" s="184" t="s">
        <v>369</v>
      </c>
      <c r="D77" s="177" t="s">
        <v>314</v>
      </c>
      <c r="E77" s="178">
        <v>1</v>
      </c>
      <c r="F77" s="179"/>
      <c r="G77" s="180">
        <f t="shared" si="21"/>
        <v>0</v>
      </c>
      <c r="H77" s="161"/>
      <c r="I77" s="160">
        <f t="shared" si="22"/>
        <v>0</v>
      </c>
      <c r="J77" s="161"/>
      <c r="K77" s="160">
        <f t="shared" si="23"/>
        <v>0</v>
      </c>
      <c r="L77" s="160">
        <v>21</v>
      </c>
      <c r="M77" s="160">
        <f t="shared" si="24"/>
        <v>0</v>
      </c>
      <c r="N77" s="160">
        <v>0</v>
      </c>
      <c r="O77" s="160">
        <f t="shared" si="25"/>
        <v>0</v>
      </c>
      <c r="P77" s="160">
        <v>0</v>
      </c>
      <c r="Q77" s="160">
        <f t="shared" si="26"/>
        <v>0</v>
      </c>
      <c r="R77" s="160"/>
      <c r="S77" s="160" t="s">
        <v>221</v>
      </c>
      <c r="T77" s="160" t="s">
        <v>215</v>
      </c>
      <c r="U77" s="160">
        <v>0</v>
      </c>
      <c r="V77" s="160">
        <f t="shared" si="27"/>
        <v>0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234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ht="22.5" outlineLevel="1" x14ac:dyDescent="0.2">
      <c r="A78" s="175">
        <v>48</v>
      </c>
      <c r="B78" s="176" t="s">
        <v>915</v>
      </c>
      <c r="C78" s="184" t="s">
        <v>916</v>
      </c>
      <c r="D78" s="177" t="s">
        <v>277</v>
      </c>
      <c r="E78" s="178">
        <v>1</v>
      </c>
      <c r="F78" s="179"/>
      <c r="G78" s="180">
        <f t="shared" si="21"/>
        <v>0</v>
      </c>
      <c r="H78" s="161"/>
      <c r="I78" s="160">
        <f t="shared" si="22"/>
        <v>0</v>
      </c>
      <c r="J78" s="161"/>
      <c r="K78" s="160">
        <f t="shared" si="23"/>
        <v>0</v>
      </c>
      <c r="L78" s="160">
        <v>21</v>
      </c>
      <c r="M78" s="160">
        <f t="shared" si="24"/>
        <v>0</v>
      </c>
      <c r="N78" s="160">
        <v>2.5000000000000001E-4</v>
      </c>
      <c r="O78" s="160">
        <f t="shared" si="25"/>
        <v>0</v>
      </c>
      <c r="P78" s="160">
        <v>0</v>
      </c>
      <c r="Q78" s="160">
        <f t="shared" si="26"/>
        <v>0</v>
      </c>
      <c r="R78" s="160"/>
      <c r="S78" s="160" t="s">
        <v>221</v>
      </c>
      <c r="T78" s="160" t="s">
        <v>215</v>
      </c>
      <c r="U78" s="160">
        <v>0</v>
      </c>
      <c r="V78" s="160">
        <f t="shared" si="27"/>
        <v>0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248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75">
        <v>49</v>
      </c>
      <c r="B79" s="176" t="s">
        <v>374</v>
      </c>
      <c r="C79" s="184" t="s">
        <v>375</v>
      </c>
      <c r="D79" s="177" t="s">
        <v>277</v>
      </c>
      <c r="E79" s="178">
        <v>1</v>
      </c>
      <c r="F79" s="179"/>
      <c r="G79" s="180">
        <f t="shared" si="21"/>
        <v>0</v>
      </c>
      <c r="H79" s="161"/>
      <c r="I79" s="160">
        <f t="shared" si="22"/>
        <v>0</v>
      </c>
      <c r="J79" s="161"/>
      <c r="K79" s="160">
        <f t="shared" si="23"/>
        <v>0</v>
      </c>
      <c r="L79" s="160">
        <v>21</v>
      </c>
      <c r="M79" s="160">
        <f t="shared" si="24"/>
        <v>0</v>
      </c>
      <c r="N79" s="160">
        <v>1E-4</v>
      </c>
      <c r="O79" s="160">
        <f t="shared" si="25"/>
        <v>0</v>
      </c>
      <c r="P79" s="160">
        <v>0</v>
      </c>
      <c r="Q79" s="160">
        <f t="shared" si="26"/>
        <v>0</v>
      </c>
      <c r="R79" s="160"/>
      <c r="S79" s="160" t="s">
        <v>221</v>
      </c>
      <c r="T79" s="160" t="s">
        <v>233</v>
      </c>
      <c r="U79" s="160">
        <v>0</v>
      </c>
      <c r="V79" s="160">
        <f t="shared" si="27"/>
        <v>0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248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ht="22.5" outlineLevel="1" x14ac:dyDescent="0.2">
      <c r="A80" s="175">
        <v>50</v>
      </c>
      <c r="B80" s="176" t="s">
        <v>917</v>
      </c>
      <c r="C80" s="184" t="s">
        <v>918</v>
      </c>
      <c r="D80" s="177" t="s">
        <v>277</v>
      </c>
      <c r="E80" s="178">
        <v>1</v>
      </c>
      <c r="F80" s="179"/>
      <c r="G80" s="180">
        <f t="shared" si="21"/>
        <v>0</v>
      </c>
      <c r="H80" s="161"/>
      <c r="I80" s="160">
        <f t="shared" si="22"/>
        <v>0</v>
      </c>
      <c r="J80" s="161"/>
      <c r="K80" s="160">
        <f t="shared" si="23"/>
        <v>0</v>
      </c>
      <c r="L80" s="160">
        <v>21</v>
      </c>
      <c r="M80" s="160">
        <f t="shared" si="24"/>
        <v>0</v>
      </c>
      <c r="N80" s="160">
        <v>8.0000000000000002E-3</v>
      </c>
      <c r="O80" s="160">
        <f t="shared" si="25"/>
        <v>0.01</v>
      </c>
      <c r="P80" s="160">
        <v>0</v>
      </c>
      <c r="Q80" s="160">
        <f t="shared" si="26"/>
        <v>0</v>
      </c>
      <c r="R80" s="160"/>
      <c r="S80" s="160" t="s">
        <v>221</v>
      </c>
      <c r="T80" s="160" t="s">
        <v>233</v>
      </c>
      <c r="U80" s="160">
        <v>0</v>
      </c>
      <c r="V80" s="160">
        <f t="shared" si="27"/>
        <v>0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248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ht="22.5" outlineLevel="1" x14ac:dyDescent="0.2">
      <c r="A81" s="175">
        <v>51</v>
      </c>
      <c r="B81" s="176" t="s">
        <v>919</v>
      </c>
      <c r="C81" s="184" t="s">
        <v>920</v>
      </c>
      <c r="D81" s="177" t="s">
        <v>677</v>
      </c>
      <c r="E81" s="178">
        <v>1</v>
      </c>
      <c r="F81" s="179"/>
      <c r="G81" s="180">
        <f t="shared" si="21"/>
        <v>0</v>
      </c>
      <c r="H81" s="161"/>
      <c r="I81" s="160">
        <f t="shared" si="22"/>
        <v>0</v>
      </c>
      <c r="J81" s="161"/>
      <c r="K81" s="160">
        <f t="shared" si="23"/>
        <v>0</v>
      </c>
      <c r="L81" s="160">
        <v>21</v>
      </c>
      <c r="M81" s="160">
        <f t="shared" si="24"/>
        <v>0</v>
      </c>
      <c r="N81" s="160">
        <v>1E-3</v>
      </c>
      <c r="O81" s="160">
        <f t="shared" si="25"/>
        <v>0</v>
      </c>
      <c r="P81" s="160">
        <v>0</v>
      </c>
      <c r="Q81" s="160">
        <f t="shared" si="26"/>
        <v>0</v>
      </c>
      <c r="R81" s="160"/>
      <c r="S81" s="160" t="s">
        <v>221</v>
      </c>
      <c r="T81" s="160" t="s">
        <v>215</v>
      </c>
      <c r="U81" s="160">
        <v>0</v>
      </c>
      <c r="V81" s="160">
        <f t="shared" si="27"/>
        <v>0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248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ht="22.5" outlineLevel="1" x14ac:dyDescent="0.2">
      <c r="A82" s="175">
        <v>52</v>
      </c>
      <c r="B82" s="176" t="s">
        <v>376</v>
      </c>
      <c r="C82" s="184" t="s">
        <v>377</v>
      </c>
      <c r="D82" s="177" t="s">
        <v>277</v>
      </c>
      <c r="E82" s="178">
        <v>1</v>
      </c>
      <c r="F82" s="179"/>
      <c r="G82" s="180">
        <f t="shared" si="21"/>
        <v>0</v>
      </c>
      <c r="H82" s="161"/>
      <c r="I82" s="160">
        <f t="shared" si="22"/>
        <v>0</v>
      </c>
      <c r="J82" s="161"/>
      <c r="K82" s="160">
        <f t="shared" si="23"/>
        <v>0</v>
      </c>
      <c r="L82" s="160">
        <v>21</v>
      </c>
      <c r="M82" s="160">
        <f t="shared" si="24"/>
        <v>0</v>
      </c>
      <c r="N82" s="160">
        <v>5.0000000000000001E-4</v>
      </c>
      <c r="O82" s="160">
        <f t="shared" si="25"/>
        <v>0</v>
      </c>
      <c r="P82" s="160">
        <v>0</v>
      </c>
      <c r="Q82" s="160">
        <f t="shared" si="26"/>
        <v>0</v>
      </c>
      <c r="R82" s="160"/>
      <c r="S82" s="160" t="s">
        <v>221</v>
      </c>
      <c r="T82" s="160" t="s">
        <v>215</v>
      </c>
      <c r="U82" s="160">
        <v>0</v>
      </c>
      <c r="V82" s="160">
        <f t="shared" si="27"/>
        <v>0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248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ht="45" outlineLevel="1" x14ac:dyDescent="0.2">
      <c r="A83" s="175">
        <v>53</v>
      </c>
      <c r="B83" s="176" t="s">
        <v>680</v>
      </c>
      <c r="C83" s="184" t="s">
        <v>921</v>
      </c>
      <c r="D83" s="177" t="s">
        <v>277</v>
      </c>
      <c r="E83" s="178">
        <v>1</v>
      </c>
      <c r="F83" s="179"/>
      <c r="G83" s="180">
        <f t="shared" si="21"/>
        <v>0</v>
      </c>
      <c r="H83" s="161"/>
      <c r="I83" s="160">
        <f t="shared" si="22"/>
        <v>0</v>
      </c>
      <c r="J83" s="161"/>
      <c r="K83" s="160">
        <f t="shared" si="23"/>
        <v>0</v>
      </c>
      <c r="L83" s="160">
        <v>21</v>
      </c>
      <c r="M83" s="160">
        <f t="shared" si="24"/>
        <v>0</v>
      </c>
      <c r="N83" s="160">
        <v>5.1999999999999998E-2</v>
      </c>
      <c r="O83" s="160">
        <f t="shared" si="25"/>
        <v>0.05</v>
      </c>
      <c r="P83" s="160">
        <v>0</v>
      </c>
      <c r="Q83" s="160">
        <f t="shared" si="26"/>
        <v>0</v>
      </c>
      <c r="R83" s="160"/>
      <c r="S83" s="160" t="s">
        <v>221</v>
      </c>
      <c r="T83" s="160" t="s">
        <v>215</v>
      </c>
      <c r="U83" s="160">
        <v>0</v>
      </c>
      <c r="V83" s="160">
        <f t="shared" si="27"/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248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ht="22.5" outlineLevel="1" x14ac:dyDescent="0.2">
      <c r="A84" s="175">
        <v>54</v>
      </c>
      <c r="B84" s="176" t="s">
        <v>922</v>
      </c>
      <c r="C84" s="184" t="s">
        <v>923</v>
      </c>
      <c r="D84" s="177" t="s">
        <v>277</v>
      </c>
      <c r="E84" s="178">
        <v>1</v>
      </c>
      <c r="F84" s="179"/>
      <c r="G84" s="180">
        <f t="shared" si="21"/>
        <v>0</v>
      </c>
      <c r="H84" s="161"/>
      <c r="I84" s="160">
        <f t="shared" si="22"/>
        <v>0</v>
      </c>
      <c r="J84" s="161"/>
      <c r="K84" s="160">
        <f t="shared" si="23"/>
        <v>0</v>
      </c>
      <c r="L84" s="160">
        <v>21</v>
      </c>
      <c r="M84" s="160">
        <f t="shared" si="24"/>
        <v>0</v>
      </c>
      <c r="N84" s="160">
        <v>2E-3</v>
      </c>
      <c r="O84" s="160">
        <f t="shared" si="25"/>
        <v>0</v>
      </c>
      <c r="P84" s="160">
        <v>0</v>
      </c>
      <c r="Q84" s="160">
        <f t="shared" si="26"/>
        <v>0</v>
      </c>
      <c r="R84" s="160"/>
      <c r="S84" s="160" t="s">
        <v>221</v>
      </c>
      <c r="T84" s="160" t="s">
        <v>215</v>
      </c>
      <c r="U84" s="160">
        <v>0</v>
      </c>
      <c r="V84" s="160">
        <f t="shared" si="27"/>
        <v>0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248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55</v>
      </c>
      <c r="B85" s="176" t="s">
        <v>682</v>
      </c>
      <c r="C85" s="184" t="s">
        <v>683</v>
      </c>
      <c r="D85" s="177" t="s">
        <v>277</v>
      </c>
      <c r="E85" s="178">
        <v>1</v>
      </c>
      <c r="F85" s="179"/>
      <c r="G85" s="180">
        <f t="shared" si="21"/>
        <v>0</v>
      </c>
      <c r="H85" s="161"/>
      <c r="I85" s="160">
        <f t="shared" si="22"/>
        <v>0</v>
      </c>
      <c r="J85" s="161"/>
      <c r="K85" s="160">
        <f t="shared" si="23"/>
        <v>0</v>
      </c>
      <c r="L85" s="160">
        <v>21</v>
      </c>
      <c r="M85" s="160">
        <f t="shared" si="24"/>
        <v>0</v>
      </c>
      <c r="N85" s="160">
        <v>2.9999999999999997E-4</v>
      </c>
      <c r="O85" s="160">
        <f t="shared" si="25"/>
        <v>0</v>
      </c>
      <c r="P85" s="160">
        <v>0</v>
      </c>
      <c r="Q85" s="160">
        <f t="shared" si="26"/>
        <v>0</v>
      </c>
      <c r="R85" s="160"/>
      <c r="S85" s="160" t="s">
        <v>221</v>
      </c>
      <c r="T85" s="160" t="s">
        <v>215</v>
      </c>
      <c r="U85" s="160">
        <v>0</v>
      </c>
      <c r="V85" s="160">
        <f t="shared" si="27"/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248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56</v>
      </c>
      <c r="B86" s="176" t="s">
        <v>686</v>
      </c>
      <c r="C86" s="184" t="s">
        <v>687</v>
      </c>
      <c r="D86" s="177" t="s">
        <v>277</v>
      </c>
      <c r="E86" s="178">
        <v>2</v>
      </c>
      <c r="F86" s="179"/>
      <c r="G86" s="180">
        <f t="shared" si="21"/>
        <v>0</v>
      </c>
      <c r="H86" s="161"/>
      <c r="I86" s="160">
        <f t="shared" si="22"/>
        <v>0</v>
      </c>
      <c r="J86" s="161"/>
      <c r="K86" s="160">
        <f t="shared" si="23"/>
        <v>0</v>
      </c>
      <c r="L86" s="160">
        <v>21</v>
      </c>
      <c r="M86" s="160">
        <f t="shared" si="24"/>
        <v>0</v>
      </c>
      <c r="N86" s="160">
        <v>5.0000000000000001E-4</v>
      </c>
      <c r="O86" s="160">
        <f t="shared" si="25"/>
        <v>0</v>
      </c>
      <c r="P86" s="160">
        <v>0</v>
      </c>
      <c r="Q86" s="160">
        <f t="shared" si="26"/>
        <v>0</v>
      </c>
      <c r="R86" s="160"/>
      <c r="S86" s="160" t="s">
        <v>221</v>
      </c>
      <c r="T86" s="160" t="s">
        <v>233</v>
      </c>
      <c r="U86" s="160">
        <v>0</v>
      </c>
      <c r="V86" s="160">
        <f t="shared" si="27"/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248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ht="22.5" outlineLevel="1" x14ac:dyDescent="0.2">
      <c r="A87" s="175">
        <v>57</v>
      </c>
      <c r="B87" s="176" t="s">
        <v>924</v>
      </c>
      <c r="C87" s="184" t="s">
        <v>925</v>
      </c>
      <c r="D87" s="177" t="s">
        <v>277</v>
      </c>
      <c r="E87" s="178">
        <v>1</v>
      </c>
      <c r="F87" s="179"/>
      <c r="G87" s="180">
        <f t="shared" si="21"/>
        <v>0</v>
      </c>
      <c r="H87" s="161"/>
      <c r="I87" s="160">
        <f t="shared" si="22"/>
        <v>0</v>
      </c>
      <c r="J87" s="161"/>
      <c r="K87" s="160">
        <f t="shared" si="23"/>
        <v>0</v>
      </c>
      <c r="L87" s="160">
        <v>21</v>
      </c>
      <c r="M87" s="160">
        <f t="shared" si="24"/>
        <v>0</v>
      </c>
      <c r="N87" s="160">
        <v>2.9999999999999997E-4</v>
      </c>
      <c r="O87" s="160">
        <f t="shared" si="25"/>
        <v>0</v>
      </c>
      <c r="P87" s="160">
        <v>0</v>
      </c>
      <c r="Q87" s="160">
        <f t="shared" si="26"/>
        <v>0</v>
      </c>
      <c r="R87" s="160"/>
      <c r="S87" s="160" t="s">
        <v>221</v>
      </c>
      <c r="T87" s="160" t="s">
        <v>215</v>
      </c>
      <c r="U87" s="160">
        <v>0</v>
      </c>
      <c r="V87" s="160">
        <f t="shared" si="27"/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248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 x14ac:dyDescent="0.2">
      <c r="A88" s="175">
        <v>58</v>
      </c>
      <c r="B88" s="176" t="s">
        <v>386</v>
      </c>
      <c r="C88" s="184" t="s">
        <v>387</v>
      </c>
      <c r="D88" s="177" t="s">
        <v>255</v>
      </c>
      <c r="E88" s="178">
        <v>7.8039999999999998E-2</v>
      </c>
      <c r="F88" s="179"/>
      <c r="G88" s="180">
        <f t="shared" si="21"/>
        <v>0</v>
      </c>
      <c r="H88" s="161"/>
      <c r="I88" s="160">
        <f t="shared" si="22"/>
        <v>0</v>
      </c>
      <c r="J88" s="161"/>
      <c r="K88" s="160">
        <f t="shared" si="23"/>
        <v>0</v>
      </c>
      <c r="L88" s="160">
        <v>21</v>
      </c>
      <c r="M88" s="160">
        <f t="shared" si="24"/>
        <v>0</v>
      </c>
      <c r="N88" s="160">
        <v>0</v>
      </c>
      <c r="O88" s="160">
        <f t="shared" si="25"/>
        <v>0</v>
      </c>
      <c r="P88" s="160">
        <v>0</v>
      </c>
      <c r="Q88" s="160">
        <f t="shared" si="26"/>
        <v>0</v>
      </c>
      <c r="R88" s="160"/>
      <c r="S88" s="160" t="s">
        <v>214</v>
      </c>
      <c r="T88" s="160" t="s">
        <v>233</v>
      </c>
      <c r="U88" s="160">
        <v>10.582000000000001</v>
      </c>
      <c r="V88" s="160">
        <f t="shared" si="27"/>
        <v>0.83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256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59</v>
      </c>
      <c r="B89" s="176" t="s">
        <v>388</v>
      </c>
      <c r="C89" s="184" t="s">
        <v>389</v>
      </c>
      <c r="D89" s="177" t="s">
        <v>255</v>
      </c>
      <c r="E89" s="178">
        <v>7.8039999999999998E-2</v>
      </c>
      <c r="F89" s="179"/>
      <c r="G89" s="180">
        <f t="shared" si="21"/>
        <v>0</v>
      </c>
      <c r="H89" s="161"/>
      <c r="I89" s="160">
        <f t="shared" si="22"/>
        <v>0</v>
      </c>
      <c r="J89" s="161"/>
      <c r="K89" s="160">
        <f t="shared" si="23"/>
        <v>0</v>
      </c>
      <c r="L89" s="160">
        <v>21</v>
      </c>
      <c r="M89" s="160">
        <f t="shared" si="24"/>
        <v>0</v>
      </c>
      <c r="N89" s="160">
        <v>0</v>
      </c>
      <c r="O89" s="160">
        <f t="shared" si="25"/>
        <v>0</v>
      </c>
      <c r="P89" s="160">
        <v>0</v>
      </c>
      <c r="Q89" s="160">
        <f t="shared" si="26"/>
        <v>0</v>
      </c>
      <c r="R89" s="160"/>
      <c r="S89" s="160" t="s">
        <v>214</v>
      </c>
      <c r="T89" s="160" t="s">
        <v>233</v>
      </c>
      <c r="U89" s="160">
        <v>1.1830000000000001</v>
      </c>
      <c r="V89" s="160">
        <f t="shared" si="27"/>
        <v>0.09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256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x14ac:dyDescent="0.2">
      <c r="A90" s="163" t="s">
        <v>209</v>
      </c>
      <c r="B90" s="164" t="s">
        <v>143</v>
      </c>
      <c r="C90" s="182" t="s">
        <v>144</v>
      </c>
      <c r="D90" s="165"/>
      <c r="E90" s="166"/>
      <c r="F90" s="167"/>
      <c r="G90" s="168">
        <f>SUMIF(AG91:AG101,"&lt;&gt;NOR",G91:G101)</f>
        <v>0</v>
      </c>
      <c r="H90" s="162"/>
      <c r="I90" s="162">
        <f>SUM(I91:I101)</f>
        <v>0</v>
      </c>
      <c r="J90" s="162"/>
      <c r="K90" s="162">
        <f>SUM(K91:K101)</f>
        <v>0</v>
      </c>
      <c r="L90" s="162"/>
      <c r="M90" s="162">
        <f>SUM(M91:M101)</f>
        <v>0</v>
      </c>
      <c r="N90" s="162"/>
      <c r="O90" s="162">
        <f>SUM(O91:O101)</f>
        <v>0.14000000000000001</v>
      </c>
      <c r="P90" s="162"/>
      <c r="Q90" s="162">
        <f>SUM(Q91:Q101)</f>
        <v>0</v>
      </c>
      <c r="R90" s="162"/>
      <c r="S90" s="162"/>
      <c r="T90" s="162"/>
      <c r="U90" s="162"/>
      <c r="V90" s="162">
        <f>SUM(V91:V101)</f>
        <v>5.35</v>
      </c>
      <c r="W90" s="162"/>
      <c r="AG90" t="s">
        <v>210</v>
      </c>
    </row>
    <row r="91" spans="1:60" outlineLevel="1" x14ac:dyDescent="0.2">
      <c r="A91" s="175">
        <v>60</v>
      </c>
      <c r="B91" s="176" t="s">
        <v>926</v>
      </c>
      <c r="C91" s="184" t="s">
        <v>927</v>
      </c>
      <c r="D91" s="177" t="s">
        <v>314</v>
      </c>
      <c r="E91" s="178">
        <v>1</v>
      </c>
      <c r="F91" s="179"/>
      <c r="G91" s="180">
        <f t="shared" ref="G91:G101" si="28">ROUND(E91*F91,2)</f>
        <v>0</v>
      </c>
      <c r="H91" s="161"/>
      <c r="I91" s="160">
        <f t="shared" ref="I91:I101" si="29">ROUND(E91*H91,2)</f>
        <v>0</v>
      </c>
      <c r="J91" s="161"/>
      <c r="K91" s="160">
        <f t="shared" ref="K91:K101" si="30">ROUND(E91*J91,2)</f>
        <v>0</v>
      </c>
      <c r="L91" s="160">
        <v>21</v>
      </c>
      <c r="M91" s="160">
        <f t="shared" ref="M91:M101" si="31">G91*(1+L91/100)</f>
        <v>0</v>
      </c>
      <c r="N91" s="160">
        <v>6.3E-3</v>
      </c>
      <c r="O91" s="160">
        <f t="shared" ref="O91:O101" si="32">ROUND(E91*N91,2)</f>
        <v>0.01</v>
      </c>
      <c r="P91" s="160">
        <v>0</v>
      </c>
      <c r="Q91" s="160">
        <f t="shared" ref="Q91:Q101" si="33">ROUND(E91*P91,2)</f>
        <v>0</v>
      </c>
      <c r="R91" s="160"/>
      <c r="S91" s="160" t="s">
        <v>214</v>
      </c>
      <c r="T91" s="160" t="s">
        <v>233</v>
      </c>
      <c r="U91" s="160">
        <v>2.8220000000000001</v>
      </c>
      <c r="V91" s="160">
        <f t="shared" ref="V91:V101" si="34">ROUND(E91*U91,2)</f>
        <v>2.82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234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75">
        <v>61</v>
      </c>
      <c r="B92" s="176" t="s">
        <v>928</v>
      </c>
      <c r="C92" s="184" t="s">
        <v>929</v>
      </c>
      <c r="D92" s="177" t="s">
        <v>314</v>
      </c>
      <c r="E92" s="178">
        <v>1</v>
      </c>
      <c r="F92" s="179"/>
      <c r="G92" s="180">
        <f t="shared" si="28"/>
        <v>0</v>
      </c>
      <c r="H92" s="161"/>
      <c r="I92" s="160">
        <f t="shared" si="29"/>
        <v>0</v>
      </c>
      <c r="J92" s="161"/>
      <c r="K92" s="160">
        <f t="shared" si="30"/>
        <v>0</v>
      </c>
      <c r="L92" s="160">
        <v>21</v>
      </c>
      <c r="M92" s="160">
        <f t="shared" si="31"/>
        <v>0</v>
      </c>
      <c r="N92" s="160">
        <v>5.2999999999999998E-4</v>
      </c>
      <c r="O92" s="160">
        <f t="shared" si="32"/>
        <v>0</v>
      </c>
      <c r="P92" s="160">
        <v>0</v>
      </c>
      <c r="Q92" s="160">
        <f t="shared" si="33"/>
        <v>0</v>
      </c>
      <c r="R92" s="160"/>
      <c r="S92" s="160" t="s">
        <v>214</v>
      </c>
      <c r="T92" s="160" t="s">
        <v>233</v>
      </c>
      <c r="U92" s="160">
        <v>0.23899999999999999</v>
      </c>
      <c r="V92" s="160">
        <f t="shared" si="34"/>
        <v>0.24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234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62</v>
      </c>
      <c r="B93" s="176" t="s">
        <v>930</v>
      </c>
      <c r="C93" s="184" t="s">
        <v>931</v>
      </c>
      <c r="D93" s="177" t="s">
        <v>314</v>
      </c>
      <c r="E93" s="178">
        <v>1</v>
      </c>
      <c r="F93" s="179"/>
      <c r="G93" s="180">
        <f t="shared" si="28"/>
        <v>0</v>
      </c>
      <c r="H93" s="161"/>
      <c r="I93" s="160">
        <f t="shared" si="29"/>
        <v>0</v>
      </c>
      <c r="J93" s="161"/>
      <c r="K93" s="160">
        <f t="shared" si="30"/>
        <v>0</v>
      </c>
      <c r="L93" s="160">
        <v>21</v>
      </c>
      <c r="M93" s="160">
        <f t="shared" si="31"/>
        <v>0</v>
      </c>
      <c r="N93" s="160">
        <v>4.7600000000000003E-3</v>
      </c>
      <c r="O93" s="160">
        <f t="shared" si="32"/>
        <v>0</v>
      </c>
      <c r="P93" s="160">
        <v>0</v>
      </c>
      <c r="Q93" s="160">
        <f t="shared" si="33"/>
        <v>0</v>
      </c>
      <c r="R93" s="160"/>
      <c r="S93" s="160" t="s">
        <v>214</v>
      </c>
      <c r="T93" s="160" t="s">
        <v>233</v>
      </c>
      <c r="U93" s="160">
        <v>1.7050000000000001</v>
      </c>
      <c r="V93" s="160">
        <f t="shared" si="34"/>
        <v>1.71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234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ht="33.75" outlineLevel="1" x14ac:dyDescent="0.2">
      <c r="A94" s="175">
        <v>63</v>
      </c>
      <c r="B94" s="176" t="s">
        <v>710</v>
      </c>
      <c r="C94" s="184" t="s">
        <v>711</v>
      </c>
      <c r="D94" s="177" t="s">
        <v>232</v>
      </c>
      <c r="E94" s="178">
        <v>1</v>
      </c>
      <c r="F94" s="179"/>
      <c r="G94" s="180">
        <f t="shared" si="28"/>
        <v>0</v>
      </c>
      <c r="H94" s="161"/>
      <c r="I94" s="160">
        <f t="shared" si="29"/>
        <v>0</v>
      </c>
      <c r="J94" s="161"/>
      <c r="K94" s="160">
        <f t="shared" si="30"/>
        <v>0</v>
      </c>
      <c r="L94" s="160">
        <v>21</v>
      </c>
      <c r="M94" s="160">
        <f t="shared" si="31"/>
        <v>0</v>
      </c>
      <c r="N94" s="160">
        <v>4.0999999999999999E-4</v>
      </c>
      <c r="O94" s="160">
        <f t="shared" si="32"/>
        <v>0</v>
      </c>
      <c r="P94" s="160">
        <v>0</v>
      </c>
      <c r="Q94" s="160">
        <f t="shared" si="33"/>
        <v>0</v>
      </c>
      <c r="R94" s="160"/>
      <c r="S94" s="160" t="s">
        <v>221</v>
      </c>
      <c r="T94" s="160" t="s">
        <v>215</v>
      </c>
      <c r="U94" s="160">
        <v>0</v>
      </c>
      <c r="V94" s="160">
        <f t="shared" si="34"/>
        <v>0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248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ht="22.5" outlineLevel="1" x14ac:dyDescent="0.2">
      <c r="A95" s="175">
        <v>64</v>
      </c>
      <c r="B95" s="176" t="s">
        <v>932</v>
      </c>
      <c r="C95" s="184" t="s">
        <v>933</v>
      </c>
      <c r="D95" s="177" t="s">
        <v>277</v>
      </c>
      <c r="E95" s="178">
        <v>1</v>
      </c>
      <c r="F95" s="179"/>
      <c r="G95" s="180">
        <f t="shared" si="28"/>
        <v>0</v>
      </c>
      <c r="H95" s="161"/>
      <c r="I95" s="160">
        <f t="shared" si="29"/>
        <v>0</v>
      </c>
      <c r="J95" s="161"/>
      <c r="K95" s="160">
        <f t="shared" si="30"/>
        <v>0</v>
      </c>
      <c r="L95" s="160">
        <v>21</v>
      </c>
      <c r="M95" s="160">
        <f t="shared" si="31"/>
        <v>0</v>
      </c>
      <c r="N95" s="160">
        <v>1.6999999999999999E-3</v>
      </c>
      <c r="O95" s="160">
        <f t="shared" si="32"/>
        <v>0</v>
      </c>
      <c r="P95" s="160">
        <v>0</v>
      </c>
      <c r="Q95" s="160">
        <f t="shared" si="33"/>
        <v>0</v>
      </c>
      <c r="R95" s="160"/>
      <c r="S95" s="160" t="s">
        <v>221</v>
      </c>
      <c r="T95" s="160" t="s">
        <v>215</v>
      </c>
      <c r="U95" s="160">
        <v>0</v>
      </c>
      <c r="V95" s="160">
        <f t="shared" si="34"/>
        <v>0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248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ht="22.5" outlineLevel="1" x14ac:dyDescent="0.2">
      <c r="A96" s="175">
        <v>65</v>
      </c>
      <c r="B96" s="176" t="s">
        <v>934</v>
      </c>
      <c r="C96" s="184" t="s">
        <v>935</v>
      </c>
      <c r="D96" s="177" t="s">
        <v>277</v>
      </c>
      <c r="E96" s="178">
        <v>1</v>
      </c>
      <c r="F96" s="179"/>
      <c r="G96" s="180">
        <f t="shared" si="28"/>
        <v>0</v>
      </c>
      <c r="H96" s="161"/>
      <c r="I96" s="160">
        <f t="shared" si="29"/>
        <v>0</v>
      </c>
      <c r="J96" s="161"/>
      <c r="K96" s="160">
        <f t="shared" si="30"/>
        <v>0</v>
      </c>
      <c r="L96" s="160">
        <v>21</v>
      </c>
      <c r="M96" s="160">
        <f t="shared" si="31"/>
        <v>0</v>
      </c>
      <c r="N96" s="160">
        <v>1.14E-2</v>
      </c>
      <c r="O96" s="160">
        <f t="shared" si="32"/>
        <v>0.01</v>
      </c>
      <c r="P96" s="160">
        <v>0</v>
      </c>
      <c r="Q96" s="160">
        <f t="shared" si="33"/>
        <v>0</v>
      </c>
      <c r="R96" s="160"/>
      <c r="S96" s="160" t="s">
        <v>221</v>
      </c>
      <c r="T96" s="160" t="s">
        <v>215</v>
      </c>
      <c r="U96" s="160">
        <v>0</v>
      </c>
      <c r="V96" s="160">
        <f t="shared" si="34"/>
        <v>0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248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75">
        <v>66</v>
      </c>
      <c r="B97" s="176" t="s">
        <v>400</v>
      </c>
      <c r="C97" s="184" t="s">
        <v>401</v>
      </c>
      <c r="D97" s="177" t="s">
        <v>277</v>
      </c>
      <c r="E97" s="178">
        <v>2</v>
      </c>
      <c r="F97" s="179"/>
      <c r="G97" s="180">
        <f t="shared" si="28"/>
        <v>0</v>
      </c>
      <c r="H97" s="161"/>
      <c r="I97" s="160">
        <f t="shared" si="29"/>
        <v>0</v>
      </c>
      <c r="J97" s="161"/>
      <c r="K97" s="160">
        <f t="shared" si="30"/>
        <v>0</v>
      </c>
      <c r="L97" s="160">
        <v>21</v>
      </c>
      <c r="M97" s="160">
        <f t="shared" si="31"/>
        <v>0</v>
      </c>
      <c r="N97" s="160">
        <v>0.02</v>
      </c>
      <c r="O97" s="160">
        <f t="shared" si="32"/>
        <v>0.04</v>
      </c>
      <c r="P97" s="160">
        <v>0</v>
      </c>
      <c r="Q97" s="160">
        <f t="shared" si="33"/>
        <v>0</v>
      </c>
      <c r="R97" s="160"/>
      <c r="S97" s="160" t="s">
        <v>221</v>
      </c>
      <c r="T97" s="160" t="s">
        <v>215</v>
      </c>
      <c r="U97" s="160">
        <v>0</v>
      </c>
      <c r="V97" s="160">
        <f t="shared" si="34"/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248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ht="22.5" outlineLevel="1" x14ac:dyDescent="0.2">
      <c r="A98" s="175">
        <v>67</v>
      </c>
      <c r="B98" s="176" t="s">
        <v>716</v>
      </c>
      <c r="C98" s="184" t="s">
        <v>717</v>
      </c>
      <c r="D98" s="177" t="s">
        <v>232</v>
      </c>
      <c r="E98" s="178">
        <v>1</v>
      </c>
      <c r="F98" s="179"/>
      <c r="G98" s="180">
        <f t="shared" si="28"/>
        <v>0</v>
      </c>
      <c r="H98" s="161"/>
      <c r="I98" s="160">
        <f t="shared" si="29"/>
        <v>0</v>
      </c>
      <c r="J98" s="161"/>
      <c r="K98" s="160">
        <f t="shared" si="30"/>
        <v>0</v>
      </c>
      <c r="L98" s="160">
        <v>21</v>
      </c>
      <c r="M98" s="160">
        <f t="shared" si="31"/>
        <v>0</v>
      </c>
      <c r="N98" s="160">
        <v>4.0999999999999999E-4</v>
      </c>
      <c r="O98" s="160">
        <f t="shared" si="32"/>
        <v>0</v>
      </c>
      <c r="P98" s="160">
        <v>0</v>
      </c>
      <c r="Q98" s="160">
        <f t="shared" si="33"/>
        <v>0</v>
      </c>
      <c r="R98" s="160"/>
      <c r="S98" s="160" t="s">
        <v>221</v>
      </c>
      <c r="T98" s="160" t="s">
        <v>215</v>
      </c>
      <c r="U98" s="160">
        <v>0</v>
      </c>
      <c r="V98" s="160">
        <f t="shared" si="34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248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ht="22.5" outlineLevel="1" x14ac:dyDescent="0.2">
      <c r="A99" s="175">
        <v>68</v>
      </c>
      <c r="B99" s="176" t="s">
        <v>936</v>
      </c>
      <c r="C99" s="184" t="s">
        <v>937</v>
      </c>
      <c r="D99" s="177" t="s">
        <v>277</v>
      </c>
      <c r="E99" s="178">
        <v>1</v>
      </c>
      <c r="F99" s="179"/>
      <c r="G99" s="180">
        <f t="shared" si="28"/>
        <v>0</v>
      </c>
      <c r="H99" s="161"/>
      <c r="I99" s="160">
        <f t="shared" si="29"/>
        <v>0</v>
      </c>
      <c r="J99" s="161"/>
      <c r="K99" s="160">
        <f t="shared" si="30"/>
        <v>0</v>
      </c>
      <c r="L99" s="160">
        <v>21</v>
      </c>
      <c r="M99" s="160">
        <f t="shared" si="31"/>
        <v>0</v>
      </c>
      <c r="N99" s="160">
        <v>7.6999999999999999E-2</v>
      </c>
      <c r="O99" s="160">
        <f t="shared" si="32"/>
        <v>0.08</v>
      </c>
      <c r="P99" s="160">
        <v>0</v>
      </c>
      <c r="Q99" s="160">
        <f t="shared" si="33"/>
        <v>0</v>
      </c>
      <c r="R99" s="160"/>
      <c r="S99" s="160" t="s">
        <v>221</v>
      </c>
      <c r="T99" s="160" t="s">
        <v>233</v>
      </c>
      <c r="U99" s="160">
        <v>0</v>
      </c>
      <c r="V99" s="160">
        <f t="shared" si="34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248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69">
        <v>69</v>
      </c>
      <c r="B100" s="170" t="s">
        <v>402</v>
      </c>
      <c r="C100" s="183" t="s">
        <v>403</v>
      </c>
      <c r="D100" s="171" t="s">
        <v>255</v>
      </c>
      <c r="E100" s="172">
        <v>0.14251</v>
      </c>
      <c r="F100" s="173"/>
      <c r="G100" s="174">
        <f t="shared" si="28"/>
        <v>0</v>
      </c>
      <c r="H100" s="161"/>
      <c r="I100" s="160">
        <f t="shared" si="29"/>
        <v>0</v>
      </c>
      <c r="J100" s="161"/>
      <c r="K100" s="160">
        <f t="shared" si="30"/>
        <v>0</v>
      </c>
      <c r="L100" s="160">
        <v>21</v>
      </c>
      <c r="M100" s="160">
        <f t="shared" si="31"/>
        <v>0</v>
      </c>
      <c r="N100" s="160">
        <v>0</v>
      </c>
      <c r="O100" s="160">
        <f t="shared" si="32"/>
        <v>0</v>
      </c>
      <c r="P100" s="160">
        <v>0</v>
      </c>
      <c r="Q100" s="160">
        <f t="shared" si="33"/>
        <v>0</v>
      </c>
      <c r="R100" s="160"/>
      <c r="S100" s="160" t="s">
        <v>214</v>
      </c>
      <c r="T100" s="160" t="s">
        <v>233</v>
      </c>
      <c r="U100" s="160">
        <v>4.0430000000000001</v>
      </c>
      <c r="V100" s="160">
        <f t="shared" si="34"/>
        <v>0.57999999999999996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256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57">
        <v>70</v>
      </c>
      <c r="B101" s="158" t="s">
        <v>938</v>
      </c>
      <c r="C101" s="193" t="s">
        <v>405</v>
      </c>
      <c r="D101" s="159" t="s">
        <v>0</v>
      </c>
      <c r="E101" s="192"/>
      <c r="F101" s="161"/>
      <c r="G101" s="160">
        <f t="shared" si="28"/>
        <v>0</v>
      </c>
      <c r="H101" s="161"/>
      <c r="I101" s="160">
        <f t="shared" si="29"/>
        <v>0</v>
      </c>
      <c r="J101" s="161"/>
      <c r="K101" s="160">
        <f t="shared" si="30"/>
        <v>0</v>
      </c>
      <c r="L101" s="160">
        <v>21</v>
      </c>
      <c r="M101" s="160">
        <f t="shared" si="31"/>
        <v>0</v>
      </c>
      <c r="N101" s="160">
        <v>0</v>
      </c>
      <c r="O101" s="160">
        <f t="shared" si="32"/>
        <v>0</v>
      </c>
      <c r="P101" s="160">
        <v>0</v>
      </c>
      <c r="Q101" s="160">
        <f t="shared" si="33"/>
        <v>0</v>
      </c>
      <c r="R101" s="160"/>
      <c r="S101" s="160" t="s">
        <v>214</v>
      </c>
      <c r="T101" s="160" t="s">
        <v>233</v>
      </c>
      <c r="U101" s="160">
        <v>0</v>
      </c>
      <c r="V101" s="160">
        <f t="shared" si="34"/>
        <v>0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256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x14ac:dyDescent="0.2">
      <c r="A102" s="163" t="s">
        <v>209</v>
      </c>
      <c r="B102" s="164" t="s">
        <v>145</v>
      </c>
      <c r="C102" s="182" t="s">
        <v>146</v>
      </c>
      <c r="D102" s="165"/>
      <c r="E102" s="166"/>
      <c r="F102" s="167"/>
      <c r="G102" s="168">
        <f>SUMIF(AG103:AG117,"&lt;&gt;NOR",G103:G117)</f>
        <v>0</v>
      </c>
      <c r="H102" s="162"/>
      <c r="I102" s="162">
        <f>SUM(I103:I117)</f>
        <v>0</v>
      </c>
      <c r="J102" s="162"/>
      <c r="K102" s="162">
        <f>SUM(K103:K117)</f>
        <v>0</v>
      </c>
      <c r="L102" s="162"/>
      <c r="M102" s="162">
        <f>SUM(M103:M117)</f>
        <v>0</v>
      </c>
      <c r="N102" s="162"/>
      <c r="O102" s="162">
        <f>SUM(O103:O117)</f>
        <v>0.98</v>
      </c>
      <c r="P102" s="162"/>
      <c r="Q102" s="162">
        <f>SUM(Q103:Q117)</f>
        <v>0.03</v>
      </c>
      <c r="R102" s="162"/>
      <c r="S102" s="162"/>
      <c r="T102" s="162"/>
      <c r="U102" s="162"/>
      <c r="V102" s="162">
        <f>SUM(V103:V117)</f>
        <v>54.309999999999995</v>
      </c>
      <c r="W102" s="162"/>
      <c r="AG102" t="s">
        <v>210</v>
      </c>
    </row>
    <row r="103" spans="1:60" outlineLevel="1" x14ac:dyDescent="0.2">
      <c r="A103" s="169">
        <v>71</v>
      </c>
      <c r="B103" s="170" t="s">
        <v>939</v>
      </c>
      <c r="C103" s="183" t="s">
        <v>940</v>
      </c>
      <c r="D103" s="171" t="s">
        <v>261</v>
      </c>
      <c r="E103" s="172">
        <v>6</v>
      </c>
      <c r="F103" s="173"/>
      <c r="G103" s="174">
        <f>ROUND(E103*F103,2)</f>
        <v>0</v>
      </c>
      <c r="H103" s="161"/>
      <c r="I103" s="160">
        <f>ROUND(E103*H103,2)</f>
        <v>0</v>
      </c>
      <c r="J103" s="161"/>
      <c r="K103" s="160">
        <f>ROUND(E103*J103,2)</f>
        <v>0</v>
      </c>
      <c r="L103" s="160">
        <v>21</v>
      </c>
      <c r="M103" s="160">
        <f>G103*(1+L103/100)</f>
        <v>0</v>
      </c>
      <c r="N103" s="160">
        <v>6.8799999999999998E-3</v>
      </c>
      <c r="O103" s="160">
        <f>ROUND(E103*N103,2)</f>
        <v>0.04</v>
      </c>
      <c r="P103" s="160">
        <v>0</v>
      </c>
      <c r="Q103" s="160">
        <f>ROUND(E103*P103,2)</f>
        <v>0</v>
      </c>
      <c r="R103" s="160"/>
      <c r="S103" s="160" t="s">
        <v>214</v>
      </c>
      <c r="T103" s="160" t="s">
        <v>233</v>
      </c>
      <c r="U103" s="160">
        <v>0.39200000000000002</v>
      </c>
      <c r="V103" s="160">
        <f>ROUND(E103*U103,2)</f>
        <v>2.35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234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57"/>
      <c r="B104" s="158"/>
      <c r="C104" s="262" t="s">
        <v>335</v>
      </c>
      <c r="D104" s="263"/>
      <c r="E104" s="263"/>
      <c r="F104" s="263"/>
      <c r="G104" s="263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218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69">
        <v>72</v>
      </c>
      <c r="B105" s="170" t="s">
        <v>408</v>
      </c>
      <c r="C105" s="183" t="s">
        <v>409</v>
      </c>
      <c r="D105" s="171" t="s">
        <v>261</v>
      </c>
      <c r="E105" s="172">
        <v>12</v>
      </c>
      <c r="F105" s="173"/>
      <c r="G105" s="174">
        <f>ROUND(E105*F105,2)</f>
        <v>0</v>
      </c>
      <c r="H105" s="161"/>
      <c r="I105" s="160">
        <f>ROUND(E105*H105,2)</f>
        <v>0</v>
      </c>
      <c r="J105" s="161"/>
      <c r="K105" s="160">
        <f>ROUND(E105*J105,2)</f>
        <v>0</v>
      </c>
      <c r="L105" s="160">
        <v>21</v>
      </c>
      <c r="M105" s="160">
        <f>G105*(1+L105/100)</f>
        <v>0</v>
      </c>
      <c r="N105" s="160">
        <v>7.4200000000000004E-3</v>
      </c>
      <c r="O105" s="160">
        <f>ROUND(E105*N105,2)</f>
        <v>0.09</v>
      </c>
      <c r="P105" s="160">
        <v>0</v>
      </c>
      <c r="Q105" s="160">
        <f>ROUND(E105*P105,2)</f>
        <v>0</v>
      </c>
      <c r="R105" s="160"/>
      <c r="S105" s="160" t="s">
        <v>214</v>
      </c>
      <c r="T105" s="160" t="s">
        <v>215</v>
      </c>
      <c r="U105" s="160">
        <v>0.42099999999999999</v>
      </c>
      <c r="V105" s="160">
        <f>ROUND(E105*U105,2)</f>
        <v>5.05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234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57"/>
      <c r="B106" s="158"/>
      <c r="C106" s="262" t="s">
        <v>335</v>
      </c>
      <c r="D106" s="263"/>
      <c r="E106" s="263"/>
      <c r="F106" s="263"/>
      <c r="G106" s="263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218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69">
        <v>73</v>
      </c>
      <c r="B107" s="170" t="s">
        <v>722</v>
      </c>
      <c r="C107" s="183" t="s">
        <v>723</v>
      </c>
      <c r="D107" s="171" t="s">
        <v>261</v>
      </c>
      <c r="E107" s="172">
        <v>90</v>
      </c>
      <c r="F107" s="173"/>
      <c r="G107" s="174">
        <f>ROUND(E107*F107,2)</f>
        <v>0</v>
      </c>
      <c r="H107" s="161"/>
      <c r="I107" s="160">
        <f>ROUND(E107*H107,2)</f>
        <v>0</v>
      </c>
      <c r="J107" s="161"/>
      <c r="K107" s="160">
        <f>ROUND(E107*J107,2)</f>
        <v>0</v>
      </c>
      <c r="L107" s="160">
        <v>21</v>
      </c>
      <c r="M107" s="160">
        <f>G107*(1+L107/100)</f>
        <v>0</v>
      </c>
      <c r="N107" s="160">
        <v>8.2400000000000008E-3</v>
      </c>
      <c r="O107" s="160">
        <f>ROUND(E107*N107,2)</f>
        <v>0.74</v>
      </c>
      <c r="P107" s="160">
        <v>0</v>
      </c>
      <c r="Q107" s="160">
        <f>ROUND(E107*P107,2)</f>
        <v>0</v>
      </c>
      <c r="R107" s="160"/>
      <c r="S107" s="160" t="s">
        <v>214</v>
      </c>
      <c r="T107" s="160" t="s">
        <v>215</v>
      </c>
      <c r="U107" s="160">
        <v>0.442</v>
      </c>
      <c r="V107" s="160">
        <f>ROUND(E107*U107,2)</f>
        <v>39.78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234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57"/>
      <c r="B108" s="158"/>
      <c r="C108" s="262" t="s">
        <v>335</v>
      </c>
      <c r="D108" s="263"/>
      <c r="E108" s="263"/>
      <c r="F108" s="263"/>
      <c r="G108" s="263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218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ht="22.5" outlineLevel="1" x14ac:dyDescent="0.2">
      <c r="A109" s="175">
        <v>74</v>
      </c>
      <c r="B109" s="176" t="s">
        <v>410</v>
      </c>
      <c r="C109" s="184" t="s">
        <v>411</v>
      </c>
      <c r="D109" s="177" t="s">
        <v>261</v>
      </c>
      <c r="E109" s="178">
        <v>6</v>
      </c>
      <c r="F109" s="179"/>
      <c r="G109" s="180">
        <f>ROUND(E109*F109,2)</f>
        <v>0</v>
      </c>
      <c r="H109" s="161"/>
      <c r="I109" s="160">
        <f>ROUND(E109*H109,2)</f>
        <v>0</v>
      </c>
      <c r="J109" s="161"/>
      <c r="K109" s="160">
        <f>ROUND(E109*J109,2)</f>
        <v>0</v>
      </c>
      <c r="L109" s="160">
        <v>21</v>
      </c>
      <c r="M109" s="160">
        <f>G109*(1+L109/100)</f>
        <v>0</v>
      </c>
      <c r="N109" s="160">
        <v>5.0000000000000002E-5</v>
      </c>
      <c r="O109" s="160">
        <f>ROUND(E109*N109,2)</f>
        <v>0</v>
      </c>
      <c r="P109" s="160">
        <v>5.3200000000000001E-3</v>
      </c>
      <c r="Q109" s="160">
        <f>ROUND(E109*P109,2)</f>
        <v>0.03</v>
      </c>
      <c r="R109" s="160"/>
      <c r="S109" s="160" t="s">
        <v>214</v>
      </c>
      <c r="T109" s="160" t="s">
        <v>233</v>
      </c>
      <c r="U109" s="160">
        <v>0.10299999999999999</v>
      </c>
      <c r="V109" s="160">
        <f>ROUND(E109*U109,2)</f>
        <v>0.62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234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69">
        <v>75</v>
      </c>
      <c r="B110" s="170" t="s">
        <v>412</v>
      </c>
      <c r="C110" s="183" t="s">
        <v>413</v>
      </c>
      <c r="D110" s="171" t="s">
        <v>261</v>
      </c>
      <c r="E110" s="172">
        <v>108</v>
      </c>
      <c r="F110" s="173"/>
      <c r="G110" s="174">
        <f>ROUND(E110*F110,2)</f>
        <v>0</v>
      </c>
      <c r="H110" s="161"/>
      <c r="I110" s="160">
        <f>ROUND(E110*H110,2)</f>
        <v>0</v>
      </c>
      <c r="J110" s="161"/>
      <c r="K110" s="160">
        <f>ROUND(E110*J110,2)</f>
        <v>0</v>
      </c>
      <c r="L110" s="160">
        <v>21</v>
      </c>
      <c r="M110" s="160">
        <f>G110*(1+L110/100)</f>
        <v>0</v>
      </c>
      <c r="N110" s="160">
        <v>0</v>
      </c>
      <c r="O110" s="160">
        <f>ROUND(E110*N110,2)</f>
        <v>0</v>
      </c>
      <c r="P110" s="160">
        <v>0</v>
      </c>
      <c r="Q110" s="160">
        <f>ROUND(E110*P110,2)</f>
        <v>0</v>
      </c>
      <c r="R110" s="160"/>
      <c r="S110" s="160" t="s">
        <v>214</v>
      </c>
      <c r="T110" s="160" t="s">
        <v>215</v>
      </c>
      <c r="U110" s="160">
        <v>1.7999999999999999E-2</v>
      </c>
      <c r="V110" s="160">
        <f>ROUND(E110*U110,2)</f>
        <v>1.94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234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57"/>
      <c r="B111" s="158"/>
      <c r="C111" s="262" t="s">
        <v>329</v>
      </c>
      <c r="D111" s="263"/>
      <c r="E111" s="263"/>
      <c r="F111" s="263"/>
      <c r="G111" s="263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218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75">
        <v>76</v>
      </c>
      <c r="B112" s="176" t="s">
        <v>414</v>
      </c>
      <c r="C112" s="184" t="s">
        <v>415</v>
      </c>
      <c r="D112" s="177" t="s">
        <v>314</v>
      </c>
      <c r="E112" s="178">
        <v>1</v>
      </c>
      <c r="F112" s="179"/>
      <c r="G112" s="180">
        <f t="shared" ref="G112:G117" si="35">ROUND(E112*F112,2)</f>
        <v>0</v>
      </c>
      <c r="H112" s="161"/>
      <c r="I112" s="160">
        <f t="shared" ref="I112:I117" si="36">ROUND(E112*H112,2)</f>
        <v>0</v>
      </c>
      <c r="J112" s="161"/>
      <c r="K112" s="160">
        <f t="shared" ref="K112:K117" si="37">ROUND(E112*J112,2)</f>
        <v>0</v>
      </c>
      <c r="L112" s="160">
        <v>21</v>
      </c>
      <c r="M112" s="160">
        <f t="shared" ref="M112:M117" si="38">G112*(1+L112/100)</f>
        <v>0</v>
      </c>
      <c r="N112" s="160">
        <v>3.8999999999999999E-4</v>
      </c>
      <c r="O112" s="160">
        <f t="shared" ref="O112:O117" si="39">ROUND(E112*N112,2)</f>
        <v>0</v>
      </c>
      <c r="P112" s="160">
        <v>0</v>
      </c>
      <c r="Q112" s="160">
        <f t="shared" ref="Q112:Q117" si="40">ROUND(E112*P112,2)</f>
        <v>0</v>
      </c>
      <c r="R112" s="160"/>
      <c r="S112" s="160" t="s">
        <v>221</v>
      </c>
      <c r="T112" s="160" t="s">
        <v>215</v>
      </c>
      <c r="U112" s="160">
        <v>0.24199999999999999</v>
      </c>
      <c r="V112" s="160">
        <f t="shared" ref="V112:V117" si="41">ROUND(E112*U112,2)</f>
        <v>0.24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234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75">
        <v>77</v>
      </c>
      <c r="B113" s="176" t="s">
        <v>416</v>
      </c>
      <c r="C113" s="184" t="s">
        <v>417</v>
      </c>
      <c r="D113" s="177" t="s">
        <v>314</v>
      </c>
      <c r="E113" s="178">
        <v>1</v>
      </c>
      <c r="F113" s="179"/>
      <c r="G113" s="180">
        <f t="shared" si="35"/>
        <v>0</v>
      </c>
      <c r="H113" s="161"/>
      <c r="I113" s="160">
        <f t="shared" si="36"/>
        <v>0</v>
      </c>
      <c r="J113" s="161"/>
      <c r="K113" s="160">
        <f t="shared" si="37"/>
        <v>0</v>
      </c>
      <c r="L113" s="160">
        <v>21</v>
      </c>
      <c r="M113" s="160">
        <f t="shared" si="38"/>
        <v>0</v>
      </c>
      <c r="N113" s="160">
        <v>0.01</v>
      </c>
      <c r="O113" s="160">
        <f t="shared" si="39"/>
        <v>0.01</v>
      </c>
      <c r="P113" s="160">
        <v>0</v>
      </c>
      <c r="Q113" s="160">
        <f t="shared" si="40"/>
        <v>0</v>
      </c>
      <c r="R113" s="160"/>
      <c r="S113" s="160" t="s">
        <v>221</v>
      </c>
      <c r="T113" s="160" t="s">
        <v>215</v>
      </c>
      <c r="U113" s="160">
        <v>0</v>
      </c>
      <c r="V113" s="160">
        <f t="shared" si="41"/>
        <v>0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234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75">
        <v>78</v>
      </c>
      <c r="B114" s="176" t="s">
        <v>418</v>
      </c>
      <c r="C114" s="184" t="s">
        <v>419</v>
      </c>
      <c r="D114" s="177" t="s">
        <v>314</v>
      </c>
      <c r="E114" s="178">
        <v>1</v>
      </c>
      <c r="F114" s="179"/>
      <c r="G114" s="180">
        <f t="shared" si="35"/>
        <v>0</v>
      </c>
      <c r="H114" s="161"/>
      <c r="I114" s="160">
        <f t="shared" si="36"/>
        <v>0</v>
      </c>
      <c r="J114" s="161"/>
      <c r="K114" s="160">
        <f t="shared" si="37"/>
        <v>0</v>
      </c>
      <c r="L114" s="160">
        <v>21</v>
      </c>
      <c r="M114" s="160">
        <f t="shared" si="38"/>
        <v>0</v>
      </c>
      <c r="N114" s="160">
        <v>0</v>
      </c>
      <c r="O114" s="160">
        <f t="shared" si="39"/>
        <v>0</v>
      </c>
      <c r="P114" s="160">
        <v>0</v>
      </c>
      <c r="Q114" s="160">
        <f t="shared" si="40"/>
        <v>0</v>
      </c>
      <c r="R114" s="160"/>
      <c r="S114" s="160" t="s">
        <v>221</v>
      </c>
      <c r="T114" s="160" t="s">
        <v>215</v>
      </c>
      <c r="U114" s="160">
        <v>3.1E-2</v>
      </c>
      <c r="V114" s="160">
        <f t="shared" si="41"/>
        <v>0.03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234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ht="22.5" outlineLevel="1" x14ac:dyDescent="0.2">
      <c r="A115" s="175">
        <v>79</v>
      </c>
      <c r="B115" s="176" t="s">
        <v>420</v>
      </c>
      <c r="C115" s="184" t="s">
        <v>421</v>
      </c>
      <c r="D115" s="177" t="s">
        <v>314</v>
      </c>
      <c r="E115" s="178">
        <v>1</v>
      </c>
      <c r="F115" s="179"/>
      <c r="G115" s="180">
        <f t="shared" si="35"/>
        <v>0</v>
      </c>
      <c r="H115" s="161"/>
      <c r="I115" s="160">
        <f t="shared" si="36"/>
        <v>0</v>
      </c>
      <c r="J115" s="161"/>
      <c r="K115" s="160">
        <f t="shared" si="37"/>
        <v>0</v>
      </c>
      <c r="L115" s="160">
        <v>21</v>
      </c>
      <c r="M115" s="160">
        <f t="shared" si="38"/>
        <v>0</v>
      </c>
      <c r="N115" s="160">
        <v>0.1</v>
      </c>
      <c r="O115" s="160">
        <f t="shared" si="39"/>
        <v>0.1</v>
      </c>
      <c r="P115" s="160">
        <v>0</v>
      </c>
      <c r="Q115" s="160">
        <f t="shared" si="40"/>
        <v>0</v>
      </c>
      <c r="R115" s="160"/>
      <c r="S115" s="160" t="s">
        <v>221</v>
      </c>
      <c r="T115" s="160" t="s">
        <v>215</v>
      </c>
      <c r="U115" s="160">
        <v>0</v>
      </c>
      <c r="V115" s="160">
        <f t="shared" si="41"/>
        <v>0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248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75">
        <v>80</v>
      </c>
      <c r="B116" s="176" t="s">
        <v>422</v>
      </c>
      <c r="C116" s="184" t="s">
        <v>423</v>
      </c>
      <c r="D116" s="177" t="s">
        <v>255</v>
      </c>
      <c r="E116" s="178">
        <v>0.98260999999999998</v>
      </c>
      <c r="F116" s="179"/>
      <c r="G116" s="180">
        <f t="shared" si="35"/>
        <v>0</v>
      </c>
      <c r="H116" s="161"/>
      <c r="I116" s="160">
        <f t="shared" si="36"/>
        <v>0</v>
      </c>
      <c r="J116" s="161"/>
      <c r="K116" s="160">
        <f t="shared" si="37"/>
        <v>0</v>
      </c>
      <c r="L116" s="160">
        <v>21</v>
      </c>
      <c r="M116" s="160">
        <f t="shared" si="38"/>
        <v>0</v>
      </c>
      <c r="N116" s="160">
        <v>0</v>
      </c>
      <c r="O116" s="160">
        <f t="shared" si="39"/>
        <v>0</v>
      </c>
      <c r="P116" s="160">
        <v>0</v>
      </c>
      <c r="Q116" s="160">
        <f t="shared" si="40"/>
        <v>0</v>
      </c>
      <c r="R116" s="160"/>
      <c r="S116" s="160" t="s">
        <v>214</v>
      </c>
      <c r="T116" s="160" t="s">
        <v>233</v>
      </c>
      <c r="U116" s="160">
        <v>3.5630000000000002</v>
      </c>
      <c r="V116" s="160">
        <f t="shared" si="41"/>
        <v>3.5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256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75">
        <v>81</v>
      </c>
      <c r="B117" s="176" t="s">
        <v>424</v>
      </c>
      <c r="C117" s="184" t="s">
        <v>425</v>
      </c>
      <c r="D117" s="177" t="s">
        <v>255</v>
      </c>
      <c r="E117" s="178">
        <v>0.98260999999999998</v>
      </c>
      <c r="F117" s="179"/>
      <c r="G117" s="180">
        <f t="shared" si="35"/>
        <v>0</v>
      </c>
      <c r="H117" s="161"/>
      <c r="I117" s="160">
        <f t="shared" si="36"/>
        <v>0</v>
      </c>
      <c r="J117" s="161"/>
      <c r="K117" s="160">
        <f t="shared" si="37"/>
        <v>0</v>
      </c>
      <c r="L117" s="160">
        <v>21</v>
      </c>
      <c r="M117" s="160">
        <f t="shared" si="38"/>
        <v>0</v>
      </c>
      <c r="N117" s="160">
        <v>0</v>
      </c>
      <c r="O117" s="160">
        <f t="shared" si="39"/>
        <v>0</v>
      </c>
      <c r="P117" s="160">
        <v>0</v>
      </c>
      <c r="Q117" s="160">
        <f t="shared" si="40"/>
        <v>0</v>
      </c>
      <c r="R117" s="160"/>
      <c r="S117" s="160" t="s">
        <v>214</v>
      </c>
      <c r="T117" s="160" t="s">
        <v>233</v>
      </c>
      <c r="U117" s="160">
        <v>0.81599999999999995</v>
      </c>
      <c r="V117" s="160">
        <f t="shared" si="41"/>
        <v>0.8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256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x14ac:dyDescent="0.2">
      <c r="A118" s="163" t="s">
        <v>209</v>
      </c>
      <c r="B118" s="164" t="s">
        <v>147</v>
      </c>
      <c r="C118" s="182" t="s">
        <v>148</v>
      </c>
      <c r="D118" s="165"/>
      <c r="E118" s="166"/>
      <c r="F118" s="167"/>
      <c r="G118" s="168">
        <f>SUMIF(AG119:AG131,"&lt;&gt;NOR",G119:G131)</f>
        <v>0</v>
      </c>
      <c r="H118" s="162"/>
      <c r="I118" s="162">
        <f>SUM(I119:I131)</f>
        <v>0</v>
      </c>
      <c r="J118" s="162"/>
      <c r="K118" s="162">
        <f>SUM(K119:K131)</f>
        <v>0</v>
      </c>
      <c r="L118" s="162"/>
      <c r="M118" s="162">
        <f>SUM(M119:M131)</f>
        <v>0</v>
      </c>
      <c r="N118" s="162"/>
      <c r="O118" s="162">
        <f>SUM(O119:O131)</f>
        <v>0</v>
      </c>
      <c r="P118" s="162"/>
      <c r="Q118" s="162">
        <f>SUM(Q119:Q131)</f>
        <v>0.03</v>
      </c>
      <c r="R118" s="162"/>
      <c r="S118" s="162"/>
      <c r="T118" s="162"/>
      <c r="U118" s="162"/>
      <c r="V118" s="162">
        <f>SUM(V119:V131)</f>
        <v>3.66</v>
      </c>
      <c r="W118" s="162"/>
      <c r="AG118" t="s">
        <v>210</v>
      </c>
    </row>
    <row r="119" spans="1:60" outlineLevel="1" x14ac:dyDescent="0.2">
      <c r="A119" s="175">
        <v>82</v>
      </c>
      <c r="B119" s="176" t="s">
        <v>734</v>
      </c>
      <c r="C119" s="184" t="s">
        <v>735</v>
      </c>
      <c r="D119" s="177" t="s">
        <v>232</v>
      </c>
      <c r="E119" s="178">
        <v>2</v>
      </c>
      <c r="F119" s="179"/>
      <c r="G119" s="180">
        <f t="shared" ref="G119:G131" si="42">ROUND(E119*F119,2)</f>
        <v>0</v>
      </c>
      <c r="H119" s="161"/>
      <c r="I119" s="160">
        <f t="shared" ref="I119:I131" si="43">ROUND(E119*H119,2)</f>
        <v>0</v>
      </c>
      <c r="J119" s="161"/>
      <c r="K119" s="160">
        <f t="shared" ref="K119:K131" si="44">ROUND(E119*J119,2)</f>
        <v>0</v>
      </c>
      <c r="L119" s="160">
        <v>21</v>
      </c>
      <c r="M119" s="160">
        <f t="shared" ref="M119:M131" si="45">G119*(1+L119/100)</f>
        <v>0</v>
      </c>
      <c r="N119" s="160">
        <v>2.0000000000000002E-5</v>
      </c>
      <c r="O119" s="160">
        <f t="shared" ref="O119:O131" si="46">ROUND(E119*N119,2)</f>
        <v>0</v>
      </c>
      <c r="P119" s="160">
        <v>1.4E-2</v>
      </c>
      <c r="Q119" s="160">
        <f t="shared" ref="Q119:Q131" si="47">ROUND(E119*P119,2)</f>
        <v>0.03</v>
      </c>
      <c r="R119" s="160"/>
      <c r="S119" s="160" t="s">
        <v>214</v>
      </c>
      <c r="T119" s="160" t="s">
        <v>233</v>
      </c>
      <c r="U119" s="160">
        <v>0.52</v>
      </c>
      <c r="V119" s="160">
        <f t="shared" ref="V119:V131" si="48">ROUND(E119*U119,2)</f>
        <v>1.04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234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83</v>
      </c>
      <c r="B120" s="176" t="s">
        <v>426</v>
      </c>
      <c r="C120" s="184" t="s">
        <v>427</v>
      </c>
      <c r="D120" s="177" t="s">
        <v>232</v>
      </c>
      <c r="E120" s="178">
        <v>2</v>
      </c>
      <c r="F120" s="179"/>
      <c r="G120" s="180">
        <f t="shared" si="42"/>
        <v>0</v>
      </c>
      <c r="H120" s="161"/>
      <c r="I120" s="160">
        <f t="shared" si="43"/>
        <v>0</v>
      </c>
      <c r="J120" s="161"/>
      <c r="K120" s="160">
        <f t="shared" si="44"/>
        <v>0</v>
      </c>
      <c r="L120" s="160">
        <v>21</v>
      </c>
      <c r="M120" s="160">
        <f t="shared" si="45"/>
        <v>0</v>
      </c>
      <c r="N120" s="160">
        <v>0</v>
      </c>
      <c r="O120" s="160">
        <f t="shared" si="46"/>
        <v>0</v>
      </c>
      <c r="P120" s="160">
        <v>0</v>
      </c>
      <c r="Q120" s="160">
        <f t="shared" si="47"/>
        <v>0</v>
      </c>
      <c r="R120" s="160"/>
      <c r="S120" s="160" t="s">
        <v>214</v>
      </c>
      <c r="T120" s="160" t="s">
        <v>233</v>
      </c>
      <c r="U120" s="160">
        <v>5.0999999999999997E-2</v>
      </c>
      <c r="V120" s="160">
        <f t="shared" si="48"/>
        <v>0.1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234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75">
        <v>84</v>
      </c>
      <c r="B121" s="176" t="s">
        <v>428</v>
      </c>
      <c r="C121" s="184" t="s">
        <v>429</v>
      </c>
      <c r="D121" s="177" t="s">
        <v>232</v>
      </c>
      <c r="E121" s="178">
        <v>6</v>
      </c>
      <c r="F121" s="179"/>
      <c r="G121" s="180">
        <f t="shared" si="42"/>
        <v>0</v>
      </c>
      <c r="H121" s="161"/>
      <c r="I121" s="160">
        <f t="shared" si="43"/>
        <v>0</v>
      </c>
      <c r="J121" s="161"/>
      <c r="K121" s="160">
        <f t="shared" si="44"/>
        <v>0</v>
      </c>
      <c r="L121" s="160">
        <v>21</v>
      </c>
      <c r="M121" s="160">
        <f t="shared" si="45"/>
        <v>0</v>
      </c>
      <c r="N121" s="160">
        <v>0</v>
      </c>
      <c r="O121" s="160">
        <f t="shared" si="46"/>
        <v>0</v>
      </c>
      <c r="P121" s="160">
        <v>0</v>
      </c>
      <c r="Q121" s="160">
        <f t="shared" si="47"/>
        <v>0</v>
      </c>
      <c r="R121" s="160"/>
      <c r="S121" s="160" t="s">
        <v>214</v>
      </c>
      <c r="T121" s="160" t="s">
        <v>233</v>
      </c>
      <c r="U121" s="160">
        <v>5.0999999999999997E-2</v>
      </c>
      <c r="V121" s="160">
        <f t="shared" si="48"/>
        <v>0.31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234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75">
        <v>85</v>
      </c>
      <c r="B122" s="176" t="s">
        <v>432</v>
      </c>
      <c r="C122" s="184" t="s">
        <v>433</v>
      </c>
      <c r="D122" s="177" t="s">
        <v>232</v>
      </c>
      <c r="E122" s="178">
        <v>3</v>
      </c>
      <c r="F122" s="179"/>
      <c r="G122" s="180">
        <f t="shared" si="42"/>
        <v>0</v>
      </c>
      <c r="H122" s="161"/>
      <c r="I122" s="160">
        <f t="shared" si="43"/>
        <v>0</v>
      </c>
      <c r="J122" s="161"/>
      <c r="K122" s="160">
        <f t="shared" si="44"/>
        <v>0</v>
      </c>
      <c r="L122" s="160">
        <v>21</v>
      </c>
      <c r="M122" s="160">
        <f t="shared" si="45"/>
        <v>0</v>
      </c>
      <c r="N122" s="160">
        <v>0</v>
      </c>
      <c r="O122" s="160">
        <f t="shared" si="46"/>
        <v>0</v>
      </c>
      <c r="P122" s="160">
        <v>0</v>
      </c>
      <c r="Q122" s="160">
        <f t="shared" si="47"/>
        <v>0</v>
      </c>
      <c r="R122" s="160"/>
      <c r="S122" s="160" t="s">
        <v>214</v>
      </c>
      <c r="T122" s="160" t="s">
        <v>233</v>
      </c>
      <c r="U122" s="160">
        <v>0.22700000000000001</v>
      </c>
      <c r="V122" s="160">
        <f t="shared" si="48"/>
        <v>0.68</v>
      </c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234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75">
        <v>86</v>
      </c>
      <c r="B123" s="176" t="s">
        <v>738</v>
      </c>
      <c r="C123" s="184" t="s">
        <v>739</v>
      </c>
      <c r="D123" s="177" t="s">
        <v>232</v>
      </c>
      <c r="E123" s="178">
        <v>4</v>
      </c>
      <c r="F123" s="179"/>
      <c r="G123" s="180">
        <f t="shared" si="42"/>
        <v>0</v>
      </c>
      <c r="H123" s="161"/>
      <c r="I123" s="160">
        <f t="shared" si="43"/>
        <v>0</v>
      </c>
      <c r="J123" s="161"/>
      <c r="K123" s="160">
        <f t="shared" si="44"/>
        <v>0</v>
      </c>
      <c r="L123" s="160">
        <v>21</v>
      </c>
      <c r="M123" s="160">
        <f t="shared" si="45"/>
        <v>0</v>
      </c>
      <c r="N123" s="160">
        <v>0</v>
      </c>
      <c r="O123" s="160">
        <f t="shared" si="46"/>
        <v>0</v>
      </c>
      <c r="P123" s="160">
        <v>0</v>
      </c>
      <c r="Q123" s="160">
        <f t="shared" si="47"/>
        <v>0</v>
      </c>
      <c r="R123" s="160"/>
      <c r="S123" s="160" t="s">
        <v>214</v>
      </c>
      <c r="T123" s="160" t="s">
        <v>233</v>
      </c>
      <c r="U123" s="160">
        <v>0.26800000000000002</v>
      </c>
      <c r="V123" s="160">
        <f t="shared" si="48"/>
        <v>1.07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234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ht="22.5" outlineLevel="1" x14ac:dyDescent="0.2">
      <c r="A124" s="175">
        <v>87</v>
      </c>
      <c r="B124" s="176" t="s">
        <v>436</v>
      </c>
      <c r="C124" s="184" t="s">
        <v>941</v>
      </c>
      <c r="D124" s="177" t="s">
        <v>232</v>
      </c>
      <c r="E124" s="178">
        <v>1</v>
      </c>
      <c r="F124" s="179"/>
      <c r="G124" s="180">
        <f t="shared" si="42"/>
        <v>0</v>
      </c>
      <c r="H124" s="161"/>
      <c r="I124" s="160">
        <f t="shared" si="43"/>
        <v>0</v>
      </c>
      <c r="J124" s="161"/>
      <c r="K124" s="160">
        <f t="shared" si="44"/>
        <v>0</v>
      </c>
      <c r="L124" s="160">
        <v>21</v>
      </c>
      <c r="M124" s="160">
        <f t="shared" si="45"/>
        <v>0</v>
      </c>
      <c r="N124" s="160">
        <v>2.5699999999999998E-3</v>
      </c>
      <c r="O124" s="160">
        <f t="shared" si="46"/>
        <v>0</v>
      </c>
      <c r="P124" s="160">
        <v>0</v>
      </c>
      <c r="Q124" s="160">
        <f t="shared" si="47"/>
        <v>0</v>
      </c>
      <c r="R124" s="160"/>
      <c r="S124" s="160" t="s">
        <v>221</v>
      </c>
      <c r="T124" s="160" t="s">
        <v>233</v>
      </c>
      <c r="U124" s="160">
        <v>0.433</v>
      </c>
      <c r="V124" s="160">
        <f t="shared" si="48"/>
        <v>0.43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234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ht="22.5" outlineLevel="1" x14ac:dyDescent="0.2">
      <c r="A125" s="175">
        <v>88</v>
      </c>
      <c r="B125" s="176" t="s">
        <v>438</v>
      </c>
      <c r="C125" s="184" t="s">
        <v>439</v>
      </c>
      <c r="D125" s="177" t="s">
        <v>232</v>
      </c>
      <c r="E125" s="178">
        <v>2</v>
      </c>
      <c r="F125" s="179"/>
      <c r="G125" s="180">
        <f t="shared" si="42"/>
        <v>0</v>
      </c>
      <c r="H125" s="161"/>
      <c r="I125" s="160">
        <f t="shared" si="43"/>
        <v>0</v>
      </c>
      <c r="J125" s="161"/>
      <c r="K125" s="160">
        <f t="shared" si="44"/>
        <v>0</v>
      </c>
      <c r="L125" s="160">
        <v>21</v>
      </c>
      <c r="M125" s="160">
        <f t="shared" si="45"/>
        <v>0</v>
      </c>
      <c r="N125" s="160">
        <v>6.9999999999999994E-5</v>
      </c>
      <c r="O125" s="160">
        <f t="shared" si="46"/>
        <v>0</v>
      </c>
      <c r="P125" s="160">
        <v>0</v>
      </c>
      <c r="Q125" s="160">
        <f t="shared" si="47"/>
        <v>0</v>
      </c>
      <c r="R125" s="160"/>
      <c r="S125" s="160" t="s">
        <v>221</v>
      </c>
      <c r="T125" s="160" t="s">
        <v>298</v>
      </c>
      <c r="U125" s="160">
        <v>0</v>
      </c>
      <c r="V125" s="160">
        <f t="shared" si="48"/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248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75">
        <v>89</v>
      </c>
      <c r="B126" s="176" t="s">
        <v>440</v>
      </c>
      <c r="C126" s="184" t="s">
        <v>441</v>
      </c>
      <c r="D126" s="177" t="s">
        <v>232</v>
      </c>
      <c r="E126" s="178">
        <v>2</v>
      </c>
      <c r="F126" s="179"/>
      <c r="G126" s="180">
        <f t="shared" si="42"/>
        <v>0</v>
      </c>
      <c r="H126" s="161"/>
      <c r="I126" s="160">
        <f t="shared" si="43"/>
        <v>0</v>
      </c>
      <c r="J126" s="161"/>
      <c r="K126" s="160">
        <f t="shared" si="44"/>
        <v>0</v>
      </c>
      <c r="L126" s="160">
        <v>21</v>
      </c>
      <c r="M126" s="160">
        <f t="shared" si="45"/>
        <v>0</v>
      </c>
      <c r="N126" s="160">
        <v>4.8000000000000001E-4</v>
      </c>
      <c r="O126" s="160">
        <f t="shared" si="46"/>
        <v>0</v>
      </c>
      <c r="P126" s="160">
        <v>0</v>
      </c>
      <c r="Q126" s="160">
        <f t="shared" si="47"/>
        <v>0</v>
      </c>
      <c r="R126" s="160"/>
      <c r="S126" s="160" t="s">
        <v>221</v>
      </c>
      <c r="T126" s="160" t="s">
        <v>298</v>
      </c>
      <c r="U126" s="160">
        <v>0</v>
      </c>
      <c r="V126" s="160">
        <f t="shared" si="48"/>
        <v>0</v>
      </c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248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75">
        <v>90</v>
      </c>
      <c r="B127" s="176" t="s">
        <v>749</v>
      </c>
      <c r="C127" s="184" t="s">
        <v>750</v>
      </c>
      <c r="D127" s="177" t="s">
        <v>232</v>
      </c>
      <c r="E127" s="178">
        <v>3</v>
      </c>
      <c r="F127" s="179"/>
      <c r="G127" s="180">
        <f t="shared" si="42"/>
        <v>0</v>
      </c>
      <c r="H127" s="161"/>
      <c r="I127" s="160">
        <f t="shared" si="43"/>
        <v>0</v>
      </c>
      <c r="J127" s="161"/>
      <c r="K127" s="160">
        <f t="shared" si="44"/>
        <v>0</v>
      </c>
      <c r="L127" s="160">
        <v>21</v>
      </c>
      <c r="M127" s="160">
        <f t="shared" si="45"/>
        <v>0</v>
      </c>
      <c r="N127" s="160">
        <v>6.8000000000000005E-4</v>
      </c>
      <c r="O127" s="160">
        <f t="shared" si="46"/>
        <v>0</v>
      </c>
      <c r="P127" s="160">
        <v>0</v>
      </c>
      <c r="Q127" s="160">
        <f t="shared" si="47"/>
        <v>0</v>
      </c>
      <c r="R127" s="160"/>
      <c r="S127" s="160" t="s">
        <v>221</v>
      </c>
      <c r="T127" s="160" t="s">
        <v>298</v>
      </c>
      <c r="U127" s="160">
        <v>0</v>
      </c>
      <c r="V127" s="160">
        <f t="shared" si="48"/>
        <v>0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248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75">
        <v>91</v>
      </c>
      <c r="B128" s="176" t="s">
        <v>346</v>
      </c>
      <c r="C128" s="184" t="s">
        <v>347</v>
      </c>
      <c r="D128" s="177" t="s">
        <v>232</v>
      </c>
      <c r="E128" s="178">
        <v>6</v>
      </c>
      <c r="F128" s="179"/>
      <c r="G128" s="180">
        <f t="shared" si="42"/>
        <v>0</v>
      </c>
      <c r="H128" s="161"/>
      <c r="I128" s="160">
        <f t="shared" si="43"/>
        <v>0</v>
      </c>
      <c r="J128" s="161"/>
      <c r="K128" s="160">
        <f t="shared" si="44"/>
        <v>0</v>
      </c>
      <c r="L128" s="160">
        <v>21</v>
      </c>
      <c r="M128" s="160">
        <f t="shared" si="45"/>
        <v>0</v>
      </c>
      <c r="N128" s="160">
        <v>1.9000000000000001E-4</v>
      </c>
      <c r="O128" s="160">
        <f t="shared" si="46"/>
        <v>0</v>
      </c>
      <c r="P128" s="160">
        <v>0</v>
      </c>
      <c r="Q128" s="160">
        <f t="shared" si="47"/>
        <v>0</v>
      </c>
      <c r="R128" s="160"/>
      <c r="S128" s="160" t="s">
        <v>221</v>
      </c>
      <c r="T128" s="160" t="s">
        <v>298</v>
      </c>
      <c r="U128" s="160">
        <v>0</v>
      </c>
      <c r="V128" s="160">
        <f t="shared" si="48"/>
        <v>0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248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75">
        <v>92</v>
      </c>
      <c r="B129" s="176" t="s">
        <v>942</v>
      </c>
      <c r="C129" s="184" t="s">
        <v>943</v>
      </c>
      <c r="D129" s="177" t="s">
        <v>232</v>
      </c>
      <c r="E129" s="178">
        <v>1</v>
      </c>
      <c r="F129" s="179"/>
      <c r="G129" s="180">
        <f t="shared" si="42"/>
        <v>0</v>
      </c>
      <c r="H129" s="161"/>
      <c r="I129" s="160">
        <f t="shared" si="43"/>
        <v>0</v>
      </c>
      <c r="J129" s="161"/>
      <c r="K129" s="160">
        <f t="shared" si="44"/>
        <v>0</v>
      </c>
      <c r="L129" s="160">
        <v>21</v>
      </c>
      <c r="M129" s="160">
        <f t="shared" si="45"/>
        <v>0</v>
      </c>
      <c r="N129" s="160">
        <v>5.5999999999999995E-4</v>
      </c>
      <c r="O129" s="160">
        <f t="shared" si="46"/>
        <v>0</v>
      </c>
      <c r="P129" s="160">
        <v>0</v>
      </c>
      <c r="Q129" s="160">
        <f t="shared" si="47"/>
        <v>0</v>
      </c>
      <c r="R129" s="160"/>
      <c r="S129" s="160" t="s">
        <v>221</v>
      </c>
      <c r="T129" s="160" t="s">
        <v>298</v>
      </c>
      <c r="U129" s="160">
        <v>0</v>
      </c>
      <c r="V129" s="160">
        <f t="shared" si="48"/>
        <v>0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248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75">
        <v>93</v>
      </c>
      <c r="B130" s="176" t="s">
        <v>444</v>
      </c>
      <c r="C130" s="184" t="s">
        <v>445</v>
      </c>
      <c r="D130" s="177" t="s">
        <v>255</v>
      </c>
      <c r="E130" s="178">
        <v>7.45E-3</v>
      </c>
      <c r="F130" s="179"/>
      <c r="G130" s="180">
        <f t="shared" si="42"/>
        <v>0</v>
      </c>
      <c r="H130" s="161"/>
      <c r="I130" s="160">
        <f t="shared" si="43"/>
        <v>0</v>
      </c>
      <c r="J130" s="161"/>
      <c r="K130" s="160">
        <f t="shared" si="44"/>
        <v>0</v>
      </c>
      <c r="L130" s="160">
        <v>21</v>
      </c>
      <c r="M130" s="160">
        <f t="shared" si="45"/>
        <v>0</v>
      </c>
      <c r="N130" s="160">
        <v>0</v>
      </c>
      <c r="O130" s="160">
        <f t="shared" si="46"/>
        <v>0</v>
      </c>
      <c r="P130" s="160">
        <v>0</v>
      </c>
      <c r="Q130" s="160">
        <f t="shared" si="47"/>
        <v>0</v>
      </c>
      <c r="R130" s="160"/>
      <c r="S130" s="160" t="s">
        <v>214</v>
      </c>
      <c r="T130" s="160" t="s">
        <v>233</v>
      </c>
      <c r="U130" s="160">
        <v>2.5750000000000002</v>
      </c>
      <c r="V130" s="160">
        <f t="shared" si="48"/>
        <v>0.02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256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75">
        <v>94</v>
      </c>
      <c r="B131" s="176" t="s">
        <v>446</v>
      </c>
      <c r="C131" s="184" t="s">
        <v>447</v>
      </c>
      <c r="D131" s="177" t="s">
        <v>255</v>
      </c>
      <c r="E131" s="178">
        <v>7.45E-3</v>
      </c>
      <c r="F131" s="179"/>
      <c r="G131" s="180">
        <f t="shared" si="42"/>
        <v>0</v>
      </c>
      <c r="H131" s="161"/>
      <c r="I131" s="160">
        <f t="shared" si="43"/>
        <v>0</v>
      </c>
      <c r="J131" s="161"/>
      <c r="K131" s="160">
        <f t="shared" si="44"/>
        <v>0</v>
      </c>
      <c r="L131" s="160">
        <v>21</v>
      </c>
      <c r="M131" s="160">
        <f t="shared" si="45"/>
        <v>0</v>
      </c>
      <c r="N131" s="160">
        <v>0</v>
      </c>
      <c r="O131" s="160">
        <f t="shared" si="46"/>
        <v>0</v>
      </c>
      <c r="P131" s="160">
        <v>0</v>
      </c>
      <c r="Q131" s="160">
        <f t="shared" si="47"/>
        <v>0</v>
      </c>
      <c r="R131" s="160"/>
      <c r="S131" s="160" t="s">
        <v>214</v>
      </c>
      <c r="T131" s="160" t="s">
        <v>233</v>
      </c>
      <c r="U131" s="160">
        <v>1.355</v>
      </c>
      <c r="V131" s="160">
        <f t="shared" si="48"/>
        <v>0.01</v>
      </c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256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x14ac:dyDescent="0.2">
      <c r="A132" s="163" t="s">
        <v>209</v>
      </c>
      <c r="B132" s="164" t="s">
        <v>149</v>
      </c>
      <c r="C132" s="182" t="s">
        <v>150</v>
      </c>
      <c r="D132" s="165"/>
      <c r="E132" s="166"/>
      <c r="F132" s="167"/>
      <c r="G132" s="168">
        <f>SUMIF(AG133:AG134,"&lt;&gt;NOR",G133:G134)</f>
        <v>0</v>
      </c>
      <c r="H132" s="162"/>
      <c r="I132" s="162">
        <f>SUM(I133:I134)</f>
        <v>0</v>
      </c>
      <c r="J132" s="162"/>
      <c r="K132" s="162">
        <f>SUM(K133:K134)</f>
        <v>0</v>
      </c>
      <c r="L132" s="162"/>
      <c r="M132" s="162">
        <f>SUM(M133:M134)</f>
        <v>0</v>
      </c>
      <c r="N132" s="162"/>
      <c r="O132" s="162">
        <f>SUM(O133:O134)</f>
        <v>0</v>
      </c>
      <c r="P132" s="162"/>
      <c r="Q132" s="162">
        <f>SUM(Q133:Q134)</f>
        <v>0.05</v>
      </c>
      <c r="R132" s="162"/>
      <c r="S132" s="162"/>
      <c r="T132" s="162"/>
      <c r="U132" s="162"/>
      <c r="V132" s="162">
        <f>SUM(V133:V134)</f>
        <v>0.32</v>
      </c>
      <c r="W132" s="162"/>
      <c r="AG132" t="s">
        <v>210</v>
      </c>
    </row>
    <row r="133" spans="1:60" ht="22.5" outlineLevel="1" x14ac:dyDescent="0.2">
      <c r="A133" s="175">
        <v>95</v>
      </c>
      <c r="B133" s="176" t="s">
        <v>944</v>
      </c>
      <c r="C133" s="184" t="s">
        <v>945</v>
      </c>
      <c r="D133" s="177" t="s">
        <v>241</v>
      </c>
      <c r="E133" s="178">
        <v>2.25</v>
      </c>
      <c r="F133" s="179"/>
      <c r="G133" s="180">
        <f>ROUND(E133*F133,2)</f>
        <v>0</v>
      </c>
      <c r="H133" s="161"/>
      <c r="I133" s="160">
        <f>ROUND(E133*H133,2)</f>
        <v>0</v>
      </c>
      <c r="J133" s="161"/>
      <c r="K133" s="160">
        <f>ROUND(E133*J133,2)</f>
        <v>0</v>
      </c>
      <c r="L133" s="160">
        <v>21</v>
      </c>
      <c r="M133" s="160">
        <f>G133*(1+L133/100)</f>
        <v>0</v>
      </c>
      <c r="N133" s="160">
        <v>0</v>
      </c>
      <c r="O133" s="160">
        <f>ROUND(E133*N133,2)</f>
        <v>0</v>
      </c>
      <c r="P133" s="160">
        <v>2.3800000000000002E-2</v>
      </c>
      <c r="Q133" s="160">
        <f>ROUND(E133*P133,2)</f>
        <v>0.05</v>
      </c>
      <c r="R133" s="160"/>
      <c r="S133" s="160" t="s">
        <v>214</v>
      </c>
      <c r="T133" s="160" t="s">
        <v>215</v>
      </c>
      <c r="U133" s="160">
        <v>8.2000000000000003E-2</v>
      </c>
      <c r="V133" s="160">
        <f>ROUND(E133*U133,2)</f>
        <v>0.18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234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ht="22.5" outlineLevel="1" x14ac:dyDescent="0.2">
      <c r="A134" s="175">
        <v>96</v>
      </c>
      <c r="B134" s="176" t="s">
        <v>946</v>
      </c>
      <c r="C134" s="184" t="s">
        <v>947</v>
      </c>
      <c r="D134" s="177" t="s">
        <v>241</v>
      </c>
      <c r="E134" s="178">
        <v>2.25</v>
      </c>
      <c r="F134" s="179"/>
      <c r="G134" s="180">
        <f>ROUND(E134*F134,2)</f>
        <v>0</v>
      </c>
      <c r="H134" s="161"/>
      <c r="I134" s="160">
        <f>ROUND(E134*H134,2)</f>
        <v>0</v>
      </c>
      <c r="J134" s="161"/>
      <c r="K134" s="160">
        <f>ROUND(E134*J134,2)</f>
        <v>0</v>
      </c>
      <c r="L134" s="160">
        <v>21</v>
      </c>
      <c r="M134" s="160">
        <f>G134*(1+L134/100)</f>
        <v>0</v>
      </c>
      <c r="N134" s="160">
        <v>0</v>
      </c>
      <c r="O134" s="160">
        <f>ROUND(E134*N134,2)</f>
        <v>0</v>
      </c>
      <c r="P134" s="160">
        <v>0</v>
      </c>
      <c r="Q134" s="160">
        <f>ROUND(E134*P134,2)</f>
        <v>0</v>
      </c>
      <c r="R134" s="160"/>
      <c r="S134" s="160" t="s">
        <v>214</v>
      </c>
      <c r="T134" s="160" t="s">
        <v>233</v>
      </c>
      <c r="U134" s="160">
        <v>6.2E-2</v>
      </c>
      <c r="V134" s="160">
        <f>ROUND(E134*U134,2)</f>
        <v>0.14000000000000001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234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x14ac:dyDescent="0.2">
      <c r="A135" s="163" t="s">
        <v>209</v>
      </c>
      <c r="B135" s="164" t="s">
        <v>153</v>
      </c>
      <c r="C135" s="182" t="s">
        <v>154</v>
      </c>
      <c r="D135" s="165"/>
      <c r="E135" s="166"/>
      <c r="F135" s="167"/>
      <c r="G135" s="168">
        <f>SUMIF(AG136:AG137,"&lt;&gt;NOR",G136:G137)</f>
        <v>0</v>
      </c>
      <c r="H135" s="162"/>
      <c r="I135" s="162">
        <f>SUM(I136:I137)</f>
        <v>0</v>
      </c>
      <c r="J135" s="162"/>
      <c r="K135" s="162">
        <f>SUM(K136:K137)</f>
        <v>0</v>
      </c>
      <c r="L135" s="162"/>
      <c r="M135" s="162">
        <f>SUM(M136:M137)</f>
        <v>0</v>
      </c>
      <c r="N135" s="162"/>
      <c r="O135" s="162">
        <f>SUM(O136:O137)</f>
        <v>0</v>
      </c>
      <c r="P135" s="162"/>
      <c r="Q135" s="162">
        <f>SUM(Q136:Q137)</f>
        <v>0</v>
      </c>
      <c r="R135" s="162"/>
      <c r="S135" s="162"/>
      <c r="T135" s="162"/>
      <c r="U135" s="162"/>
      <c r="V135" s="162">
        <f>SUM(V136:V137)</f>
        <v>24.330000000000002</v>
      </c>
      <c r="W135" s="162"/>
      <c r="AG135" t="s">
        <v>210</v>
      </c>
    </row>
    <row r="136" spans="1:60" outlineLevel="1" x14ac:dyDescent="0.2">
      <c r="A136" s="175">
        <v>97</v>
      </c>
      <c r="B136" s="176" t="s">
        <v>448</v>
      </c>
      <c r="C136" s="184" t="s">
        <v>449</v>
      </c>
      <c r="D136" s="177" t="s">
        <v>450</v>
      </c>
      <c r="E136" s="178">
        <v>80</v>
      </c>
      <c r="F136" s="179"/>
      <c r="G136" s="180">
        <f>ROUND(E136*F136,2)</f>
        <v>0</v>
      </c>
      <c r="H136" s="161"/>
      <c r="I136" s="160">
        <f>ROUND(E136*H136,2)</f>
        <v>0</v>
      </c>
      <c r="J136" s="161"/>
      <c r="K136" s="160">
        <f>ROUND(E136*J136,2)</f>
        <v>0</v>
      </c>
      <c r="L136" s="160">
        <v>21</v>
      </c>
      <c r="M136" s="160">
        <f>G136*(1+L136/100)</f>
        <v>0</v>
      </c>
      <c r="N136" s="160">
        <v>6.0000000000000002E-5</v>
      </c>
      <c r="O136" s="160">
        <f>ROUND(E136*N136,2)</f>
        <v>0</v>
      </c>
      <c r="P136" s="160">
        <v>0</v>
      </c>
      <c r="Q136" s="160">
        <f>ROUND(E136*P136,2)</f>
        <v>0</v>
      </c>
      <c r="R136" s="160"/>
      <c r="S136" s="160" t="s">
        <v>214</v>
      </c>
      <c r="T136" s="160" t="s">
        <v>233</v>
      </c>
      <c r="U136" s="160">
        <v>0.30399999999999999</v>
      </c>
      <c r="V136" s="160">
        <f>ROUND(E136*U136,2)</f>
        <v>24.32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234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75">
        <v>98</v>
      </c>
      <c r="B137" s="176" t="s">
        <v>451</v>
      </c>
      <c r="C137" s="184" t="s">
        <v>452</v>
      </c>
      <c r="D137" s="177" t="s">
        <v>255</v>
      </c>
      <c r="E137" s="178">
        <v>4.7999999999999996E-3</v>
      </c>
      <c r="F137" s="179"/>
      <c r="G137" s="180">
        <f>ROUND(E137*F137,2)</f>
        <v>0</v>
      </c>
      <c r="H137" s="161"/>
      <c r="I137" s="160">
        <f>ROUND(E137*H137,2)</f>
        <v>0</v>
      </c>
      <c r="J137" s="161"/>
      <c r="K137" s="160">
        <f>ROUND(E137*J137,2)</f>
        <v>0</v>
      </c>
      <c r="L137" s="160">
        <v>21</v>
      </c>
      <c r="M137" s="160">
        <f>G137*(1+L137/100)</f>
        <v>0</v>
      </c>
      <c r="N137" s="160">
        <v>0</v>
      </c>
      <c r="O137" s="160">
        <f>ROUND(E137*N137,2)</f>
        <v>0</v>
      </c>
      <c r="P137" s="160">
        <v>0</v>
      </c>
      <c r="Q137" s="160">
        <f>ROUND(E137*P137,2)</f>
        <v>0</v>
      </c>
      <c r="R137" s="160"/>
      <c r="S137" s="160" t="s">
        <v>214</v>
      </c>
      <c r="T137" s="160" t="s">
        <v>233</v>
      </c>
      <c r="U137" s="160">
        <v>3.0059999999999998</v>
      </c>
      <c r="V137" s="160">
        <f>ROUND(E137*U137,2)</f>
        <v>0.01</v>
      </c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256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x14ac:dyDescent="0.2">
      <c r="A138" s="163" t="s">
        <v>209</v>
      </c>
      <c r="B138" s="164" t="s">
        <v>155</v>
      </c>
      <c r="C138" s="182" t="s">
        <v>156</v>
      </c>
      <c r="D138" s="165"/>
      <c r="E138" s="166"/>
      <c r="F138" s="167"/>
      <c r="G138" s="168">
        <f>SUMIF(AG139:AG141,"&lt;&gt;NOR",G139:G141)</f>
        <v>0</v>
      </c>
      <c r="H138" s="162"/>
      <c r="I138" s="162">
        <f>SUM(I139:I141)</f>
        <v>0</v>
      </c>
      <c r="J138" s="162"/>
      <c r="K138" s="162">
        <f>SUM(K139:K141)</f>
        <v>0</v>
      </c>
      <c r="L138" s="162"/>
      <c r="M138" s="162">
        <f>SUM(M139:M141)</f>
        <v>0</v>
      </c>
      <c r="N138" s="162"/>
      <c r="O138" s="162">
        <f>SUM(O139:O141)</f>
        <v>0.01</v>
      </c>
      <c r="P138" s="162"/>
      <c r="Q138" s="162">
        <f>SUM(Q139:Q141)</f>
        <v>0</v>
      </c>
      <c r="R138" s="162"/>
      <c r="S138" s="162"/>
      <c r="T138" s="162"/>
      <c r="U138" s="162"/>
      <c r="V138" s="162">
        <f>SUM(V139:V141)</f>
        <v>14.78</v>
      </c>
      <c r="W138" s="162"/>
      <c r="AG138" t="s">
        <v>210</v>
      </c>
    </row>
    <row r="139" spans="1:60" outlineLevel="1" x14ac:dyDescent="0.2">
      <c r="A139" s="169">
        <v>99</v>
      </c>
      <c r="B139" s="170" t="s">
        <v>453</v>
      </c>
      <c r="C139" s="183" t="s">
        <v>454</v>
      </c>
      <c r="D139" s="171" t="s">
        <v>241</v>
      </c>
      <c r="E139" s="172">
        <v>5</v>
      </c>
      <c r="F139" s="173"/>
      <c r="G139" s="174">
        <f>ROUND(E139*F139,2)</f>
        <v>0</v>
      </c>
      <c r="H139" s="161"/>
      <c r="I139" s="160">
        <f>ROUND(E139*H139,2)</f>
        <v>0</v>
      </c>
      <c r="J139" s="161"/>
      <c r="K139" s="160">
        <f>ROUND(E139*J139,2)</f>
        <v>0</v>
      </c>
      <c r="L139" s="160">
        <v>21</v>
      </c>
      <c r="M139" s="160">
        <f>G139*(1+L139/100)</f>
        <v>0</v>
      </c>
      <c r="N139" s="160">
        <v>3.1E-4</v>
      </c>
      <c r="O139" s="160">
        <f>ROUND(E139*N139,2)</f>
        <v>0</v>
      </c>
      <c r="P139" s="160">
        <v>0</v>
      </c>
      <c r="Q139" s="160">
        <f>ROUND(E139*P139,2)</f>
        <v>0</v>
      </c>
      <c r="R139" s="160"/>
      <c r="S139" s="160" t="s">
        <v>214</v>
      </c>
      <c r="T139" s="160" t="s">
        <v>233</v>
      </c>
      <c r="U139" s="160">
        <v>0.40300000000000002</v>
      </c>
      <c r="V139" s="160">
        <f>ROUND(E139*U139,2)</f>
        <v>2.02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234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57"/>
      <c r="B140" s="158"/>
      <c r="C140" s="262" t="s">
        <v>455</v>
      </c>
      <c r="D140" s="263"/>
      <c r="E140" s="263"/>
      <c r="F140" s="263"/>
      <c r="G140" s="263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218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75">
        <v>100</v>
      </c>
      <c r="B141" s="176" t="s">
        <v>456</v>
      </c>
      <c r="C141" s="184" t="s">
        <v>457</v>
      </c>
      <c r="D141" s="177" t="s">
        <v>261</v>
      </c>
      <c r="E141" s="178">
        <v>110</v>
      </c>
      <c r="F141" s="179"/>
      <c r="G141" s="180">
        <f>ROUND(E141*F141,2)</f>
        <v>0</v>
      </c>
      <c r="H141" s="161"/>
      <c r="I141" s="160">
        <f>ROUND(E141*H141,2)</f>
        <v>0</v>
      </c>
      <c r="J141" s="161"/>
      <c r="K141" s="160">
        <f>ROUND(E141*J141,2)</f>
        <v>0</v>
      </c>
      <c r="L141" s="160">
        <v>21</v>
      </c>
      <c r="M141" s="160">
        <f>G141*(1+L141/100)</f>
        <v>0</v>
      </c>
      <c r="N141" s="160">
        <v>9.0000000000000006E-5</v>
      </c>
      <c r="O141" s="160">
        <f>ROUND(E141*N141,2)</f>
        <v>0.01</v>
      </c>
      <c r="P141" s="160">
        <v>0</v>
      </c>
      <c r="Q141" s="160">
        <f>ROUND(E141*P141,2)</f>
        <v>0</v>
      </c>
      <c r="R141" s="160"/>
      <c r="S141" s="160" t="s">
        <v>214</v>
      </c>
      <c r="T141" s="160" t="s">
        <v>233</v>
      </c>
      <c r="U141" s="160">
        <v>0.11600000000000001</v>
      </c>
      <c r="V141" s="160">
        <f>ROUND(E141*U141,2)</f>
        <v>12.76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234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x14ac:dyDescent="0.2">
      <c r="A142" s="163" t="s">
        <v>209</v>
      </c>
      <c r="B142" s="164" t="s">
        <v>157</v>
      </c>
      <c r="C142" s="182" t="s">
        <v>158</v>
      </c>
      <c r="D142" s="165"/>
      <c r="E142" s="166"/>
      <c r="F142" s="167"/>
      <c r="G142" s="168">
        <f>SUMIF(AG143:AG143,"&lt;&gt;NOR",G143:G143)</f>
        <v>0</v>
      </c>
      <c r="H142" s="162"/>
      <c r="I142" s="162">
        <f>SUM(I143:I143)</f>
        <v>0</v>
      </c>
      <c r="J142" s="162"/>
      <c r="K142" s="162">
        <f>SUM(K143:K143)</f>
        <v>0</v>
      </c>
      <c r="L142" s="162"/>
      <c r="M142" s="162">
        <f>SUM(M143:M143)</f>
        <v>0</v>
      </c>
      <c r="N142" s="162"/>
      <c r="O142" s="162">
        <f>SUM(O143:O143)</f>
        <v>0.01</v>
      </c>
      <c r="P142" s="162"/>
      <c r="Q142" s="162">
        <f>SUM(Q143:Q143)</f>
        <v>0</v>
      </c>
      <c r="R142" s="162"/>
      <c r="S142" s="162"/>
      <c r="T142" s="162"/>
      <c r="U142" s="162"/>
      <c r="V142" s="162">
        <f>SUM(V143:V143)</f>
        <v>2.5499999999999998</v>
      </c>
      <c r="W142" s="162"/>
      <c r="AG142" t="s">
        <v>210</v>
      </c>
    </row>
    <row r="143" spans="1:60" ht="22.5" outlineLevel="1" x14ac:dyDescent="0.2">
      <c r="A143" s="175">
        <v>101</v>
      </c>
      <c r="B143" s="176" t="s">
        <v>458</v>
      </c>
      <c r="C143" s="184" t="s">
        <v>459</v>
      </c>
      <c r="D143" s="177" t="s">
        <v>241</v>
      </c>
      <c r="E143" s="178">
        <v>25</v>
      </c>
      <c r="F143" s="179"/>
      <c r="G143" s="180">
        <f>ROUND(E143*F143,2)</f>
        <v>0</v>
      </c>
      <c r="H143" s="161"/>
      <c r="I143" s="160">
        <f>ROUND(E143*H143,2)</f>
        <v>0</v>
      </c>
      <c r="J143" s="161"/>
      <c r="K143" s="160">
        <f>ROUND(E143*J143,2)</f>
        <v>0</v>
      </c>
      <c r="L143" s="160">
        <v>21</v>
      </c>
      <c r="M143" s="160">
        <f>G143*(1+L143/100)</f>
        <v>0</v>
      </c>
      <c r="N143" s="160">
        <v>4.6000000000000001E-4</v>
      </c>
      <c r="O143" s="160">
        <f>ROUND(E143*N143,2)</f>
        <v>0.01</v>
      </c>
      <c r="P143" s="160">
        <v>0</v>
      </c>
      <c r="Q143" s="160">
        <f>ROUND(E143*P143,2)</f>
        <v>0</v>
      </c>
      <c r="R143" s="160"/>
      <c r="S143" s="160" t="s">
        <v>221</v>
      </c>
      <c r="T143" s="160" t="s">
        <v>215</v>
      </c>
      <c r="U143" s="160">
        <v>0.10191</v>
      </c>
      <c r="V143" s="160">
        <f>ROUND(E143*U143,2)</f>
        <v>2.5499999999999998</v>
      </c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234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x14ac:dyDescent="0.2">
      <c r="A144" s="163" t="s">
        <v>209</v>
      </c>
      <c r="B144" s="164" t="s">
        <v>173</v>
      </c>
      <c r="C144" s="182" t="s">
        <v>174</v>
      </c>
      <c r="D144" s="165"/>
      <c r="E144" s="166"/>
      <c r="F144" s="167"/>
      <c r="G144" s="168">
        <f>SUMIF(AG145:AG149,"&lt;&gt;NOR",G145:G149)</f>
        <v>0</v>
      </c>
      <c r="H144" s="162"/>
      <c r="I144" s="162">
        <f>SUM(I145:I149)</f>
        <v>0</v>
      </c>
      <c r="J144" s="162"/>
      <c r="K144" s="162">
        <f>SUM(K145:K149)</f>
        <v>0</v>
      </c>
      <c r="L144" s="162"/>
      <c r="M144" s="162">
        <f>SUM(M145:M149)</f>
        <v>0</v>
      </c>
      <c r="N144" s="162"/>
      <c r="O144" s="162">
        <f>SUM(O145:O149)</f>
        <v>0</v>
      </c>
      <c r="P144" s="162"/>
      <c r="Q144" s="162">
        <f>SUM(Q145:Q149)</f>
        <v>0</v>
      </c>
      <c r="R144" s="162"/>
      <c r="S144" s="162"/>
      <c r="T144" s="162"/>
      <c r="U144" s="162"/>
      <c r="V144" s="162">
        <f>SUM(V145:V149)</f>
        <v>12</v>
      </c>
      <c r="W144" s="162"/>
      <c r="AG144" t="s">
        <v>210</v>
      </c>
    </row>
    <row r="145" spans="1:60" outlineLevel="1" x14ac:dyDescent="0.2">
      <c r="A145" s="169">
        <v>102</v>
      </c>
      <c r="B145" s="170" t="s">
        <v>460</v>
      </c>
      <c r="C145" s="183" t="s">
        <v>461</v>
      </c>
      <c r="D145" s="171" t="s">
        <v>213</v>
      </c>
      <c r="E145" s="172">
        <v>1</v>
      </c>
      <c r="F145" s="173"/>
      <c r="G145" s="174">
        <f>ROUND(E145*F145,2)</f>
        <v>0</v>
      </c>
      <c r="H145" s="161"/>
      <c r="I145" s="160">
        <f>ROUND(E145*H145,2)</f>
        <v>0</v>
      </c>
      <c r="J145" s="161"/>
      <c r="K145" s="160">
        <f>ROUND(E145*J145,2)</f>
        <v>0</v>
      </c>
      <c r="L145" s="160">
        <v>21</v>
      </c>
      <c r="M145" s="160">
        <f>G145*(1+L145/100)</f>
        <v>0</v>
      </c>
      <c r="N145" s="160">
        <v>0</v>
      </c>
      <c r="O145" s="160">
        <f>ROUND(E145*N145,2)</f>
        <v>0</v>
      </c>
      <c r="P145" s="160">
        <v>0</v>
      </c>
      <c r="Q145" s="160">
        <f>ROUND(E145*P145,2)</f>
        <v>0</v>
      </c>
      <c r="R145" s="160"/>
      <c r="S145" s="160" t="s">
        <v>221</v>
      </c>
      <c r="T145" s="160" t="s">
        <v>215</v>
      </c>
      <c r="U145" s="160">
        <v>0</v>
      </c>
      <c r="V145" s="160">
        <f>ROUND(E145*U145,2)</f>
        <v>0</v>
      </c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234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57"/>
      <c r="B146" s="158"/>
      <c r="C146" s="262" t="s">
        <v>462</v>
      </c>
      <c r="D146" s="263"/>
      <c r="E146" s="263"/>
      <c r="F146" s="263"/>
      <c r="G146" s="263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218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69">
        <v>103</v>
      </c>
      <c r="B147" s="170" t="s">
        <v>463</v>
      </c>
      <c r="C147" s="183" t="s">
        <v>464</v>
      </c>
      <c r="D147" s="171" t="s">
        <v>213</v>
      </c>
      <c r="E147" s="172">
        <v>1</v>
      </c>
      <c r="F147" s="173"/>
      <c r="G147" s="174">
        <f>ROUND(E147*F147,2)</f>
        <v>0</v>
      </c>
      <c r="H147" s="161"/>
      <c r="I147" s="160">
        <f>ROUND(E147*H147,2)</f>
        <v>0</v>
      </c>
      <c r="J147" s="161"/>
      <c r="K147" s="160">
        <f>ROUND(E147*J147,2)</f>
        <v>0</v>
      </c>
      <c r="L147" s="160">
        <v>21</v>
      </c>
      <c r="M147" s="160">
        <f>G147*(1+L147/100)</f>
        <v>0</v>
      </c>
      <c r="N147" s="160">
        <v>0</v>
      </c>
      <c r="O147" s="160">
        <f>ROUND(E147*N147,2)</f>
        <v>0</v>
      </c>
      <c r="P147" s="160">
        <v>0</v>
      </c>
      <c r="Q147" s="160">
        <f>ROUND(E147*P147,2)</f>
        <v>0</v>
      </c>
      <c r="R147" s="160"/>
      <c r="S147" s="160" t="s">
        <v>221</v>
      </c>
      <c r="T147" s="160" t="s">
        <v>215</v>
      </c>
      <c r="U147" s="160">
        <v>0</v>
      </c>
      <c r="V147" s="160">
        <f>ROUND(E147*U147,2)</f>
        <v>0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234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57"/>
      <c r="B148" s="158"/>
      <c r="C148" s="262" t="s">
        <v>462</v>
      </c>
      <c r="D148" s="263"/>
      <c r="E148" s="263"/>
      <c r="F148" s="263"/>
      <c r="G148" s="263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218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75">
        <v>104</v>
      </c>
      <c r="B149" s="176" t="s">
        <v>262</v>
      </c>
      <c r="C149" s="184" t="s">
        <v>263</v>
      </c>
      <c r="D149" s="177" t="s">
        <v>264</v>
      </c>
      <c r="E149" s="178">
        <v>12</v>
      </c>
      <c r="F149" s="179"/>
      <c r="G149" s="180">
        <f>ROUND(E149*F149,2)</f>
        <v>0</v>
      </c>
      <c r="H149" s="161"/>
      <c r="I149" s="160">
        <f>ROUND(E149*H149,2)</f>
        <v>0</v>
      </c>
      <c r="J149" s="161"/>
      <c r="K149" s="160">
        <f>ROUND(E149*J149,2)</f>
        <v>0</v>
      </c>
      <c r="L149" s="160">
        <v>21</v>
      </c>
      <c r="M149" s="160">
        <f>G149*(1+L149/100)</f>
        <v>0</v>
      </c>
      <c r="N149" s="160">
        <v>0</v>
      </c>
      <c r="O149" s="160">
        <f>ROUND(E149*N149,2)</f>
        <v>0</v>
      </c>
      <c r="P149" s="160">
        <v>0</v>
      </c>
      <c r="Q149" s="160">
        <f>ROUND(E149*P149,2)</f>
        <v>0</v>
      </c>
      <c r="R149" s="160" t="s">
        <v>265</v>
      </c>
      <c r="S149" s="160" t="s">
        <v>214</v>
      </c>
      <c r="T149" s="160" t="s">
        <v>215</v>
      </c>
      <c r="U149" s="160">
        <v>1</v>
      </c>
      <c r="V149" s="160">
        <f>ROUND(E149*U149,2)</f>
        <v>12</v>
      </c>
      <c r="W149" s="16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266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x14ac:dyDescent="0.2">
      <c r="A150" s="163" t="s">
        <v>209</v>
      </c>
      <c r="B150" s="164" t="s">
        <v>177</v>
      </c>
      <c r="C150" s="182" t="s">
        <v>178</v>
      </c>
      <c r="D150" s="165"/>
      <c r="E150" s="166"/>
      <c r="F150" s="167"/>
      <c r="G150" s="168">
        <f>SUMIF(AG151:AG154,"&lt;&gt;NOR",G151:G154)</f>
        <v>0</v>
      </c>
      <c r="H150" s="162"/>
      <c r="I150" s="162">
        <f>SUM(I151:I154)</f>
        <v>0</v>
      </c>
      <c r="J150" s="162"/>
      <c r="K150" s="162">
        <f>SUM(K151:K154)</f>
        <v>0</v>
      </c>
      <c r="L150" s="162"/>
      <c r="M150" s="162">
        <f>SUM(M151:M154)</f>
        <v>0</v>
      </c>
      <c r="N150" s="162"/>
      <c r="O150" s="162">
        <f>SUM(O151:O154)</f>
        <v>0</v>
      </c>
      <c r="P150" s="162"/>
      <c r="Q150" s="162">
        <f>SUM(Q151:Q154)</f>
        <v>0</v>
      </c>
      <c r="R150" s="162"/>
      <c r="S150" s="162"/>
      <c r="T150" s="162"/>
      <c r="U150" s="162"/>
      <c r="V150" s="162">
        <f>SUM(V151:V154)</f>
        <v>11.08</v>
      </c>
      <c r="W150" s="162"/>
      <c r="AG150" t="s">
        <v>210</v>
      </c>
    </row>
    <row r="151" spans="1:60" outlineLevel="1" x14ac:dyDescent="0.2">
      <c r="A151" s="175">
        <v>105</v>
      </c>
      <c r="B151" s="176" t="s">
        <v>267</v>
      </c>
      <c r="C151" s="184" t="s">
        <v>268</v>
      </c>
      <c r="D151" s="177" t="s">
        <v>255</v>
      </c>
      <c r="E151" s="178">
        <v>18.811800000000002</v>
      </c>
      <c r="F151" s="179"/>
      <c r="G151" s="180">
        <f>ROUND(E151*F151,2)</f>
        <v>0</v>
      </c>
      <c r="H151" s="161"/>
      <c r="I151" s="160">
        <f>ROUND(E151*H151,2)</f>
        <v>0</v>
      </c>
      <c r="J151" s="161"/>
      <c r="K151" s="160">
        <f>ROUND(E151*J151,2)</f>
        <v>0</v>
      </c>
      <c r="L151" s="160">
        <v>21</v>
      </c>
      <c r="M151" s="160">
        <f>G151*(1+L151/100)</f>
        <v>0</v>
      </c>
      <c r="N151" s="160">
        <v>0</v>
      </c>
      <c r="O151" s="160">
        <f>ROUND(E151*N151,2)</f>
        <v>0</v>
      </c>
      <c r="P151" s="160">
        <v>0</v>
      </c>
      <c r="Q151" s="160">
        <f>ROUND(E151*P151,2)</f>
        <v>0</v>
      </c>
      <c r="R151" s="160"/>
      <c r="S151" s="160" t="s">
        <v>214</v>
      </c>
      <c r="T151" s="160" t="s">
        <v>215</v>
      </c>
      <c r="U151" s="160">
        <v>9.9000000000000005E-2</v>
      </c>
      <c r="V151" s="160">
        <f>ROUND(E151*U151,2)</f>
        <v>1.86</v>
      </c>
      <c r="W151" s="16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269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">
      <c r="A152" s="169">
        <v>106</v>
      </c>
      <c r="B152" s="170" t="s">
        <v>270</v>
      </c>
      <c r="C152" s="183" t="s">
        <v>271</v>
      </c>
      <c r="D152" s="171" t="s">
        <v>255</v>
      </c>
      <c r="E152" s="172">
        <v>18.811800000000002</v>
      </c>
      <c r="F152" s="173"/>
      <c r="G152" s="174">
        <f>ROUND(E152*F152,2)</f>
        <v>0</v>
      </c>
      <c r="H152" s="161"/>
      <c r="I152" s="160">
        <f>ROUND(E152*H152,2)</f>
        <v>0</v>
      </c>
      <c r="J152" s="161"/>
      <c r="K152" s="160">
        <f>ROUND(E152*J152,2)</f>
        <v>0</v>
      </c>
      <c r="L152" s="160">
        <v>21</v>
      </c>
      <c r="M152" s="160">
        <f>G152*(1+L152/100)</f>
        <v>0</v>
      </c>
      <c r="N152" s="160">
        <v>0</v>
      </c>
      <c r="O152" s="160">
        <f>ROUND(E152*N152,2)</f>
        <v>0</v>
      </c>
      <c r="P152" s="160">
        <v>0</v>
      </c>
      <c r="Q152" s="160">
        <f>ROUND(E152*P152,2)</f>
        <v>0</v>
      </c>
      <c r="R152" s="160"/>
      <c r="S152" s="160" t="s">
        <v>214</v>
      </c>
      <c r="T152" s="160" t="s">
        <v>233</v>
      </c>
      <c r="U152" s="160">
        <v>0.49</v>
      </c>
      <c r="V152" s="160">
        <f>ROUND(E152*U152,2)</f>
        <v>9.2200000000000006</v>
      </c>
      <c r="W152" s="16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269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57"/>
      <c r="B153" s="158"/>
      <c r="C153" s="262" t="s">
        <v>272</v>
      </c>
      <c r="D153" s="263"/>
      <c r="E153" s="263"/>
      <c r="F153" s="263"/>
      <c r="G153" s="263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218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75">
        <v>107</v>
      </c>
      <c r="B154" s="176" t="s">
        <v>273</v>
      </c>
      <c r="C154" s="184" t="s">
        <v>274</v>
      </c>
      <c r="D154" s="177" t="s">
        <v>255</v>
      </c>
      <c r="E154" s="178">
        <v>376.23599999999999</v>
      </c>
      <c r="F154" s="179"/>
      <c r="G154" s="180">
        <f>ROUND(E154*F154,2)</f>
        <v>0</v>
      </c>
      <c r="H154" s="161"/>
      <c r="I154" s="160">
        <f>ROUND(E154*H154,2)</f>
        <v>0</v>
      </c>
      <c r="J154" s="161"/>
      <c r="K154" s="160">
        <f>ROUND(E154*J154,2)</f>
        <v>0</v>
      </c>
      <c r="L154" s="160">
        <v>21</v>
      </c>
      <c r="M154" s="160">
        <f>G154*(1+L154/100)</f>
        <v>0</v>
      </c>
      <c r="N154" s="160">
        <v>0</v>
      </c>
      <c r="O154" s="160">
        <f>ROUND(E154*N154,2)</f>
        <v>0</v>
      </c>
      <c r="P154" s="160">
        <v>0</v>
      </c>
      <c r="Q154" s="160">
        <f>ROUND(E154*P154,2)</f>
        <v>0</v>
      </c>
      <c r="R154" s="160"/>
      <c r="S154" s="160" t="s">
        <v>214</v>
      </c>
      <c r="T154" s="160" t="s">
        <v>233</v>
      </c>
      <c r="U154" s="160">
        <v>0</v>
      </c>
      <c r="V154" s="160">
        <f>ROUND(E154*U154,2)</f>
        <v>0</v>
      </c>
      <c r="W154" s="16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269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x14ac:dyDescent="0.2">
      <c r="A155" s="163" t="s">
        <v>209</v>
      </c>
      <c r="B155" s="164" t="s">
        <v>183</v>
      </c>
      <c r="C155" s="182" t="s">
        <v>30</v>
      </c>
      <c r="D155" s="165"/>
      <c r="E155" s="166"/>
      <c r="F155" s="167"/>
      <c r="G155" s="168">
        <f>SUMIF(AG156:AG156,"&lt;&gt;NOR",G156:G156)</f>
        <v>0</v>
      </c>
      <c r="H155" s="162"/>
      <c r="I155" s="162">
        <f>SUM(I156:I156)</f>
        <v>0</v>
      </c>
      <c r="J155" s="162"/>
      <c r="K155" s="162">
        <f>SUM(K156:K156)</f>
        <v>0</v>
      </c>
      <c r="L155" s="162"/>
      <c r="M155" s="162">
        <f>SUM(M156:M156)</f>
        <v>0</v>
      </c>
      <c r="N155" s="162"/>
      <c r="O155" s="162">
        <f>SUM(O156:O156)</f>
        <v>0</v>
      </c>
      <c r="P155" s="162"/>
      <c r="Q155" s="162">
        <f>SUM(Q156:Q156)</f>
        <v>0</v>
      </c>
      <c r="R155" s="162"/>
      <c r="S155" s="162"/>
      <c r="T155" s="162"/>
      <c r="U155" s="162"/>
      <c r="V155" s="162">
        <f>SUM(V156:V156)</f>
        <v>0</v>
      </c>
      <c r="W155" s="162"/>
      <c r="AG155" t="s">
        <v>210</v>
      </c>
    </row>
    <row r="156" spans="1:60" outlineLevel="1" x14ac:dyDescent="0.2">
      <c r="A156" s="169">
        <v>108</v>
      </c>
      <c r="B156" s="170" t="s">
        <v>465</v>
      </c>
      <c r="C156" s="183" t="s">
        <v>466</v>
      </c>
      <c r="D156" s="171" t="s">
        <v>314</v>
      </c>
      <c r="E156" s="172">
        <v>1</v>
      </c>
      <c r="F156" s="173"/>
      <c r="G156" s="174">
        <f>ROUND(E156*F156,2)</f>
        <v>0</v>
      </c>
      <c r="H156" s="161"/>
      <c r="I156" s="160">
        <f>ROUND(E156*H156,2)</f>
        <v>0</v>
      </c>
      <c r="J156" s="161"/>
      <c r="K156" s="160">
        <f>ROUND(E156*J156,2)</f>
        <v>0</v>
      </c>
      <c r="L156" s="160">
        <v>21</v>
      </c>
      <c r="M156" s="160">
        <f>G156*(1+L156/100)</f>
        <v>0</v>
      </c>
      <c r="N156" s="160">
        <v>0</v>
      </c>
      <c r="O156" s="160">
        <f>ROUND(E156*N156,2)</f>
        <v>0</v>
      </c>
      <c r="P156" s="160">
        <v>0</v>
      </c>
      <c r="Q156" s="160">
        <f>ROUND(E156*P156,2)</f>
        <v>0</v>
      </c>
      <c r="R156" s="160"/>
      <c r="S156" s="160" t="s">
        <v>221</v>
      </c>
      <c r="T156" s="160" t="s">
        <v>215</v>
      </c>
      <c r="U156" s="160">
        <v>0</v>
      </c>
      <c r="V156" s="160">
        <f>ROUND(E156*U156,2)</f>
        <v>0</v>
      </c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234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x14ac:dyDescent="0.2">
      <c r="A157" s="5"/>
      <c r="B157" s="6"/>
      <c r="C157" s="185"/>
      <c r="D157" s="8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AE157">
        <v>15</v>
      </c>
      <c r="AF157">
        <v>21</v>
      </c>
    </row>
    <row r="158" spans="1:60" x14ac:dyDescent="0.2">
      <c r="A158" s="153"/>
      <c r="B158" s="154" t="s">
        <v>31</v>
      </c>
      <c r="C158" s="186"/>
      <c r="D158" s="155"/>
      <c r="E158" s="156"/>
      <c r="F158" s="156"/>
      <c r="G158" s="181">
        <f>G8+G10+G16+G18+G21+G24+G32+G39+G71+G73+G90+G102+G118+G132+G135+G138+G142+G144+G150+G155</f>
        <v>0</v>
      </c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AE158">
        <f>SUMIF(L7:L156,AE157,G7:G156)</f>
        <v>0</v>
      </c>
      <c r="AF158">
        <f>SUMIF(L7:L156,AF157,G7:G156)</f>
        <v>0</v>
      </c>
      <c r="AG158" t="s">
        <v>226</v>
      </c>
    </row>
    <row r="159" spans="1:60" x14ac:dyDescent="0.2">
      <c r="A159" s="5"/>
      <c r="B159" s="6"/>
      <c r="C159" s="185"/>
      <c r="D159" s="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60" x14ac:dyDescent="0.2">
      <c r="A160" s="5"/>
      <c r="B160" s="6"/>
      <c r="C160" s="185"/>
      <c r="D160" s="8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33" x14ac:dyDescent="0.2">
      <c r="A161" s="248" t="s">
        <v>227</v>
      </c>
      <c r="B161" s="248"/>
      <c r="C161" s="249"/>
      <c r="D161" s="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33" x14ac:dyDescent="0.2">
      <c r="A162" s="250"/>
      <c r="B162" s="251"/>
      <c r="C162" s="252"/>
      <c r="D162" s="251"/>
      <c r="E162" s="251"/>
      <c r="F162" s="251"/>
      <c r="G162" s="253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AG162" t="s">
        <v>228</v>
      </c>
    </row>
    <row r="163" spans="1:33" x14ac:dyDescent="0.2">
      <c r="A163" s="254"/>
      <c r="B163" s="255"/>
      <c r="C163" s="256"/>
      <c r="D163" s="255"/>
      <c r="E163" s="255"/>
      <c r="F163" s="255"/>
      <c r="G163" s="257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33" x14ac:dyDescent="0.2">
      <c r="A164" s="254"/>
      <c r="B164" s="255"/>
      <c r="C164" s="256"/>
      <c r="D164" s="255"/>
      <c r="E164" s="255"/>
      <c r="F164" s="255"/>
      <c r="G164" s="257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33" x14ac:dyDescent="0.2">
      <c r="A165" s="254"/>
      <c r="B165" s="255"/>
      <c r="C165" s="256"/>
      <c r="D165" s="255"/>
      <c r="E165" s="255"/>
      <c r="F165" s="255"/>
      <c r="G165" s="257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33" x14ac:dyDescent="0.2">
      <c r="A166" s="258"/>
      <c r="B166" s="259"/>
      <c r="C166" s="260"/>
      <c r="D166" s="259"/>
      <c r="E166" s="259"/>
      <c r="F166" s="259"/>
      <c r="G166" s="26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33" x14ac:dyDescent="0.2">
      <c r="A167" s="5"/>
      <c r="B167" s="6"/>
      <c r="C167" s="185"/>
      <c r="D167" s="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33" x14ac:dyDescent="0.2">
      <c r="C168" s="187"/>
      <c r="D168" s="141"/>
      <c r="AG168" t="s">
        <v>229</v>
      </c>
    </row>
    <row r="169" spans="1:33" x14ac:dyDescent="0.2">
      <c r="D169" s="141"/>
    </row>
    <row r="170" spans="1:33" x14ac:dyDescent="0.2">
      <c r="D170" s="141"/>
    </row>
    <row r="171" spans="1:33" x14ac:dyDescent="0.2">
      <c r="D171" s="141"/>
    </row>
    <row r="172" spans="1:33" x14ac:dyDescent="0.2">
      <c r="D172" s="141"/>
    </row>
    <row r="173" spans="1:33" x14ac:dyDescent="0.2">
      <c r="D173" s="141"/>
    </row>
    <row r="174" spans="1:33" x14ac:dyDescent="0.2">
      <c r="D174" s="141"/>
    </row>
    <row r="175" spans="1:33" x14ac:dyDescent="0.2">
      <c r="D175" s="141"/>
    </row>
    <row r="176" spans="1:33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7">
    <mergeCell ref="A162:G166"/>
    <mergeCell ref="C12:G12"/>
    <mergeCell ref="C15:G15"/>
    <mergeCell ref="C20:G20"/>
    <mergeCell ref="C34:G34"/>
    <mergeCell ref="A1:G1"/>
    <mergeCell ref="C2:G2"/>
    <mergeCell ref="C3:G3"/>
    <mergeCell ref="C4:G4"/>
    <mergeCell ref="A161:C161"/>
    <mergeCell ref="C108:G108"/>
    <mergeCell ref="C46:G46"/>
    <mergeCell ref="C48:G48"/>
    <mergeCell ref="C51:G51"/>
    <mergeCell ref="C52:G52"/>
    <mergeCell ref="C54:G54"/>
    <mergeCell ref="C55:G55"/>
    <mergeCell ref="C57:G57"/>
    <mergeCell ref="C59:G59"/>
    <mergeCell ref="C61:G61"/>
    <mergeCell ref="C104:G104"/>
    <mergeCell ref="C106:G106"/>
    <mergeCell ref="C111:G111"/>
    <mergeCell ref="C140:G140"/>
    <mergeCell ref="C146:G146"/>
    <mergeCell ref="C148:G148"/>
    <mergeCell ref="C153:G15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72</v>
      </c>
      <c r="C3" s="242" t="s">
        <v>73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SUMIF(AG9:AG44,"&lt;&gt;NOR",G9:G44)</f>
        <v>0</v>
      </c>
      <c r="H8" s="162"/>
      <c r="I8" s="162">
        <f>SUM(I9:I44)</f>
        <v>0</v>
      </c>
      <c r="J8" s="162"/>
      <c r="K8" s="162">
        <f>SUM(K9:K44)</f>
        <v>0</v>
      </c>
      <c r="L8" s="162"/>
      <c r="M8" s="162">
        <f>SUM(M9:M44)</f>
        <v>0</v>
      </c>
      <c r="N8" s="162"/>
      <c r="O8" s="162">
        <f>SUM(O9:O44)</f>
        <v>0.39999999999999997</v>
      </c>
      <c r="P8" s="162"/>
      <c r="Q8" s="162">
        <f>SUM(Q9:Q44)</f>
        <v>0</v>
      </c>
      <c r="R8" s="162"/>
      <c r="S8" s="162"/>
      <c r="T8" s="162"/>
      <c r="U8" s="162"/>
      <c r="V8" s="162">
        <f>SUM(V9:V44)</f>
        <v>24.17</v>
      </c>
      <c r="W8" s="162"/>
      <c r="AG8" t="s">
        <v>210</v>
      </c>
    </row>
    <row r="9" spans="1:60" outlineLevel="1" x14ac:dyDescent="0.2">
      <c r="A9" s="169">
        <v>1</v>
      </c>
      <c r="B9" s="170" t="s">
        <v>469</v>
      </c>
      <c r="C9" s="183" t="s">
        <v>470</v>
      </c>
      <c r="D9" s="171" t="s">
        <v>261</v>
      </c>
      <c r="E9" s="172">
        <v>6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1.455E-2</v>
      </c>
      <c r="O9" s="160">
        <f>ROUND(E9*N9,2)</f>
        <v>0.09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0.78400000000000003</v>
      </c>
      <c r="V9" s="160">
        <f>ROUND(E9*U9,2)</f>
        <v>4.7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471</v>
      </c>
      <c r="C12" s="183" t="s">
        <v>472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1.2489999999999999E-2</v>
      </c>
      <c r="O12" s="160">
        <f>ROUND(E12*N12,2)</f>
        <v>7.0000000000000007E-2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0.70399999999999996</v>
      </c>
      <c r="V12" s="160">
        <f>ROUND(E12*U12,2)</f>
        <v>4.22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9">
        <v>3</v>
      </c>
      <c r="B15" s="170" t="s">
        <v>948</v>
      </c>
      <c r="C15" s="183" t="s">
        <v>949</v>
      </c>
      <c r="D15" s="171" t="s">
        <v>261</v>
      </c>
      <c r="E15" s="172">
        <v>12</v>
      </c>
      <c r="F15" s="173"/>
      <c r="G15" s="174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1.4800000000000001E-2</v>
      </c>
      <c r="O15" s="160">
        <f>ROUND(E15*N15,2)</f>
        <v>0.18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233</v>
      </c>
      <c r="U15" s="160">
        <v>0.753</v>
      </c>
      <c r="V15" s="160">
        <f>ROUND(E15*U15,2)</f>
        <v>9.0399999999999991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262" t="s">
        <v>335</v>
      </c>
      <c r="D16" s="263"/>
      <c r="E16" s="263"/>
      <c r="F16" s="263"/>
      <c r="G16" s="263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218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264" t="s">
        <v>336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4</v>
      </c>
      <c r="B18" s="176" t="s">
        <v>950</v>
      </c>
      <c r="C18" s="184" t="s">
        <v>951</v>
      </c>
      <c r="D18" s="177" t="s">
        <v>261</v>
      </c>
      <c r="E18" s="178">
        <v>1</v>
      </c>
      <c r="F18" s="179"/>
      <c r="G18" s="180">
        <f t="shared" ref="G18:G44" si="0">ROUND(E18*F18,2)</f>
        <v>0</v>
      </c>
      <c r="H18" s="161"/>
      <c r="I18" s="160">
        <f t="shared" ref="I18:I44" si="1">ROUND(E18*H18,2)</f>
        <v>0</v>
      </c>
      <c r="J18" s="161"/>
      <c r="K18" s="160">
        <f t="shared" ref="K18:K44" si="2">ROUND(E18*J18,2)</f>
        <v>0</v>
      </c>
      <c r="L18" s="160">
        <v>21</v>
      </c>
      <c r="M18" s="160">
        <f t="shared" ref="M18:M44" si="3">G18*(1+L18/100)</f>
        <v>0</v>
      </c>
      <c r="N18" s="160">
        <v>4.2900000000000004E-3</v>
      </c>
      <c r="O18" s="160">
        <f t="shared" ref="O18:O44" si="4">ROUND(E18*N18,2)</f>
        <v>0</v>
      </c>
      <c r="P18" s="160">
        <v>0</v>
      </c>
      <c r="Q18" s="160">
        <f t="shared" ref="Q18:Q44" si="5">ROUND(E18*P18,2)</f>
        <v>0</v>
      </c>
      <c r="R18" s="160"/>
      <c r="S18" s="160" t="s">
        <v>214</v>
      </c>
      <c r="T18" s="160" t="s">
        <v>233</v>
      </c>
      <c r="U18" s="160">
        <v>0.36199999999999999</v>
      </c>
      <c r="V18" s="160">
        <f t="shared" ref="V18:V44" si="6">ROUND(E18*U18,2)</f>
        <v>0.36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5</v>
      </c>
      <c r="B19" s="176" t="s">
        <v>475</v>
      </c>
      <c r="C19" s="184" t="s">
        <v>476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1.8000000000000001E-4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0.83799999999999997</v>
      </c>
      <c r="V19" s="160">
        <f t="shared" si="6"/>
        <v>0.84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6</v>
      </c>
      <c r="B20" s="176" t="s">
        <v>477</v>
      </c>
      <c r="C20" s="184" t="s">
        <v>478</v>
      </c>
      <c r="D20" s="177" t="s">
        <v>261</v>
      </c>
      <c r="E20" s="178">
        <v>24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214</v>
      </c>
      <c r="T20" s="160" t="s">
        <v>233</v>
      </c>
      <c r="U20" s="160">
        <v>6.2E-2</v>
      </c>
      <c r="V20" s="160">
        <f t="shared" si="6"/>
        <v>1.49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234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7</v>
      </c>
      <c r="B21" s="176" t="s">
        <v>786</v>
      </c>
      <c r="C21" s="184" t="s">
        <v>787</v>
      </c>
      <c r="D21" s="177" t="s">
        <v>232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3.0000000000000001E-5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214</v>
      </c>
      <c r="T21" s="160" t="s">
        <v>233</v>
      </c>
      <c r="U21" s="160">
        <v>0.20599999999999999</v>
      </c>
      <c r="V21" s="160">
        <f t="shared" si="6"/>
        <v>0.21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481</v>
      </c>
      <c r="C22" s="184" t="s">
        <v>482</v>
      </c>
      <c r="D22" s="177" t="s">
        <v>232</v>
      </c>
      <c r="E22" s="178">
        <v>1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3.0000000000000001E-5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0.22700000000000001</v>
      </c>
      <c r="V22" s="160">
        <f t="shared" si="6"/>
        <v>0.23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9</v>
      </c>
      <c r="B23" s="176" t="s">
        <v>952</v>
      </c>
      <c r="C23" s="184" t="s">
        <v>953</v>
      </c>
      <c r="D23" s="177" t="s">
        <v>232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3.0000000000000001E-5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0.26900000000000002</v>
      </c>
      <c r="V23" s="160">
        <f t="shared" si="6"/>
        <v>0.27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10</v>
      </c>
      <c r="B24" s="176" t="s">
        <v>483</v>
      </c>
      <c r="C24" s="184" t="s">
        <v>484</v>
      </c>
      <c r="D24" s="177" t="s">
        <v>314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5.9999999999999995E-4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214</v>
      </c>
      <c r="T24" s="160" t="s">
        <v>233</v>
      </c>
      <c r="U24" s="160">
        <v>0.3</v>
      </c>
      <c r="V24" s="160">
        <f t="shared" si="6"/>
        <v>0.3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11</v>
      </c>
      <c r="B25" s="176" t="s">
        <v>485</v>
      </c>
      <c r="C25" s="184" t="s">
        <v>486</v>
      </c>
      <c r="D25" s="177" t="s">
        <v>232</v>
      </c>
      <c r="E25" s="178">
        <v>1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1.7000000000000001E-4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214</v>
      </c>
      <c r="T25" s="160" t="s">
        <v>233</v>
      </c>
      <c r="U25" s="160">
        <v>0.17299999999999999</v>
      </c>
      <c r="V25" s="160">
        <f t="shared" si="6"/>
        <v>0.17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2.5" outlineLevel="1" x14ac:dyDescent="0.2">
      <c r="A26" s="175">
        <v>12</v>
      </c>
      <c r="B26" s="176" t="s">
        <v>364</v>
      </c>
      <c r="C26" s="184" t="s">
        <v>487</v>
      </c>
      <c r="D26" s="177" t="s">
        <v>261</v>
      </c>
      <c r="E26" s="178">
        <v>5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3.6999999999999999E-4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233</v>
      </c>
      <c r="U26" s="160">
        <v>3.1E-2</v>
      </c>
      <c r="V26" s="160">
        <f t="shared" si="6"/>
        <v>0.16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13</v>
      </c>
      <c r="B27" s="176" t="s">
        <v>488</v>
      </c>
      <c r="C27" s="184" t="s">
        <v>489</v>
      </c>
      <c r="D27" s="177" t="s">
        <v>261</v>
      </c>
      <c r="E27" s="178">
        <v>24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0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214</v>
      </c>
      <c r="T27" s="160" t="s">
        <v>233</v>
      </c>
      <c r="U27" s="160">
        <v>1.9E-2</v>
      </c>
      <c r="V27" s="160">
        <f t="shared" si="6"/>
        <v>0.46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14</v>
      </c>
      <c r="B28" s="176" t="s">
        <v>436</v>
      </c>
      <c r="C28" s="184" t="s">
        <v>490</v>
      </c>
      <c r="D28" s="177" t="s">
        <v>232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2.5699999999999998E-3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233</v>
      </c>
      <c r="U28" s="160">
        <v>0.433</v>
      </c>
      <c r="V28" s="160">
        <f t="shared" si="6"/>
        <v>0.43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15</v>
      </c>
      <c r="B29" s="176" t="s">
        <v>491</v>
      </c>
      <c r="C29" s="184" t="s">
        <v>492</v>
      </c>
      <c r="D29" s="177" t="s">
        <v>232</v>
      </c>
      <c r="E29" s="178">
        <v>1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2.5699999999999998E-3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221</v>
      </c>
      <c r="T29" s="160" t="s">
        <v>233</v>
      </c>
      <c r="U29" s="160">
        <v>0.433</v>
      </c>
      <c r="V29" s="160">
        <f t="shared" si="6"/>
        <v>0.43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16</v>
      </c>
      <c r="B30" s="176" t="s">
        <v>796</v>
      </c>
      <c r="C30" s="184" t="s">
        <v>797</v>
      </c>
      <c r="D30" s="177" t="s">
        <v>232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6.9999999999999994E-5</v>
      </c>
      <c r="O30" s="160">
        <f t="shared" si="4"/>
        <v>0</v>
      </c>
      <c r="P30" s="160">
        <v>0</v>
      </c>
      <c r="Q30" s="160">
        <f t="shared" si="5"/>
        <v>0</v>
      </c>
      <c r="R30" s="160" t="s">
        <v>495</v>
      </c>
      <c r="S30" s="160" t="s">
        <v>214</v>
      </c>
      <c r="T30" s="160" t="s">
        <v>298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17</v>
      </c>
      <c r="B31" s="176" t="s">
        <v>493</v>
      </c>
      <c r="C31" s="184" t="s">
        <v>494</v>
      </c>
      <c r="D31" s="177" t="s">
        <v>232</v>
      </c>
      <c r="E31" s="178">
        <v>3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1.2999999999999999E-4</v>
      </c>
      <c r="O31" s="160">
        <f t="shared" si="4"/>
        <v>0</v>
      </c>
      <c r="P31" s="160">
        <v>0</v>
      </c>
      <c r="Q31" s="160">
        <f t="shared" si="5"/>
        <v>0</v>
      </c>
      <c r="R31" s="160" t="s">
        <v>495</v>
      </c>
      <c r="S31" s="160" t="s">
        <v>214</v>
      </c>
      <c r="T31" s="160" t="s">
        <v>298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18</v>
      </c>
      <c r="B32" s="176" t="s">
        <v>954</v>
      </c>
      <c r="C32" s="184" t="s">
        <v>955</v>
      </c>
      <c r="D32" s="177" t="s">
        <v>232</v>
      </c>
      <c r="E32" s="178">
        <v>8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1.7000000000000001E-4</v>
      </c>
      <c r="O32" s="160">
        <f t="shared" si="4"/>
        <v>0</v>
      </c>
      <c r="P32" s="160">
        <v>0</v>
      </c>
      <c r="Q32" s="160">
        <f t="shared" si="5"/>
        <v>0</v>
      </c>
      <c r="R32" s="160" t="s">
        <v>495</v>
      </c>
      <c r="S32" s="160" t="s">
        <v>214</v>
      </c>
      <c r="T32" s="160" t="s">
        <v>298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248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19</v>
      </c>
      <c r="B33" s="176" t="s">
        <v>499</v>
      </c>
      <c r="C33" s="184" t="s">
        <v>500</v>
      </c>
      <c r="D33" s="177" t="s">
        <v>232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9.0000000000000006E-5</v>
      </c>
      <c r="O33" s="160">
        <f t="shared" si="4"/>
        <v>0</v>
      </c>
      <c r="P33" s="160">
        <v>0</v>
      </c>
      <c r="Q33" s="160">
        <f t="shared" si="5"/>
        <v>0</v>
      </c>
      <c r="R33" s="160" t="s">
        <v>495</v>
      </c>
      <c r="S33" s="160" t="s">
        <v>214</v>
      </c>
      <c r="T33" s="160" t="s">
        <v>498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248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20</v>
      </c>
      <c r="B34" s="176" t="s">
        <v>956</v>
      </c>
      <c r="C34" s="184" t="s">
        <v>957</v>
      </c>
      <c r="D34" s="177" t="s">
        <v>232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1.2999999999999999E-4</v>
      </c>
      <c r="O34" s="160">
        <f t="shared" si="4"/>
        <v>0</v>
      </c>
      <c r="P34" s="160">
        <v>0</v>
      </c>
      <c r="Q34" s="160">
        <f t="shared" si="5"/>
        <v>0</v>
      </c>
      <c r="R34" s="160" t="s">
        <v>495</v>
      </c>
      <c r="S34" s="160" t="s">
        <v>214</v>
      </c>
      <c r="T34" s="160" t="s">
        <v>498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248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21</v>
      </c>
      <c r="B35" s="176" t="s">
        <v>958</v>
      </c>
      <c r="C35" s="184" t="s">
        <v>959</v>
      </c>
      <c r="D35" s="177" t="s">
        <v>232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1.3999999999999999E-4</v>
      </c>
      <c r="O35" s="160">
        <f t="shared" si="4"/>
        <v>0</v>
      </c>
      <c r="P35" s="160">
        <v>0</v>
      </c>
      <c r="Q35" s="160">
        <f t="shared" si="5"/>
        <v>0</v>
      </c>
      <c r="R35" s="160" t="s">
        <v>495</v>
      </c>
      <c r="S35" s="160" t="s">
        <v>214</v>
      </c>
      <c r="T35" s="160" t="s">
        <v>498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22</v>
      </c>
      <c r="B36" s="176" t="s">
        <v>806</v>
      </c>
      <c r="C36" s="184" t="s">
        <v>960</v>
      </c>
      <c r="D36" s="177" t="s">
        <v>232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3.8000000000000002E-4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221</v>
      </c>
      <c r="T36" s="160" t="s">
        <v>298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248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23</v>
      </c>
      <c r="B37" s="176" t="s">
        <v>961</v>
      </c>
      <c r="C37" s="184" t="s">
        <v>962</v>
      </c>
      <c r="D37" s="177" t="s">
        <v>232</v>
      </c>
      <c r="E37" s="178">
        <v>1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8.8999999999999995E-4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298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75">
        <v>24</v>
      </c>
      <c r="B38" s="176" t="s">
        <v>505</v>
      </c>
      <c r="C38" s="184" t="s">
        <v>506</v>
      </c>
      <c r="D38" s="177" t="s">
        <v>277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8.9999999999999993E-3</v>
      </c>
      <c r="O38" s="160">
        <f t="shared" si="4"/>
        <v>0.01</v>
      </c>
      <c r="P38" s="160">
        <v>0</v>
      </c>
      <c r="Q38" s="160">
        <f t="shared" si="5"/>
        <v>0</v>
      </c>
      <c r="R38" s="160"/>
      <c r="S38" s="160" t="s">
        <v>221</v>
      </c>
      <c r="T38" s="160" t="s">
        <v>215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248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22.5" outlineLevel="1" x14ac:dyDescent="0.2">
      <c r="A39" s="175">
        <v>25</v>
      </c>
      <c r="B39" s="176" t="s">
        <v>507</v>
      </c>
      <c r="C39" s="184" t="s">
        <v>508</v>
      </c>
      <c r="D39" s="177" t="s">
        <v>277</v>
      </c>
      <c r="E39" s="178">
        <v>1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1.9E-3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221</v>
      </c>
      <c r="T39" s="160" t="s">
        <v>215</v>
      </c>
      <c r="U39" s="160">
        <v>0</v>
      </c>
      <c r="V39" s="160">
        <f t="shared" si="6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248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33.75" outlineLevel="1" x14ac:dyDescent="0.2">
      <c r="A40" s="175">
        <v>26</v>
      </c>
      <c r="B40" s="176" t="s">
        <v>509</v>
      </c>
      <c r="C40" s="184" t="s">
        <v>510</v>
      </c>
      <c r="D40" s="177" t="s">
        <v>277</v>
      </c>
      <c r="E40" s="178">
        <v>1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1E-3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221</v>
      </c>
      <c r="T40" s="160" t="s">
        <v>215</v>
      </c>
      <c r="U40" s="160">
        <v>0</v>
      </c>
      <c r="V40" s="160">
        <f t="shared" si="6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248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2.5" outlineLevel="1" x14ac:dyDescent="0.2">
      <c r="A41" s="175">
        <v>27</v>
      </c>
      <c r="B41" s="176" t="s">
        <v>511</v>
      </c>
      <c r="C41" s="184" t="s">
        <v>512</v>
      </c>
      <c r="D41" s="177" t="s">
        <v>277</v>
      </c>
      <c r="E41" s="178">
        <v>1</v>
      </c>
      <c r="F41" s="179"/>
      <c r="G41" s="180">
        <f t="shared" si="0"/>
        <v>0</v>
      </c>
      <c r="H41" s="161"/>
      <c r="I41" s="160">
        <f t="shared" si="1"/>
        <v>0</v>
      </c>
      <c r="J41" s="161"/>
      <c r="K41" s="160">
        <f t="shared" si="2"/>
        <v>0</v>
      </c>
      <c r="L41" s="160">
        <v>21</v>
      </c>
      <c r="M41" s="160">
        <f t="shared" si="3"/>
        <v>0</v>
      </c>
      <c r="N41" s="160">
        <v>5.0000000000000001E-4</v>
      </c>
      <c r="O41" s="160">
        <f t="shared" si="4"/>
        <v>0</v>
      </c>
      <c r="P41" s="160">
        <v>0</v>
      </c>
      <c r="Q41" s="160">
        <f t="shared" si="5"/>
        <v>0</v>
      </c>
      <c r="R41" s="160"/>
      <c r="S41" s="160" t="s">
        <v>221</v>
      </c>
      <c r="T41" s="160" t="s">
        <v>215</v>
      </c>
      <c r="U41" s="160">
        <v>0</v>
      </c>
      <c r="V41" s="160">
        <f t="shared" si="6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248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ht="22.5" outlineLevel="1" x14ac:dyDescent="0.2">
      <c r="A42" s="175">
        <v>28</v>
      </c>
      <c r="B42" s="176" t="s">
        <v>420</v>
      </c>
      <c r="C42" s="184" t="s">
        <v>421</v>
      </c>
      <c r="D42" s="177" t="s">
        <v>314</v>
      </c>
      <c r="E42" s="178">
        <v>1</v>
      </c>
      <c r="F42" s="179"/>
      <c r="G42" s="180">
        <f t="shared" si="0"/>
        <v>0</v>
      </c>
      <c r="H42" s="161"/>
      <c r="I42" s="160">
        <f t="shared" si="1"/>
        <v>0</v>
      </c>
      <c r="J42" s="161"/>
      <c r="K42" s="160">
        <f t="shared" si="2"/>
        <v>0</v>
      </c>
      <c r="L42" s="160">
        <v>21</v>
      </c>
      <c r="M42" s="160">
        <f t="shared" si="3"/>
        <v>0</v>
      </c>
      <c r="N42" s="160">
        <v>0.05</v>
      </c>
      <c r="O42" s="160">
        <f t="shared" si="4"/>
        <v>0.05</v>
      </c>
      <c r="P42" s="160">
        <v>0</v>
      </c>
      <c r="Q42" s="160">
        <f t="shared" si="5"/>
        <v>0</v>
      </c>
      <c r="R42" s="160"/>
      <c r="S42" s="160" t="s">
        <v>221</v>
      </c>
      <c r="T42" s="160" t="s">
        <v>215</v>
      </c>
      <c r="U42" s="160">
        <v>0</v>
      </c>
      <c r="V42" s="160">
        <f t="shared" si="6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248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29</v>
      </c>
      <c r="B43" s="176" t="s">
        <v>513</v>
      </c>
      <c r="C43" s="184" t="s">
        <v>514</v>
      </c>
      <c r="D43" s="177" t="s">
        <v>255</v>
      </c>
      <c r="E43" s="178">
        <v>0.41800999999999999</v>
      </c>
      <c r="F43" s="179"/>
      <c r="G43" s="180">
        <f t="shared" si="0"/>
        <v>0</v>
      </c>
      <c r="H43" s="161"/>
      <c r="I43" s="160">
        <f t="shared" si="1"/>
        <v>0</v>
      </c>
      <c r="J43" s="161"/>
      <c r="K43" s="160">
        <f t="shared" si="2"/>
        <v>0</v>
      </c>
      <c r="L43" s="160">
        <v>21</v>
      </c>
      <c r="M43" s="160">
        <f t="shared" si="3"/>
        <v>0</v>
      </c>
      <c r="N43" s="160">
        <v>0</v>
      </c>
      <c r="O43" s="160">
        <f t="shared" si="4"/>
        <v>0</v>
      </c>
      <c r="P43" s="160">
        <v>0</v>
      </c>
      <c r="Q43" s="160">
        <f t="shared" si="5"/>
        <v>0</v>
      </c>
      <c r="R43" s="160"/>
      <c r="S43" s="160" t="s">
        <v>214</v>
      </c>
      <c r="T43" s="160" t="s">
        <v>233</v>
      </c>
      <c r="U43" s="160">
        <v>1.333</v>
      </c>
      <c r="V43" s="160">
        <f t="shared" si="6"/>
        <v>0.56000000000000005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256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30</v>
      </c>
      <c r="B44" s="176" t="s">
        <v>515</v>
      </c>
      <c r="C44" s="184" t="s">
        <v>516</v>
      </c>
      <c r="D44" s="177" t="s">
        <v>255</v>
      </c>
      <c r="E44" s="178">
        <v>0.41800999999999999</v>
      </c>
      <c r="F44" s="179"/>
      <c r="G44" s="180">
        <f t="shared" si="0"/>
        <v>0</v>
      </c>
      <c r="H44" s="161"/>
      <c r="I44" s="160">
        <f t="shared" si="1"/>
        <v>0</v>
      </c>
      <c r="J44" s="161"/>
      <c r="K44" s="160">
        <f t="shared" si="2"/>
        <v>0</v>
      </c>
      <c r="L44" s="160">
        <v>21</v>
      </c>
      <c r="M44" s="160">
        <f t="shared" si="3"/>
        <v>0</v>
      </c>
      <c r="N44" s="160">
        <v>0</v>
      </c>
      <c r="O44" s="160">
        <f t="shared" si="4"/>
        <v>0</v>
      </c>
      <c r="P44" s="160">
        <v>0</v>
      </c>
      <c r="Q44" s="160">
        <f t="shared" si="5"/>
        <v>0</v>
      </c>
      <c r="R44" s="160"/>
      <c r="S44" s="160" t="s">
        <v>214</v>
      </c>
      <c r="T44" s="160" t="s">
        <v>233</v>
      </c>
      <c r="U44" s="160">
        <v>0.72799999999999998</v>
      </c>
      <c r="V44" s="160">
        <f t="shared" si="6"/>
        <v>0.3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256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x14ac:dyDescent="0.2">
      <c r="A45" s="163" t="s">
        <v>209</v>
      </c>
      <c r="B45" s="164" t="s">
        <v>153</v>
      </c>
      <c r="C45" s="182" t="s">
        <v>154</v>
      </c>
      <c r="D45" s="165"/>
      <c r="E45" s="166"/>
      <c r="F45" s="167"/>
      <c r="G45" s="168">
        <f>SUMIF(AG46:AG47,"&lt;&gt;NOR",G46:G47)</f>
        <v>0</v>
      </c>
      <c r="H45" s="162"/>
      <c r="I45" s="162">
        <f>SUM(I46:I47)</f>
        <v>0</v>
      </c>
      <c r="J45" s="162"/>
      <c r="K45" s="162">
        <f>SUM(K46:K47)</f>
        <v>0</v>
      </c>
      <c r="L45" s="162"/>
      <c r="M45" s="162">
        <f>SUM(M46:M47)</f>
        <v>0</v>
      </c>
      <c r="N45" s="162"/>
      <c r="O45" s="162">
        <f>SUM(O46:O47)</f>
        <v>0</v>
      </c>
      <c r="P45" s="162"/>
      <c r="Q45" s="162">
        <f>SUM(Q46:Q47)</f>
        <v>0</v>
      </c>
      <c r="R45" s="162"/>
      <c r="S45" s="162"/>
      <c r="T45" s="162"/>
      <c r="U45" s="162"/>
      <c r="V45" s="162">
        <f>SUM(V46:V47)</f>
        <v>6.08</v>
      </c>
      <c r="W45" s="162"/>
      <c r="AG45" t="s">
        <v>210</v>
      </c>
    </row>
    <row r="46" spans="1:60" outlineLevel="1" x14ac:dyDescent="0.2">
      <c r="A46" s="175">
        <v>31</v>
      </c>
      <c r="B46" s="176" t="s">
        <v>448</v>
      </c>
      <c r="C46" s="184" t="s">
        <v>449</v>
      </c>
      <c r="D46" s="177" t="s">
        <v>450</v>
      </c>
      <c r="E46" s="178">
        <v>20</v>
      </c>
      <c r="F46" s="179"/>
      <c r="G46" s="180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6.0000000000000002E-5</v>
      </c>
      <c r="O46" s="160">
        <f>ROUND(E46*N46,2)</f>
        <v>0</v>
      </c>
      <c r="P46" s="160">
        <v>0</v>
      </c>
      <c r="Q46" s="160">
        <f>ROUND(E46*P46,2)</f>
        <v>0</v>
      </c>
      <c r="R46" s="160"/>
      <c r="S46" s="160" t="s">
        <v>214</v>
      </c>
      <c r="T46" s="160" t="s">
        <v>233</v>
      </c>
      <c r="U46" s="160">
        <v>0.30399999999999999</v>
      </c>
      <c r="V46" s="160">
        <f>ROUND(E46*U46,2)</f>
        <v>6.08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32</v>
      </c>
      <c r="B47" s="176" t="s">
        <v>451</v>
      </c>
      <c r="C47" s="184" t="s">
        <v>452</v>
      </c>
      <c r="D47" s="177" t="s">
        <v>255</v>
      </c>
      <c r="E47" s="178">
        <v>1.1999999999999999E-3</v>
      </c>
      <c r="F47" s="179"/>
      <c r="G47" s="180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0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214</v>
      </c>
      <c r="T47" s="160" t="s">
        <v>233</v>
      </c>
      <c r="U47" s="160">
        <v>3.0059999999999998</v>
      </c>
      <c r="V47" s="160">
        <f>ROUND(E47*U47,2)</f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256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">
      <c r="A48" s="163" t="s">
        <v>209</v>
      </c>
      <c r="B48" s="164" t="s">
        <v>155</v>
      </c>
      <c r="C48" s="182" t="s">
        <v>156</v>
      </c>
      <c r="D48" s="165"/>
      <c r="E48" s="166"/>
      <c r="F48" s="167"/>
      <c r="G48" s="168">
        <f>SUMIF(AG49:AG51,"&lt;&gt;NOR",G49:G51)</f>
        <v>0</v>
      </c>
      <c r="H48" s="162"/>
      <c r="I48" s="162">
        <f>SUM(I49:I51)</f>
        <v>0</v>
      </c>
      <c r="J48" s="162"/>
      <c r="K48" s="162">
        <f>SUM(K49:K51)</f>
        <v>0</v>
      </c>
      <c r="L48" s="162"/>
      <c r="M48" s="162">
        <f>SUM(M49:M51)</f>
        <v>0</v>
      </c>
      <c r="N48" s="162"/>
      <c r="O48" s="162">
        <f>SUM(O49:O51)</f>
        <v>0</v>
      </c>
      <c r="P48" s="162"/>
      <c r="Q48" s="162">
        <f>SUM(Q49:Q51)</f>
        <v>0</v>
      </c>
      <c r="R48" s="162"/>
      <c r="S48" s="162"/>
      <c r="T48" s="162"/>
      <c r="U48" s="162"/>
      <c r="V48" s="162">
        <f>SUM(V49:V51)</f>
        <v>1.64</v>
      </c>
      <c r="W48" s="162"/>
      <c r="AG48" t="s">
        <v>210</v>
      </c>
    </row>
    <row r="49" spans="1:60" outlineLevel="1" x14ac:dyDescent="0.2">
      <c r="A49" s="169">
        <v>33</v>
      </c>
      <c r="B49" s="170" t="s">
        <v>453</v>
      </c>
      <c r="C49" s="183" t="s">
        <v>454</v>
      </c>
      <c r="D49" s="171" t="s">
        <v>241</v>
      </c>
      <c r="E49" s="172">
        <v>1.2</v>
      </c>
      <c r="F49" s="173"/>
      <c r="G49" s="174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3.1E-4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233</v>
      </c>
      <c r="U49" s="160">
        <v>0.40300000000000002</v>
      </c>
      <c r="V49" s="160">
        <f>ROUND(E49*U49,2)</f>
        <v>0.48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262" t="s">
        <v>455</v>
      </c>
      <c r="D50" s="263"/>
      <c r="E50" s="263"/>
      <c r="F50" s="263"/>
      <c r="G50" s="263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218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34</v>
      </c>
      <c r="B51" s="176" t="s">
        <v>456</v>
      </c>
      <c r="C51" s="184" t="s">
        <v>457</v>
      </c>
      <c r="D51" s="177" t="s">
        <v>261</v>
      </c>
      <c r="E51" s="178">
        <v>10</v>
      </c>
      <c r="F51" s="179"/>
      <c r="G51" s="180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9.0000000000000006E-5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214</v>
      </c>
      <c r="T51" s="160" t="s">
        <v>233</v>
      </c>
      <c r="U51" s="160">
        <v>0.11600000000000001</v>
      </c>
      <c r="V51" s="160">
        <f>ROUND(E51*U51,2)</f>
        <v>1.1599999999999999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">
      <c r="A52" s="163" t="s">
        <v>209</v>
      </c>
      <c r="B52" s="164" t="s">
        <v>173</v>
      </c>
      <c r="C52" s="182" t="s">
        <v>174</v>
      </c>
      <c r="D52" s="165"/>
      <c r="E52" s="166"/>
      <c r="F52" s="167"/>
      <c r="G52" s="168">
        <f>SUMIF(AG53:AG54,"&lt;&gt;NOR",G53:G54)</f>
        <v>0</v>
      </c>
      <c r="H52" s="162"/>
      <c r="I52" s="162">
        <f>SUM(I53:I54)</f>
        <v>0</v>
      </c>
      <c r="J52" s="162"/>
      <c r="K52" s="162">
        <f>SUM(K53:K54)</f>
        <v>0</v>
      </c>
      <c r="L52" s="162"/>
      <c r="M52" s="162">
        <f>SUM(M53:M54)</f>
        <v>0</v>
      </c>
      <c r="N52" s="162"/>
      <c r="O52" s="162">
        <f>SUM(O53:O54)</f>
        <v>0</v>
      </c>
      <c r="P52" s="162"/>
      <c r="Q52" s="162">
        <f>SUM(Q53:Q54)</f>
        <v>0</v>
      </c>
      <c r="R52" s="162"/>
      <c r="S52" s="162"/>
      <c r="T52" s="162"/>
      <c r="U52" s="162"/>
      <c r="V52" s="162">
        <f>SUM(V53:V54)</f>
        <v>7</v>
      </c>
      <c r="W52" s="162"/>
      <c r="AG52" t="s">
        <v>210</v>
      </c>
    </row>
    <row r="53" spans="1:60" outlineLevel="1" x14ac:dyDescent="0.2">
      <c r="A53" s="175">
        <v>35</v>
      </c>
      <c r="B53" s="176" t="s">
        <v>517</v>
      </c>
      <c r="C53" s="184" t="s">
        <v>518</v>
      </c>
      <c r="D53" s="177" t="s">
        <v>264</v>
      </c>
      <c r="E53" s="178">
        <v>3</v>
      </c>
      <c r="F53" s="179"/>
      <c r="G53" s="180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60">
        <v>0</v>
      </c>
      <c r="O53" s="160">
        <f>ROUND(E53*N53,2)</f>
        <v>0</v>
      </c>
      <c r="P53" s="160">
        <v>0</v>
      </c>
      <c r="Q53" s="160">
        <f>ROUND(E53*P53,2)</f>
        <v>0</v>
      </c>
      <c r="R53" s="160"/>
      <c r="S53" s="160" t="s">
        <v>214</v>
      </c>
      <c r="T53" s="160" t="s">
        <v>215</v>
      </c>
      <c r="U53" s="160">
        <v>1</v>
      </c>
      <c r="V53" s="160">
        <f>ROUND(E53*U53,2)</f>
        <v>3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36</v>
      </c>
      <c r="B54" s="176" t="s">
        <v>519</v>
      </c>
      <c r="C54" s="184" t="s">
        <v>520</v>
      </c>
      <c r="D54" s="177" t="s">
        <v>264</v>
      </c>
      <c r="E54" s="178">
        <v>4</v>
      </c>
      <c r="F54" s="179"/>
      <c r="G54" s="180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0</v>
      </c>
      <c r="O54" s="160">
        <f>ROUND(E54*N54,2)</f>
        <v>0</v>
      </c>
      <c r="P54" s="160">
        <v>0</v>
      </c>
      <c r="Q54" s="160">
        <f>ROUND(E54*P54,2)</f>
        <v>0</v>
      </c>
      <c r="R54" s="160"/>
      <c r="S54" s="160" t="s">
        <v>214</v>
      </c>
      <c r="T54" s="160" t="s">
        <v>215</v>
      </c>
      <c r="U54" s="160">
        <v>1</v>
      </c>
      <c r="V54" s="160">
        <f>ROUND(E54*U54,2)</f>
        <v>4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">
      <c r="A55" s="163" t="s">
        <v>209</v>
      </c>
      <c r="B55" s="164" t="s">
        <v>183</v>
      </c>
      <c r="C55" s="182" t="s">
        <v>30</v>
      </c>
      <c r="D55" s="165"/>
      <c r="E55" s="166"/>
      <c r="F55" s="167"/>
      <c r="G55" s="168">
        <f>SUMIF(AG56:AG56,"&lt;&gt;NOR",G56:G56)</f>
        <v>0</v>
      </c>
      <c r="H55" s="162"/>
      <c r="I55" s="162">
        <f>SUM(I56:I56)</f>
        <v>0</v>
      </c>
      <c r="J55" s="162"/>
      <c r="K55" s="162">
        <f>SUM(K56:K56)</f>
        <v>0</v>
      </c>
      <c r="L55" s="162"/>
      <c r="M55" s="162">
        <f>SUM(M56:M56)</f>
        <v>0</v>
      </c>
      <c r="N55" s="162"/>
      <c r="O55" s="162">
        <f>SUM(O56:O56)</f>
        <v>0</v>
      </c>
      <c r="P55" s="162"/>
      <c r="Q55" s="162">
        <f>SUM(Q56:Q56)</f>
        <v>0</v>
      </c>
      <c r="R55" s="162"/>
      <c r="S55" s="162"/>
      <c r="T55" s="162"/>
      <c r="U55" s="162"/>
      <c r="V55" s="162">
        <f>SUM(V56:V56)</f>
        <v>0</v>
      </c>
      <c r="W55" s="162"/>
      <c r="AG55" t="s">
        <v>210</v>
      </c>
    </row>
    <row r="56" spans="1:60" outlineLevel="1" x14ac:dyDescent="0.2">
      <c r="A56" s="169">
        <v>37</v>
      </c>
      <c r="B56" s="170" t="s">
        <v>465</v>
      </c>
      <c r="C56" s="183" t="s">
        <v>466</v>
      </c>
      <c r="D56" s="171" t="s">
        <v>314</v>
      </c>
      <c r="E56" s="172">
        <v>1</v>
      </c>
      <c r="F56" s="173"/>
      <c r="G56" s="174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0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221</v>
      </c>
      <c r="T56" s="160" t="s">
        <v>215</v>
      </c>
      <c r="U56" s="160">
        <v>0</v>
      </c>
      <c r="V56" s="160">
        <f>ROUND(E56*U56,2)</f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x14ac:dyDescent="0.2">
      <c r="A57" s="5"/>
      <c r="B57" s="6"/>
      <c r="C57" s="185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E57">
        <v>15</v>
      </c>
      <c r="AF57">
        <v>21</v>
      </c>
    </row>
    <row r="58" spans="1:60" x14ac:dyDescent="0.2">
      <c r="A58" s="153"/>
      <c r="B58" s="154" t="s">
        <v>31</v>
      </c>
      <c r="C58" s="186"/>
      <c r="D58" s="155"/>
      <c r="E58" s="156"/>
      <c r="F58" s="156"/>
      <c r="G58" s="181">
        <f>G8+G45+G48+G52+G55</f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E58">
        <f>SUMIF(L7:L56,AE57,G7:G56)</f>
        <v>0</v>
      </c>
      <c r="AF58">
        <f>SUMIF(L7:L56,AF57,G7:G56)</f>
        <v>0</v>
      </c>
      <c r="AG58" t="s">
        <v>226</v>
      </c>
    </row>
    <row r="59" spans="1:60" x14ac:dyDescent="0.2">
      <c r="A59" s="5"/>
      <c r="B59" s="6"/>
      <c r="C59" s="185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5"/>
      <c r="B60" s="6"/>
      <c r="C60" s="185"/>
      <c r="D60" s="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48" t="s">
        <v>227</v>
      </c>
      <c r="B61" s="248"/>
      <c r="C61" s="249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0"/>
      <c r="B62" s="251"/>
      <c r="C62" s="252"/>
      <c r="D62" s="251"/>
      <c r="E62" s="251"/>
      <c r="F62" s="251"/>
      <c r="G62" s="253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AG62" t="s">
        <v>228</v>
      </c>
    </row>
    <row r="63" spans="1:60" x14ac:dyDescent="0.2">
      <c r="A63" s="254"/>
      <c r="B63" s="255"/>
      <c r="C63" s="256"/>
      <c r="D63" s="255"/>
      <c r="E63" s="255"/>
      <c r="F63" s="255"/>
      <c r="G63" s="257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54"/>
      <c r="B64" s="255"/>
      <c r="C64" s="256"/>
      <c r="D64" s="255"/>
      <c r="E64" s="255"/>
      <c r="F64" s="255"/>
      <c r="G64" s="25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33" x14ac:dyDescent="0.2">
      <c r="A65" s="254"/>
      <c r="B65" s="255"/>
      <c r="C65" s="256"/>
      <c r="D65" s="255"/>
      <c r="E65" s="255"/>
      <c r="F65" s="255"/>
      <c r="G65" s="25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58"/>
      <c r="B66" s="259"/>
      <c r="C66" s="260"/>
      <c r="D66" s="259"/>
      <c r="E66" s="259"/>
      <c r="F66" s="259"/>
      <c r="G66" s="261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5"/>
      <c r="B67" s="6"/>
      <c r="C67" s="185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C68" s="187"/>
      <c r="D68" s="141"/>
      <c r="AG68" t="s">
        <v>229</v>
      </c>
    </row>
    <row r="69" spans="1:33" x14ac:dyDescent="0.2">
      <c r="D69" s="141"/>
    </row>
    <row r="70" spans="1:33" x14ac:dyDescent="0.2">
      <c r="D70" s="141"/>
    </row>
    <row r="71" spans="1:33" x14ac:dyDescent="0.2">
      <c r="D71" s="141"/>
    </row>
    <row r="72" spans="1:33" x14ac:dyDescent="0.2">
      <c r="D72" s="141"/>
    </row>
    <row r="73" spans="1:33" x14ac:dyDescent="0.2">
      <c r="D73" s="141"/>
    </row>
    <row r="74" spans="1:33" x14ac:dyDescent="0.2">
      <c r="D74" s="141"/>
    </row>
    <row r="75" spans="1:33" x14ac:dyDescent="0.2">
      <c r="D75" s="141"/>
    </row>
    <row r="76" spans="1:33" x14ac:dyDescent="0.2">
      <c r="D76" s="141"/>
    </row>
    <row r="77" spans="1:33" x14ac:dyDescent="0.2">
      <c r="D77" s="141"/>
    </row>
    <row r="78" spans="1:33" x14ac:dyDescent="0.2">
      <c r="D78" s="141"/>
    </row>
    <row r="79" spans="1:33" x14ac:dyDescent="0.2">
      <c r="D79" s="141"/>
    </row>
    <row r="80" spans="1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3">
    <mergeCell ref="A61:C61"/>
    <mergeCell ref="A62:G66"/>
    <mergeCell ref="C10:G10"/>
    <mergeCell ref="C11:G11"/>
    <mergeCell ref="C13:G13"/>
    <mergeCell ref="C14:G14"/>
    <mergeCell ref="C16:G16"/>
    <mergeCell ref="C17:G17"/>
    <mergeCell ref="C50:G50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opLeftCell="A11" workbookViewId="0">
      <selection activeCell="F31" sqref="F3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72</v>
      </c>
      <c r="C3" s="242" t="s">
        <v>73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SUMIF(AG9:AG11,"&lt;&gt;NOR",G9:G11)</f>
        <v>0</v>
      </c>
      <c r="H8" s="162"/>
      <c r="I8" s="162">
        <f>SUM(I9:I11)</f>
        <v>0</v>
      </c>
      <c r="J8" s="162"/>
      <c r="K8" s="162">
        <f>SUM(K9:K11)</f>
        <v>0</v>
      </c>
      <c r="L8" s="162"/>
      <c r="M8" s="162">
        <f>SUM(M9:M11)</f>
        <v>0</v>
      </c>
      <c r="N8" s="162"/>
      <c r="O8" s="162">
        <f>SUM(O9:O11)</f>
        <v>0</v>
      </c>
      <c r="P8" s="162"/>
      <c r="Q8" s="162">
        <f>SUM(Q9:Q11)</f>
        <v>0</v>
      </c>
      <c r="R8" s="162"/>
      <c r="S8" s="162"/>
      <c r="T8" s="162"/>
      <c r="U8" s="162"/>
      <c r="V8" s="162">
        <f>SUM(V9:V11)</f>
        <v>0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521</v>
      </c>
      <c r="C9" s="184" t="s">
        <v>522</v>
      </c>
      <c r="D9" s="177" t="s">
        <v>277</v>
      </c>
      <c r="E9" s="178">
        <v>1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</v>
      </c>
      <c r="O9" s="160">
        <f>ROUND(E9*N9,2)</f>
        <v>0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>ROUND(E10*F10,2)</f>
        <v>0</v>
      </c>
      <c r="H10" s="161"/>
      <c r="I10" s="160">
        <f>ROUND(E10*H10,2)</f>
        <v>0</v>
      </c>
      <c r="J10" s="161"/>
      <c r="K10" s="160">
        <f>ROUND(E10*J10,2)</f>
        <v>0</v>
      </c>
      <c r="L10" s="160">
        <v>21</v>
      </c>
      <c r="M10" s="160">
        <f>G10*(1+L10/100)</f>
        <v>0</v>
      </c>
      <c r="N10" s="160">
        <v>0</v>
      </c>
      <c r="O10" s="160">
        <f>ROUND(E10*N10,2)</f>
        <v>0</v>
      </c>
      <c r="P10" s="160">
        <v>0</v>
      </c>
      <c r="Q10" s="160">
        <f>ROUND(E10*P10,2)</f>
        <v>0</v>
      </c>
      <c r="R10" s="160"/>
      <c r="S10" s="160" t="s">
        <v>221</v>
      </c>
      <c r="T10" s="160" t="s">
        <v>215</v>
      </c>
      <c r="U10" s="160">
        <v>0</v>
      </c>
      <c r="V10" s="160">
        <f>ROUND(E10*U10,2)</f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525</v>
      </c>
      <c r="C11" s="184" t="s">
        <v>526</v>
      </c>
      <c r="D11" s="177" t="s">
        <v>277</v>
      </c>
      <c r="E11" s="178">
        <v>1</v>
      </c>
      <c r="F11" s="179"/>
      <c r="G11" s="180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0</v>
      </c>
      <c r="O11" s="160">
        <f>ROUND(E11*N11,2)</f>
        <v>0</v>
      </c>
      <c r="P11" s="160">
        <v>0</v>
      </c>
      <c r="Q11" s="160">
        <f>ROUND(E11*P11,2)</f>
        <v>0</v>
      </c>
      <c r="R11" s="160"/>
      <c r="S11" s="160" t="s">
        <v>221</v>
      </c>
      <c r="T11" s="160" t="s">
        <v>233</v>
      </c>
      <c r="U11" s="160">
        <v>0</v>
      </c>
      <c r="V11" s="160">
        <f>ROUND(E11*U11,2)</f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x14ac:dyDescent="0.2">
      <c r="A12" s="163" t="s">
        <v>209</v>
      </c>
      <c r="B12" s="164" t="s">
        <v>169</v>
      </c>
      <c r="C12" s="182" t="s">
        <v>170</v>
      </c>
      <c r="D12" s="165"/>
      <c r="E12" s="166"/>
      <c r="F12" s="167"/>
      <c r="G12" s="168">
        <f>SUMIF(AG13:AG13,"&lt;&gt;NOR",G13:G13)</f>
        <v>0</v>
      </c>
      <c r="H12" s="162"/>
      <c r="I12" s="162">
        <f>SUM(I13:I13)</f>
        <v>0</v>
      </c>
      <c r="J12" s="162"/>
      <c r="K12" s="162">
        <f>SUM(K13:K13)</f>
        <v>0</v>
      </c>
      <c r="L12" s="162"/>
      <c r="M12" s="162">
        <f>SUM(M13:M13)</f>
        <v>0</v>
      </c>
      <c r="N12" s="162"/>
      <c r="O12" s="162">
        <f>SUM(O13:O13)</f>
        <v>0</v>
      </c>
      <c r="P12" s="162"/>
      <c r="Q12" s="162">
        <f>SUM(Q13:Q13)</f>
        <v>0</v>
      </c>
      <c r="R12" s="162"/>
      <c r="S12" s="162"/>
      <c r="T12" s="162"/>
      <c r="U12" s="162"/>
      <c r="V12" s="162">
        <f>SUM(V13:V13)</f>
        <v>0</v>
      </c>
      <c r="W12" s="162"/>
      <c r="AG12" t="s">
        <v>210</v>
      </c>
    </row>
    <row r="13" spans="1:60" ht="22.5" outlineLevel="1" x14ac:dyDescent="0.2">
      <c r="A13" s="175">
        <v>4</v>
      </c>
      <c r="B13" s="176" t="s">
        <v>525</v>
      </c>
      <c r="C13" s="184" t="s">
        <v>526</v>
      </c>
      <c r="D13" s="177" t="s">
        <v>277</v>
      </c>
      <c r="E13" s="178">
        <v>1</v>
      </c>
      <c r="F13" s="179"/>
      <c r="G13" s="180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60">
        <v>0</v>
      </c>
      <c r="O13" s="160">
        <f>ROUND(E13*N13,2)</f>
        <v>0</v>
      </c>
      <c r="P13" s="160">
        <v>0</v>
      </c>
      <c r="Q13" s="160">
        <f>ROUND(E13*P13,2)</f>
        <v>0</v>
      </c>
      <c r="R13" s="160"/>
      <c r="S13" s="160" t="s">
        <v>221</v>
      </c>
      <c r="T13" s="160" t="s">
        <v>215</v>
      </c>
      <c r="U13" s="160">
        <v>0</v>
      </c>
      <c r="V13" s="160">
        <f>ROUND(E13*U13,2)</f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x14ac:dyDescent="0.2">
      <c r="A14" s="163" t="s">
        <v>209</v>
      </c>
      <c r="B14" s="164" t="s">
        <v>161</v>
      </c>
      <c r="C14" s="182" t="s">
        <v>162</v>
      </c>
      <c r="D14" s="165"/>
      <c r="E14" s="166"/>
      <c r="F14" s="167"/>
      <c r="G14" s="168">
        <f>SUMIF(AG15:AG18,"&lt;&gt;NOR",G15:G18)</f>
        <v>0</v>
      </c>
      <c r="H14" s="162"/>
      <c r="I14" s="162">
        <f>SUM(I15:I18)</f>
        <v>0</v>
      </c>
      <c r="J14" s="162"/>
      <c r="K14" s="162">
        <f>SUM(K15:K18)</f>
        <v>0</v>
      </c>
      <c r="L14" s="162"/>
      <c r="M14" s="162">
        <f>SUM(M15:M18)</f>
        <v>0</v>
      </c>
      <c r="N14" s="162"/>
      <c r="O14" s="162">
        <f>SUM(O15:O18)</f>
        <v>0</v>
      </c>
      <c r="P14" s="162"/>
      <c r="Q14" s="162">
        <f>SUM(Q15:Q18)</f>
        <v>0</v>
      </c>
      <c r="R14" s="162"/>
      <c r="S14" s="162"/>
      <c r="T14" s="162"/>
      <c r="U14" s="162"/>
      <c r="V14" s="162">
        <f>SUM(V15:V18)</f>
        <v>0</v>
      </c>
      <c r="W14" s="162"/>
      <c r="AG14" t="s">
        <v>210</v>
      </c>
    </row>
    <row r="15" spans="1:60" ht="22.5" outlineLevel="1" x14ac:dyDescent="0.2">
      <c r="A15" s="175">
        <v>5</v>
      </c>
      <c r="B15" s="176" t="s">
        <v>527</v>
      </c>
      <c r="C15" s="184" t="s">
        <v>528</v>
      </c>
      <c r="D15" s="177" t="s">
        <v>277</v>
      </c>
      <c r="E15" s="178">
        <v>1</v>
      </c>
      <c r="F15" s="179"/>
      <c r="G15" s="180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0</v>
      </c>
      <c r="O15" s="160">
        <f>ROUND(E15*N15,2)</f>
        <v>0</v>
      </c>
      <c r="P15" s="160">
        <v>0</v>
      </c>
      <c r="Q15" s="160">
        <f>ROUND(E15*P15,2)</f>
        <v>0</v>
      </c>
      <c r="R15" s="160"/>
      <c r="S15" s="160" t="s">
        <v>221</v>
      </c>
      <c r="T15" s="160" t="s">
        <v>215</v>
      </c>
      <c r="U15" s="160">
        <v>0</v>
      </c>
      <c r="V15" s="160">
        <f>ROUND(E15*U15,2)</f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6</v>
      </c>
      <c r="B16" s="176" t="s">
        <v>529</v>
      </c>
      <c r="C16" s="184" t="s">
        <v>530</v>
      </c>
      <c r="D16" s="177" t="s">
        <v>277</v>
      </c>
      <c r="E16" s="178">
        <v>1</v>
      </c>
      <c r="F16" s="179"/>
      <c r="G16" s="180">
        <f>ROUND(E16*F16,2)</f>
        <v>0</v>
      </c>
      <c r="H16" s="161"/>
      <c r="I16" s="160">
        <f>ROUND(E16*H16,2)</f>
        <v>0</v>
      </c>
      <c r="J16" s="161"/>
      <c r="K16" s="160">
        <f>ROUND(E16*J16,2)</f>
        <v>0</v>
      </c>
      <c r="L16" s="160">
        <v>21</v>
      </c>
      <c r="M16" s="160">
        <f>G16*(1+L16/100)</f>
        <v>0</v>
      </c>
      <c r="N16" s="160">
        <v>0</v>
      </c>
      <c r="O16" s="160">
        <f>ROUND(E16*N16,2)</f>
        <v>0</v>
      </c>
      <c r="P16" s="160">
        <v>0</v>
      </c>
      <c r="Q16" s="160">
        <f>ROUND(E16*P16,2)</f>
        <v>0</v>
      </c>
      <c r="R16" s="160"/>
      <c r="S16" s="160" t="s">
        <v>221</v>
      </c>
      <c r="T16" s="160" t="s">
        <v>215</v>
      </c>
      <c r="U16" s="160">
        <v>0</v>
      </c>
      <c r="V16" s="160">
        <f>ROUND(E16*U16,2)</f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531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2.5" outlineLevel="1" x14ac:dyDescent="0.2">
      <c r="A17" s="175">
        <v>7</v>
      </c>
      <c r="B17" s="176" t="s">
        <v>532</v>
      </c>
      <c r="C17" s="184" t="s">
        <v>533</v>
      </c>
      <c r="D17" s="177" t="s">
        <v>277</v>
      </c>
      <c r="E17" s="178">
        <v>1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0</v>
      </c>
      <c r="O17" s="160">
        <f>ROUND(E17*N17,2)</f>
        <v>0</v>
      </c>
      <c r="P17" s="160">
        <v>0</v>
      </c>
      <c r="Q17" s="160">
        <f>ROUND(E17*P17,2)</f>
        <v>0</v>
      </c>
      <c r="R17" s="160"/>
      <c r="S17" s="160" t="s">
        <v>221</v>
      </c>
      <c r="T17" s="160" t="s">
        <v>233</v>
      </c>
      <c r="U17" s="160">
        <v>0</v>
      </c>
      <c r="V17" s="160">
        <f>ROUND(E17*U17,2)</f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8</v>
      </c>
      <c r="B18" s="176" t="s">
        <v>534</v>
      </c>
      <c r="C18" s="184" t="s">
        <v>535</v>
      </c>
      <c r="D18" s="177" t="s">
        <v>277</v>
      </c>
      <c r="E18" s="178">
        <v>12</v>
      </c>
      <c r="F18" s="179"/>
      <c r="G18" s="180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0</v>
      </c>
      <c r="O18" s="160">
        <f>ROUND(E18*N18,2)</f>
        <v>0</v>
      </c>
      <c r="P18" s="160">
        <v>0</v>
      </c>
      <c r="Q18" s="160">
        <f>ROUND(E18*P18,2)</f>
        <v>0</v>
      </c>
      <c r="R18" s="160"/>
      <c r="S18" s="160" t="s">
        <v>221</v>
      </c>
      <c r="T18" s="160" t="s">
        <v>233</v>
      </c>
      <c r="U18" s="160">
        <v>0</v>
      </c>
      <c r="V18" s="160">
        <f>ROUND(E18*U18,2)</f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248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">
      <c r="A19" s="163" t="s">
        <v>209</v>
      </c>
      <c r="B19" s="164" t="s">
        <v>169</v>
      </c>
      <c r="C19" s="182" t="s">
        <v>170</v>
      </c>
      <c r="D19" s="165"/>
      <c r="E19" s="166"/>
      <c r="F19" s="167"/>
      <c r="G19" s="168">
        <f>SUMIF(AG20:AG21,"&lt;&gt;NOR",G20:G21)</f>
        <v>0</v>
      </c>
      <c r="H19" s="162"/>
      <c r="I19" s="162">
        <f>SUM(I20:I21)</f>
        <v>0</v>
      </c>
      <c r="J19" s="162"/>
      <c r="K19" s="162">
        <f>SUM(K20:K21)</f>
        <v>0</v>
      </c>
      <c r="L19" s="162"/>
      <c r="M19" s="162">
        <f>SUM(M20:M21)</f>
        <v>0</v>
      </c>
      <c r="N19" s="162"/>
      <c r="O19" s="162">
        <f>SUM(O20:O21)</f>
        <v>0</v>
      </c>
      <c r="P19" s="162"/>
      <c r="Q19" s="162">
        <f>SUM(Q20:Q21)</f>
        <v>0</v>
      </c>
      <c r="R19" s="162"/>
      <c r="S19" s="162"/>
      <c r="T19" s="162"/>
      <c r="U19" s="162"/>
      <c r="V19" s="162">
        <f>SUM(V20:V21)</f>
        <v>0</v>
      </c>
      <c r="W19" s="162"/>
      <c r="AG19" t="s">
        <v>210</v>
      </c>
    </row>
    <row r="20" spans="1:60" outlineLevel="1" x14ac:dyDescent="0.2">
      <c r="A20" s="175">
        <v>9</v>
      </c>
      <c r="B20" s="176" t="s">
        <v>534</v>
      </c>
      <c r="C20" s="184" t="s">
        <v>535</v>
      </c>
      <c r="D20" s="177" t="s">
        <v>277</v>
      </c>
      <c r="E20" s="178">
        <v>12</v>
      </c>
      <c r="F20" s="179"/>
      <c r="G20" s="180">
        <f>ROUND(E20*F20,2)</f>
        <v>0</v>
      </c>
      <c r="H20" s="161"/>
      <c r="I20" s="160">
        <f>ROUND(E20*H20,2)</f>
        <v>0</v>
      </c>
      <c r="J20" s="161"/>
      <c r="K20" s="160">
        <f>ROUND(E20*J20,2)</f>
        <v>0</v>
      </c>
      <c r="L20" s="160">
        <v>21</v>
      </c>
      <c r="M20" s="160">
        <f>G20*(1+L20/100)</f>
        <v>0</v>
      </c>
      <c r="N20" s="160">
        <v>0</v>
      </c>
      <c r="O20" s="160">
        <f>ROUND(E20*N20,2)</f>
        <v>0</v>
      </c>
      <c r="P20" s="160">
        <v>0</v>
      </c>
      <c r="Q20" s="160">
        <f>ROUND(E20*P20,2)</f>
        <v>0</v>
      </c>
      <c r="R20" s="160"/>
      <c r="S20" s="160" t="s">
        <v>221</v>
      </c>
      <c r="T20" s="160" t="s">
        <v>215</v>
      </c>
      <c r="U20" s="160">
        <v>0</v>
      </c>
      <c r="V20" s="160">
        <f>ROUND(E20*U20,2)</f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531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10</v>
      </c>
      <c r="B21" s="176" t="s">
        <v>536</v>
      </c>
      <c r="C21" s="184" t="s">
        <v>537</v>
      </c>
      <c r="D21" s="177" t="s">
        <v>277</v>
      </c>
      <c r="E21" s="178">
        <v>4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0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221</v>
      </c>
      <c r="T21" s="160" t="s">
        <v>215</v>
      </c>
      <c r="U21" s="160">
        <v>0</v>
      </c>
      <c r="V21" s="160">
        <f>ROUND(E21*U21,2)</f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531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">
      <c r="A22" s="163" t="s">
        <v>209</v>
      </c>
      <c r="B22" s="164" t="s">
        <v>161</v>
      </c>
      <c r="C22" s="182" t="s">
        <v>162</v>
      </c>
      <c r="D22" s="165"/>
      <c r="E22" s="166"/>
      <c r="F22" s="167"/>
      <c r="G22" s="168">
        <f>SUMIF(AG23:AG25,"&lt;&gt;NOR",G23:G25)</f>
        <v>0</v>
      </c>
      <c r="H22" s="162"/>
      <c r="I22" s="162">
        <f>SUM(I23:I25)</f>
        <v>0</v>
      </c>
      <c r="J22" s="162"/>
      <c r="K22" s="162">
        <f>SUM(K23:K25)</f>
        <v>0</v>
      </c>
      <c r="L22" s="162"/>
      <c r="M22" s="162">
        <f>SUM(M23:M25)</f>
        <v>0</v>
      </c>
      <c r="N22" s="162"/>
      <c r="O22" s="162">
        <f>SUM(O23:O25)</f>
        <v>0</v>
      </c>
      <c r="P22" s="162"/>
      <c r="Q22" s="162">
        <f>SUM(Q23:Q25)</f>
        <v>0</v>
      </c>
      <c r="R22" s="162"/>
      <c r="S22" s="162"/>
      <c r="T22" s="162"/>
      <c r="U22" s="162"/>
      <c r="V22" s="162">
        <f>SUM(V23:V25)</f>
        <v>0</v>
      </c>
      <c r="W22" s="162"/>
      <c r="AG22" t="s">
        <v>210</v>
      </c>
    </row>
    <row r="23" spans="1:60" outlineLevel="1" x14ac:dyDescent="0.2">
      <c r="A23" s="175">
        <v>11</v>
      </c>
      <c r="B23" s="176" t="s">
        <v>536</v>
      </c>
      <c r="C23" s="184" t="s">
        <v>537</v>
      </c>
      <c r="D23" s="177" t="s">
        <v>277</v>
      </c>
      <c r="E23" s="178">
        <v>4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/>
      <c r="S23" s="160" t="s">
        <v>221</v>
      </c>
      <c r="T23" s="160" t="s">
        <v>233</v>
      </c>
      <c r="U23" s="160">
        <v>0</v>
      </c>
      <c r="V23" s="160">
        <f>ROUND(E23*U23,2)</f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12</v>
      </c>
      <c r="B24" s="176" t="s">
        <v>538</v>
      </c>
      <c r="C24" s="184" t="s">
        <v>539</v>
      </c>
      <c r="D24" s="177" t="s">
        <v>277</v>
      </c>
      <c r="E24" s="178">
        <v>5</v>
      </c>
      <c r="F24" s="179"/>
      <c r="G24" s="180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60">
        <v>0</v>
      </c>
      <c r="O24" s="160">
        <f>ROUND(E24*N24,2)</f>
        <v>0</v>
      </c>
      <c r="P24" s="160">
        <v>0</v>
      </c>
      <c r="Q24" s="160">
        <f>ROUND(E24*P24,2)</f>
        <v>0</v>
      </c>
      <c r="R24" s="160"/>
      <c r="S24" s="160" t="s">
        <v>221</v>
      </c>
      <c r="T24" s="160" t="s">
        <v>233</v>
      </c>
      <c r="U24" s="160">
        <v>0</v>
      </c>
      <c r="V24" s="160">
        <f>ROUND(E24*U24,2)</f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33.75" outlineLevel="1" x14ac:dyDescent="0.2">
      <c r="A25" s="175">
        <v>13</v>
      </c>
      <c r="B25" s="176" t="s">
        <v>540</v>
      </c>
      <c r="C25" s="184" t="s">
        <v>541</v>
      </c>
      <c r="D25" s="177" t="s">
        <v>314</v>
      </c>
      <c r="E25" s="178">
        <v>1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221</v>
      </c>
      <c r="T25" s="160" t="s">
        <v>215</v>
      </c>
      <c r="U25" s="160">
        <v>0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x14ac:dyDescent="0.2">
      <c r="A26" s="163" t="s">
        <v>209</v>
      </c>
      <c r="B26" s="164" t="s">
        <v>163</v>
      </c>
      <c r="C26" s="182" t="s">
        <v>164</v>
      </c>
      <c r="D26" s="165"/>
      <c r="E26" s="166"/>
      <c r="F26" s="167"/>
      <c r="G26" s="168">
        <f>SUMIF(AG27:AG32,"&lt;&gt;NOR",G27:G32)</f>
        <v>0</v>
      </c>
      <c r="H26" s="162"/>
      <c r="I26" s="162">
        <f>SUM(I27:I32)</f>
        <v>0</v>
      </c>
      <c r="J26" s="162"/>
      <c r="K26" s="162">
        <f>SUM(K27:K32)</f>
        <v>0</v>
      </c>
      <c r="L26" s="162"/>
      <c r="M26" s="162">
        <f>SUM(M27:M32)</f>
        <v>0</v>
      </c>
      <c r="N26" s="162"/>
      <c r="O26" s="162">
        <f>SUM(O27:O32)</f>
        <v>0</v>
      </c>
      <c r="P26" s="162"/>
      <c r="Q26" s="162">
        <f>SUM(Q27:Q32)</f>
        <v>0</v>
      </c>
      <c r="R26" s="162"/>
      <c r="S26" s="162"/>
      <c r="T26" s="162"/>
      <c r="U26" s="162"/>
      <c r="V26" s="162">
        <f>SUM(V27:V32)</f>
        <v>0</v>
      </c>
      <c r="W26" s="162"/>
      <c r="AG26" t="s">
        <v>210</v>
      </c>
    </row>
    <row r="27" spans="1:60" ht="33.75" outlineLevel="1" x14ac:dyDescent="0.2">
      <c r="A27" s="175">
        <v>14</v>
      </c>
      <c r="B27" s="176" t="s">
        <v>542</v>
      </c>
      <c r="C27" s="184" t="s">
        <v>543</v>
      </c>
      <c r="D27" s="177" t="s">
        <v>277</v>
      </c>
      <c r="E27" s="178">
        <v>1</v>
      </c>
      <c r="F27" s="179"/>
      <c r="G27" s="180">
        <f t="shared" ref="G27:G32" si="0">ROUND(E27*F27,2)</f>
        <v>0</v>
      </c>
      <c r="H27" s="161"/>
      <c r="I27" s="160">
        <f t="shared" ref="I27:I32" si="1">ROUND(E27*H27,2)</f>
        <v>0</v>
      </c>
      <c r="J27" s="161"/>
      <c r="K27" s="160">
        <f t="shared" ref="K27:K32" si="2">ROUND(E27*J27,2)</f>
        <v>0</v>
      </c>
      <c r="L27" s="160">
        <v>21</v>
      </c>
      <c r="M27" s="160">
        <f t="shared" ref="M27:M32" si="3">G27*(1+L27/100)</f>
        <v>0</v>
      </c>
      <c r="N27" s="160">
        <v>0</v>
      </c>
      <c r="O27" s="160">
        <f t="shared" ref="O27:O32" si="4">ROUND(E27*N27,2)</f>
        <v>0</v>
      </c>
      <c r="P27" s="160">
        <v>0</v>
      </c>
      <c r="Q27" s="160">
        <f t="shared" ref="Q27:Q32" si="5">ROUND(E27*P27,2)</f>
        <v>0</v>
      </c>
      <c r="R27" s="160"/>
      <c r="S27" s="160" t="s">
        <v>221</v>
      </c>
      <c r="T27" s="160" t="s">
        <v>233</v>
      </c>
      <c r="U27" s="160">
        <v>0</v>
      </c>
      <c r="V27" s="160">
        <f t="shared" ref="V27:V32" si="6">ROUND(E27*U27,2)</f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ht="33.75" outlineLevel="1" x14ac:dyDescent="0.2">
      <c r="A28" s="175">
        <v>15</v>
      </c>
      <c r="B28" s="176" t="s">
        <v>544</v>
      </c>
      <c r="C28" s="184" t="s">
        <v>545</v>
      </c>
      <c r="D28" s="177" t="s">
        <v>277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0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215</v>
      </c>
      <c r="U28" s="160">
        <v>0</v>
      </c>
      <c r="V28" s="160">
        <f t="shared" si="6"/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248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45" outlineLevel="1" x14ac:dyDescent="0.2">
      <c r="A29" s="175">
        <v>16</v>
      </c>
      <c r="B29" s="176" t="s">
        <v>546</v>
      </c>
      <c r="C29" s="184" t="s">
        <v>547</v>
      </c>
      <c r="D29" s="177" t="s">
        <v>277</v>
      </c>
      <c r="E29" s="178">
        <v>1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0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221</v>
      </c>
      <c r="T29" s="160" t="s">
        <v>233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248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ht="22.5" outlineLevel="1" x14ac:dyDescent="0.2">
      <c r="A30" s="175">
        <v>17</v>
      </c>
      <c r="B30" s="176" t="s">
        <v>548</v>
      </c>
      <c r="C30" s="184" t="s">
        <v>549</v>
      </c>
      <c r="D30" s="177" t="s">
        <v>277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0</v>
      </c>
      <c r="O30" s="160">
        <f t="shared" si="4"/>
        <v>0</v>
      </c>
      <c r="P30" s="160">
        <v>0</v>
      </c>
      <c r="Q30" s="160">
        <f t="shared" si="5"/>
        <v>0</v>
      </c>
      <c r="R30" s="160"/>
      <c r="S30" s="160" t="s">
        <v>221</v>
      </c>
      <c r="T30" s="160" t="s">
        <v>233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18</v>
      </c>
      <c r="B31" s="176" t="s">
        <v>550</v>
      </c>
      <c r="C31" s="184" t="s">
        <v>551</v>
      </c>
      <c r="D31" s="177" t="s">
        <v>277</v>
      </c>
      <c r="E31" s="178">
        <v>1</v>
      </c>
      <c r="F31" s="266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0</v>
      </c>
      <c r="O31" s="160">
        <f t="shared" si="4"/>
        <v>0</v>
      </c>
      <c r="P31" s="160">
        <v>0</v>
      </c>
      <c r="Q31" s="160">
        <f t="shared" si="5"/>
        <v>0</v>
      </c>
      <c r="R31" s="160"/>
      <c r="S31" s="160" t="s">
        <v>221</v>
      </c>
      <c r="T31" s="160" t="s">
        <v>233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19</v>
      </c>
      <c r="B32" s="176" t="s">
        <v>552</v>
      </c>
      <c r="C32" s="184" t="s">
        <v>553</v>
      </c>
      <c r="D32" s="177" t="s">
        <v>277</v>
      </c>
      <c r="E32" s="178">
        <v>1</v>
      </c>
      <c r="F32" s="266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0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221</v>
      </c>
      <c r="T32" s="160" t="s">
        <v>233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248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x14ac:dyDescent="0.2">
      <c r="A33" s="163" t="s">
        <v>209</v>
      </c>
      <c r="B33" s="164" t="s">
        <v>165</v>
      </c>
      <c r="C33" s="182" t="s">
        <v>166</v>
      </c>
      <c r="D33" s="165"/>
      <c r="E33" s="166"/>
      <c r="F33" s="167"/>
      <c r="G33" s="168">
        <f>SUMIF(AG34:AG35,"&lt;&gt;NOR",G34:G35)</f>
        <v>0</v>
      </c>
      <c r="H33" s="162"/>
      <c r="I33" s="162">
        <f>SUM(I34:I35)</f>
        <v>0</v>
      </c>
      <c r="J33" s="162"/>
      <c r="K33" s="162">
        <f>SUM(K34:K35)</f>
        <v>0</v>
      </c>
      <c r="L33" s="162"/>
      <c r="M33" s="162">
        <f>SUM(M34:M35)</f>
        <v>0</v>
      </c>
      <c r="N33" s="162"/>
      <c r="O33" s="162">
        <f>SUM(O34:O35)</f>
        <v>0</v>
      </c>
      <c r="P33" s="162"/>
      <c r="Q33" s="162">
        <f>SUM(Q34:Q35)</f>
        <v>0</v>
      </c>
      <c r="R33" s="162"/>
      <c r="S33" s="162"/>
      <c r="T33" s="162"/>
      <c r="U33" s="162"/>
      <c r="V33" s="162">
        <f>SUM(V34:V35)</f>
        <v>0</v>
      </c>
      <c r="W33" s="162"/>
      <c r="AG33" t="s">
        <v>210</v>
      </c>
    </row>
    <row r="34" spans="1:60" ht="22.5" outlineLevel="1" x14ac:dyDescent="0.2">
      <c r="A34" s="175">
        <v>20</v>
      </c>
      <c r="B34" s="176" t="s">
        <v>554</v>
      </c>
      <c r="C34" s="184" t="s">
        <v>555</v>
      </c>
      <c r="D34" s="177" t="s">
        <v>277</v>
      </c>
      <c r="E34" s="178">
        <v>1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221</v>
      </c>
      <c r="T34" s="160" t="s">
        <v>233</v>
      </c>
      <c r="U34" s="160">
        <v>0</v>
      </c>
      <c r="V34" s="160">
        <f>ROUND(E34*U34,2)</f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248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21</v>
      </c>
      <c r="B35" s="176" t="s">
        <v>556</v>
      </c>
      <c r="C35" s="184" t="s">
        <v>557</v>
      </c>
      <c r="D35" s="177" t="s">
        <v>314</v>
      </c>
      <c r="E35" s="178">
        <v>1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233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x14ac:dyDescent="0.2">
      <c r="A36" s="163" t="s">
        <v>209</v>
      </c>
      <c r="B36" s="164" t="s">
        <v>169</v>
      </c>
      <c r="C36" s="182" t="s">
        <v>170</v>
      </c>
      <c r="D36" s="165"/>
      <c r="E36" s="166"/>
      <c r="F36" s="167"/>
      <c r="G36" s="168">
        <f>SUMIF(AG37:AG38,"&lt;&gt;NOR",G37:G38)</f>
        <v>0</v>
      </c>
      <c r="H36" s="162"/>
      <c r="I36" s="162">
        <f>SUM(I37:I38)</f>
        <v>0</v>
      </c>
      <c r="J36" s="162"/>
      <c r="K36" s="162">
        <f>SUM(K37:K38)</f>
        <v>0</v>
      </c>
      <c r="L36" s="162"/>
      <c r="M36" s="162">
        <f>SUM(M37:M38)</f>
        <v>0</v>
      </c>
      <c r="N36" s="162"/>
      <c r="O36" s="162">
        <f>SUM(O37:O38)</f>
        <v>0</v>
      </c>
      <c r="P36" s="162"/>
      <c r="Q36" s="162">
        <f>SUM(Q37:Q38)</f>
        <v>0</v>
      </c>
      <c r="R36" s="162"/>
      <c r="S36" s="162"/>
      <c r="T36" s="162"/>
      <c r="U36" s="162"/>
      <c r="V36" s="162">
        <f>SUM(V37:V38)</f>
        <v>0</v>
      </c>
      <c r="W36" s="162"/>
      <c r="AG36" t="s">
        <v>210</v>
      </c>
    </row>
    <row r="37" spans="1:60" outlineLevel="1" x14ac:dyDescent="0.2">
      <c r="A37" s="175">
        <v>22</v>
      </c>
      <c r="B37" s="176" t="s">
        <v>556</v>
      </c>
      <c r="C37" s="184" t="s">
        <v>557</v>
      </c>
      <c r="D37" s="177" t="s">
        <v>314</v>
      </c>
      <c r="E37" s="178">
        <v>1</v>
      </c>
      <c r="F37" s="179"/>
      <c r="G37" s="180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215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531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23</v>
      </c>
      <c r="B38" s="176" t="s">
        <v>558</v>
      </c>
      <c r="C38" s="184" t="s">
        <v>559</v>
      </c>
      <c r="D38" s="177" t="s">
        <v>560</v>
      </c>
      <c r="E38" s="178">
        <v>2</v>
      </c>
      <c r="F38" s="179"/>
      <c r="G38" s="180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0</v>
      </c>
      <c r="O38" s="160">
        <f>ROUND(E38*N38,2)</f>
        <v>0</v>
      </c>
      <c r="P38" s="160">
        <v>0</v>
      </c>
      <c r="Q38" s="160">
        <f>ROUND(E38*P38,2)</f>
        <v>0</v>
      </c>
      <c r="R38" s="160"/>
      <c r="S38" s="160" t="s">
        <v>221</v>
      </c>
      <c r="T38" s="160" t="s">
        <v>215</v>
      </c>
      <c r="U38" s="160">
        <v>0</v>
      </c>
      <c r="V38" s="160">
        <f>ROUND(E38*U38,2)</f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x14ac:dyDescent="0.2">
      <c r="A39" s="163" t="s">
        <v>209</v>
      </c>
      <c r="B39" s="164" t="s">
        <v>165</v>
      </c>
      <c r="C39" s="182" t="s">
        <v>166</v>
      </c>
      <c r="D39" s="165"/>
      <c r="E39" s="166"/>
      <c r="F39" s="167"/>
      <c r="G39" s="168">
        <f>SUMIF(AG40:AG40,"&lt;&gt;NOR",G40:G40)</f>
        <v>0</v>
      </c>
      <c r="H39" s="162"/>
      <c r="I39" s="162">
        <f>SUM(I40:I40)</f>
        <v>0</v>
      </c>
      <c r="J39" s="162"/>
      <c r="K39" s="162">
        <f>SUM(K40:K40)</f>
        <v>0</v>
      </c>
      <c r="L39" s="162"/>
      <c r="M39" s="162">
        <f>SUM(M40:M40)</f>
        <v>0</v>
      </c>
      <c r="N39" s="162"/>
      <c r="O39" s="162">
        <f>SUM(O40:O40)</f>
        <v>0</v>
      </c>
      <c r="P39" s="162"/>
      <c r="Q39" s="162">
        <f>SUM(Q40:Q40)</f>
        <v>0</v>
      </c>
      <c r="R39" s="162"/>
      <c r="S39" s="162"/>
      <c r="T39" s="162"/>
      <c r="U39" s="162"/>
      <c r="V39" s="162">
        <f>SUM(V40:V40)</f>
        <v>0</v>
      </c>
      <c r="W39" s="162"/>
      <c r="AG39" t="s">
        <v>210</v>
      </c>
    </row>
    <row r="40" spans="1:60" outlineLevel="1" x14ac:dyDescent="0.2">
      <c r="A40" s="175">
        <v>24</v>
      </c>
      <c r="B40" s="176" t="s">
        <v>558</v>
      </c>
      <c r="C40" s="184" t="s">
        <v>559</v>
      </c>
      <c r="D40" s="177" t="s">
        <v>560</v>
      </c>
      <c r="E40" s="178">
        <v>2</v>
      </c>
      <c r="F40" s="179"/>
      <c r="G40" s="180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0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221</v>
      </c>
      <c r="T40" s="160" t="s">
        <v>215</v>
      </c>
      <c r="U40" s="160">
        <v>0</v>
      </c>
      <c r="V40" s="160">
        <f>ROUND(E40*U40,2)</f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">
      <c r="A41" s="163" t="s">
        <v>209</v>
      </c>
      <c r="B41" s="164" t="s">
        <v>167</v>
      </c>
      <c r="C41" s="182" t="s">
        <v>168</v>
      </c>
      <c r="D41" s="165"/>
      <c r="E41" s="166"/>
      <c r="F41" s="167"/>
      <c r="G41" s="168">
        <f>SUMIF(AG42:AG43,"&lt;&gt;NOR",G42:G43)</f>
        <v>0</v>
      </c>
      <c r="H41" s="162"/>
      <c r="I41" s="162">
        <f>SUM(I42:I43)</f>
        <v>0</v>
      </c>
      <c r="J41" s="162"/>
      <c r="K41" s="162">
        <f>SUM(K42:K43)</f>
        <v>0</v>
      </c>
      <c r="L41" s="162"/>
      <c r="M41" s="162">
        <f>SUM(M42:M43)</f>
        <v>0</v>
      </c>
      <c r="N41" s="162"/>
      <c r="O41" s="162">
        <f>SUM(O42:O43)</f>
        <v>0</v>
      </c>
      <c r="P41" s="162"/>
      <c r="Q41" s="162">
        <f>SUM(Q42:Q43)</f>
        <v>0</v>
      </c>
      <c r="R41" s="162"/>
      <c r="S41" s="162"/>
      <c r="T41" s="162"/>
      <c r="U41" s="162"/>
      <c r="V41" s="162">
        <f>SUM(V42:V43)</f>
        <v>0</v>
      </c>
      <c r="W41" s="162"/>
      <c r="AG41" t="s">
        <v>210</v>
      </c>
    </row>
    <row r="42" spans="1:60" ht="45" outlineLevel="1" x14ac:dyDescent="0.2">
      <c r="A42" s="169">
        <v>25</v>
      </c>
      <c r="B42" s="170" t="s">
        <v>561</v>
      </c>
      <c r="C42" s="183" t="s">
        <v>562</v>
      </c>
      <c r="D42" s="171" t="s">
        <v>563</v>
      </c>
      <c r="E42" s="172">
        <v>22</v>
      </c>
      <c r="F42" s="173"/>
      <c r="G42" s="174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0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221</v>
      </c>
      <c r="T42" s="160" t="s">
        <v>215</v>
      </c>
      <c r="U42" s="160">
        <v>0</v>
      </c>
      <c r="V42" s="160">
        <f>ROUND(E42*U42,2)</f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45" outlineLevel="1" x14ac:dyDescent="0.2">
      <c r="A43" s="157"/>
      <c r="B43" s="158"/>
      <c r="C43" s="262" t="s">
        <v>564</v>
      </c>
      <c r="D43" s="263"/>
      <c r="E43" s="263"/>
      <c r="F43" s="263"/>
      <c r="G43" s="263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218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88" t="str">
        <f>C43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43" s="150"/>
      <c r="BC43" s="150"/>
      <c r="BD43" s="150"/>
      <c r="BE43" s="150"/>
      <c r="BF43" s="150"/>
      <c r="BG43" s="150"/>
      <c r="BH43" s="150"/>
    </row>
    <row r="44" spans="1:60" x14ac:dyDescent="0.2">
      <c r="A44" s="163" t="s">
        <v>209</v>
      </c>
      <c r="B44" s="164" t="s">
        <v>171</v>
      </c>
      <c r="C44" s="182" t="s">
        <v>172</v>
      </c>
      <c r="D44" s="165"/>
      <c r="E44" s="166"/>
      <c r="F44" s="167"/>
      <c r="G44" s="168">
        <f>SUMIF(AG45:AG47,"&lt;&gt;NOR",G45:G47)</f>
        <v>0</v>
      </c>
      <c r="H44" s="162"/>
      <c r="I44" s="162">
        <f>SUM(I45:I47)</f>
        <v>0</v>
      </c>
      <c r="J44" s="162"/>
      <c r="K44" s="162">
        <f>SUM(K45:K47)</f>
        <v>0</v>
      </c>
      <c r="L44" s="162"/>
      <c r="M44" s="162">
        <f>SUM(M45:M47)</f>
        <v>0</v>
      </c>
      <c r="N44" s="162"/>
      <c r="O44" s="162">
        <f>SUM(O45:O47)</f>
        <v>0</v>
      </c>
      <c r="P44" s="162"/>
      <c r="Q44" s="162">
        <f>SUM(Q45:Q47)</f>
        <v>0</v>
      </c>
      <c r="R44" s="162"/>
      <c r="S44" s="162"/>
      <c r="T44" s="162"/>
      <c r="U44" s="162"/>
      <c r="V44" s="162">
        <f>SUM(V45:V47)</f>
        <v>0</v>
      </c>
      <c r="W44" s="162"/>
      <c r="AG44" t="s">
        <v>210</v>
      </c>
    </row>
    <row r="45" spans="1:60" ht="45" outlineLevel="1" x14ac:dyDescent="0.2">
      <c r="A45" s="169">
        <v>26</v>
      </c>
      <c r="B45" s="170" t="s">
        <v>561</v>
      </c>
      <c r="C45" s="183" t="s">
        <v>562</v>
      </c>
      <c r="D45" s="171" t="s">
        <v>563</v>
      </c>
      <c r="E45" s="172">
        <v>120</v>
      </c>
      <c r="F45" s="173"/>
      <c r="G45" s="174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0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221</v>
      </c>
      <c r="T45" s="160" t="s">
        <v>215</v>
      </c>
      <c r="U45" s="160">
        <v>0</v>
      </c>
      <c r="V45" s="160">
        <f>ROUND(E45*U45,2)</f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ht="45" outlineLevel="1" x14ac:dyDescent="0.2">
      <c r="A46" s="157"/>
      <c r="B46" s="158"/>
      <c r="C46" s="262" t="s">
        <v>564</v>
      </c>
      <c r="D46" s="263"/>
      <c r="E46" s="263"/>
      <c r="F46" s="263"/>
      <c r="G46" s="263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88" t="str">
        <f>C46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46" s="150"/>
      <c r="BC46" s="150"/>
      <c r="BD46" s="150"/>
      <c r="BE46" s="150"/>
      <c r="BF46" s="150"/>
      <c r="BG46" s="150"/>
      <c r="BH46" s="150"/>
    </row>
    <row r="47" spans="1:60" ht="22.5" outlineLevel="1" x14ac:dyDescent="0.2">
      <c r="A47" s="175">
        <v>27</v>
      </c>
      <c r="B47" s="176" t="s">
        <v>171</v>
      </c>
      <c r="C47" s="184" t="s">
        <v>963</v>
      </c>
      <c r="D47" s="177" t="s">
        <v>563</v>
      </c>
      <c r="E47" s="178">
        <v>110</v>
      </c>
      <c r="F47" s="179"/>
      <c r="G47" s="180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0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221</v>
      </c>
      <c r="T47" s="160" t="s">
        <v>215</v>
      </c>
      <c r="U47" s="160">
        <v>0</v>
      </c>
      <c r="V47" s="160">
        <f>ROUND(E47*U47,2)</f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">
      <c r="A48" s="163" t="s">
        <v>209</v>
      </c>
      <c r="B48" s="164" t="s">
        <v>167</v>
      </c>
      <c r="C48" s="182" t="s">
        <v>168</v>
      </c>
      <c r="D48" s="165"/>
      <c r="E48" s="166"/>
      <c r="F48" s="167"/>
      <c r="G48" s="168">
        <f>SUMIF(AG49:AG58,"&lt;&gt;NOR",G49:G58)</f>
        <v>0</v>
      </c>
      <c r="H48" s="162"/>
      <c r="I48" s="162">
        <f>SUM(I49:I58)</f>
        <v>0</v>
      </c>
      <c r="J48" s="162"/>
      <c r="K48" s="162">
        <f>SUM(K49:K58)</f>
        <v>0</v>
      </c>
      <c r="L48" s="162"/>
      <c r="M48" s="162">
        <f>SUM(M49:M58)</f>
        <v>0</v>
      </c>
      <c r="N48" s="162"/>
      <c r="O48" s="162">
        <f>SUM(O49:O58)</f>
        <v>0</v>
      </c>
      <c r="P48" s="162"/>
      <c r="Q48" s="162">
        <f>SUM(Q49:Q58)</f>
        <v>0</v>
      </c>
      <c r="R48" s="162"/>
      <c r="S48" s="162"/>
      <c r="T48" s="162"/>
      <c r="U48" s="162"/>
      <c r="V48" s="162">
        <f>SUM(V49:V58)</f>
        <v>0</v>
      </c>
      <c r="W48" s="162"/>
      <c r="AG48" t="s">
        <v>210</v>
      </c>
    </row>
    <row r="49" spans="1:60" ht="45" outlineLevel="1" x14ac:dyDescent="0.2">
      <c r="A49" s="169">
        <v>28</v>
      </c>
      <c r="B49" s="170" t="s">
        <v>565</v>
      </c>
      <c r="C49" s="183" t="s">
        <v>566</v>
      </c>
      <c r="D49" s="171" t="s">
        <v>563</v>
      </c>
      <c r="E49" s="172">
        <v>10</v>
      </c>
      <c r="F49" s="173"/>
      <c r="G49" s="174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0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221</v>
      </c>
      <c r="T49" s="160" t="s">
        <v>215</v>
      </c>
      <c r="U49" s="160">
        <v>0</v>
      </c>
      <c r="V49" s="160">
        <f>ROUND(E49*U49,2)</f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ht="45" outlineLevel="1" x14ac:dyDescent="0.2">
      <c r="A50" s="157"/>
      <c r="B50" s="158"/>
      <c r="C50" s="262" t="s">
        <v>567</v>
      </c>
      <c r="D50" s="263"/>
      <c r="E50" s="263"/>
      <c r="F50" s="263"/>
      <c r="G50" s="263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218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88" t="str">
        <f>C50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50" s="150"/>
      <c r="BC50" s="150"/>
      <c r="BD50" s="150"/>
      <c r="BE50" s="150"/>
      <c r="BF50" s="150"/>
      <c r="BG50" s="150"/>
      <c r="BH50" s="150"/>
    </row>
    <row r="51" spans="1:60" ht="45" outlineLevel="1" x14ac:dyDescent="0.2">
      <c r="A51" s="169">
        <v>29</v>
      </c>
      <c r="B51" s="170" t="s">
        <v>568</v>
      </c>
      <c r="C51" s="183" t="s">
        <v>569</v>
      </c>
      <c r="D51" s="171" t="s">
        <v>563</v>
      </c>
      <c r="E51" s="172">
        <v>5</v>
      </c>
      <c r="F51" s="173"/>
      <c r="G51" s="174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0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221</v>
      </c>
      <c r="T51" s="160" t="s">
        <v>215</v>
      </c>
      <c r="U51" s="160">
        <v>0</v>
      </c>
      <c r="V51" s="160">
        <f>ROUND(E51*U51,2)</f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ht="45" outlineLevel="1" x14ac:dyDescent="0.2">
      <c r="A52" s="157"/>
      <c r="B52" s="158"/>
      <c r="C52" s="262" t="s">
        <v>570</v>
      </c>
      <c r="D52" s="263"/>
      <c r="E52" s="263"/>
      <c r="F52" s="263"/>
      <c r="G52" s="263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218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88" t="str">
        <f>C52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52" s="150"/>
      <c r="BC52" s="150"/>
      <c r="BD52" s="150"/>
      <c r="BE52" s="150"/>
      <c r="BF52" s="150"/>
      <c r="BG52" s="150"/>
      <c r="BH52" s="150"/>
    </row>
    <row r="53" spans="1:60" ht="45" outlineLevel="1" x14ac:dyDescent="0.2">
      <c r="A53" s="169">
        <v>30</v>
      </c>
      <c r="B53" s="170" t="s">
        <v>571</v>
      </c>
      <c r="C53" s="183" t="s">
        <v>572</v>
      </c>
      <c r="D53" s="171" t="s">
        <v>563</v>
      </c>
      <c r="E53" s="172">
        <v>12</v>
      </c>
      <c r="F53" s="173"/>
      <c r="G53" s="174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60">
        <v>0</v>
      </c>
      <c r="O53" s="160">
        <f>ROUND(E53*N53,2)</f>
        <v>0</v>
      </c>
      <c r="P53" s="160">
        <v>0</v>
      </c>
      <c r="Q53" s="160">
        <f>ROUND(E53*P53,2)</f>
        <v>0</v>
      </c>
      <c r="R53" s="160"/>
      <c r="S53" s="160" t="s">
        <v>221</v>
      </c>
      <c r="T53" s="160" t="s">
        <v>215</v>
      </c>
      <c r="U53" s="160">
        <v>0</v>
      </c>
      <c r="V53" s="160">
        <f>ROUND(E53*U53,2)</f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ht="45" outlineLevel="1" x14ac:dyDescent="0.2">
      <c r="A54" s="157"/>
      <c r="B54" s="158"/>
      <c r="C54" s="262" t="s">
        <v>573</v>
      </c>
      <c r="D54" s="263"/>
      <c r="E54" s="263"/>
      <c r="F54" s="263"/>
      <c r="G54" s="263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218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88" t="str">
        <f>C54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54" s="150"/>
      <c r="BC54" s="150"/>
      <c r="BD54" s="150"/>
      <c r="BE54" s="150"/>
      <c r="BF54" s="150"/>
      <c r="BG54" s="150"/>
      <c r="BH54" s="150"/>
    </row>
    <row r="55" spans="1:60" ht="22.5" outlineLevel="1" x14ac:dyDescent="0.2">
      <c r="A55" s="175">
        <v>31</v>
      </c>
      <c r="B55" s="176" t="s">
        <v>574</v>
      </c>
      <c r="C55" s="184" t="s">
        <v>575</v>
      </c>
      <c r="D55" s="177" t="s">
        <v>563</v>
      </c>
      <c r="E55" s="178">
        <v>10</v>
      </c>
      <c r="F55" s="179"/>
      <c r="G55" s="180">
        <f>ROUND(E55*F55,2)</f>
        <v>0</v>
      </c>
      <c r="H55" s="161"/>
      <c r="I55" s="160">
        <f>ROUND(E55*H55,2)</f>
        <v>0</v>
      </c>
      <c r="J55" s="161"/>
      <c r="K55" s="160">
        <f>ROUND(E55*J55,2)</f>
        <v>0</v>
      </c>
      <c r="L55" s="160">
        <v>21</v>
      </c>
      <c r="M55" s="160">
        <f>G55*(1+L55/100)</f>
        <v>0</v>
      </c>
      <c r="N55" s="160">
        <v>0</v>
      </c>
      <c r="O55" s="160">
        <f>ROUND(E55*N55,2)</f>
        <v>0</v>
      </c>
      <c r="P55" s="160">
        <v>0</v>
      </c>
      <c r="Q55" s="160">
        <f>ROUND(E55*P55,2)</f>
        <v>0</v>
      </c>
      <c r="R55" s="160"/>
      <c r="S55" s="160" t="s">
        <v>221</v>
      </c>
      <c r="T55" s="160" t="s">
        <v>215</v>
      </c>
      <c r="U55" s="160">
        <v>0</v>
      </c>
      <c r="V55" s="160">
        <f>ROUND(E55*U55,2)</f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ht="22.5" outlineLevel="1" x14ac:dyDescent="0.2">
      <c r="A56" s="175">
        <v>32</v>
      </c>
      <c r="B56" s="176" t="s">
        <v>576</v>
      </c>
      <c r="C56" s="184" t="s">
        <v>577</v>
      </c>
      <c r="D56" s="177" t="s">
        <v>563</v>
      </c>
      <c r="E56" s="178">
        <v>20</v>
      </c>
      <c r="F56" s="179"/>
      <c r="G56" s="180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0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221</v>
      </c>
      <c r="T56" s="160" t="s">
        <v>215</v>
      </c>
      <c r="U56" s="160">
        <v>0</v>
      </c>
      <c r="V56" s="160">
        <f>ROUND(E56*U56,2)</f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ht="33.75" outlineLevel="1" x14ac:dyDescent="0.2">
      <c r="A57" s="175">
        <v>33</v>
      </c>
      <c r="B57" s="176" t="s">
        <v>578</v>
      </c>
      <c r="C57" s="184" t="s">
        <v>579</v>
      </c>
      <c r="D57" s="177" t="s">
        <v>563</v>
      </c>
      <c r="E57" s="178">
        <v>5</v>
      </c>
      <c r="F57" s="179"/>
      <c r="G57" s="180">
        <f>ROUND(E57*F57,2)</f>
        <v>0</v>
      </c>
      <c r="H57" s="161"/>
      <c r="I57" s="160">
        <f>ROUND(E57*H57,2)</f>
        <v>0</v>
      </c>
      <c r="J57" s="161"/>
      <c r="K57" s="160">
        <f>ROUND(E57*J57,2)</f>
        <v>0</v>
      </c>
      <c r="L57" s="160">
        <v>21</v>
      </c>
      <c r="M57" s="160">
        <f>G57*(1+L57/100)</f>
        <v>0</v>
      </c>
      <c r="N57" s="160">
        <v>0</v>
      </c>
      <c r="O57" s="160">
        <f>ROUND(E57*N57,2)</f>
        <v>0</v>
      </c>
      <c r="P57" s="160">
        <v>0</v>
      </c>
      <c r="Q57" s="160">
        <f>ROUND(E57*P57,2)</f>
        <v>0</v>
      </c>
      <c r="R57" s="160"/>
      <c r="S57" s="160" t="s">
        <v>221</v>
      </c>
      <c r="T57" s="160" t="s">
        <v>215</v>
      </c>
      <c r="U57" s="160">
        <v>0</v>
      </c>
      <c r="V57" s="160">
        <f>ROUND(E57*U57,2)</f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34</v>
      </c>
      <c r="B58" s="176" t="s">
        <v>580</v>
      </c>
      <c r="C58" s="184" t="s">
        <v>581</v>
      </c>
      <c r="D58" s="177" t="s">
        <v>314</v>
      </c>
      <c r="E58" s="178">
        <v>1</v>
      </c>
      <c r="F58" s="179"/>
      <c r="G58" s="180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0</v>
      </c>
      <c r="O58" s="160">
        <f>ROUND(E58*N58,2)</f>
        <v>0</v>
      </c>
      <c r="P58" s="160">
        <v>0</v>
      </c>
      <c r="Q58" s="160">
        <f>ROUND(E58*P58,2)</f>
        <v>0</v>
      </c>
      <c r="R58" s="160"/>
      <c r="S58" s="160" t="s">
        <v>221</v>
      </c>
      <c r="T58" s="160" t="s">
        <v>215</v>
      </c>
      <c r="U58" s="160">
        <v>0</v>
      </c>
      <c r="V58" s="160">
        <f>ROUND(E58*U58,2)</f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x14ac:dyDescent="0.2">
      <c r="A59" s="163" t="s">
        <v>209</v>
      </c>
      <c r="B59" s="164" t="s">
        <v>181</v>
      </c>
      <c r="C59" s="182" t="s">
        <v>182</v>
      </c>
      <c r="D59" s="165"/>
      <c r="E59" s="166"/>
      <c r="F59" s="167"/>
      <c r="G59" s="168">
        <f>SUMIF(AG60:AG74,"&lt;&gt;NOR",G60:G74)</f>
        <v>0</v>
      </c>
      <c r="H59" s="162"/>
      <c r="I59" s="162">
        <f>SUM(I60:I74)</f>
        <v>0</v>
      </c>
      <c r="J59" s="162"/>
      <c r="K59" s="162">
        <f>SUM(K60:K74)</f>
        <v>0</v>
      </c>
      <c r="L59" s="162"/>
      <c r="M59" s="162">
        <f>SUM(M60:M74)</f>
        <v>0</v>
      </c>
      <c r="N59" s="162"/>
      <c r="O59" s="162">
        <f>SUM(O60:O74)</f>
        <v>0</v>
      </c>
      <c r="P59" s="162"/>
      <c r="Q59" s="162">
        <f>SUM(Q60:Q74)</f>
        <v>0</v>
      </c>
      <c r="R59" s="162"/>
      <c r="S59" s="162"/>
      <c r="T59" s="162"/>
      <c r="U59" s="162"/>
      <c r="V59" s="162">
        <f>SUM(V60:V74)</f>
        <v>0</v>
      </c>
      <c r="W59" s="162"/>
      <c r="AG59" t="s">
        <v>210</v>
      </c>
    </row>
    <row r="60" spans="1:60" outlineLevel="1" x14ac:dyDescent="0.2">
      <c r="A60" s="175">
        <v>35</v>
      </c>
      <c r="B60" s="176" t="s">
        <v>582</v>
      </c>
      <c r="C60" s="184" t="s">
        <v>583</v>
      </c>
      <c r="D60" s="177" t="s">
        <v>314</v>
      </c>
      <c r="E60" s="178">
        <v>1</v>
      </c>
      <c r="F60" s="179"/>
      <c r="G60" s="180">
        <f t="shared" ref="G60:G74" si="7">ROUND(E60*F60,2)</f>
        <v>0</v>
      </c>
      <c r="H60" s="161"/>
      <c r="I60" s="160">
        <f t="shared" ref="I60:I74" si="8">ROUND(E60*H60,2)</f>
        <v>0</v>
      </c>
      <c r="J60" s="161"/>
      <c r="K60" s="160">
        <f t="shared" ref="K60:K74" si="9">ROUND(E60*J60,2)</f>
        <v>0</v>
      </c>
      <c r="L60" s="160">
        <v>21</v>
      </c>
      <c r="M60" s="160">
        <f t="shared" ref="M60:M74" si="10">G60*(1+L60/100)</f>
        <v>0</v>
      </c>
      <c r="N60" s="160">
        <v>0</v>
      </c>
      <c r="O60" s="160">
        <f t="shared" ref="O60:O74" si="11">ROUND(E60*N60,2)</f>
        <v>0</v>
      </c>
      <c r="P60" s="160">
        <v>0</v>
      </c>
      <c r="Q60" s="160">
        <f t="shared" ref="Q60:Q74" si="12">ROUND(E60*P60,2)</f>
        <v>0</v>
      </c>
      <c r="R60" s="160"/>
      <c r="S60" s="160" t="s">
        <v>221</v>
      </c>
      <c r="T60" s="160" t="s">
        <v>215</v>
      </c>
      <c r="U60" s="160">
        <v>0</v>
      </c>
      <c r="V60" s="160">
        <f t="shared" ref="V60:V74" si="13">ROUND(E60*U60,2)</f>
        <v>0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234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36</v>
      </c>
      <c r="B61" s="176" t="s">
        <v>584</v>
      </c>
      <c r="C61" s="184" t="s">
        <v>585</v>
      </c>
      <c r="D61" s="177" t="s">
        <v>314</v>
      </c>
      <c r="E61" s="178">
        <v>1</v>
      </c>
      <c r="F61" s="179"/>
      <c r="G61" s="180">
        <f t="shared" si="7"/>
        <v>0</v>
      </c>
      <c r="H61" s="161"/>
      <c r="I61" s="160">
        <f t="shared" si="8"/>
        <v>0</v>
      </c>
      <c r="J61" s="161"/>
      <c r="K61" s="160">
        <f t="shared" si="9"/>
        <v>0</v>
      </c>
      <c r="L61" s="160">
        <v>21</v>
      </c>
      <c r="M61" s="160">
        <f t="shared" si="10"/>
        <v>0</v>
      </c>
      <c r="N61" s="160">
        <v>0</v>
      </c>
      <c r="O61" s="160">
        <f t="shared" si="11"/>
        <v>0</v>
      </c>
      <c r="P61" s="160">
        <v>0</v>
      </c>
      <c r="Q61" s="160">
        <f t="shared" si="12"/>
        <v>0</v>
      </c>
      <c r="R61" s="160"/>
      <c r="S61" s="160" t="s">
        <v>221</v>
      </c>
      <c r="T61" s="160" t="s">
        <v>215</v>
      </c>
      <c r="U61" s="160">
        <v>0</v>
      </c>
      <c r="V61" s="160">
        <f t="shared" si="13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234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37</v>
      </c>
      <c r="B62" s="176" t="s">
        <v>586</v>
      </c>
      <c r="C62" s="184" t="s">
        <v>587</v>
      </c>
      <c r="D62" s="177" t="s">
        <v>314</v>
      </c>
      <c r="E62" s="178">
        <v>1</v>
      </c>
      <c r="F62" s="179"/>
      <c r="G62" s="180">
        <f t="shared" si="7"/>
        <v>0</v>
      </c>
      <c r="H62" s="161"/>
      <c r="I62" s="160">
        <f t="shared" si="8"/>
        <v>0</v>
      </c>
      <c r="J62" s="161"/>
      <c r="K62" s="160">
        <f t="shared" si="9"/>
        <v>0</v>
      </c>
      <c r="L62" s="160">
        <v>21</v>
      </c>
      <c r="M62" s="160">
        <f t="shared" si="10"/>
        <v>0</v>
      </c>
      <c r="N62" s="160">
        <v>0</v>
      </c>
      <c r="O62" s="160">
        <f t="shared" si="11"/>
        <v>0</v>
      </c>
      <c r="P62" s="160">
        <v>0</v>
      </c>
      <c r="Q62" s="160">
        <f t="shared" si="12"/>
        <v>0</v>
      </c>
      <c r="R62" s="160"/>
      <c r="S62" s="160" t="s">
        <v>221</v>
      </c>
      <c r="T62" s="160" t="s">
        <v>215</v>
      </c>
      <c r="U62" s="160">
        <v>0</v>
      </c>
      <c r="V62" s="160">
        <f t="shared" si="13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ht="22.5" outlineLevel="1" x14ac:dyDescent="0.2">
      <c r="A63" s="175">
        <v>38</v>
      </c>
      <c r="B63" s="176" t="s">
        <v>588</v>
      </c>
      <c r="C63" s="184" t="s">
        <v>589</v>
      </c>
      <c r="D63" s="177" t="s">
        <v>277</v>
      </c>
      <c r="E63" s="178">
        <v>1</v>
      </c>
      <c r="F63" s="179"/>
      <c r="G63" s="180">
        <f t="shared" si="7"/>
        <v>0</v>
      </c>
      <c r="H63" s="161"/>
      <c r="I63" s="160">
        <f t="shared" si="8"/>
        <v>0</v>
      </c>
      <c r="J63" s="161"/>
      <c r="K63" s="160">
        <f t="shared" si="9"/>
        <v>0</v>
      </c>
      <c r="L63" s="160">
        <v>21</v>
      </c>
      <c r="M63" s="160">
        <f t="shared" si="10"/>
        <v>0</v>
      </c>
      <c r="N63" s="160">
        <v>0</v>
      </c>
      <c r="O63" s="160">
        <f t="shared" si="11"/>
        <v>0</v>
      </c>
      <c r="P63" s="160">
        <v>0</v>
      </c>
      <c r="Q63" s="160">
        <f t="shared" si="12"/>
        <v>0</v>
      </c>
      <c r="R63" s="160"/>
      <c r="S63" s="160" t="s">
        <v>221</v>
      </c>
      <c r="T63" s="160" t="s">
        <v>215</v>
      </c>
      <c r="U63" s="160">
        <v>0</v>
      </c>
      <c r="V63" s="160">
        <f t="shared" si="13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234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39</v>
      </c>
      <c r="B64" s="176" t="s">
        <v>590</v>
      </c>
      <c r="C64" s="184" t="s">
        <v>591</v>
      </c>
      <c r="D64" s="177" t="s">
        <v>277</v>
      </c>
      <c r="E64" s="178">
        <v>1</v>
      </c>
      <c r="F64" s="179"/>
      <c r="G64" s="180">
        <f t="shared" si="7"/>
        <v>0</v>
      </c>
      <c r="H64" s="161"/>
      <c r="I64" s="160">
        <f t="shared" si="8"/>
        <v>0</v>
      </c>
      <c r="J64" s="161"/>
      <c r="K64" s="160">
        <f t="shared" si="9"/>
        <v>0</v>
      </c>
      <c r="L64" s="160">
        <v>21</v>
      </c>
      <c r="M64" s="160">
        <f t="shared" si="10"/>
        <v>0</v>
      </c>
      <c r="N64" s="160">
        <v>0</v>
      </c>
      <c r="O64" s="160">
        <f t="shared" si="11"/>
        <v>0</v>
      </c>
      <c r="P64" s="160">
        <v>0</v>
      </c>
      <c r="Q64" s="160">
        <f t="shared" si="12"/>
        <v>0</v>
      </c>
      <c r="R64" s="160"/>
      <c r="S64" s="160" t="s">
        <v>221</v>
      </c>
      <c r="T64" s="160" t="s">
        <v>215</v>
      </c>
      <c r="U64" s="160">
        <v>0</v>
      </c>
      <c r="V64" s="160">
        <f t="shared" si="13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234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ht="22.5" outlineLevel="1" x14ac:dyDescent="0.2">
      <c r="A65" s="175">
        <v>40</v>
      </c>
      <c r="B65" s="176" t="s">
        <v>592</v>
      </c>
      <c r="C65" s="184" t="s">
        <v>593</v>
      </c>
      <c r="D65" s="177" t="s">
        <v>277</v>
      </c>
      <c r="E65" s="178">
        <v>1</v>
      </c>
      <c r="F65" s="179"/>
      <c r="G65" s="180">
        <f t="shared" si="7"/>
        <v>0</v>
      </c>
      <c r="H65" s="161"/>
      <c r="I65" s="160">
        <f t="shared" si="8"/>
        <v>0</v>
      </c>
      <c r="J65" s="161"/>
      <c r="K65" s="160">
        <f t="shared" si="9"/>
        <v>0</v>
      </c>
      <c r="L65" s="160">
        <v>21</v>
      </c>
      <c r="M65" s="160">
        <f t="shared" si="10"/>
        <v>0</v>
      </c>
      <c r="N65" s="160">
        <v>0</v>
      </c>
      <c r="O65" s="160">
        <f t="shared" si="11"/>
        <v>0</v>
      </c>
      <c r="P65" s="160">
        <v>0</v>
      </c>
      <c r="Q65" s="160">
        <f t="shared" si="12"/>
        <v>0</v>
      </c>
      <c r="R65" s="160"/>
      <c r="S65" s="160" t="s">
        <v>221</v>
      </c>
      <c r="T65" s="160" t="s">
        <v>215</v>
      </c>
      <c r="U65" s="160">
        <v>0</v>
      </c>
      <c r="V65" s="160">
        <f t="shared" si="13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234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ht="22.5" outlineLevel="1" x14ac:dyDescent="0.2">
      <c r="A66" s="175">
        <v>41</v>
      </c>
      <c r="B66" s="176" t="s">
        <v>594</v>
      </c>
      <c r="C66" s="184" t="s">
        <v>595</v>
      </c>
      <c r="D66" s="177" t="s">
        <v>277</v>
      </c>
      <c r="E66" s="178">
        <v>1</v>
      </c>
      <c r="F66" s="179"/>
      <c r="G66" s="180">
        <f t="shared" si="7"/>
        <v>0</v>
      </c>
      <c r="H66" s="161"/>
      <c r="I66" s="160">
        <f t="shared" si="8"/>
        <v>0</v>
      </c>
      <c r="J66" s="161"/>
      <c r="K66" s="160">
        <f t="shared" si="9"/>
        <v>0</v>
      </c>
      <c r="L66" s="160">
        <v>21</v>
      </c>
      <c r="M66" s="160">
        <f t="shared" si="10"/>
        <v>0</v>
      </c>
      <c r="N66" s="160">
        <v>0</v>
      </c>
      <c r="O66" s="160">
        <f t="shared" si="11"/>
        <v>0</v>
      </c>
      <c r="P66" s="160">
        <v>0</v>
      </c>
      <c r="Q66" s="160">
        <f t="shared" si="12"/>
        <v>0</v>
      </c>
      <c r="R66" s="160"/>
      <c r="S66" s="160" t="s">
        <v>221</v>
      </c>
      <c r="T66" s="160" t="s">
        <v>215</v>
      </c>
      <c r="U66" s="160">
        <v>0</v>
      </c>
      <c r="V66" s="160">
        <f t="shared" si="13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234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ht="22.5" outlineLevel="1" x14ac:dyDescent="0.2">
      <c r="A67" s="175">
        <v>42</v>
      </c>
      <c r="B67" s="176" t="s">
        <v>596</v>
      </c>
      <c r="C67" s="184" t="s">
        <v>597</v>
      </c>
      <c r="D67" s="177" t="s">
        <v>277</v>
      </c>
      <c r="E67" s="178">
        <v>1</v>
      </c>
      <c r="F67" s="179"/>
      <c r="G67" s="180">
        <f t="shared" si="7"/>
        <v>0</v>
      </c>
      <c r="H67" s="161"/>
      <c r="I67" s="160">
        <f t="shared" si="8"/>
        <v>0</v>
      </c>
      <c r="J67" s="161"/>
      <c r="K67" s="160">
        <f t="shared" si="9"/>
        <v>0</v>
      </c>
      <c r="L67" s="160">
        <v>21</v>
      </c>
      <c r="M67" s="160">
        <f t="shared" si="10"/>
        <v>0</v>
      </c>
      <c r="N67" s="160">
        <v>0</v>
      </c>
      <c r="O67" s="160">
        <f t="shared" si="11"/>
        <v>0</v>
      </c>
      <c r="P67" s="160">
        <v>0</v>
      </c>
      <c r="Q67" s="160">
        <f t="shared" si="12"/>
        <v>0</v>
      </c>
      <c r="R67" s="160"/>
      <c r="S67" s="160" t="s">
        <v>221</v>
      </c>
      <c r="T67" s="160" t="s">
        <v>215</v>
      </c>
      <c r="U67" s="160">
        <v>0</v>
      </c>
      <c r="V67" s="160">
        <f t="shared" si="13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234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43</v>
      </c>
      <c r="B68" s="176" t="s">
        <v>598</v>
      </c>
      <c r="C68" s="184" t="s">
        <v>599</v>
      </c>
      <c r="D68" s="177" t="s">
        <v>314</v>
      </c>
      <c r="E68" s="178">
        <v>1</v>
      </c>
      <c r="F68" s="179"/>
      <c r="G68" s="180">
        <f t="shared" si="7"/>
        <v>0</v>
      </c>
      <c r="H68" s="161"/>
      <c r="I68" s="160">
        <f t="shared" si="8"/>
        <v>0</v>
      </c>
      <c r="J68" s="161"/>
      <c r="K68" s="160">
        <f t="shared" si="9"/>
        <v>0</v>
      </c>
      <c r="L68" s="160">
        <v>21</v>
      </c>
      <c r="M68" s="160">
        <f t="shared" si="10"/>
        <v>0</v>
      </c>
      <c r="N68" s="160">
        <v>0</v>
      </c>
      <c r="O68" s="160">
        <f t="shared" si="11"/>
        <v>0</v>
      </c>
      <c r="P68" s="160">
        <v>0</v>
      </c>
      <c r="Q68" s="160">
        <f t="shared" si="12"/>
        <v>0</v>
      </c>
      <c r="R68" s="160"/>
      <c r="S68" s="160" t="s">
        <v>221</v>
      </c>
      <c r="T68" s="160" t="s">
        <v>215</v>
      </c>
      <c r="U68" s="160">
        <v>0</v>
      </c>
      <c r="V68" s="160">
        <f t="shared" si="13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234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44</v>
      </c>
      <c r="B69" s="176" t="s">
        <v>600</v>
      </c>
      <c r="C69" s="184" t="s">
        <v>601</v>
      </c>
      <c r="D69" s="177" t="s">
        <v>314</v>
      </c>
      <c r="E69" s="178">
        <v>1</v>
      </c>
      <c r="F69" s="179"/>
      <c r="G69" s="180">
        <f t="shared" si="7"/>
        <v>0</v>
      </c>
      <c r="H69" s="161"/>
      <c r="I69" s="160">
        <f t="shared" si="8"/>
        <v>0</v>
      </c>
      <c r="J69" s="161"/>
      <c r="K69" s="160">
        <f t="shared" si="9"/>
        <v>0</v>
      </c>
      <c r="L69" s="160">
        <v>21</v>
      </c>
      <c r="M69" s="160">
        <f t="shared" si="10"/>
        <v>0</v>
      </c>
      <c r="N69" s="160">
        <v>0</v>
      </c>
      <c r="O69" s="160">
        <f t="shared" si="11"/>
        <v>0</v>
      </c>
      <c r="P69" s="160">
        <v>0</v>
      </c>
      <c r="Q69" s="160">
        <f t="shared" si="12"/>
        <v>0</v>
      </c>
      <c r="R69" s="160"/>
      <c r="S69" s="160" t="s">
        <v>221</v>
      </c>
      <c r="T69" s="160" t="s">
        <v>215</v>
      </c>
      <c r="U69" s="160">
        <v>0</v>
      </c>
      <c r="V69" s="160">
        <f t="shared" si="13"/>
        <v>0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234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ht="22.5" outlineLevel="1" x14ac:dyDescent="0.2">
      <c r="A70" s="175">
        <v>45</v>
      </c>
      <c r="B70" s="176" t="s">
        <v>602</v>
      </c>
      <c r="C70" s="184" t="s">
        <v>603</v>
      </c>
      <c r="D70" s="177" t="s">
        <v>314</v>
      </c>
      <c r="E70" s="178">
        <v>1</v>
      </c>
      <c r="F70" s="179"/>
      <c r="G70" s="180">
        <f t="shared" si="7"/>
        <v>0</v>
      </c>
      <c r="H70" s="161"/>
      <c r="I70" s="160">
        <f t="shared" si="8"/>
        <v>0</v>
      </c>
      <c r="J70" s="161"/>
      <c r="K70" s="160">
        <f t="shared" si="9"/>
        <v>0</v>
      </c>
      <c r="L70" s="160">
        <v>21</v>
      </c>
      <c r="M70" s="160">
        <f t="shared" si="10"/>
        <v>0</v>
      </c>
      <c r="N70" s="160">
        <v>0</v>
      </c>
      <c r="O70" s="160">
        <f t="shared" si="11"/>
        <v>0</v>
      </c>
      <c r="P70" s="160">
        <v>0</v>
      </c>
      <c r="Q70" s="160">
        <f t="shared" si="12"/>
        <v>0</v>
      </c>
      <c r="R70" s="160"/>
      <c r="S70" s="160" t="s">
        <v>221</v>
      </c>
      <c r="T70" s="160" t="s">
        <v>215</v>
      </c>
      <c r="U70" s="160">
        <v>0</v>
      </c>
      <c r="V70" s="160">
        <f t="shared" si="13"/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234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75">
        <v>46</v>
      </c>
      <c r="B71" s="176" t="s">
        <v>604</v>
      </c>
      <c r="C71" s="184" t="s">
        <v>605</v>
      </c>
      <c r="D71" s="177" t="s">
        <v>314</v>
      </c>
      <c r="E71" s="178">
        <v>1</v>
      </c>
      <c r="F71" s="179"/>
      <c r="G71" s="180">
        <f t="shared" si="7"/>
        <v>0</v>
      </c>
      <c r="H71" s="161"/>
      <c r="I71" s="160">
        <f t="shared" si="8"/>
        <v>0</v>
      </c>
      <c r="J71" s="161"/>
      <c r="K71" s="160">
        <f t="shared" si="9"/>
        <v>0</v>
      </c>
      <c r="L71" s="160">
        <v>21</v>
      </c>
      <c r="M71" s="160">
        <f t="shared" si="10"/>
        <v>0</v>
      </c>
      <c r="N71" s="160">
        <v>0</v>
      </c>
      <c r="O71" s="160">
        <f t="shared" si="11"/>
        <v>0</v>
      </c>
      <c r="P71" s="160">
        <v>0</v>
      </c>
      <c r="Q71" s="160">
        <f t="shared" si="12"/>
        <v>0</v>
      </c>
      <c r="R71" s="160"/>
      <c r="S71" s="160" t="s">
        <v>221</v>
      </c>
      <c r="T71" s="160" t="s">
        <v>215</v>
      </c>
      <c r="U71" s="160">
        <v>0</v>
      </c>
      <c r="V71" s="160">
        <f t="shared" si="13"/>
        <v>0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234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47</v>
      </c>
      <c r="B72" s="176" t="s">
        <v>606</v>
      </c>
      <c r="C72" s="184" t="s">
        <v>607</v>
      </c>
      <c r="D72" s="177" t="s">
        <v>314</v>
      </c>
      <c r="E72" s="178">
        <v>1</v>
      </c>
      <c r="F72" s="179"/>
      <c r="G72" s="180">
        <f t="shared" si="7"/>
        <v>0</v>
      </c>
      <c r="H72" s="161"/>
      <c r="I72" s="160">
        <f t="shared" si="8"/>
        <v>0</v>
      </c>
      <c r="J72" s="161"/>
      <c r="K72" s="160">
        <f t="shared" si="9"/>
        <v>0</v>
      </c>
      <c r="L72" s="160">
        <v>21</v>
      </c>
      <c r="M72" s="160">
        <f t="shared" si="10"/>
        <v>0</v>
      </c>
      <c r="N72" s="160">
        <v>0</v>
      </c>
      <c r="O72" s="160">
        <f t="shared" si="11"/>
        <v>0</v>
      </c>
      <c r="P72" s="160">
        <v>0</v>
      </c>
      <c r="Q72" s="160">
        <f t="shared" si="12"/>
        <v>0</v>
      </c>
      <c r="R72" s="160"/>
      <c r="S72" s="160" t="s">
        <v>221</v>
      </c>
      <c r="T72" s="160" t="s">
        <v>215</v>
      </c>
      <c r="U72" s="160">
        <v>0</v>
      </c>
      <c r="V72" s="160">
        <f t="shared" si="13"/>
        <v>0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234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75">
        <v>48</v>
      </c>
      <c r="B73" s="176" t="s">
        <v>608</v>
      </c>
      <c r="C73" s="184" t="s">
        <v>609</v>
      </c>
      <c r="D73" s="177" t="s">
        <v>314</v>
      </c>
      <c r="E73" s="178">
        <v>1</v>
      </c>
      <c r="F73" s="179"/>
      <c r="G73" s="180">
        <f t="shared" si="7"/>
        <v>0</v>
      </c>
      <c r="H73" s="161"/>
      <c r="I73" s="160">
        <f t="shared" si="8"/>
        <v>0</v>
      </c>
      <c r="J73" s="161"/>
      <c r="K73" s="160">
        <f t="shared" si="9"/>
        <v>0</v>
      </c>
      <c r="L73" s="160">
        <v>21</v>
      </c>
      <c r="M73" s="160">
        <f t="shared" si="10"/>
        <v>0</v>
      </c>
      <c r="N73" s="160">
        <v>0</v>
      </c>
      <c r="O73" s="160">
        <f t="shared" si="11"/>
        <v>0</v>
      </c>
      <c r="P73" s="160">
        <v>0</v>
      </c>
      <c r="Q73" s="160">
        <f t="shared" si="12"/>
        <v>0</v>
      </c>
      <c r="R73" s="160"/>
      <c r="S73" s="160" t="s">
        <v>221</v>
      </c>
      <c r="T73" s="160" t="s">
        <v>215</v>
      </c>
      <c r="U73" s="160">
        <v>0</v>
      </c>
      <c r="V73" s="160">
        <f t="shared" si="13"/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234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69">
        <v>49</v>
      </c>
      <c r="B74" s="170" t="s">
        <v>610</v>
      </c>
      <c r="C74" s="183" t="s">
        <v>611</v>
      </c>
      <c r="D74" s="171" t="s">
        <v>314</v>
      </c>
      <c r="E74" s="172">
        <v>1</v>
      </c>
      <c r="F74" s="173"/>
      <c r="G74" s="174">
        <f t="shared" si="7"/>
        <v>0</v>
      </c>
      <c r="H74" s="161"/>
      <c r="I74" s="160">
        <f t="shared" si="8"/>
        <v>0</v>
      </c>
      <c r="J74" s="161"/>
      <c r="K74" s="160">
        <f t="shared" si="9"/>
        <v>0</v>
      </c>
      <c r="L74" s="160">
        <v>21</v>
      </c>
      <c r="M74" s="160">
        <f t="shared" si="10"/>
        <v>0</v>
      </c>
      <c r="N74" s="160">
        <v>0</v>
      </c>
      <c r="O74" s="160">
        <f t="shared" si="11"/>
        <v>0</v>
      </c>
      <c r="P74" s="160">
        <v>0</v>
      </c>
      <c r="Q74" s="160">
        <f t="shared" si="12"/>
        <v>0</v>
      </c>
      <c r="R74" s="160"/>
      <c r="S74" s="160" t="s">
        <v>221</v>
      </c>
      <c r="T74" s="160" t="s">
        <v>215</v>
      </c>
      <c r="U74" s="160">
        <v>0</v>
      </c>
      <c r="V74" s="160">
        <f t="shared" si="13"/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234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x14ac:dyDescent="0.2">
      <c r="A75" s="5"/>
      <c r="B75" s="6"/>
      <c r="C75" s="185"/>
      <c r="D75" s="8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AE75">
        <v>15</v>
      </c>
      <c r="AF75">
        <v>21</v>
      </c>
    </row>
    <row r="76" spans="1:60" x14ac:dyDescent="0.2">
      <c r="A76" s="153"/>
      <c r="B76" s="154" t="s">
        <v>31</v>
      </c>
      <c r="C76" s="186"/>
      <c r="D76" s="155"/>
      <c r="E76" s="156"/>
      <c r="F76" s="156"/>
      <c r="G76" s="181">
        <f>G8+G12+G14+G19+G22+G26+G33+G36+G39+G41+G44+G48+G59</f>
        <v>0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AE76">
        <f>SUMIF(L7:L74,AE75,G7:G74)</f>
        <v>0</v>
      </c>
      <c r="AF76">
        <f>SUMIF(L7:L74,AF75,G7:G74)</f>
        <v>0</v>
      </c>
      <c r="AG76" t="s">
        <v>226</v>
      </c>
    </row>
    <row r="77" spans="1:60" x14ac:dyDescent="0.2">
      <c r="A77" s="5"/>
      <c r="B77" s="6"/>
      <c r="C77" s="185"/>
      <c r="D77" s="8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">
      <c r="A78" s="5"/>
      <c r="B78" s="6"/>
      <c r="C78" s="185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">
      <c r="A79" s="248" t="s">
        <v>227</v>
      </c>
      <c r="B79" s="248"/>
      <c r="C79" s="249"/>
      <c r="D79" s="8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60" x14ac:dyDescent="0.2">
      <c r="A80" s="250"/>
      <c r="B80" s="251"/>
      <c r="C80" s="252"/>
      <c r="D80" s="251"/>
      <c r="E80" s="251"/>
      <c r="F80" s="251"/>
      <c r="G80" s="253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AG80" t="s">
        <v>228</v>
      </c>
    </row>
    <row r="81" spans="1:33" x14ac:dyDescent="0.2">
      <c r="A81" s="254"/>
      <c r="B81" s="255"/>
      <c r="C81" s="256"/>
      <c r="D81" s="255"/>
      <c r="E81" s="255"/>
      <c r="F81" s="255"/>
      <c r="G81" s="257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33" x14ac:dyDescent="0.2">
      <c r="A82" s="254"/>
      <c r="B82" s="255"/>
      <c r="C82" s="256"/>
      <c r="D82" s="255"/>
      <c r="E82" s="255"/>
      <c r="F82" s="255"/>
      <c r="G82" s="257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33" x14ac:dyDescent="0.2">
      <c r="A83" s="254"/>
      <c r="B83" s="255"/>
      <c r="C83" s="256"/>
      <c r="D83" s="255"/>
      <c r="E83" s="255"/>
      <c r="F83" s="255"/>
      <c r="G83" s="257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33" x14ac:dyDescent="0.2">
      <c r="A84" s="258"/>
      <c r="B84" s="259"/>
      <c r="C84" s="260"/>
      <c r="D84" s="259"/>
      <c r="E84" s="259"/>
      <c r="F84" s="259"/>
      <c r="G84" s="26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33" x14ac:dyDescent="0.2">
      <c r="A85" s="5"/>
      <c r="B85" s="6"/>
      <c r="C85" s="185"/>
      <c r="D85" s="8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33" x14ac:dyDescent="0.2">
      <c r="C86" s="187"/>
      <c r="D86" s="141"/>
      <c r="AG86" t="s">
        <v>229</v>
      </c>
    </row>
    <row r="87" spans="1:33" x14ac:dyDescent="0.2">
      <c r="D87" s="141"/>
    </row>
    <row r="88" spans="1:33" x14ac:dyDescent="0.2">
      <c r="D88" s="141"/>
    </row>
    <row r="89" spans="1:33" x14ac:dyDescent="0.2">
      <c r="D89" s="141"/>
    </row>
    <row r="90" spans="1:33" x14ac:dyDescent="0.2">
      <c r="D90" s="141"/>
    </row>
    <row r="91" spans="1:33" x14ac:dyDescent="0.2">
      <c r="D91" s="141"/>
    </row>
    <row r="92" spans="1:33" x14ac:dyDescent="0.2">
      <c r="D92" s="141"/>
    </row>
    <row r="93" spans="1:33" x14ac:dyDescent="0.2">
      <c r="D93" s="141"/>
    </row>
    <row r="94" spans="1:33" x14ac:dyDescent="0.2">
      <c r="D94" s="141"/>
    </row>
    <row r="95" spans="1:33" x14ac:dyDescent="0.2">
      <c r="D95" s="141"/>
    </row>
    <row r="96" spans="1:33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11">
    <mergeCell ref="A79:C79"/>
    <mergeCell ref="A80:G84"/>
    <mergeCell ref="C43:G43"/>
    <mergeCell ref="C46:G46"/>
    <mergeCell ref="C50:G50"/>
    <mergeCell ref="C52:G52"/>
    <mergeCell ref="C54:G54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activeCell="F25" sqref="F25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76</v>
      </c>
      <c r="C3" s="242" t="s">
        <v>77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149</v>
      </c>
      <c r="C8" s="182" t="s">
        <v>150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0.03</v>
      </c>
      <c r="P8" s="162"/>
      <c r="Q8" s="162">
        <f>SUM(Q9:Q19)</f>
        <v>0.04</v>
      </c>
      <c r="R8" s="162"/>
      <c r="S8" s="162"/>
      <c r="T8" s="162"/>
      <c r="U8" s="162"/>
      <c r="V8" s="162">
        <f>SUM(V9:V19)</f>
        <v>56.91</v>
      </c>
      <c r="W8" s="162"/>
      <c r="AG8" t="s">
        <v>210</v>
      </c>
    </row>
    <row r="9" spans="1:60" outlineLevel="1" x14ac:dyDescent="0.2">
      <c r="A9" s="175">
        <v>1</v>
      </c>
      <c r="B9" s="176" t="s">
        <v>230</v>
      </c>
      <c r="C9" s="184" t="s">
        <v>231</v>
      </c>
      <c r="D9" s="177" t="s">
        <v>232</v>
      </c>
      <c r="E9" s="178">
        <v>78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21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214</v>
      </c>
      <c r="T9" s="160" t="s">
        <v>233</v>
      </c>
      <c r="U9" s="160">
        <v>0.16500000000000001</v>
      </c>
      <c r="V9" s="160">
        <f t="shared" ref="V9:V19" si="6">ROUND(E9*U9,2)</f>
        <v>12.87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235</v>
      </c>
      <c r="C10" s="184" t="s">
        <v>236</v>
      </c>
      <c r="D10" s="177" t="s">
        <v>232</v>
      </c>
      <c r="E10" s="178">
        <v>78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9.0000000000000006E-5</v>
      </c>
      <c r="O10" s="160">
        <f t="shared" si="4"/>
        <v>0.01</v>
      </c>
      <c r="P10" s="160">
        <v>4.4999999999999999E-4</v>
      </c>
      <c r="Q10" s="160">
        <f t="shared" si="5"/>
        <v>0.04</v>
      </c>
      <c r="R10" s="160"/>
      <c r="S10" s="160" t="s">
        <v>214</v>
      </c>
      <c r="T10" s="160" t="s">
        <v>233</v>
      </c>
      <c r="U10" s="160">
        <v>0.16600000000000001</v>
      </c>
      <c r="V10" s="160">
        <f t="shared" si="6"/>
        <v>12.95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234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237</v>
      </c>
      <c r="C11" s="184" t="s">
        <v>238</v>
      </c>
      <c r="D11" s="177" t="s">
        <v>232</v>
      </c>
      <c r="E11" s="178">
        <v>39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214</v>
      </c>
      <c r="T11" s="160" t="s">
        <v>233</v>
      </c>
      <c r="U11" s="160">
        <v>0.26800000000000002</v>
      </c>
      <c r="V11" s="160">
        <f t="shared" si="6"/>
        <v>10.45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618</v>
      </c>
      <c r="C12" s="184" t="s">
        <v>619</v>
      </c>
      <c r="D12" s="177" t="s">
        <v>241</v>
      </c>
      <c r="E12" s="178">
        <v>180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214</v>
      </c>
      <c r="T12" s="160" t="s">
        <v>233</v>
      </c>
      <c r="U12" s="160">
        <v>3.1E-2</v>
      </c>
      <c r="V12" s="160">
        <f t="shared" si="6"/>
        <v>5.58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242</v>
      </c>
      <c r="C13" s="184" t="s">
        <v>243</v>
      </c>
      <c r="D13" s="177" t="s">
        <v>241</v>
      </c>
      <c r="E13" s="178">
        <v>180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214</v>
      </c>
      <c r="T13" s="160" t="s">
        <v>233</v>
      </c>
      <c r="U13" s="160">
        <v>3.1E-2</v>
      </c>
      <c r="V13" s="160">
        <f t="shared" si="6"/>
        <v>5.58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244</v>
      </c>
      <c r="C14" s="184" t="s">
        <v>245</v>
      </c>
      <c r="D14" s="177" t="s">
        <v>241</v>
      </c>
      <c r="E14" s="178">
        <v>180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214</v>
      </c>
      <c r="T14" s="160" t="s">
        <v>233</v>
      </c>
      <c r="U14" s="160">
        <v>5.1999999999999998E-2</v>
      </c>
      <c r="V14" s="160">
        <f t="shared" si="6"/>
        <v>9.36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2.5" outlineLevel="1" x14ac:dyDescent="0.2">
      <c r="A15" s="175">
        <v>7</v>
      </c>
      <c r="B15" s="176" t="s">
        <v>246</v>
      </c>
      <c r="C15" s="184" t="s">
        <v>247</v>
      </c>
      <c r="D15" s="177" t="s">
        <v>232</v>
      </c>
      <c r="E15" s="178">
        <v>39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2.5999999999999998E-4</v>
      </c>
      <c r="O15" s="160">
        <f t="shared" si="4"/>
        <v>0.01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215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8</v>
      </c>
      <c r="B16" s="176" t="s">
        <v>249</v>
      </c>
      <c r="C16" s="184" t="s">
        <v>250</v>
      </c>
      <c r="D16" s="177" t="s">
        <v>232</v>
      </c>
      <c r="E16" s="178">
        <v>39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9.0000000000000006E-5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215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33.75" outlineLevel="1" x14ac:dyDescent="0.2">
      <c r="A17" s="175">
        <v>9</v>
      </c>
      <c r="B17" s="176" t="s">
        <v>251</v>
      </c>
      <c r="C17" s="184" t="s">
        <v>252</v>
      </c>
      <c r="D17" s="177" t="s">
        <v>232</v>
      </c>
      <c r="E17" s="178">
        <v>39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2.0000000000000001E-4</v>
      </c>
      <c r="O17" s="160">
        <f t="shared" si="4"/>
        <v>0.01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215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253</v>
      </c>
      <c r="C18" s="184" t="s">
        <v>254</v>
      </c>
      <c r="D18" s="177" t="s">
        <v>255</v>
      </c>
      <c r="E18" s="178">
        <v>2.8469999999999999E-2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214</v>
      </c>
      <c r="T18" s="160" t="s">
        <v>233</v>
      </c>
      <c r="U18" s="160">
        <v>3.0750000000000002</v>
      </c>
      <c r="V18" s="160">
        <f t="shared" si="6"/>
        <v>0.09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256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257</v>
      </c>
      <c r="C19" s="184" t="s">
        <v>258</v>
      </c>
      <c r="D19" s="177" t="s">
        <v>255</v>
      </c>
      <c r="E19" s="178">
        <v>2.8469999999999999E-2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215</v>
      </c>
      <c r="U19" s="160">
        <v>0.88100000000000001</v>
      </c>
      <c r="V19" s="160">
        <f t="shared" si="6"/>
        <v>0.03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256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155</v>
      </c>
      <c r="C20" s="182" t="s">
        <v>156</v>
      </c>
      <c r="D20" s="165"/>
      <c r="E20" s="166"/>
      <c r="F20" s="167"/>
      <c r="G20" s="168">
        <f>SUMIF(AG21:AG21,"&lt;&gt;NOR",G21:G21)</f>
        <v>0</v>
      </c>
      <c r="H20" s="162"/>
      <c r="I20" s="162">
        <f>SUM(I21:I21)</f>
        <v>0</v>
      </c>
      <c r="J20" s="162"/>
      <c r="K20" s="162">
        <f>SUM(K21:K21)</f>
        <v>0</v>
      </c>
      <c r="L20" s="162"/>
      <c r="M20" s="162">
        <f>SUM(M21:M21)</f>
        <v>0</v>
      </c>
      <c r="N20" s="162"/>
      <c r="O20" s="162">
        <f>SUM(O21:O21)</f>
        <v>0</v>
      </c>
      <c r="P20" s="162"/>
      <c r="Q20" s="162">
        <f>SUM(Q21:Q21)</f>
        <v>0</v>
      </c>
      <c r="R20" s="162"/>
      <c r="S20" s="162"/>
      <c r="T20" s="162"/>
      <c r="U20" s="162"/>
      <c r="V20" s="162">
        <f>SUM(V21:V21)</f>
        <v>1.34</v>
      </c>
      <c r="W20" s="162"/>
      <c r="AG20" t="s">
        <v>210</v>
      </c>
    </row>
    <row r="21" spans="1:60" ht="22.5" outlineLevel="1" x14ac:dyDescent="0.2">
      <c r="A21" s="175">
        <v>12</v>
      </c>
      <c r="B21" s="176" t="s">
        <v>259</v>
      </c>
      <c r="C21" s="184" t="s">
        <v>260</v>
      </c>
      <c r="D21" s="177" t="s">
        <v>261</v>
      </c>
      <c r="E21" s="178">
        <v>15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6.9999999999999994E-5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8.8999999999999996E-2</v>
      </c>
      <c r="V21" s="160">
        <f>ROUND(E21*U21,2)</f>
        <v>1.34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">
      <c r="A22" s="163" t="s">
        <v>209</v>
      </c>
      <c r="B22" s="164" t="s">
        <v>173</v>
      </c>
      <c r="C22" s="182" t="s">
        <v>174</v>
      </c>
      <c r="D22" s="165"/>
      <c r="E22" s="166"/>
      <c r="F22" s="167"/>
      <c r="G22" s="168">
        <f>SUMIF(AG23:AG23,"&lt;&gt;NOR",G23:G23)</f>
        <v>0</v>
      </c>
      <c r="H22" s="162"/>
      <c r="I22" s="162">
        <f>SUM(I23:I23)</f>
        <v>0</v>
      </c>
      <c r="J22" s="162"/>
      <c r="K22" s="162">
        <f>SUM(K23:K23)</f>
        <v>0</v>
      </c>
      <c r="L22" s="162"/>
      <c r="M22" s="162">
        <f>SUM(M23:M23)</f>
        <v>0</v>
      </c>
      <c r="N22" s="162"/>
      <c r="O22" s="162">
        <f>SUM(O23:O23)</f>
        <v>0</v>
      </c>
      <c r="P22" s="162"/>
      <c r="Q22" s="162">
        <f>SUM(Q23:Q23)</f>
        <v>0</v>
      </c>
      <c r="R22" s="162"/>
      <c r="S22" s="162"/>
      <c r="T22" s="162"/>
      <c r="U22" s="162"/>
      <c r="V22" s="162">
        <f>SUM(V23:V23)</f>
        <v>72</v>
      </c>
      <c r="W22" s="162"/>
      <c r="AG22" t="s">
        <v>210</v>
      </c>
    </row>
    <row r="23" spans="1:60" outlineLevel="1" x14ac:dyDescent="0.2">
      <c r="A23" s="175">
        <v>13</v>
      </c>
      <c r="B23" s="176" t="s">
        <v>262</v>
      </c>
      <c r="C23" s="184" t="s">
        <v>263</v>
      </c>
      <c r="D23" s="177" t="s">
        <v>264</v>
      </c>
      <c r="E23" s="178">
        <v>72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 t="s">
        <v>265</v>
      </c>
      <c r="S23" s="160" t="s">
        <v>214</v>
      </c>
      <c r="T23" s="160" t="s">
        <v>233</v>
      </c>
      <c r="U23" s="160">
        <v>1</v>
      </c>
      <c r="V23" s="160">
        <f>ROUND(E23*U23,2)</f>
        <v>72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266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177</v>
      </c>
      <c r="C24" s="182" t="s">
        <v>178</v>
      </c>
      <c r="D24" s="165"/>
      <c r="E24" s="166"/>
      <c r="F24" s="167"/>
      <c r="G24" s="168">
        <f>SUMIF(AG25:AG28,"&lt;&gt;NOR",G25:G28)</f>
        <v>0</v>
      </c>
      <c r="H24" s="162"/>
      <c r="I24" s="162">
        <f>SUM(I25:I28)</f>
        <v>0</v>
      </c>
      <c r="J24" s="162"/>
      <c r="K24" s="162">
        <f>SUM(K25:K28)</f>
        <v>0</v>
      </c>
      <c r="L24" s="162"/>
      <c r="M24" s="162">
        <f>SUM(M25:M28)</f>
        <v>0</v>
      </c>
      <c r="N24" s="162"/>
      <c r="O24" s="162">
        <f>SUM(O25:O28)</f>
        <v>0</v>
      </c>
      <c r="P24" s="162"/>
      <c r="Q24" s="162">
        <f>SUM(Q25:Q28)</f>
        <v>0</v>
      </c>
      <c r="R24" s="162"/>
      <c r="S24" s="162"/>
      <c r="T24" s="162"/>
      <c r="U24" s="162"/>
      <c r="V24" s="162">
        <f>SUM(V25:V28)</f>
        <v>0.02</v>
      </c>
      <c r="W24" s="162"/>
      <c r="AG24" t="s">
        <v>210</v>
      </c>
    </row>
    <row r="25" spans="1:60" outlineLevel="1" x14ac:dyDescent="0.2">
      <c r="A25" s="175">
        <v>14</v>
      </c>
      <c r="B25" s="176" t="s">
        <v>267</v>
      </c>
      <c r="C25" s="184" t="s">
        <v>268</v>
      </c>
      <c r="D25" s="177" t="s">
        <v>255</v>
      </c>
      <c r="E25" s="178">
        <v>3.5099999999999999E-2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215</v>
      </c>
      <c r="U25" s="160">
        <v>9.9000000000000005E-2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269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69">
        <v>15</v>
      </c>
      <c r="B26" s="170" t="s">
        <v>270</v>
      </c>
      <c r="C26" s="183" t="s">
        <v>271</v>
      </c>
      <c r="D26" s="171" t="s">
        <v>255</v>
      </c>
      <c r="E26" s="172">
        <v>3.5099999999999999E-2</v>
      </c>
      <c r="F26" s="173"/>
      <c r="G26" s="174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214</v>
      </c>
      <c r="T26" s="160" t="s">
        <v>233</v>
      </c>
      <c r="U26" s="160">
        <v>0.49</v>
      </c>
      <c r="V26" s="160">
        <f>ROUND(E26*U26,2)</f>
        <v>0.02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269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262" t="s">
        <v>272</v>
      </c>
      <c r="D27" s="263"/>
      <c r="E27" s="263"/>
      <c r="F27" s="263"/>
      <c r="G27" s="263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218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69">
        <v>16</v>
      </c>
      <c r="B28" s="170" t="s">
        <v>273</v>
      </c>
      <c r="C28" s="183" t="s">
        <v>274</v>
      </c>
      <c r="D28" s="171" t="s">
        <v>255</v>
      </c>
      <c r="E28" s="172">
        <v>0.70199999999999996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269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5"/>
      <c r="B29" s="6"/>
      <c r="C29" s="18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153"/>
      <c r="B30" s="154" t="s">
        <v>31</v>
      </c>
      <c r="C30" s="186"/>
      <c r="D30" s="155"/>
      <c r="E30" s="156"/>
      <c r="F30" s="156"/>
      <c r="G30" s="181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185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185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48" t="s">
        <v>227</v>
      </c>
      <c r="B33" s="248"/>
      <c r="C33" s="249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50"/>
      <c r="B34" s="251"/>
      <c r="C34" s="252"/>
      <c r="D34" s="251"/>
      <c r="E34" s="251"/>
      <c r="F34" s="251"/>
      <c r="G34" s="25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54"/>
      <c r="B35" s="255"/>
      <c r="C35" s="256"/>
      <c r="D35" s="255"/>
      <c r="E35" s="255"/>
      <c r="F35" s="255"/>
      <c r="G35" s="25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54"/>
      <c r="B36" s="255"/>
      <c r="C36" s="256"/>
      <c r="D36" s="255"/>
      <c r="E36" s="255"/>
      <c r="F36" s="255"/>
      <c r="G36" s="25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54"/>
      <c r="B37" s="255"/>
      <c r="C37" s="256"/>
      <c r="D37" s="255"/>
      <c r="E37" s="255"/>
      <c r="F37" s="255"/>
      <c r="G37" s="25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58"/>
      <c r="B38" s="259"/>
      <c r="C38" s="260"/>
      <c r="D38" s="259"/>
      <c r="E38" s="259"/>
      <c r="F38" s="259"/>
      <c r="G38" s="261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185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187"/>
      <c r="D40" s="141"/>
      <c r="AG40" t="s">
        <v>229</v>
      </c>
    </row>
    <row r="41" spans="1:33" x14ac:dyDescent="0.2">
      <c r="D41" s="141"/>
    </row>
    <row r="42" spans="1:33" x14ac:dyDescent="0.2">
      <c r="D42" s="141"/>
    </row>
    <row r="43" spans="1:33" x14ac:dyDescent="0.2">
      <c r="D43" s="141"/>
    </row>
    <row r="44" spans="1:33" x14ac:dyDescent="0.2">
      <c r="D44" s="141"/>
    </row>
    <row r="45" spans="1:33" x14ac:dyDescent="0.2">
      <c r="D45" s="141"/>
    </row>
    <row r="46" spans="1:33" x14ac:dyDescent="0.2">
      <c r="D46" s="141"/>
    </row>
    <row r="47" spans="1:33" x14ac:dyDescent="0.2">
      <c r="D47" s="141"/>
    </row>
    <row r="48" spans="1:33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7">
    <mergeCell ref="A34:G38"/>
    <mergeCell ref="C27:G27"/>
    <mergeCell ref="A1:G1"/>
    <mergeCell ref="C2:G2"/>
    <mergeCell ref="C3:G3"/>
    <mergeCell ref="C4:G4"/>
    <mergeCell ref="A33:C3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76</v>
      </c>
      <c r="C3" s="242" t="s">
        <v>77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2.84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10.210000000000001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10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2.84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10.210000000000001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SUMIF(AG11:AG15,"&lt;&gt;NOR",G11:G15)</f>
        <v>0</v>
      </c>
      <c r="H10" s="162"/>
      <c r="I10" s="162">
        <f>SUM(I11:I15)</f>
        <v>0</v>
      </c>
      <c r="J10" s="162"/>
      <c r="K10" s="162">
        <f>SUM(K11:K15)</f>
        <v>0</v>
      </c>
      <c r="L10" s="162"/>
      <c r="M10" s="162">
        <f>SUM(M11:M15)</f>
        <v>0</v>
      </c>
      <c r="N10" s="162"/>
      <c r="O10" s="162">
        <f>SUM(O11:O15)</f>
        <v>0.55000000000000004</v>
      </c>
      <c r="P10" s="162"/>
      <c r="Q10" s="162">
        <f>SUM(Q11:Q15)</f>
        <v>0</v>
      </c>
      <c r="R10" s="162"/>
      <c r="S10" s="162"/>
      <c r="T10" s="162"/>
      <c r="U10" s="162"/>
      <c r="V10" s="162">
        <f>SUM(V11:V15)</f>
        <v>8.18</v>
      </c>
      <c r="W10" s="162"/>
      <c r="AG10" t="s">
        <v>210</v>
      </c>
    </row>
    <row r="11" spans="1:60" ht="22.5" outlineLevel="1" x14ac:dyDescent="0.2">
      <c r="A11" s="169">
        <v>2</v>
      </c>
      <c r="B11" s="170" t="s">
        <v>629</v>
      </c>
      <c r="C11" s="183" t="s">
        <v>630</v>
      </c>
      <c r="D11" s="171" t="s">
        <v>241</v>
      </c>
      <c r="E11" s="172">
        <v>8</v>
      </c>
      <c r="F11" s="173"/>
      <c r="G11" s="174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1.8880000000000001E-2</v>
      </c>
      <c r="O11" s="160">
        <f>ROUND(E11*N11,2)</f>
        <v>0.15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0.38716</v>
      </c>
      <c r="V11" s="160">
        <f>ROUND(E11*U11,2)</f>
        <v>3.1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262" t="s">
        <v>282</v>
      </c>
      <c r="D12" s="263"/>
      <c r="E12" s="263"/>
      <c r="F12" s="263"/>
      <c r="G12" s="263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218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3</v>
      </c>
      <c r="B13" s="176" t="s">
        <v>278</v>
      </c>
      <c r="C13" s="184" t="s">
        <v>279</v>
      </c>
      <c r="D13" s="177" t="s">
        <v>241</v>
      </c>
      <c r="E13" s="178">
        <v>2</v>
      </c>
      <c r="F13" s="179"/>
      <c r="G13" s="180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60">
        <v>0.10712000000000001</v>
      </c>
      <c r="O13" s="160">
        <f>ROUND(E13*N13,2)</f>
        <v>0.21</v>
      </c>
      <c r="P13" s="160">
        <v>0</v>
      </c>
      <c r="Q13" s="160">
        <f>ROUND(E13*P13,2)</f>
        <v>0</v>
      </c>
      <c r="R13" s="160"/>
      <c r="S13" s="160" t="s">
        <v>214</v>
      </c>
      <c r="T13" s="160" t="s">
        <v>215</v>
      </c>
      <c r="U13" s="160">
        <v>0.69998000000000005</v>
      </c>
      <c r="V13" s="160">
        <f>ROUND(E13*U13,2)</f>
        <v>1.4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9">
        <v>4</v>
      </c>
      <c r="B14" s="170" t="s">
        <v>280</v>
      </c>
      <c r="C14" s="183" t="s">
        <v>281</v>
      </c>
      <c r="D14" s="171" t="s">
        <v>241</v>
      </c>
      <c r="E14" s="172">
        <v>11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1.694E-2</v>
      </c>
      <c r="O14" s="160">
        <f>ROUND(E14*N14,2)</f>
        <v>0.19</v>
      </c>
      <c r="P14" s="160">
        <v>0</v>
      </c>
      <c r="Q14" s="160">
        <f>ROUND(E14*P14,2)</f>
        <v>0</v>
      </c>
      <c r="R14" s="160"/>
      <c r="S14" s="160" t="s">
        <v>214</v>
      </c>
      <c r="T14" s="160" t="s">
        <v>215</v>
      </c>
      <c r="U14" s="160">
        <v>0.33481</v>
      </c>
      <c r="V14" s="160">
        <f>ROUND(E14*U14,2)</f>
        <v>3.68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62" t="s">
        <v>282</v>
      </c>
      <c r="D15" s="263"/>
      <c r="E15" s="263"/>
      <c r="F15" s="263"/>
      <c r="G15" s="263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218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5.5" x14ac:dyDescent="0.2">
      <c r="A16" s="163" t="s">
        <v>209</v>
      </c>
      <c r="B16" s="164" t="s">
        <v>125</v>
      </c>
      <c r="C16" s="182" t="s">
        <v>126</v>
      </c>
      <c r="D16" s="165"/>
      <c r="E16" s="166"/>
      <c r="F16" s="167"/>
      <c r="G16" s="168">
        <f>SUMIF(AG17:AG17,"&lt;&gt;NOR",G17:G17)</f>
        <v>0</v>
      </c>
      <c r="H16" s="162"/>
      <c r="I16" s="162">
        <f>SUM(I17:I17)</f>
        <v>0</v>
      </c>
      <c r="J16" s="162"/>
      <c r="K16" s="162">
        <f>SUM(K17:K17)</f>
        <v>0</v>
      </c>
      <c r="L16" s="162"/>
      <c r="M16" s="162">
        <f>SUM(M17:M17)</f>
        <v>0</v>
      </c>
      <c r="N16" s="162"/>
      <c r="O16" s="162">
        <f>SUM(O17:O17)</f>
        <v>0</v>
      </c>
      <c r="P16" s="162"/>
      <c r="Q16" s="162">
        <f>SUM(Q17:Q17)</f>
        <v>0</v>
      </c>
      <c r="R16" s="162"/>
      <c r="S16" s="162"/>
      <c r="T16" s="162"/>
      <c r="U16" s="162"/>
      <c r="V16" s="162">
        <f>SUM(V17:V17)</f>
        <v>2.46</v>
      </c>
      <c r="W16" s="162"/>
      <c r="AG16" t="s">
        <v>210</v>
      </c>
    </row>
    <row r="17" spans="1:60" outlineLevel="1" x14ac:dyDescent="0.2">
      <c r="A17" s="175">
        <v>5</v>
      </c>
      <c r="B17" s="176" t="s">
        <v>283</v>
      </c>
      <c r="C17" s="184" t="s">
        <v>284</v>
      </c>
      <c r="D17" s="177" t="s">
        <v>241</v>
      </c>
      <c r="E17" s="178">
        <v>8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4.0000000000000003E-5</v>
      </c>
      <c r="O17" s="160">
        <f>ROUND(E17*N17,2)</f>
        <v>0</v>
      </c>
      <c r="P17" s="160">
        <v>0</v>
      </c>
      <c r="Q17" s="160">
        <f>ROUND(E17*P17,2)</f>
        <v>0</v>
      </c>
      <c r="R17" s="160"/>
      <c r="S17" s="160" t="s">
        <v>214</v>
      </c>
      <c r="T17" s="160" t="s">
        <v>215</v>
      </c>
      <c r="U17" s="160">
        <v>0.308</v>
      </c>
      <c r="V17" s="160">
        <f>ROUND(E17*U17,2)</f>
        <v>2.46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x14ac:dyDescent="0.2">
      <c r="A18" s="163" t="s">
        <v>209</v>
      </c>
      <c r="B18" s="164" t="s">
        <v>127</v>
      </c>
      <c r="C18" s="182" t="s">
        <v>128</v>
      </c>
      <c r="D18" s="165"/>
      <c r="E18" s="166"/>
      <c r="F18" s="167"/>
      <c r="G18" s="168">
        <f>SUMIF(AG19:AG22,"&lt;&gt;NOR",G19:G22)</f>
        <v>0</v>
      </c>
      <c r="H18" s="162"/>
      <c r="I18" s="162">
        <f>SUM(I19:I22)</f>
        <v>0</v>
      </c>
      <c r="J18" s="162"/>
      <c r="K18" s="162">
        <f>SUM(K19:K22)</f>
        <v>0</v>
      </c>
      <c r="L18" s="162"/>
      <c r="M18" s="162">
        <f>SUM(M19:M22)</f>
        <v>0</v>
      </c>
      <c r="N18" s="162"/>
      <c r="O18" s="162">
        <f>SUM(O19:O22)</f>
        <v>0.02</v>
      </c>
      <c r="P18" s="162"/>
      <c r="Q18" s="162">
        <f>SUM(Q19:Q22)</f>
        <v>18.37</v>
      </c>
      <c r="R18" s="162"/>
      <c r="S18" s="162"/>
      <c r="T18" s="162"/>
      <c r="U18" s="162"/>
      <c r="V18" s="162">
        <f>SUM(V19:V22)</f>
        <v>53.75</v>
      </c>
      <c r="W18" s="162"/>
      <c r="AG18" t="s">
        <v>210</v>
      </c>
    </row>
    <row r="19" spans="1:60" ht="22.5" outlineLevel="1" x14ac:dyDescent="0.2">
      <c r="A19" s="169">
        <v>6</v>
      </c>
      <c r="B19" s="170" t="s">
        <v>287</v>
      </c>
      <c r="C19" s="183" t="s">
        <v>288</v>
      </c>
      <c r="D19" s="171" t="s">
        <v>277</v>
      </c>
      <c r="E19" s="172">
        <v>10</v>
      </c>
      <c r="F19" s="173"/>
      <c r="G19" s="174">
        <f>ROUND(E19*F19,2)</f>
        <v>0</v>
      </c>
      <c r="H19" s="161"/>
      <c r="I19" s="160">
        <f>ROUND(E19*H19,2)</f>
        <v>0</v>
      </c>
      <c r="J19" s="161"/>
      <c r="K19" s="160">
        <f>ROUND(E19*J19,2)</f>
        <v>0</v>
      </c>
      <c r="L19" s="160">
        <v>21</v>
      </c>
      <c r="M19" s="160">
        <f>G19*(1+L19/100)</f>
        <v>0</v>
      </c>
      <c r="N19" s="160">
        <v>1.82E-3</v>
      </c>
      <c r="O19" s="160">
        <f>ROUND(E19*N19,2)</f>
        <v>0.02</v>
      </c>
      <c r="P19" s="160">
        <v>1.8</v>
      </c>
      <c r="Q19" s="160">
        <f>ROUND(E19*P19,2)</f>
        <v>18</v>
      </c>
      <c r="R19" s="160"/>
      <c r="S19" s="160" t="s">
        <v>221</v>
      </c>
      <c r="T19" s="160" t="s">
        <v>215</v>
      </c>
      <c r="U19" s="160">
        <v>5.016</v>
      </c>
      <c r="V19" s="160">
        <f>ROUND(E19*U19,2)</f>
        <v>50.16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262" t="s">
        <v>289</v>
      </c>
      <c r="D20" s="263"/>
      <c r="E20" s="263"/>
      <c r="F20" s="263"/>
      <c r="G20" s="263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218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69">
        <v>7</v>
      </c>
      <c r="B21" s="170" t="s">
        <v>637</v>
      </c>
      <c r="C21" s="183" t="s">
        <v>638</v>
      </c>
      <c r="D21" s="171" t="s">
        <v>277</v>
      </c>
      <c r="E21" s="172">
        <v>1</v>
      </c>
      <c r="F21" s="173"/>
      <c r="G21" s="174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1.65E-3</v>
      </c>
      <c r="O21" s="160">
        <f>ROUND(E21*N21,2)</f>
        <v>0</v>
      </c>
      <c r="P21" s="160">
        <v>0.36499999999999999</v>
      </c>
      <c r="Q21" s="160">
        <f>ROUND(E21*P21,2)</f>
        <v>0.37</v>
      </c>
      <c r="R21" s="160"/>
      <c r="S21" s="160" t="s">
        <v>221</v>
      </c>
      <c r="T21" s="160" t="s">
        <v>215</v>
      </c>
      <c r="U21" s="160">
        <v>3.5859999999999999</v>
      </c>
      <c r="V21" s="160">
        <f>ROUND(E21*U21,2)</f>
        <v>3.59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57"/>
      <c r="B22" s="158"/>
      <c r="C22" s="262" t="s">
        <v>289</v>
      </c>
      <c r="D22" s="263"/>
      <c r="E22" s="263"/>
      <c r="F22" s="263"/>
      <c r="G22" s="263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218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x14ac:dyDescent="0.2">
      <c r="A23" s="163" t="s">
        <v>209</v>
      </c>
      <c r="B23" s="164" t="s">
        <v>129</v>
      </c>
      <c r="C23" s="182" t="s">
        <v>130</v>
      </c>
      <c r="D23" s="165"/>
      <c r="E23" s="166"/>
      <c r="F23" s="167"/>
      <c r="G23" s="168">
        <f>SUMIF(AG24:AG25,"&lt;&gt;NOR",G24:G25)</f>
        <v>0</v>
      </c>
      <c r="H23" s="162"/>
      <c r="I23" s="162">
        <f>SUM(I24:I25)</f>
        <v>0</v>
      </c>
      <c r="J23" s="162"/>
      <c r="K23" s="162">
        <f>SUM(K24:K25)</f>
        <v>0</v>
      </c>
      <c r="L23" s="162"/>
      <c r="M23" s="162">
        <f>SUM(M24:M25)</f>
        <v>0</v>
      </c>
      <c r="N23" s="162"/>
      <c r="O23" s="162">
        <f>SUM(O24:O25)</f>
        <v>0</v>
      </c>
      <c r="P23" s="162"/>
      <c r="Q23" s="162">
        <f>SUM(Q24:Q25)</f>
        <v>0</v>
      </c>
      <c r="R23" s="162"/>
      <c r="S23" s="162"/>
      <c r="T23" s="162"/>
      <c r="U23" s="162"/>
      <c r="V23" s="162">
        <f>SUM(V24:V25)</f>
        <v>2.9</v>
      </c>
      <c r="W23" s="162"/>
      <c r="AG23" t="s">
        <v>210</v>
      </c>
    </row>
    <row r="24" spans="1:60" outlineLevel="1" x14ac:dyDescent="0.2">
      <c r="A24" s="175">
        <v>8</v>
      </c>
      <c r="B24" s="176" t="s">
        <v>290</v>
      </c>
      <c r="C24" s="184" t="s">
        <v>291</v>
      </c>
      <c r="D24" s="177" t="s">
        <v>255</v>
      </c>
      <c r="E24" s="178">
        <v>3.4077899999999999</v>
      </c>
      <c r="F24" s="179"/>
      <c r="G24" s="180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60">
        <v>0</v>
      </c>
      <c r="O24" s="160">
        <f>ROUND(E24*N24,2)</f>
        <v>0</v>
      </c>
      <c r="P24" s="160">
        <v>0</v>
      </c>
      <c r="Q24" s="160">
        <f>ROUND(E24*P24,2)</f>
        <v>0</v>
      </c>
      <c r="R24" s="160"/>
      <c r="S24" s="160" t="s">
        <v>214</v>
      </c>
      <c r="T24" s="160" t="s">
        <v>233</v>
      </c>
      <c r="U24" s="160">
        <v>0.85199999999999998</v>
      </c>
      <c r="V24" s="160">
        <f>ROUND(E24*U24,2)</f>
        <v>2.9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256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9</v>
      </c>
      <c r="B25" s="176" t="s">
        <v>292</v>
      </c>
      <c r="C25" s="184" t="s">
        <v>293</v>
      </c>
      <c r="D25" s="177" t="s">
        <v>255</v>
      </c>
      <c r="E25" s="178">
        <v>3.4077899999999999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215</v>
      </c>
      <c r="U25" s="160">
        <v>0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256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x14ac:dyDescent="0.2">
      <c r="A26" s="163" t="s">
        <v>209</v>
      </c>
      <c r="B26" s="164" t="s">
        <v>131</v>
      </c>
      <c r="C26" s="182" t="s">
        <v>132</v>
      </c>
      <c r="D26" s="165"/>
      <c r="E26" s="166"/>
      <c r="F26" s="167"/>
      <c r="G26" s="168">
        <f>SUMIF(AG27:AG33,"&lt;&gt;NOR",G27:G33)</f>
        <v>0</v>
      </c>
      <c r="H26" s="162"/>
      <c r="I26" s="162">
        <f>SUM(I27:I33)</f>
        <v>0</v>
      </c>
      <c r="J26" s="162"/>
      <c r="K26" s="162">
        <f>SUM(K27:K33)</f>
        <v>0</v>
      </c>
      <c r="L26" s="162"/>
      <c r="M26" s="162">
        <f>SUM(M27:M33)</f>
        <v>0</v>
      </c>
      <c r="N26" s="162"/>
      <c r="O26" s="162">
        <f>SUM(O27:O33)</f>
        <v>7.0000000000000007E-2</v>
      </c>
      <c r="P26" s="162"/>
      <c r="Q26" s="162">
        <f>SUM(Q27:Q33)</f>
        <v>0</v>
      </c>
      <c r="R26" s="162"/>
      <c r="S26" s="162"/>
      <c r="T26" s="162"/>
      <c r="U26" s="162"/>
      <c r="V26" s="162">
        <f>SUM(V27:V33)</f>
        <v>12.05</v>
      </c>
      <c r="W26" s="162"/>
      <c r="AG26" t="s">
        <v>210</v>
      </c>
    </row>
    <row r="27" spans="1:60" outlineLevel="1" x14ac:dyDescent="0.2">
      <c r="A27" s="175">
        <v>10</v>
      </c>
      <c r="B27" s="176" t="s">
        <v>294</v>
      </c>
      <c r="C27" s="184" t="s">
        <v>295</v>
      </c>
      <c r="D27" s="177" t="s">
        <v>261</v>
      </c>
      <c r="E27" s="178">
        <v>12</v>
      </c>
      <c r="F27" s="179"/>
      <c r="G27" s="180">
        <f t="shared" ref="G27:G33" si="0">ROUND(E27*F27,2)</f>
        <v>0</v>
      </c>
      <c r="H27" s="161"/>
      <c r="I27" s="160">
        <f t="shared" ref="I27:I33" si="1">ROUND(E27*H27,2)</f>
        <v>0</v>
      </c>
      <c r="J27" s="161"/>
      <c r="K27" s="160">
        <f t="shared" ref="K27:K33" si="2">ROUND(E27*J27,2)</f>
        <v>0</v>
      </c>
      <c r="L27" s="160">
        <v>21</v>
      </c>
      <c r="M27" s="160">
        <f t="shared" ref="M27:M33" si="3">G27*(1+L27/100)</f>
        <v>0</v>
      </c>
      <c r="N27" s="160">
        <v>0</v>
      </c>
      <c r="O27" s="160">
        <f t="shared" ref="O27:O33" si="4">ROUND(E27*N27,2)</f>
        <v>0</v>
      </c>
      <c r="P27" s="160">
        <v>0</v>
      </c>
      <c r="Q27" s="160">
        <f t="shared" ref="Q27:Q33" si="5">ROUND(E27*P27,2)</f>
        <v>0</v>
      </c>
      <c r="R27" s="160"/>
      <c r="S27" s="160" t="s">
        <v>214</v>
      </c>
      <c r="T27" s="160" t="s">
        <v>215</v>
      </c>
      <c r="U27" s="160">
        <v>8.2000000000000003E-2</v>
      </c>
      <c r="V27" s="160">
        <f t="shared" ref="V27:V33" si="6">ROUND(E27*U27,2)</f>
        <v>0.98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11</v>
      </c>
      <c r="B28" s="176" t="s">
        <v>641</v>
      </c>
      <c r="C28" s="184" t="s">
        <v>642</v>
      </c>
      <c r="D28" s="177" t="s">
        <v>261</v>
      </c>
      <c r="E28" s="178">
        <v>96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0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214</v>
      </c>
      <c r="T28" s="160" t="s">
        <v>215</v>
      </c>
      <c r="U28" s="160">
        <v>0.114</v>
      </c>
      <c r="V28" s="160">
        <f t="shared" si="6"/>
        <v>10.94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12</v>
      </c>
      <c r="B29" s="176" t="s">
        <v>296</v>
      </c>
      <c r="C29" s="184" t="s">
        <v>297</v>
      </c>
      <c r="D29" s="177" t="s">
        <v>232</v>
      </c>
      <c r="E29" s="178">
        <v>2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0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221</v>
      </c>
      <c r="T29" s="160" t="s">
        <v>298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248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ht="22.5" outlineLevel="1" x14ac:dyDescent="0.2">
      <c r="A30" s="175">
        <v>13</v>
      </c>
      <c r="B30" s="176" t="s">
        <v>301</v>
      </c>
      <c r="C30" s="184" t="s">
        <v>302</v>
      </c>
      <c r="D30" s="177" t="s">
        <v>261</v>
      </c>
      <c r="E30" s="178">
        <v>12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3.2000000000000003E-4</v>
      </c>
      <c r="O30" s="160">
        <f t="shared" si="4"/>
        <v>0</v>
      </c>
      <c r="P30" s="160">
        <v>0</v>
      </c>
      <c r="Q30" s="160">
        <f t="shared" si="5"/>
        <v>0</v>
      </c>
      <c r="R30" s="160"/>
      <c r="S30" s="160" t="s">
        <v>221</v>
      </c>
      <c r="T30" s="160" t="s">
        <v>298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2.5" outlineLevel="1" x14ac:dyDescent="0.2">
      <c r="A31" s="175">
        <v>14</v>
      </c>
      <c r="B31" s="176" t="s">
        <v>649</v>
      </c>
      <c r="C31" s="184" t="s">
        <v>650</v>
      </c>
      <c r="D31" s="177" t="s">
        <v>261</v>
      </c>
      <c r="E31" s="178">
        <v>96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7.2000000000000005E-4</v>
      </c>
      <c r="O31" s="160">
        <f t="shared" si="4"/>
        <v>7.0000000000000007E-2</v>
      </c>
      <c r="P31" s="160">
        <v>0</v>
      </c>
      <c r="Q31" s="160">
        <f t="shared" si="5"/>
        <v>0</v>
      </c>
      <c r="R31" s="160"/>
      <c r="S31" s="160" t="s">
        <v>221</v>
      </c>
      <c r="T31" s="160" t="s">
        <v>298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15</v>
      </c>
      <c r="B32" s="176" t="s">
        <v>303</v>
      </c>
      <c r="C32" s="184" t="s">
        <v>304</v>
      </c>
      <c r="D32" s="177" t="s">
        <v>255</v>
      </c>
      <c r="E32" s="178">
        <v>7.2959999999999997E-2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0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214</v>
      </c>
      <c r="T32" s="160" t="s">
        <v>233</v>
      </c>
      <c r="U32" s="160">
        <v>1.74</v>
      </c>
      <c r="V32" s="160">
        <f t="shared" si="6"/>
        <v>0.13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256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16</v>
      </c>
      <c r="B33" s="176" t="s">
        <v>305</v>
      </c>
      <c r="C33" s="184" t="s">
        <v>306</v>
      </c>
      <c r="D33" s="177" t="s">
        <v>255</v>
      </c>
      <c r="E33" s="178">
        <v>7.2959999999999997E-2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0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214</v>
      </c>
      <c r="T33" s="160" t="s">
        <v>233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256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x14ac:dyDescent="0.2">
      <c r="A34" s="163" t="s">
        <v>209</v>
      </c>
      <c r="B34" s="164" t="s">
        <v>133</v>
      </c>
      <c r="C34" s="182" t="s">
        <v>134</v>
      </c>
      <c r="D34" s="165"/>
      <c r="E34" s="166"/>
      <c r="F34" s="167"/>
      <c r="G34" s="168">
        <f>SUMIF(AG35:AG40,"&lt;&gt;NOR",G35:G40)</f>
        <v>0</v>
      </c>
      <c r="H34" s="162"/>
      <c r="I34" s="162">
        <f>SUM(I35:I40)</f>
        <v>0</v>
      </c>
      <c r="J34" s="162"/>
      <c r="K34" s="162">
        <f>SUM(K35:K40)</f>
        <v>0</v>
      </c>
      <c r="L34" s="162"/>
      <c r="M34" s="162">
        <f>SUM(M35:M40)</f>
        <v>0</v>
      </c>
      <c r="N34" s="162"/>
      <c r="O34" s="162">
        <f>SUM(O35:O40)</f>
        <v>0.01</v>
      </c>
      <c r="P34" s="162"/>
      <c r="Q34" s="162">
        <f>SUM(Q35:Q40)</f>
        <v>0</v>
      </c>
      <c r="R34" s="162"/>
      <c r="S34" s="162"/>
      <c r="T34" s="162"/>
      <c r="U34" s="162"/>
      <c r="V34" s="162">
        <f>SUM(V35:V40)</f>
        <v>2.1199999999999997</v>
      </c>
      <c r="W34" s="162"/>
      <c r="AG34" t="s">
        <v>210</v>
      </c>
    </row>
    <row r="35" spans="1:60" outlineLevel="1" x14ac:dyDescent="0.2">
      <c r="A35" s="169">
        <v>17</v>
      </c>
      <c r="B35" s="170" t="s">
        <v>307</v>
      </c>
      <c r="C35" s="183" t="s">
        <v>308</v>
      </c>
      <c r="D35" s="171" t="s">
        <v>261</v>
      </c>
      <c r="E35" s="172">
        <v>6</v>
      </c>
      <c r="F35" s="173"/>
      <c r="G35" s="174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3.4000000000000002E-4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214</v>
      </c>
      <c r="T35" s="160" t="s">
        <v>233</v>
      </c>
      <c r="U35" s="160">
        <v>0.32</v>
      </c>
      <c r="V35" s="160">
        <f>ROUND(E35*U35,2)</f>
        <v>1.92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57"/>
      <c r="B36" s="158"/>
      <c r="C36" s="262" t="s">
        <v>309</v>
      </c>
      <c r="D36" s="263"/>
      <c r="E36" s="263"/>
      <c r="F36" s="263"/>
      <c r="G36" s="263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218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33.75" outlineLevel="1" x14ac:dyDescent="0.2">
      <c r="A37" s="175">
        <v>18</v>
      </c>
      <c r="B37" s="176" t="s">
        <v>310</v>
      </c>
      <c r="C37" s="184" t="s">
        <v>311</v>
      </c>
      <c r="D37" s="177" t="s">
        <v>232</v>
      </c>
      <c r="E37" s="178">
        <v>1</v>
      </c>
      <c r="F37" s="179"/>
      <c r="G37" s="180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9.0000000000000006E-5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214</v>
      </c>
      <c r="T37" s="160" t="s">
        <v>233</v>
      </c>
      <c r="U37" s="160">
        <v>0.18</v>
      </c>
      <c r="V37" s="160">
        <f>ROUND(E37*U37,2)</f>
        <v>0.18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19</v>
      </c>
      <c r="B38" s="176" t="s">
        <v>312</v>
      </c>
      <c r="C38" s="184" t="s">
        <v>313</v>
      </c>
      <c r="D38" s="177" t="s">
        <v>314</v>
      </c>
      <c r="E38" s="178">
        <v>1</v>
      </c>
      <c r="F38" s="179"/>
      <c r="G38" s="180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5.0000000000000001E-3</v>
      </c>
      <c r="O38" s="160">
        <f>ROUND(E38*N38,2)</f>
        <v>0.01</v>
      </c>
      <c r="P38" s="160">
        <v>0</v>
      </c>
      <c r="Q38" s="160">
        <f>ROUND(E38*P38,2)</f>
        <v>0</v>
      </c>
      <c r="R38" s="160"/>
      <c r="S38" s="160" t="s">
        <v>221</v>
      </c>
      <c r="T38" s="160" t="s">
        <v>215</v>
      </c>
      <c r="U38" s="160">
        <v>0</v>
      </c>
      <c r="V38" s="160">
        <f>ROUND(E38*U38,2)</f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20</v>
      </c>
      <c r="B39" s="176" t="s">
        <v>315</v>
      </c>
      <c r="C39" s="184" t="s">
        <v>316</v>
      </c>
      <c r="D39" s="177" t="s">
        <v>255</v>
      </c>
      <c r="E39" s="178">
        <v>7.1300000000000001E-3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0</v>
      </c>
      <c r="Q39" s="160">
        <f>ROUND(E39*P39,2)</f>
        <v>0</v>
      </c>
      <c r="R39" s="160"/>
      <c r="S39" s="160" t="s">
        <v>214</v>
      </c>
      <c r="T39" s="160" t="s">
        <v>233</v>
      </c>
      <c r="U39" s="160">
        <v>1.47</v>
      </c>
      <c r="V39" s="160">
        <f>ROUND(E39*U39,2)</f>
        <v>0.01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256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21</v>
      </c>
      <c r="B40" s="176" t="s">
        <v>317</v>
      </c>
      <c r="C40" s="184" t="s">
        <v>318</v>
      </c>
      <c r="D40" s="177" t="s">
        <v>255</v>
      </c>
      <c r="E40" s="178">
        <v>7.1300000000000001E-3</v>
      </c>
      <c r="F40" s="179"/>
      <c r="G40" s="180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0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214</v>
      </c>
      <c r="T40" s="160" t="s">
        <v>233</v>
      </c>
      <c r="U40" s="160">
        <v>0.81100000000000005</v>
      </c>
      <c r="V40" s="160">
        <f>ROUND(E40*U40,2)</f>
        <v>0.01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256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">
      <c r="A41" s="163" t="s">
        <v>209</v>
      </c>
      <c r="B41" s="164" t="s">
        <v>135</v>
      </c>
      <c r="C41" s="182" t="s">
        <v>136</v>
      </c>
      <c r="D41" s="165"/>
      <c r="E41" s="166"/>
      <c r="F41" s="167"/>
      <c r="G41" s="168">
        <f>SUMIF(AG42:AG72,"&lt;&gt;NOR",G42:G72)</f>
        <v>0</v>
      </c>
      <c r="H41" s="162"/>
      <c r="I41" s="162">
        <f>SUM(I42:I72)</f>
        <v>0</v>
      </c>
      <c r="J41" s="162"/>
      <c r="K41" s="162">
        <f>SUM(K42:K72)</f>
        <v>0</v>
      </c>
      <c r="L41" s="162"/>
      <c r="M41" s="162">
        <f>SUM(M42:M72)</f>
        <v>0</v>
      </c>
      <c r="N41" s="162"/>
      <c r="O41" s="162">
        <f>SUM(O42:O72)</f>
        <v>0.08</v>
      </c>
      <c r="P41" s="162"/>
      <c r="Q41" s="162">
        <f>SUM(Q42:Q72)</f>
        <v>0</v>
      </c>
      <c r="R41" s="162"/>
      <c r="S41" s="162"/>
      <c r="T41" s="162"/>
      <c r="U41" s="162"/>
      <c r="V41" s="162">
        <f>SUM(V42:V72)</f>
        <v>16.95</v>
      </c>
      <c r="W41" s="162"/>
      <c r="AG41" t="s">
        <v>210</v>
      </c>
    </row>
    <row r="42" spans="1:60" outlineLevel="1" x14ac:dyDescent="0.2">
      <c r="A42" s="175">
        <v>22</v>
      </c>
      <c r="B42" s="176" t="s">
        <v>319</v>
      </c>
      <c r="C42" s="184" t="s">
        <v>320</v>
      </c>
      <c r="D42" s="177" t="s">
        <v>261</v>
      </c>
      <c r="E42" s="178">
        <v>6</v>
      </c>
      <c r="F42" s="179"/>
      <c r="G42" s="180">
        <f t="shared" ref="G42:G47" si="7">ROUND(E42*F42,2)</f>
        <v>0</v>
      </c>
      <c r="H42" s="161"/>
      <c r="I42" s="160">
        <f t="shared" ref="I42:I47" si="8">ROUND(E42*H42,2)</f>
        <v>0</v>
      </c>
      <c r="J42" s="161"/>
      <c r="K42" s="160">
        <f t="shared" ref="K42:K47" si="9">ROUND(E42*J42,2)</f>
        <v>0</v>
      </c>
      <c r="L42" s="160">
        <v>21</v>
      </c>
      <c r="M42" s="160">
        <f t="shared" ref="M42:M47" si="10">G42*(1+L42/100)</f>
        <v>0</v>
      </c>
      <c r="N42" s="160">
        <v>0</v>
      </c>
      <c r="O42" s="160">
        <f t="shared" ref="O42:O47" si="11">ROUND(E42*N42,2)</f>
        <v>0</v>
      </c>
      <c r="P42" s="160">
        <v>2.7999999999999998E-4</v>
      </c>
      <c r="Q42" s="160">
        <f t="shared" ref="Q42:Q47" si="12">ROUND(E42*P42,2)</f>
        <v>0</v>
      </c>
      <c r="R42" s="160"/>
      <c r="S42" s="160" t="s">
        <v>214</v>
      </c>
      <c r="T42" s="160" t="s">
        <v>233</v>
      </c>
      <c r="U42" s="160">
        <v>5.1999999999999998E-2</v>
      </c>
      <c r="V42" s="160">
        <f t="shared" ref="V42:V47" si="13">ROUND(E42*U42,2)</f>
        <v>0.31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23</v>
      </c>
      <c r="B43" s="176" t="s">
        <v>321</v>
      </c>
      <c r="C43" s="184" t="s">
        <v>322</v>
      </c>
      <c r="D43" s="177" t="s">
        <v>232</v>
      </c>
      <c r="E43" s="178">
        <v>6</v>
      </c>
      <c r="F43" s="179"/>
      <c r="G43" s="180">
        <f t="shared" si="7"/>
        <v>0</v>
      </c>
      <c r="H43" s="161"/>
      <c r="I43" s="160">
        <f t="shared" si="8"/>
        <v>0</v>
      </c>
      <c r="J43" s="161"/>
      <c r="K43" s="160">
        <f t="shared" si="9"/>
        <v>0</v>
      </c>
      <c r="L43" s="160">
        <v>21</v>
      </c>
      <c r="M43" s="160">
        <f t="shared" si="10"/>
        <v>0</v>
      </c>
      <c r="N43" s="160">
        <v>0</v>
      </c>
      <c r="O43" s="160">
        <f t="shared" si="11"/>
        <v>0</v>
      </c>
      <c r="P43" s="160">
        <v>5.2999999999999998E-4</v>
      </c>
      <c r="Q43" s="160">
        <f t="shared" si="12"/>
        <v>0</v>
      </c>
      <c r="R43" s="160"/>
      <c r="S43" s="160" t="s">
        <v>214</v>
      </c>
      <c r="T43" s="160" t="s">
        <v>233</v>
      </c>
      <c r="U43" s="160">
        <v>6.2E-2</v>
      </c>
      <c r="V43" s="160">
        <f t="shared" si="13"/>
        <v>0.37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24</v>
      </c>
      <c r="B44" s="176" t="s">
        <v>323</v>
      </c>
      <c r="C44" s="184" t="s">
        <v>324</v>
      </c>
      <c r="D44" s="177" t="s">
        <v>232</v>
      </c>
      <c r="E44" s="178">
        <v>2</v>
      </c>
      <c r="F44" s="179"/>
      <c r="G44" s="180">
        <f t="shared" si="7"/>
        <v>0</v>
      </c>
      <c r="H44" s="161"/>
      <c r="I44" s="160">
        <f t="shared" si="8"/>
        <v>0</v>
      </c>
      <c r="J44" s="161"/>
      <c r="K44" s="160">
        <f t="shared" si="9"/>
        <v>0</v>
      </c>
      <c r="L44" s="160">
        <v>21</v>
      </c>
      <c r="M44" s="160">
        <f t="shared" si="10"/>
        <v>0</v>
      </c>
      <c r="N44" s="160">
        <v>4.0000000000000003E-5</v>
      </c>
      <c r="O44" s="160">
        <f t="shared" si="11"/>
        <v>0</v>
      </c>
      <c r="P44" s="160">
        <v>0</v>
      </c>
      <c r="Q44" s="160">
        <f t="shared" si="12"/>
        <v>0</v>
      </c>
      <c r="R44" s="160"/>
      <c r="S44" s="160" t="s">
        <v>214</v>
      </c>
      <c r="T44" s="160" t="s">
        <v>233</v>
      </c>
      <c r="U44" s="160">
        <v>0.14499999999999999</v>
      </c>
      <c r="V44" s="160">
        <f t="shared" si="13"/>
        <v>0.28999999999999998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25</v>
      </c>
      <c r="B45" s="176" t="s">
        <v>325</v>
      </c>
      <c r="C45" s="184" t="s">
        <v>326</v>
      </c>
      <c r="D45" s="177" t="s">
        <v>232</v>
      </c>
      <c r="E45" s="178">
        <v>3</v>
      </c>
      <c r="F45" s="179"/>
      <c r="G45" s="180">
        <f t="shared" si="7"/>
        <v>0</v>
      </c>
      <c r="H45" s="161"/>
      <c r="I45" s="160">
        <f t="shared" si="8"/>
        <v>0</v>
      </c>
      <c r="J45" s="161"/>
      <c r="K45" s="160">
        <f t="shared" si="9"/>
        <v>0</v>
      </c>
      <c r="L45" s="160">
        <v>21</v>
      </c>
      <c r="M45" s="160">
        <f t="shared" si="10"/>
        <v>0</v>
      </c>
      <c r="N45" s="160">
        <v>0</v>
      </c>
      <c r="O45" s="160">
        <f t="shared" si="11"/>
        <v>0</v>
      </c>
      <c r="P45" s="160">
        <v>0</v>
      </c>
      <c r="Q45" s="160">
        <f t="shared" si="12"/>
        <v>0</v>
      </c>
      <c r="R45" s="160"/>
      <c r="S45" s="160" t="s">
        <v>214</v>
      </c>
      <c r="T45" s="160" t="s">
        <v>233</v>
      </c>
      <c r="U45" s="160">
        <v>0.16500000000000001</v>
      </c>
      <c r="V45" s="160">
        <f t="shared" si="13"/>
        <v>0.5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26</v>
      </c>
      <c r="B46" s="176" t="s">
        <v>899</v>
      </c>
      <c r="C46" s="184" t="s">
        <v>900</v>
      </c>
      <c r="D46" s="177" t="s">
        <v>232</v>
      </c>
      <c r="E46" s="178">
        <v>4</v>
      </c>
      <c r="F46" s="179"/>
      <c r="G46" s="180">
        <f t="shared" si="7"/>
        <v>0</v>
      </c>
      <c r="H46" s="161"/>
      <c r="I46" s="160">
        <f t="shared" si="8"/>
        <v>0</v>
      </c>
      <c r="J46" s="161"/>
      <c r="K46" s="160">
        <f t="shared" si="9"/>
        <v>0</v>
      </c>
      <c r="L46" s="160">
        <v>21</v>
      </c>
      <c r="M46" s="160">
        <f t="shared" si="10"/>
        <v>0</v>
      </c>
      <c r="N46" s="160">
        <v>0</v>
      </c>
      <c r="O46" s="160">
        <f t="shared" si="11"/>
        <v>0</v>
      </c>
      <c r="P46" s="160">
        <v>0</v>
      </c>
      <c r="Q46" s="160">
        <f t="shared" si="12"/>
        <v>0</v>
      </c>
      <c r="R46" s="160"/>
      <c r="S46" s="160" t="s">
        <v>214</v>
      </c>
      <c r="T46" s="160" t="s">
        <v>233</v>
      </c>
      <c r="U46" s="160">
        <v>0.20699999999999999</v>
      </c>
      <c r="V46" s="160">
        <f t="shared" si="13"/>
        <v>0.83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69">
        <v>27</v>
      </c>
      <c r="B47" s="170" t="s">
        <v>327</v>
      </c>
      <c r="C47" s="183" t="s">
        <v>328</v>
      </c>
      <c r="D47" s="171" t="s">
        <v>261</v>
      </c>
      <c r="E47" s="172">
        <v>16</v>
      </c>
      <c r="F47" s="173"/>
      <c r="G47" s="174">
        <f t="shared" si="7"/>
        <v>0</v>
      </c>
      <c r="H47" s="161"/>
      <c r="I47" s="160">
        <f t="shared" si="8"/>
        <v>0</v>
      </c>
      <c r="J47" s="161"/>
      <c r="K47" s="160">
        <f t="shared" si="9"/>
        <v>0</v>
      </c>
      <c r="L47" s="160">
        <v>21</v>
      </c>
      <c r="M47" s="160">
        <f t="shared" si="10"/>
        <v>0</v>
      </c>
      <c r="N47" s="160">
        <v>0</v>
      </c>
      <c r="O47" s="160">
        <f t="shared" si="11"/>
        <v>0</v>
      </c>
      <c r="P47" s="160">
        <v>0</v>
      </c>
      <c r="Q47" s="160">
        <f t="shared" si="12"/>
        <v>0</v>
      </c>
      <c r="R47" s="160"/>
      <c r="S47" s="160" t="s">
        <v>214</v>
      </c>
      <c r="T47" s="160" t="s">
        <v>215</v>
      </c>
      <c r="U47" s="160">
        <v>2.9000000000000001E-2</v>
      </c>
      <c r="V47" s="160">
        <f t="shared" si="13"/>
        <v>0.46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262" t="s">
        <v>329</v>
      </c>
      <c r="D48" s="263"/>
      <c r="E48" s="263"/>
      <c r="F48" s="263"/>
      <c r="G48" s="263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218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69">
        <v>28</v>
      </c>
      <c r="B49" s="170" t="s">
        <v>330</v>
      </c>
      <c r="C49" s="183" t="s">
        <v>331</v>
      </c>
      <c r="D49" s="171" t="s">
        <v>261</v>
      </c>
      <c r="E49" s="172">
        <v>16</v>
      </c>
      <c r="F49" s="173"/>
      <c r="G49" s="174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1.0000000000000001E-5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215</v>
      </c>
      <c r="U49" s="160">
        <v>6.2E-2</v>
      </c>
      <c r="V49" s="160">
        <f>ROUND(E49*U49,2)</f>
        <v>0.99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262" t="s">
        <v>332</v>
      </c>
      <c r="D50" s="263"/>
      <c r="E50" s="263"/>
      <c r="F50" s="263"/>
      <c r="G50" s="263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218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29</v>
      </c>
      <c r="B51" s="176" t="s">
        <v>901</v>
      </c>
      <c r="C51" s="184" t="s">
        <v>902</v>
      </c>
      <c r="D51" s="177" t="s">
        <v>232</v>
      </c>
      <c r="E51" s="178">
        <v>1</v>
      </c>
      <c r="F51" s="179"/>
      <c r="G51" s="180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2.5699999999999998E-3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214</v>
      </c>
      <c r="T51" s="160" t="s">
        <v>233</v>
      </c>
      <c r="U51" s="160">
        <v>0.433</v>
      </c>
      <c r="V51" s="160">
        <f>ROUND(E51*U51,2)</f>
        <v>0.43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69">
        <v>30</v>
      </c>
      <c r="B52" s="170" t="s">
        <v>333</v>
      </c>
      <c r="C52" s="183" t="s">
        <v>334</v>
      </c>
      <c r="D52" s="171" t="s">
        <v>261</v>
      </c>
      <c r="E52" s="172">
        <v>4</v>
      </c>
      <c r="F52" s="173"/>
      <c r="G52" s="174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3.9899999999999996E-3</v>
      </c>
      <c r="O52" s="160">
        <f>ROUND(E52*N52,2)</f>
        <v>0.02</v>
      </c>
      <c r="P52" s="160">
        <v>0</v>
      </c>
      <c r="Q52" s="160">
        <f>ROUND(E52*P52,2)</f>
        <v>0</v>
      </c>
      <c r="R52" s="160"/>
      <c r="S52" s="160" t="s">
        <v>221</v>
      </c>
      <c r="T52" s="160" t="s">
        <v>233</v>
      </c>
      <c r="U52" s="160">
        <v>0.54290000000000005</v>
      </c>
      <c r="V52" s="160">
        <f>ROUND(E52*U52,2)</f>
        <v>2.17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57"/>
      <c r="B53" s="158"/>
      <c r="C53" s="262" t="s">
        <v>335</v>
      </c>
      <c r="D53" s="263"/>
      <c r="E53" s="263"/>
      <c r="F53" s="263"/>
      <c r="G53" s="263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218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57"/>
      <c r="B54" s="158"/>
      <c r="C54" s="264" t="s">
        <v>336</v>
      </c>
      <c r="D54" s="265"/>
      <c r="E54" s="265"/>
      <c r="F54" s="265"/>
      <c r="G54" s="265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218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69">
        <v>31</v>
      </c>
      <c r="B55" s="170" t="s">
        <v>903</v>
      </c>
      <c r="C55" s="183" t="s">
        <v>904</v>
      </c>
      <c r="D55" s="171" t="s">
        <v>261</v>
      </c>
      <c r="E55" s="172">
        <v>12</v>
      </c>
      <c r="F55" s="173"/>
      <c r="G55" s="174">
        <f>ROUND(E55*F55,2)</f>
        <v>0</v>
      </c>
      <c r="H55" s="161"/>
      <c r="I55" s="160">
        <f>ROUND(E55*H55,2)</f>
        <v>0</v>
      </c>
      <c r="J55" s="161"/>
      <c r="K55" s="160">
        <f>ROUND(E55*J55,2)</f>
        <v>0</v>
      </c>
      <c r="L55" s="160">
        <v>21</v>
      </c>
      <c r="M55" s="160">
        <f>G55*(1+L55/100)</f>
        <v>0</v>
      </c>
      <c r="N55" s="160">
        <v>5.1799999999999997E-3</v>
      </c>
      <c r="O55" s="160">
        <f>ROUND(E55*N55,2)</f>
        <v>0.06</v>
      </c>
      <c r="P55" s="160">
        <v>0</v>
      </c>
      <c r="Q55" s="160">
        <f>ROUND(E55*P55,2)</f>
        <v>0</v>
      </c>
      <c r="R55" s="160"/>
      <c r="S55" s="160" t="s">
        <v>221</v>
      </c>
      <c r="T55" s="160" t="s">
        <v>233</v>
      </c>
      <c r="U55" s="160">
        <v>0.63429999999999997</v>
      </c>
      <c r="V55" s="160">
        <f>ROUND(E55*U55,2)</f>
        <v>7.61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57"/>
      <c r="B56" s="158"/>
      <c r="C56" s="262" t="s">
        <v>335</v>
      </c>
      <c r="D56" s="263"/>
      <c r="E56" s="263"/>
      <c r="F56" s="263"/>
      <c r="G56" s="263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218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57"/>
      <c r="B57" s="158"/>
      <c r="C57" s="264" t="s">
        <v>336</v>
      </c>
      <c r="D57" s="265"/>
      <c r="E57" s="265"/>
      <c r="F57" s="265"/>
      <c r="G57" s="265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218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ht="22.5" outlineLevel="1" x14ac:dyDescent="0.2">
      <c r="A58" s="169">
        <v>32</v>
      </c>
      <c r="B58" s="170" t="s">
        <v>337</v>
      </c>
      <c r="C58" s="183" t="s">
        <v>338</v>
      </c>
      <c r="D58" s="171" t="s">
        <v>261</v>
      </c>
      <c r="E58" s="172">
        <v>4</v>
      </c>
      <c r="F58" s="173"/>
      <c r="G58" s="174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3.0000000000000001E-5</v>
      </c>
      <c r="O58" s="160">
        <f>ROUND(E58*N58,2)</f>
        <v>0</v>
      </c>
      <c r="P58" s="160">
        <v>0</v>
      </c>
      <c r="Q58" s="160">
        <f>ROUND(E58*P58,2)</f>
        <v>0</v>
      </c>
      <c r="R58" s="160"/>
      <c r="S58" s="160" t="s">
        <v>221</v>
      </c>
      <c r="T58" s="160" t="s">
        <v>233</v>
      </c>
      <c r="U58" s="160">
        <v>0.129</v>
      </c>
      <c r="V58" s="160">
        <f>ROUND(E58*U58,2)</f>
        <v>0.52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57"/>
      <c r="B59" s="158"/>
      <c r="C59" s="262" t="s">
        <v>339</v>
      </c>
      <c r="D59" s="263"/>
      <c r="E59" s="263"/>
      <c r="F59" s="263"/>
      <c r="G59" s="263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218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ht="22.5" outlineLevel="1" x14ac:dyDescent="0.2">
      <c r="A60" s="169">
        <v>33</v>
      </c>
      <c r="B60" s="170" t="s">
        <v>905</v>
      </c>
      <c r="C60" s="183" t="s">
        <v>906</v>
      </c>
      <c r="D60" s="171" t="s">
        <v>261</v>
      </c>
      <c r="E60" s="172">
        <v>6</v>
      </c>
      <c r="F60" s="173"/>
      <c r="G60" s="174">
        <f>ROUND(E60*F60,2)</f>
        <v>0</v>
      </c>
      <c r="H60" s="161"/>
      <c r="I60" s="160">
        <f>ROUND(E60*H60,2)</f>
        <v>0</v>
      </c>
      <c r="J60" s="161"/>
      <c r="K60" s="160">
        <f>ROUND(E60*J60,2)</f>
        <v>0</v>
      </c>
      <c r="L60" s="160">
        <v>21</v>
      </c>
      <c r="M60" s="160">
        <f>G60*(1+L60/100)</f>
        <v>0</v>
      </c>
      <c r="N60" s="160">
        <v>6.0000000000000002E-5</v>
      </c>
      <c r="O60" s="160">
        <f>ROUND(E60*N60,2)</f>
        <v>0</v>
      </c>
      <c r="P60" s="160">
        <v>0</v>
      </c>
      <c r="Q60" s="160">
        <f>ROUND(E60*P60,2)</f>
        <v>0</v>
      </c>
      <c r="R60" s="160"/>
      <c r="S60" s="160" t="s">
        <v>221</v>
      </c>
      <c r="T60" s="160" t="s">
        <v>233</v>
      </c>
      <c r="U60" s="160">
        <v>0.129</v>
      </c>
      <c r="V60" s="160">
        <f>ROUND(E60*U60,2)</f>
        <v>0.77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234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57"/>
      <c r="B61" s="158"/>
      <c r="C61" s="262" t="s">
        <v>339</v>
      </c>
      <c r="D61" s="263"/>
      <c r="E61" s="263"/>
      <c r="F61" s="263"/>
      <c r="G61" s="263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218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ht="22.5" outlineLevel="1" x14ac:dyDescent="0.2">
      <c r="A62" s="169">
        <v>34</v>
      </c>
      <c r="B62" s="170" t="s">
        <v>907</v>
      </c>
      <c r="C62" s="183" t="s">
        <v>908</v>
      </c>
      <c r="D62" s="171" t="s">
        <v>261</v>
      </c>
      <c r="E62" s="172">
        <v>6</v>
      </c>
      <c r="F62" s="173"/>
      <c r="G62" s="174">
        <f>ROUND(E62*F62,2)</f>
        <v>0</v>
      </c>
      <c r="H62" s="161"/>
      <c r="I62" s="160">
        <f>ROUND(E62*H62,2)</f>
        <v>0</v>
      </c>
      <c r="J62" s="161"/>
      <c r="K62" s="160">
        <f>ROUND(E62*J62,2)</f>
        <v>0</v>
      </c>
      <c r="L62" s="160">
        <v>21</v>
      </c>
      <c r="M62" s="160">
        <f>G62*(1+L62/100)</f>
        <v>0</v>
      </c>
      <c r="N62" s="160">
        <v>6.9999999999999994E-5</v>
      </c>
      <c r="O62" s="160">
        <f>ROUND(E62*N62,2)</f>
        <v>0</v>
      </c>
      <c r="P62" s="160">
        <v>0</v>
      </c>
      <c r="Q62" s="160">
        <f>ROUND(E62*P62,2)</f>
        <v>0</v>
      </c>
      <c r="R62" s="160"/>
      <c r="S62" s="160" t="s">
        <v>221</v>
      </c>
      <c r="T62" s="160" t="s">
        <v>233</v>
      </c>
      <c r="U62" s="160">
        <v>0.129</v>
      </c>
      <c r="V62" s="160">
        <f>ROUND(E62*U62,2)</f>
        <v>0.77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57"/>
      <c r="B63" s="158"/>
      <c r="C63" s="262" t="s">
        <v>339</v>
      </c>
      <c r="D63" s="263"/>
      <c r="E63" s="263"/>
      <c r="F63" s="263"/>
      <c r="G63" s="263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218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35</v>
      </c>
      <c r="B64" s="176" t="s">
        <v>342</v>
      </c>
      <c r="C64" s="184" t="s">
        <v>343</v>
      </c>
      <c r="D64" s="177" t="s">
        <v>232</v>
      </c>
      <c r="E64" s="178">
        <v>2</v>
      </c>
      <c r="F64" s="179"/>
      <c r="G64" s="180">
        <f t="shared" ref="G64:G72" si="14">ROUND(E64*F64,2)</f>
        <v>0</v>
      </c>
      <c r="H64" s="161"/>
      <c r="I64" s="160">
        <f t="shared" ref="I64:I72" si="15">ROUND(E64*H64,2)</f>
        <v>0</v>
      </c>
      <c r="J64" s="161"/>
      <c r="K64" s="160">
        <f t="shared" ref="K64:K72" si="16">ROUND(E64*J64,2)</f>
        <v>0</v>
      </c>
      <c r="L64" s="160">
        <v>21</v>
      </c>
      <c r="M64" s="160">
        <f t="shared" ref="M64:M72" si="17">G64*(1+L64/100)</f>
        <v>0</v>
      </c>
      <c r="N64" s="160">
        <v>2.14E-3</v>
      </c>
      <c r="O64" s="160">
        <f t="shared" ref="O64:O72" si="18">ROUND(E64*N64,2)</f>
        <v>0</v>
      </c>
      <c r="P64" s="160">
        <v>0</v>
      </c>
      <c r="Q64" s="160">
        <f t="shared" ref="Q64:Q72" si="19">ROUND(E64*P64,2)</f>
        <v>0</v>
      </c>
      <c r="R64" s="160"/>
      <c r="S64" s="160" t="s">
        <v>221</v>
      </c>
      <c r="T64" s="160" t="s">
        <v>233</v>
      </c>
      <c r="U64" s="160">
        <v>0.372</v>
      </c>
      <c r="V64" s="160">
        <f t="shared" ref="V64:V72" si="20">ROUND(E64*U64,2)</f>
        <v>0.74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234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ht="22.5" outlineLevel="1" x14ac:dyDescent="0.2">
      <c r="A65" s="175">
        <v>36</v>
      </c>
      <c r="B65" s="176" t="s">
        <v>909</v>
      </c>
      <c r="C65" s="184" t="s">
        <v>910</v>
      </c>
      <c r="D65" s="177" t="s">
        <v>232</v>
      </c>
      <c r="E65" s="178">
        <v>1</v>
      </c>
      <c r="F65" s="179"/>
      <c r="G65" s="180">
        <f t="shared" si="14"/>
        <v>0</v>
      </c>
      <c r="H65" s="161"/>
      <c r="I65" s="160">
        <f t="shared" si="15"/>
        <v>0</v>
      </c>
      <c r="J65" s="161"/>
      <c r="K65" s="160">
        <f t="shared" si="16"/>
        <v>0</v>
      </c>
      <c r="L65" s="160">
        <v>21</v>
      </c>
      <c r="M65" s="160">
        <f t="shared" si="17"/>
        <v>0</v>
      </c>
      <c r="N65" s="160">
        <v>5.5999999999999995E-4</v>
      </c>
      <c r="O65" s="160">
        <f t="shared" si="18"/>
        <v>0</v>
      </c>
      <c r="P65" s="160">
        <v>0</v>
      </c>
      <c r="Q65" s="160">
        <f t="shared" si="19"/>
        <v>0</v>
      </c>
      <c r="R65" s="160"/>
      <c r="S65" s="160" t="s">
        <v>221</v>
      </c>
      <c r="T65" s="160" t="s">
        <v>298</v>
      </c>
      <c r="U65" s="160">
        <v>0</v>
      </c>
      <c r="V65" s="160">
        <f t="shared" si="20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248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37</v>
      </c>
      <c r="B66" s="176" t="s">
        <v>344</v>
      </c>
      <c r="C66" s="184" t="s">
        <v>345</v>
      </c>
      <c r="D66" s="177" t="s">
        <v>232</v>
      </c>
      <c r="E66" s="178">
        <v>2</v>
      </c>
      <c r="F66" s="179"/>
      <c r="G66" s="180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21</v>
      </c>
      <c r="M66" s="160">
        <f t="shared" si="17"/>
        <v>0</v>
      </c>
      <c r="N66" s="160">
        <v>1.8E-3</v>
      </c>
      <c r="O66" s="160">
        <f t="shared" si="18"/>
        <v>0</v>
      </c>
      <c r="P66" s="160">
        <v>0</v>
      </c>
      <c r="Q66" s="160">
        <f t="shared" si="19"/>
        <v>0</v>
      </c>
      <c r="R66" s="160"/>
      <c r="S66" s="160" t="s">
        <v>221</v>
      </c>
      <c r="T66" s="160" t="s">
        <v>298</v>
      </c>
      <c r="U66" s="160">
        <v>0</v>
      </c>
      <c r="V66" s="160">
        <f t="shared" si="20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248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38</v>
      </c>
      <c r="B67" s="176" t="s">
        <v>911</v>
      </c>
      <c r="C67" s="184" t="s">
        <v>912</v>
      </c>
      <c r="D67" s="177" t="s">
        <v>232</v>
      </c>
      <c r="E67" s="178">
        <v>2</v>
      </c>
      <c r="F67" s="179"/>
      <c r="G67" s="180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21</v>
      </c>
      <c r="M67" s="160">
        <f t="shared" si="17"/>
        <v>0</v>
      </c>
      <c r="N67" s="160">
        <v>3.1E-4</v>
      </c>
      <c r="O67" s="160">
        <f t="shared" si="18"/>
        <v>0</v>
      </c>
      <c r="P67" s="160">
        <v>0</v>
      </c>
      <c r="Q67" s="160">
        <f t="shared" si="19"/>
        <v>0</v>
      </c>
      <c r="R67" s="160"/>
      <c r="S67" s="160" t="s">
        <v>221</v>
      </c>
      <c r="T67" s="160" t="s">
        <v>298</v>
      </c>
      <c r="U67" s="160">
        <v>0</v>
      </c>
      <c r="V67" s="160">
        <f t="shared" si="20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248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39</v>
      </c>
      <c r="B68" s="176" t="s">
        <v>346</v>
      </c>
      <c r="C68" s="184" t="s">
        <v>347</v>
      </c>
      <c r="D68" s="177" t="s">
        <v>232</v>
      </c>
      <c r="E68" s="178">
        <v>2</v>
      </c>
      <c r="F68" s="179"/>
      <c r="G68" s="180">
        <f t="shared" si="14"/>
        <v>0</v>
      </c>
      <c r="H68" s="161"/>
      <c r="I68" s="160">
        <f t="shared" si="15"/>
        <v>0</v>
      </c>
      <c r="J68" s="161"/>
      <c r="K68" s="160">
        <f t="shared" si="16"/>
        <v>0</v>
      </c>
      <c r="L68" s="160">
        <v>21</v>
      </c>
      <c r="M68" s="160">
        <f t="shared" si="17"/>
        <v>0</v>
      </c>
      <c r="N68" s="160">
        <v>1.9000000000000001E-4</v>
      </c>
      <c r="O68" s="160">
        <f t="shared" si="18"/>
        <v>0</v>
      </c>
      <c r="P68" s="160">
        <v>0</v>
      </c>
      <c r="Q68" s="160">
        <f t="shared" si="19"/>
        <v>0</v>
      </c>
      <c r="R68" s="160"/>
      <c r="S68" s="160" t="s">
        <v>221</v>
      </c>
      <c r="T68" s="160" t="s">
        <v>298</v>
      </c>
      <c r="U68" s="160">
        <v>0</v>
      </c>
      <c r="V68" s="160">
        <f t="shared" si="20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248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40</v>
      </c>
      <c r="B69" s="176" t="s">
        <v>348</v>
      </c>
      <c r="C69" s="184" t="s">
        <v>349</v>
      </c>
      <c r="D69" s="177" t="s">
        <v>232</v>
      </c>
      <c r="E69" s="178">
        <v>1</v>
      </c>
      <c r="F69" s="179"/>
      <c r="G69" s="180">
        <f t="shared" si="14"/>
        <v>0</v>
      </c>
      <c r="H69" s="161"/>
      <c r="I69" s="160">
        <f t="shared" si="15"/>
        <v>0</v>
      </c>
      <c r="J69" s="161"/>
      <c r="K69" s="160">
        <f t="shared" si="16"/>
        <v>0</v>
      </c>
      <c r="L69" s="160">
        <v>21</v>
      </c>
      <c r="M69" s="160">
        <f t="shared" si="17"/>
        <v>0</v>
      </c>
      <c r="N69" s="160">
        <v>1.4999999999999999E-4</v>
      </c>
      <c r="O69" s="160">
        <f t="shared" si="18"/>
        <v>0</v>
      </c>
      <c r="P69" s="160">
        <v>0</v>
      </c>
      <c r="Q69" s="160">
        <f t="shared" si="19"/>
        <v>0</v>
      </c>
      <c r="R69" s="160"/>
      <c r="S69" s="160" t="s">
        <v>221</v>
      </c>
      <c r="T69" s="160" t="s">
        <v>298</v>
      </c>
      <c r="U69" s="160">
        <v>0</v>
      </c>
      <c r="V69" s="160">
        <f t="shared" si="20"/>
        <v>0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248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41</v>
      </c>
      <c r="B70" s="176" t="s">
        <v>913</v>
      </c>
      <c r="C70" s="184" t="s">
        <v>914</v>
      </c>
      <c r="D70" s="177" t="s">
        <v>232</v>
      </c>
      <c r="E70" s="178">
        <v>1</v>
      </c>
      <c r="F70" s="179"/>
      <c r="G70" s="180">
        <f t="shared" si="14"/>
        <v>0</v>
      </c>
      <c r="H70" s="161"/>
      <c r="I70" s="160">
        <f t="shared" si="15"/>
        <v>0</v>
      </c>
      <c r="J70" s="161"/>
      <c r="K70" s="160">
        <f t="shared" si="16"/>
        <v>0</v>
      </c>
      <c r="L70" s="160">
        <v>21</v>
      </c>
      <c r="M70" s="160">
        <f t="shared" si="17"/>
        <v>0</v>
      </c>
      <c r="N70" s="160">
        <v>2.3000000000000001E-4</v>
      </c>
      <c r="O70" s="160">
        <f t="shared" si="18"/>
        <v>0</v>
      </c>
      <c r="P70" s="160">
        <v>0</v>
      </c>
      <c r="Q70" s="160">
        <f t="shared" si="19"/>
        <v>0</v>
      </c>
      <c r="R70" s="160"/>
      <c r="S70" s="160" t="s">
        <v>221</v>
      </c>
      <c r="T70" s="160" t="s">
        <v>298</v>
      </c>
      <c r="U70" s="160">
        <v>0</v>
      </c>
      <c r="V70" s="160">
        <f t="shared" si="20"/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248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75">
        <v>42</v>
      </c>
      <c r="B71" s="176" t="s">
        <v>350</v>
      </c>
      <c r="C71" s="184" t="s">
        <v>351</v>
      </c>
      <c r="D71" s="177" t="s">
        <v>255</v>
      </c>
      <c r="E71" s="178">
        <v>9.1649999999999995E-2</v>
      </c>
      <c r="F71" s="179"/>
      <c r="G71" s="180">
        <f t="shared" si="14"/>
        <v>0</v>
      </c>
      <c r="H71" s="161"/>
      <c r="I71" s="160">
        <f t="shared" si="15"/>
        <v>0</v>
      </c>
      <c r="J71" s="161"/>
      <c r="K71" s="160">
        <f t="shared" si="16"/>
        <v>0</v>
      </c>
      <c r="L71" s="160">
        <v>21</v>
      </c>
      <c r="M71" s="160">
        <f t="shared" si="17"/>
        <v>0</v>
      </c>
      <c r="N71" s="160">
        <v>0</v>
      </c>
      <c r="O71" s="160">
        <f t="shared" si="18"/>
        <v>0</v>
      </c>
      <c r="P71" s="160">
        <v>0</v>
      </c>
      <c r="Q71" s="160">
        <f t="shared" si="19"/>
        <v>0</v>
      </c>
      <c r="R71" s="160"/>
      <c r="S71" s="160" t="s">
        <v>214</v>
      </c>
      <c r="T71" s="160" t="s">
        <v>233</v>
      </c>
      <c r="U71" s="160">
        <v>1.327</v>
      </c>
      <c r="V71" s="160">
        <f t="shared" si="20"/>
        <v>0.12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256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43</v>
      </c>
      <c r="B72" s="176" t="s">
        <v>352</v>
      </c>
      <c r="C72" s="184" t="s">
        <v>353</v>
      </c>
      <c r="D72" s="177" t="s">
        <v>255</v>
      </c>
      <c r="E72" s="178">
        <v>9.1649999999999995E-2</v>
      </c>
      <c r="F72" s="179"/>
      <c r="G72" s="180">
        <f t="shared" si="14"/>
        <v>0</v>
      </c>
      <c r="H72" s="161"/>
      <c r="I72" s="160">
        <f t="shared" si="15"/>
        <v>0</v>
      </c>
      <c r="J72" s="161"/>
      <c r="K72" s="160">
        <f t="shared" si="16"/>
        <v>0</v>
      </c>
      <c r="L72" s="160">
        <v>21</v>
      </c>
      <c r="M72" s="160">
        <f t="shared" si="17"/>
        <v>0</v>
      </c>
      <c r="N72" s="160">
        <v>0</v>
      </c>
      <c r="O72" s="160">
        <f t="shared" si="18"/>
        <v>0</v>
      </c>
      <c r="P72" s="160">
        <v>0</v>
      </c>
      <c r="Q72" s="160">
        <f t="shared" si="19"/>
        <v>0</v>
      </c>
      <c r="R72" s="160"/>
      <c r="S72" s="160" t="s">
        <v>214</v>
      </c>
      <c r="T72" s="160" t="s">
        <v>233</v>
      </c>
      <c r="U72" s="160">
        <v>0.72499999999999998</v>
      </c>
      <c r="V72" s="160">
        <f t="shared" si="20"/>
        <v>7.0000000000000007E-2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256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x14ac:dyDescent="0.2">
      <c r="A73" s="163" t="s">
        <v>209</v>
      </c>
      <c r="B73" s="164" t="s">
        <v>139</v>
      </c>
      <c r="C73" s="182" t="s">
        <v>140</v>
      </c>
      <c r="D73" s="165"/>
      <c r="E73" s="166"/>
      <c r="F73" s="167"/>
      <c r="G73" s="168">
        <f>SUMIF(AG74:AG76,"&lt;&gt;NOR",G74:G76)</f>
        <v>0</v>
      </c>
      <c r="H73" s="162"/>
      <c r="I73" s="162">
        <f>SUM(I74:I76)</f>
        <v>0</v>
      </c>
      <c r="J73" s="162"/>
      <c r="K73" s="162">
        <f>SUM(K74:K76)</f>
        <v>0</v>
      </c>
      <c r="L73" s="162"/>
      <c r="M73" s="162">
        <f>SUM(M74:M76)</f>
        <v>0</v>
      </c>
      <c r="N73" s="162"/>
      <c r="O73" s="162">
        <f>SUM(O74:O76)</f>
        <v>0</v>
      </c>
      <c r="P73" s="162"/>
      <c r="Q73" s="162">
        <f>SUM(Q74:Q76)</f>
        <v>0.69</v>
      </c>
      <c r="R73" s="162"/>
      <c r="S73" s="162"/>
      <c r="T73" s="162"/>
      <c r="U73" s="162"/>
      <c r="V73" s="162">
        <f>SUM(V74:V76)</f>
        <v>8.5</v>
      </c>
      <c r="W73" s="162"/>
      <c r="AG73" t="s">
        <v>210</v>
      </c>
    </row>
    <row r="74" spans="1:60" outlineLevel="1" x14ac:dyDescent="0.2">
      <c r="A74" s="175">
        <v>44</v>
      </c>
      <c r="B74" s="176" t="s">
        <v>354</v>
      </c>
      <c r="C74" s="184" t="s">
        <v>355</v>
      </c>
      <c r="D74" s="177" t="s">
        <v>314</v>
      </c>
      <c r="E74" s="178">
        <v>1</v>
      </c>
      <c r="F74" s="179"/>
      <c r="G74" s="180">
        <f>ROUND(E74*F74,2)</f>
        <v>0</v>
      </c>
      <c r="H74" s="161"/>
      <c r="I74" s="160">
        <f>ROUND(E74*H74,2)</f>
        <v>0</v>
      </c>
      <c r="J74" s="161"/>
      <c r="K74" s="160">
        <f>ROUND(E74*J74,2)</f>
        <v>0</v>
      </c>
      <c r="L74" s="160">
        <v>21</v>
      </c>
      <c r="M74" s="160">
        <f>G74*(1+L74/100)</f>
        <v>0</v>
      </c>
      <c r="N74" s="160">
        <v>1.7000000000000001E-4</v>
      </c>
      <c r="O74" s="160">
        <f>ROUND(E74*N74,2)</f>
        <v>0</v>
      </c>
      <c r="P74" s="160">
        <v>0</v>
      </c>
      <c r="Q74" s="160">
        <f>ROUND(E74*P74,2)</f>
        <v>0</v>
      </c>
      <c r="R74" s="160"/>
      <c r="S74" s="160" t="s">
        <v>214</v>
      </c>
      <c r="T74" s="160" t="s">
        <v>215</v>
      </c>
      <c r="U74" s="160">
        <v>2.9</v>
      </c>
      <c r="V74" s="160">
        <f>ROUND(E74*U74,2)</f>
        <v>2.9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234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45</v>
      </c>
      <c r="B75" s="176" t="s">
        <v>356</v>
      </c>
      <c r="C75" s="184" t="s">
        <v>357</v>
      </c>
      <c r="D75" s="177" t="s">
        <v>314</v>
      </c>
      <c r="E75" s="178">
        <v>1</v>
      </c>
      <c r="F75" s="179"/>
      <c r="G75" s="180">
        <f>ROUND(E75*F75,2)</f>
        <v>0</v>
      </c>
      <c r="H75" s="161"/>
      <c r="I75" s="160">
        <f>ROUND(E75*H75,2)</f>
        <v>0</v>
      </c>
      <c r="J75" s="161"/>
      <c r="K75" s="160">
        <f>ROUND(E75*J75,2)</f>
        <v>0</v>
      </c>
      <c r="L75" s="160">
        <v>21</v>
      </c>
      <c r="M75" s="160">
        <f>G75*(1+L75/100)</f>
        <v>0</v>
      </c>
      <c r="N75" s="160">
        <v>0</v>
      </c>
      <c r="O75" s="160">
        <f>ROUND(E75*N75,2)</f>
        <v>0</v>
      </c>
      <c r="P75" s="160">
        <v>0.69347000000000003</v>
      </c>
      <c r="Q75" s="160">
        <f>ROUND(E75*P75,2)</f>
        <v>0.69</v>
      </c>
      <c r="R75" s="160"/>
      <c r="S75" s="160" t="s">
        <v>214</v>
      </c>
      <c r="T75" s="160" t="s">
        <v>233</v>
      </c>
      <c r="U75" s="160">
        <v>2.6989999999999998</v>
      </c>
      <c r="V75" s="160">
        <f>ROUND(E75*U75,2)</f>
        <v>2.7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234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46</v>
      </c>
      <c r="B76" s="176" t="s">
        <v>358</v>
      </c>
      <c r="C76" s="184" t="s">
        <v>359</v>
      </c>
      <c r="D76" s="177" t="s">
        <v>314</v>
      </c>
      <c r="E76" s="178">
        <v>1</v>
      </c>
      <c r="F76" s="179"/>
      <c r="G76" s="180">
        <f>ROUND(E76*F76,2)</f>
        <v>0</v>
      </c>
      <c r="H76" s="161"/>
      <c r="I76" s="160">
        <f>ROUND(E76*H76,2)</f>
        <v>0</v>
      </c>
      <c r="J76" s="161"/>
      <c r="K76" s="160">
        <f>ROUND(E76*J76,2)</f>
        <v>0</v>
      </c>
      <c r="L76" s="160">
        <v>21</v>
      </c>
      <c r="M76" s="160">
        <f>G76*(1+L76/100)</f>
        <v>0</v>
      </c>
      <c r="N76" s="160">
        <v>1.7000000000000001E-4</v>
      </c>
      <c r="O76" s="160">
        <f>ROUND(E76*N76,2)</f>
        <v>0</v>
      </c>
      <c r="P76" s="160">
        <v>0</v>
      </c>
      <c r="Q76" s="160">
        <f>ROUND(E76*P76,2)</f>
        <v>0</v>
      </c>
      <c r="R76" s="160"/>
      <c r="S76" s="160" t="s">
        <v>221</v>
      </c>
      <c r="T76" s="160" t="s">
        <v>215</v>
      </c>
      <c r="U76" s="160">
        <v>2.9</v>
      </c>
      <c r="V76" s="160">
        <f>ROUND(E76*U76,2)</f>
        <v>2.9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234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x14ac:dyDescent="0.2">
      <c r="A77" s="163" t="s">
        <v>209</v>
      </c>
      <c r="B77" s="164" t="s">
        <v>141</v>
      </c>
      <c r="C77" s="182" t="s">
        <v>142</v>
      </c>
      <c r="D77" s="165"/>
      <c r="E77" s="166"/>
      <c r="F77" s="167"/>
      <c r="G77" s="168">
        <f>SUMIF(AG78:AG91,"&lt;&gt;NOR",G78:G91)</f>
        <v>0</v>
      </c>
      <c r="H77" s="162"/>
      <c r="I77" s="162">
        <f>SUM(I78:I91)</f>
        <v>0</v>
      </c>
      <c r="J77" s="162"/>
      <c r="K77" s="162">
        <f>SUM(K78:K91)</f>
        <v>0</v>
      </c>
      <c r="L77" s="162"/>
      <c r="M77" s="162">
        <f>SUM(M78:M91)</f>
        <v>0</v>
      </c>
      <c r="N77" s="162"/>
      <c r="O77" s="162">
        <f>SUM(O78:O91)</f>
        <v>7.0000000000000007E-2</v>
      </c>
      <c r="P77" s="162"/>
      <c r="Q77" s="162">
        <f>SUM(Q78:Q91)</f>
        <v>0</v>
      </c>
      <c r="R77" s="162"/>
      <c r="S77" s="162"/>
      <c r="T77" s="162"/>
      <c r="U77" s="162"/>
      <c r="V77" s="162">
        <f>SUM(V78:V91)</f>
        <v>9.33</v>
      </c>
      <c r="W77" s="162"/>
      <c r="AG77" t="s">
        <v>210</v>
      </c>
    </row>
    <row r="78" spans="1:60" outlineLevel="1" x14ac:dyDescent="0.2">
      <c r="A78" s="175">
        <v>47</v>
      </c>
      <c r="B78" s="176" t="s">
        <v>665</v>
      </c>
      <c r="C78" s="184" t="s">
        <v>666</v>
      </c>
      <c r="D78" s="177" t="s">
        <v>314</v>
      </c>
      <c r="E78" s="178">
        <v>1</v>
      </c>
      <c r="F78" s="179"/>
      <c r="G78" s="180">
        <f t="shared" ref="G78:G91" si="21">ROUND(E78*F78,2)</f>
        <v>0</v>
      </c>
      <c r="H78" s="161"/>
      <c r="I78" s="160">
        <f t="shared" ref="I78:I91" si="22">ROUND(E78*H78,2)</f>
        <v>0</v>
      </c>
      <c r="J78" s="161"/>
      <c r="K78" s="160">
        <f t="shared" ref="K78:K91" si="23">ROUND(E78*J78,2)</f>
        <v>0</v>
      </c>
      <c r="L78" s="160">
        <v>21</v>
      </c>
      <c r="M78" s="160">
        <f t="shared" ref="M78:M91" si="24">G78*(1+L78/100)</f>
        <v>0</v>
      </c>
      <c r="N78" s="160">
        <v>7.3999999999999999E-4</v>
      </c>
      <c r="O78" s="160">
        <f t="shared" ref="O78:O91" si="25">ROUND(E78*N78,2)</f>
        <v>0</v>
      </c>
      <c r="P78" s="160">
        <v>0</v>
      </c>
      <c r="Q78" s="160">
        <f t="shared" ref="Q78:Q91" si="26">ROUND(E78*P78,2)</f>
        <v>0</v>
      </c>
      <c r="R78" s="160"/>
      <c r="S78" s="160" t="s">
        <v>214</v>
      </c>
      <c r="T78" s="160" t="s">
        <v>233</v>
      </c>
      <c r="U78" s="160">
        <v>8.2569999999999997</v>
      </c>
      <c r="V78" s="160">
        <f t="shared" ref="V78:V91" si="27">ROUND(E78*U78,2)</f>
        <v>8.26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234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75">
        <v>48</v>
      </c>
      <c r="B79" s="176" t="s">
        <v>364</v>
      </c>
      <c r="C79" s="184" t="s">
        <v>365</v>
      </c>
      <c r="D79" s="177" t="s">
        <v>261</v>
      </c>
      <c r="E79" s="178">
        <v>5</v>
      </c>
      <c r="F79" s="179"/>
      <c r="G79" s="180">
        <f t="shared" si="21"/>
        <v>0</v>
      </c>
      <c r="H79" s="161"/>
      <c r="I79" s="160">
        <f t="shared" si="22"/>
        <v>0</v>
      </c>
      <c r="J79" s="161"/>
      <c r="K79" s="160">
        <f t="shared" si="23"/>
        <v>0</v>
      </c>
      <c r="L79" s="160">
        <v>21</v>
      </c>
      <c r="M79" s="160">
        <f t="shared" si="24"/>
        <v>0</v>
      </c>
      <c r="N79" s="160">
        <v>3.6999999999999999E-4</v>
      </c>
      <c r="O79" s="160">
        <f t="shared" si="25"/>
        <v>0</v>
      </c>
      <c r="P79" s="160">
        <v>0</v>
      </c>
      <c r="Q79" s="160">
        <f t="shared" si="26"/>
        <v>0</v>
      </c>
      <c r="R79" s="160"/>
      <c r="S79" s="160" t="s">
        <v>214</v>
      </c>
      <c r="T79" s="160" t="s">
        <v>215</v>
      </c>
      <c r="U79" s="160">
        <v>3.1E-2</v>
      </c>
      <c r="V79" s="160">
        <f t="shared" si="27"/>
        <v>0.16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234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75">
        <v>49</v>
      </c>
      <c r="B80" s="176" t="s">
        <v>366</v>
      </c>
      <c r="C80" s="184" t="s">
        <v>367</v>
      </c>
      <c r="D80" s="177" t="s">
        <v>314</v>
      </c>
      <c r="E80" s="178">
        <v>1</v>
      </c>
      <c r="F80" s="179"/>
      <c r="G80" s="180">
        <f t="shared" si="21"/>
        <v>0</v>
      </c>
      <c r="H80" s="161"/>
      <c r="I80" s="160">
        <f t="shared" si="22"/>
        <v>0</v>
      </c>
      <c r="J80" s="161"/>
      <c r="K80" s="160">
        <f t="shared" si="23"/>
        <v>0</v>
      </c>
      <c r="L80" s="160">
        <v>21</v>
      </c>
      <c r="M80" s="160">
        <f t="shared" si="24"/>
        <v>0</v>
      </c>
      <c r="N80" s="160">
        <v>0.01</v>
      </c>
      <c r="O80" s="160">
        <f t="shared" si="25"/>
        <v>0.01</v>
      </c>
      <c r="P80" s="160">
        <v>0</v>
      </c>
      <c r="Q80" s="160">
        <f t="shared" si="26"/>
        <v>0</v>
      </c>
      <c r="R80" s="160"/>
      <c r="S80" s="160" t="s">
        <v>221</v>
      </c>
      <c r="T80" s="160" t="s">
        <v>215</v>
      </c>
      <c r="U80" s="160">
        <v>0</v>
      </c>
      <c r="V80" s="160">
        <f t="shared" si="27"/>
        <v>0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234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ht="22.5" outlineLevel="1" x14ac:dyDescent="0.2">
      <c r="A81" s="175">
        <v>50</v>
      </c>
      <c r="B81" s="176" t="s">
        <v>368</v>
      </c>
      <c r="C81" s="184" t="s">
        <v>369</v>
      </c>
      <c r="D81" s="177" t="s">
        <v>314</v>
      </c>
      <c r="E81" s="178">
        <v>1</v>
      </c>
      <c r="F81" s="179"/>
      <c r="G81" s="180">
        <f t="shared" si="21"/>
        <v>0</v>
      </c>
      <c r="H81" s="161"/>
      <c r="I81" s="160">
        <f t="shared" si="22"/>
        <v>0</v>
      </c>
      <c r="J81" s="161"/>
      <c r="K81" s="160">
        <f t="shared" si="23"/>
        <v>0</v>
      </c>
      <c r="L81" s="160">
        <v>21</v>
      </c>
      <c r="M81" s="160">
        <f t="shared" si="24"/>
        <v>0</v>
      </c>
      <c r="N81" s="160">
        <v>0</v>
      </c>
      <c r="O81" s="160">
        <f t="shared" si="25"/>
        <v>0</v>
      </c>
      <c r="P81" s="160">
        <v>0</v>
      </c>
      <c r="Q81" s="160">
        <f t="shared" si="26"/>
        <v>0</v>
      </c>
      <c r="R81" s="160"/>
      <c r="S81" s="160" t="s">
        <v>221</v>
      </c>
      <c r="T81" s="160" t="s">
        <v>215</v>
      </c>
      <c r="U81" s="160">
        <v>0</v>
      </c>
      <c r="V81" s="160">
        <f t="shared" si="27"/>
        <v>0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234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ht="22.5" outlineLevel="1" x14ac:dyDescent="0.2">
      <c r="A82" s="175">
        <v>51</v>
      </c>
      <c r="B82" s="176" t="s">
        <v>372</v>
      </c>
      <c r="C82" s="184" t="s">
        <v>373</v>
      </c>
      <c r="D82" s="177" t="s">
        <v>277</v>
      </c>
      <c r="E82" s="178">
        <v>1</v>
      </c>
      <c r="F82" s="179"/>
      <c r="G82" s="180">
        <f t="shared" si="21"/>
        <v>0</v>
      </c>
      <c r="H82" s="161"/>
      <c r="I82" s="160">
        <f t="shared" si="22"/>
        <v>0</v>
      </c>
      <c r="J82" s="161"/>
      <c r="K82" s="160">
        <f t="shared" si="23"/>
        <v>0</v>
      </c>
      <c r="L82" s="160">
        <v>21</v>
      </c>
      <c r="M82" s="160">
        <f t="shared" si="24"/>
        <v>0</v>
      </c>
      <c r="N82" s="160">
        <v>2.0000000000000001E-4</v>
      </c>
      <c r="O82" s="160">
        <f t="shared" si="25"/>
        <v>0</v>
      </c>
      <c r="P82" s="160">
        <v>0</v>
      </c>
      <c r="Q82" s="160">
        <f t="shared" si="26"/>
        <v>0</v>
      </c>
      <c r="R82" s="160"/>
      <c r="S82" s="160" t="s">
        <v>221</v>
      </c>
      <c r="T82" s="160" t="s">
        <v>215</v>
      </c>
      <c r="U82" s="160">
        <v>0</v>
      </c>
      <c r="V82" s="160">
        <f t="shared" si="27"/>
        <v>0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248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75">
        <v>52</v>
      </c>
      <c r="B83" s="176" t="s">
        <v>374</v>
      </c>
      <c r="C83" s="184" t="s">
        <v>375</v>
      </c>
      <c r="D83" s="177" t="s">
        <v>277</v>
      </c>
      <c r="E83" s="178">
        <v>1</v>
      </c>
      <c r="F83" s="179"/>
      <c r="G83" s="180">
        <f t="shared" si="21"/>
        <v>0</v>
      </c>
      <c r="H83" s="161"/>
      <c r="I83" s="160">
        <f t="shared" si="22"/>
        <v>0</v>
      </c>
      <c r="J83" s="161"/>
      <c r="K83" s="160">
        <f t="shared" si="23"/>
        <v>0</v>
      </c>
      <c r="L83" s="160">
        <v>21</v>
      </c>
      <c r="M83" s="160">
        <f t="shared" si="24"/>
        <v>0</v>
      </c>
      <c r="N83" s="160">
        <v>1E-4</v>
      </c>
      <c r="O83" s="160">
        <f t="shared" si="25"/>
        <v>0</v>
      </c>
      <c r="P83" s="160">
        <v>0</v>
      </c>
      <c r="Q83" s="160">
        <f t="shared" si="26"/>
        <v>0</v>
      </c>
      <c r="R83" s="160"/>
      <c r="S83" s="160" t="s">
        <v>221</v>
      </c>
      <c r="T83" s="160" t="s">
        <v>233</v>
      </c>
      <c r="U83" s="160">
        <v>0</v>
      </c>
      <c r="V83" s="160">
        <f t="shared" si="27"/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248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ht="22.5" outlineLevel="1" x14ac:dyDescent="0.2">
      <c r="A84" s="175">
        <v>53</v>
      </c>
      <c r="B84" s="176" t="s">
        <v>376</v>
      </c>
      <c r="C84" s="184" t="s">
        <v>377</v>
      </c>
      <c r="D84" s="177" t="s">
        <v>277</v>
      </c>
      <c r="E84" s="178">
        <v>1</v>
      </c>
      <c r="F84" s="179"/>
      <c r="G84" s="180">
        <f t="shared" si="21"/>
        <v>0</v>
      </c>
      <c r="H84" s="161"/>
      <c r="I84" s="160">
        <f t="shared" si="22"/>
        <v>0</v>
      </c>
      <c r="J84" s="161"/>
      <c r="K84" s="160">
        <f t="shared" si="23"/>
        <v>0</v>
      </c>
      <c r="L84" s="160">
        <v>21</v>
      </c>
      <c r="M84" s="160">
        <f t="shared" si="24"/>
        <v>0</v>
      </c>
      <c r="N84" s="160">
        <v>5.0000000000000001E-4</v>
      </c>
      <c r="O84" s="160">
        <f t="shared" si="25"/>
        <v>0</v>
      </c>
      <c r="P84" s="160">
        <v>0</v>
      </c>
      <c r="Q84" s="160">
        <f t="shared" si="26"/>
        <v>0</v>
      </c>
      <c r="R84" s="160"/>
      <c r="S84" s="160" t="s">
        <v>221</v>
      </c>
      <c r="T84" s="160" t="s">
        <v>215</v>
      </c>
      <c r="U84" s="160">
        <v>0</v>
      </c>
      <c r="V84" s="160">
        <f t="shared" si="27"/>
        <v>0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248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54</v>
      </c>
      <c r="B85" s="176" t="s">
        <v>678</v>
      </c>
      <c r="C85" s="184" t="s">
        <v>679</v>
      </c>
      <c r="D85" s="177" t="s">
        <v>277</v>
      </c>
      <c r="E85" s="178">
        <v>1</v>
      </c>
      <c r="F85" s="179"/>
      <c r="G85" s="180">
        <f t="shared" si="21"/>
        <v>0</v>
      </c>
      <c r="H85" s="161"/>
      <c r="I85" s="160">
        <f t="shared" si="22"/>
        <v>0</v>
      </c>
      <c r="J85" s="161"/>
      <c r="K85" s="160">
        <f t="shared" si="23"/>
        <v>0</v>
      </c>
      <c r="L85" s="160">
        <v>21</v>
      </c>
      <c r="M85" s="160">
        <f t="shared" si="24"/>
        <v>0</v>
      </c>
      <c r="N85" s="160">
        <v>7.0000000000000001E-3</v>
      </c>
      <c r="O85" s="160">
        <f t="shared" si="25"/>
        <v>0.01</v>
      </c>
      <c r="P85" s="160">
        <v>0</v>
      </c>
      <c r="Q85" s="160">
        <f t="shared" si="26"/>
        <v>0</v>
      </c>
      <c r="R85" s="160"/>
      <c r="S85" s="160" t="s">
        <v>221</v>
      </c>
      <c r="T85" s="160" t="s">
        <v>215</v>
      </c>
      <c r="U85" s="160">
        <v>0</v>
      </c>
      <c r="V85" s="160">
        <f t="shared" si="27"/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248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ht="45" outlineLevel="1" x14ac:dyDescent="0.2">
      <c r="A86" s="175">
        <v>55</v>
      </c>
      <c r="B86" s="176" t="s">
        <v>680</v>
      </c>
      <c r="C86" s="184" t="s">
        <v>921</v>
      </c>
      <c r="D86" s="177" t="s">
        <v>277</v>
      </c>
      <c r="E86" s="178">
        <v>1</v>
      </c>
      <c r="F86" s="179"/>
      <c r="G86" s="180">
        <f t="shared" si="21"/>
        <v>0</v>
      </c>
      <c r="H86" s="161"/>
      <c r="I86" s="160">
        <f t="shared" si="22"/>
        <v>0</v>
      </c>
      <c r="J86" s="161"/>
      <c r="K86" s="160">
        <f t="shared" si="23"/>
        <v>0</v>
      </c>
      <c r="L86" s="160">
        <v>21</v>
      </c>
      <c r="M86" s="160">
        <f t="shared" si="24"/>
        <v>0</v>
      </c>
      <c r="N86" s="160">
        <v>5.1999999999999998E-2</v>
      </c>
      <c r="O86" s="160">
        <f t="shared" si="25"/>
        <v>0.05</v>
      </c>
      <c r="P86" s="160">
        <v>0</v>
      </c>
      <c r="Q86" s="160">
        <f t="shared" si="26"/>
        <v>0</v>
      </c>
      <c r="R86" s="160"/>
      <c r="S86" s="160" t="s">
        <v>221</v>
      </c>
      <c r="T86" s="160" t="s">
        <v>215</v>
      </c>
      <c r="U86" s="160">
        <v>0</v>
      </c>
      <c r="V86" s="160">
        <f t="shared" si="27"/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248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75">
        <v>56</v>
      </c>
      <c r="B87" s="176" t="s">
        <v>682</v>
      </c>
      <c r="C87" s="184" t="s">
        <v>683</v>
      </c>
      <c r="D87" s="177" t="s">
        <v>277</v>
      </c>
      <c r="E87" s="178">
        <v>1</v>
      </c>
      <c r="F87" s="179"/>
      <c r="G87" s="180">
        <f t="shared" si="21"/>
        <v>0</v>
      </c>
      <c r="H87" s="161"/>
      <c r="I87" s="160">
        <f t="shared" si="22"/>
        <v>0</v>
      </c>
      <c r="J87" s="161"/>
      <c r="K87" s="160">
        <f t="shared" si="23"/>
        <v>0</v>
      </c>
      <c r="L87" s="160">
        <v>21</v>
      </c>
      <c r="M87" s="160">
        <f t="shared" si="24"/>
        <v>0</v>
      </c>
      <c r="N87" s="160">
        <v>2.9999999999999997E-4</v>
      </c>
      <c r="O87" s="160">
        <f t="shared" si="25"/>
        <v>0</v>
      </c>
      <c r="P87" s="160">
        <v>0</v>
      </c>
      <c r="Q87" s="160">
        <f t="shared" si="26"/>
        <v>0</v>
      </c>
      <c r="R87" s="160"/>
      <c r="S87" s="160" t="s">
        <v>221</v>
      </c>
      <c r="T87" s="160" t="s">
        <v>215</v>
      </c>
      <c r="U87" s="160">
        <v>0</v>
      </c>
      <c r="V87" s="160">
        <f t="shared" si="27"/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248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 x14ac:dyDescent="0.2">
      <c r="A88" s="175">
        <v>57</v>
      </c>
      <c r="B88" s="176" t="s">
        <v>684</v>
      </c>
      <c r="C88" s="184" t="s">
        <v>685</v>
      </c>
      <c r="D88" s="177" t="s">
        <v>277</v>
      </c>
      <c r="E88" s="178">
        <v>2</v>
      </c>
      <c r="F88" s="179"/>
      <c r="G88" s="180">
        <f t="shared" si="21"/>
        <v>0</v>
      </c>
      <c r="H88" s="161"/>
      <c r="I88" s="160">
        <f t="shared" si="22"/>
        <v>0</v>
      </c>
      <c r="J88" s="161"/>
      <c r="K88" s="160">
        <f t="shared" si="23"/>
        <v>0</v>
      </c>
      <c r="L88" s="160">
        <v>21</v>
      </c>
      <c r="M88" s="160">
        <f t="shared" si="24"/>
        <v>0</v>
      </c>
      <c r="N88" s="160">
        <v>2E-3</v>
      </c>
      <c r="O88" s="160">
        <f t="shared" si="25"/>
        <v>0</v>
      </c>
      <c r="P88" s="160">
        <v>0</v>
      </c>
      <c r="Q88" s="160">
        <f t="shared" si="26"/>
        <v>0</v>
      </c>
      <c r="R88" s="160"/>
      <c r="S88" s="160" t="s">
        <v>221</v>
      </c>
      <c r="T88" s="160" t="s">
        <v>215</v>
      </c>
      <c r="U88" s="160">
        <v>0</v>
      </c>
      <c r="V88" s="160">
        <f t="shared" si="27"/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248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ht="22.5" outlineLevel="1" x14ac:dyDescent="0.2">
      <c r="A89" s="175">
        <v>58</v>
      </c>
      <c r="B89" s="176" t="s">
        <v>688</v>
      </c>
      <c r="C89" s="184" t="s">
        <v>689</v>
      </c>
      <c r="D89" s="177" t="s">
        <v>277</v>
      </c>
      <c r="E89" s="178">
        <v>1</v>
      </c>
      <c r="F89" s="179"/>
      <c r="G89" s="180">
        <f t="shared" si="21"/>
        <v>0</v>
      </c>
      <c r="H89" s="161"/>
      <c r="I89" s="160">
        <f t="shared" si="22"/>
        <v>0</v>
      </c>
      <c r="J89" s="161"/>
      <c r="K89" s="160">
        <f t="shared" si="23"/>
        <v>0</v>
      </c>
      <c r="L89" s="160">
        <v>21</v>
      </c>
      <c r="M89" s="160">
        <f t="shared" si="24"/>
        <v>0</v>
      </c>
      <c r="N89" s="160">
        <v>8.0000000000000004E-4</v>
      </c>
      <c r="O89" s="160">
        <f t="shared" si="25"/>
        <v>0</v>
      </c>
      <c r="P89" s="160">
        <v>0</v>
      </c>
      <c r="Q89" s="160">
        <f t="shared" si="26"/>
        <v>0</v>
      </c>
      <c r="R89" s="160"/>
      <c r="S89" s="160" t="s">
        <v>221</v>
      </c>
      <c r="T89" s="160" t="s">
        <v>215</v>
      </c>
      <c r="U89" s="160">
        <v>0</v>
      </c>
      <c r="V89" s="160">
        <f t="shared" si="27"/>
        <v>0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248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75">
        <v>59</v>
      </c>
      <c r="B90" s="176" t="s">
        <v>386</v>
      </c>
      <c r="C90" s="184" t="s">
        <v>387</v>
      </c>
      <c r="D90" s="177" t="s">
        <v>255</v>
      </c>
      <c r="E90" s="178">
        <v>7.7490000000000003E-2</v>
      </c>
      <c r="F90" s="179"/>
      <c r="G90" s="180">
        <f t="shared" si="21"/>
        <v>0</v>
      </c>
      <c r="H90" s="161"/>
      <c r="I90" s="160">
        <f t="shared" si="22"/>
        <v>0</v>
      </c>
      <c r="J90" s="161"/>
      <c r="K90" s="160">
        <f t="shared" si="23"/>
        <v>0</v>
      </c>
      <c r="L90" s="160">
        <v>21</v>
      </c>
      <c r="M90" s="160">
        <f t="shared" si="24"/>
        <v>0</v>
      </c>
      <c r="N90" s="160">
        <v>0</v>
      </c>
      <c r="O90" s="160">
        <f t="shared" si="25"/>
        <v>0</v>
      </c>
      <c r="P90" s="160">
        <v>0</v>
      </c>
      <c r="Q90" s="160">
        <f t="shared" si="26"/>
        <v>0</v>
      </c>
      <c r="R90" s="160"/>
      <c r="S90" s="160" t="s">
        <v>214</v>
      </c>
      <c r="T90" s="160" t="s">
        <v>233</v>
      </c>
      <c r="U90" s="160">
        <v>10.582000000000001</v>
      </c>
      <c r="V90" s="160">
        <f t="shared" si="27"/>
        <v>0.82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256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75">
        <v>60</v>
      </c>
      <c r="B91" s="176" t="s">
        <v>388</v>
      </c>
      <c r="C91" s="184" t="s">
        <v>389</v>
      </c>
      <c r="D91" s="177" t="s">
        <v>255</v>
      </c>
      <c r="E91" s="178">
        <v>7.7490000000000003E-2</v>
      </c>
      <c r="F91" s="179"/>
      <c r="G91" s="180">
        <f t="shared" si="21"/>
        <v>0</v>
      </c>
      <c r="H91" s="161"/>
      <c r="I91" s="160">
        <f t="shared" si="22"/>
        <v>0</v>
      </c>
      <c r="J91" s="161"/>
      <c r="K91" s="160">
        <f t="shared" si="23"/>
        <v>0</v>
      </c>
      <c r="L91" s="160">
        <v>21</v>
      </c>
      <c r="M91" s="160">
        <f t="shared" si="24"/>
        <v>0</v>
      </c>
      <c r="N91" s="160">
        <v>0</v>
      </c>
      <c r="O91" s="160">
        <f t="shared" si="25"/>
        <v>0</v>
      </c>
      <c r="P91" s="160">
        <v>0</v>
      </c>
      <c r="Q91" s="160">
        <f t="shared" si="26"/>
        <v>0</v>
      </c>
      <c r="R91" s="160"/>
      <c r="S91" s="160" t="s">
        <v>214</v>
      </c>
      <c r="T91" s="160" t="s">
        <v>233</v>
      </c>
      <c r="U91" s="160">
        <v>1.1830000000000001</v>
      </c>
      <c r="V91" s="160">
        <f t="shared" si="27"/>
        <v>0.09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256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x14ac:dyDescent="0.2">
      <c r="A92" s="163" t="s">
        <v>209</v>
      </c>
      <c r="B92" s="164" t="s">
        <v>143</v>
      </c>
      <c r="C92" s="182" t="s">
        <v>144</v>
      </c>
      <c r="D92" s="165"/>
      <c r="E92" s="166"/>
      <c r="F92" s="167"/>
      <c r="G92" s="168">
        <f>SUMIF(AG93:AG103,"&lt;&gt;NOR",G93:G103)</f>
        <v>0</v>
      </c>
      <c r="H92" s="162"/>
      <c r="I92" s="162">
        <f>SUM(I93:I103)</f>
        <v>0</v>
      </c>
      <c r="J92" s="162"/>
      <c r="K92" s="162">
        <f>SUM(K93:K103)</f>
        <v>0</v>
      </c>
      <c r="L92" s="162"/>
      <c r="M92" s="162">
        <f>SUM(M93:M103)</f>
        <v>0</v>
      </c>
      <c r="N92" s="162"/>
      <c r="O92" s="162">
        <f>SUM(O93:O103)</f>
        <v>0.14000000000000001</v>
      </c>
      <c r="P92" s="162"/>
      <c r="Q92" s="162">
        <f>SUM(Q93:Q103)</f>
        <v>0</v>
      </c>
      <c r="R92" s="162"/>
      <c r="S92" s="162"/>
      <c r="T92" s="162"/>
      <c r="U92" s="162"/>
      <c r="V92" s="162">
        <f>SUM(V93:V103)</f>
        <v>5.43</v>
      </c>
      <c r="W92" s="162"/>
      <c r="AG92" t="s">
        <v>210</v>
      </c>
    </row>
    <row r="93" spans="1:60" outlineLevel="1" x14ac:dyDescent="0.2">
      <c r="A93" s="175">
        <v>61</v>
      </c>
      <c r="B93" s="176" t="s">
        <v>926</v>
      </c>
      <c r="C93" s="184" t="s">
        <v>927</v>
      </c>
      <c r="D93" s="177" t="s">
        <v>314</v>
      </c>
      <c r="E93" s="178">
        <v>1</v>
      </c>
      <c r="F93" s="179"/>
      <c r="G93" s="180">
        <f t="shared" ref="G93:G103" si="28">ROUND(E93*F93,2)</f>
        <v>0</v>
      </c>
      <c r="H93" s="161"/>
      <c r="I93" s="160">
        <f t="shared" ref="I93:I103" si="29">ROUND(E93*H93,2)</f>
        <v>0</v>
      </c>
      <c r="J93" s="161"/>
      <c r="K93" s="160">
        <f t="shared" ref="K93:K103" si="30">ROUND(E93*J93,2)</f>
        <v>0</v>
      </c>
      <c r="L93" s="160">
        <v>21</v>
      </c>
      <c r="M93" s="160">
        <f t="shared" ref="M93:M103" si="31">G93*(1+L93/100)</f>
        <v>0</v>
      </c>
      <c r="N93" s="160">
        <v>6.3E-3</v>
      </c>
      <c r="O93" s="160">
        <f t="shared" ref="O93:O103" si="32">ROUND(E93*N93,2)</f>
        <v>0.01</v>
      </c>
      <c r="P93" s="160">
        <v>0</v>
      </c>
      <c r="Q93" s="160">
        <f t="shared" ref="Q93:Q103" si="33">ROUND(E93*P93,2)</f>
        <v>0</v>
      </c>
      <c r="R93" s="160"/>
      <c r="S93" s="160" t="s">
        <v>214</v>
      </c>
      <c r="T93" s="160" t="s">
        <v>233</v>
      </c>
      <c r="U93" s="160">
        <v>2.8220000000000001</v>
      </c>
      <c r="V93" s="160">
        <f t="shared" ref="V93:V103" si="34">ROUND(E93*U93,2)</f>
        <v>2.82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234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62</v>
      </c>
      <c r="B94" s="176" t="s">
        <v>928</v>
      </c>
      <c r="C94" s="184" t="s">
        <v>929</v>
      </c>
      <c r="D94" s="177" t="s">
        <v>314</v>
      </c>
      <c r="E94" s="178">
        <v>1</v>
      </c>
      <c r="F94" s="179"/>
      <c r="G94" s="180">
        <f t="shared" si="28"/>
        <v>0</v>
      </c>
      <c r="H94" s="161"/>
      <c r="I94" s="160">
        <f t="shared" si="29"/>
        <v>0</v>
      </c>
      <c r="J94" s="161"/>
      <c r="K94" s="160">
        <f t="shared" si="30"/>
        <v>0</v>
      </c>
      <c r="L94" s="160">
        <v>21</v>
      </c>
      <c r="M94" s="160">
        <f t="shared" si="31"/>
        <v>0</v>
      </c>
      <c r="N94" s="160">
        <v>5.2999999999999998E-4</v>
      </c>
      <c r="O94" s="160">
        <f t="shared" si="32"/>
        <v>0</v>
      </c>
      <c r="P94" s="160">
        <v>0</v>
      </c>
      <c r="Q94" s="160">
        <f t="shared" si="33"/>
        <v>0</v>
      </c>
      <c r="R94" s="160"/>
      <c r="S94" s="160" t="s">
        <v>214</v>
      </c>
      <c r="T94" s="160" t="s">
        <v>233</v>
      </c>
      <c r="U94" s="160">
        <v>0.23899999999999999</v>
      </c>
      <c r="V94" s="160">
        <f t="shared" si="34"/>
        <v>0.24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234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75">
        <v>63</v>
      </c>
      <c r="B95" s="176" t="s">
        <v>964</v>
      </c>
      <c r="C95" s="184" t="s">
        <v>965</v>
      </c>
      <c r="D95" s="177" t="s">
        <v>314</v>
      </c>
      <c r="E95" s="178">
        <v>1</v>
      </c>
      <c r="F95" s="179"/>
      <c r="G95" s="180">
        <f t="shared" si="28"/>
        <v>0</v>
      </c>
      <c r="H95" s="161"/>
      <c r="I95" s="160">
        <f t="shared" si="29"/>
        <v>0</v>
      </c>
      <c r="J95" s="161"/>
      <c r="K95" s="160">
        <f t="shared" si="30"/>
        <v>0</v>
      </c>
      <c r="L95" s="160">
        <v>21</v>
      </c>
      <c r="M95" s="160">
        <f t="shared" si="31"/>
        <v>0</v>
      </c>
      <c r="N95" s="160">
        <v>4.7600000000000003E-3</v>
      </c>
      <c r="O95" s="160">
        <f t="shared" si="32"/>
        <v>0</v>
      </c>
      <c r="P95" s="160">
        <v>0</v>
      </c>
      <c r="Q95" s="160">
        <f t="shared" si="33"/>
        <v>0</v>
      </c>
      <c r="R95" s="160"/>
      <c r="S95" s="160" t="s">
        <v>214</v>
      </c>
      <c r="T95" s="160" t="s">
        <v>233</v>
      </c>
      <c r="U95" s="160">
        <v>1.7150000000000001</v>
      </c>
      <c r="V95" s="160">
        <f t="shared" si="34"/>
        <v>1.72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234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ht="33.75" outlineLevel="1" x14ac:dyDescent="0.2">
      <c r="A96" s="175">
        <v>64</v>
      </c>
      <c r="B96" s="176" t="s">
        <v>710</v>
      </c>
      <c r="C96" s="184" t="s">
        <v>711</v>
      </c>
      <c r="D96" s="177" t="s">
        <v>232</v>
      </c>
      <c r="E96" s="178">
        <v>1</v>
      </c>
      <c r="F96" s="179"/>
      <c r="G96" s="180">
        <f t="shared" si="28"/>
        <v>0</v>
      </c>
      <c r="H96" s="161"/>
      <c r="I96" s="160">
        <f t="shared" si="29"/>
        <v>0</v>
      </c>
      <c r="J96" s="161"/>
      <c r="K96" s="160">
        <f t="shared" si="30"/>
        <v>0</v>
      </c>
      <c r="L96" s="160">
        <v>21</v>
      </c>
      <c r="M96" s="160">
        <f t="shared" si="31"/>
        <v>0</v>
      </c>
      <c r="N96" s="160">
        <v>4.0999999999999999E-4</v>
      </c>
      <c r="O96" s="160">
        <f t="shared" si="32"/>
        <v>0</v>
      </c>
      <c r="P96" s="160">
        <v>0</v>
      </c>
      <c r="Q96" s="160">
        <f t="shared" si="33"/>
        <v>0</v>
      </c>
      <c r="R96" s="160"/>
      <c r="S96" s="160" t="s">
        <v>221</v>
      </c>
      <c r="T96" s="160" t="s">
        <v>215</v>
      </c>
      <c r="U96" s="160">
        <v>0</v>
      </c>
      <c r="V96" s="160">
        <f t="shared" si="34"/>
        <v>0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248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ht="22.5" outlineLevel="1" x14ac:dyDescent="0.2">
      <c r="A97" s="175">
        <v>65</v>
      </c>
      <c r="B97" s="176" t="s">
        <v>932</v>
      </c>
      <c r="C97" s="184" t="s">
        <v>933</v>
      </c>
      <c r="D97" s="177" t="s">
        <v>277</v>
      </c>
      <c r="E97" s="178">
        <v>1</v>
      </c>
      <c r="F97" s="179"/>
      <c r="G97" s="180">
        <f t="shared" si="28"/>
        <v>0</v>
      </c>
      <c r="H97" s="161"/>
      <c r="I97" s="160">
        <f t="shared" si="29"/>
        <v>0</v>
      </c>
      <c r="J97" s="161"/>
      <c r="K97" s="160">
        <f t="shared" si="30"/>
        <v>0</v>
      </c>
      <c r="L97" s="160">
        <v>21</v>
      </c>
      <c r="M97" s="160">
        <f t="shared" si="31"/>
        <v>0</v>
      </c>
      <c r="N97" s="160">
        <v>1.6999999999999999E-3</v>
      </c>
      <c r="O97" s="160">
        <f t="shared" si="32"/>
        <v>0</v>
      </c>
      <c r="P97" s="160">
        <v>0</v>
      </c>
      <c r="Q97" s="160">
        <f t="shared" si="33"/>
        <v>0</v>
      </c>
      <c r="R97" s="160"/>
      <c r="S97" s="160" t="s">
        <v>221</v>
      </c>
      <c r="T97" s="160" t="s">
        <v>215</v>
      </c>
      <c r="U97" s="160">
        <v>0</v>
      </c>
      <c r="V97" s="160">
        <f t="shared" si="34"/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248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ht="22.5" outlineLevel="1" x14ac:dyDescent="0.2">
      <c r="A98" s="175">
        <v>66</v>
      </c>
      <c r="B98" s="176" t="s">
        <v>966</v>
      </c>
      <c r="C98" s="184" t="s">
        <v>967</v>
      </c>
      <c r="D98" s="177" t="s">
        <v>277</v>
      </c>
      <c r="E98" s="178">
        <v>1</v>
      </c>
      <c r="F98" s="179"/>
      <c r="G98" s="180">
        <f t="shared" si="28"/>
        <v>0</v>
      </c>
      <c r="H98" s="161"/>
      <c r="I98" s="160">
        <f t="shared" si="29"/>
        <v>0</v>
      </c>
      <c r="J98" s="161"/>
      <c r="K98" s="160">
        <f t="shared" si="30"/>
        <v>0</v>
      </c>
      <c r="L98" s="160">
        <v>21</v>
      </c>
      <c r="M98" s="160">
        <f t="shared" si="31"/>
        <v>0</v>
      </c>
      <c r="N98" s="160">
        <v>1.3100000000000001E-2</v>
      </c>
      <c r="O98" s="160">
        <f t="shared" si="32"/>
        <v>0.01</v>
      </c>
      <c r="P98" s="160">
        <v>0</v>
      </c>
      <c r="Q98" s="160">
        <f t="shared" si="33"/>
        <v>0</v>
      </c>
      <c r="R98" s="160"/>
      <c r="S98" s="160" t="s">
        <v>221</v>
      </c>
      <c r="T98" s="160" t="s">
        <v>215</v>
      </c>
      <c r="U98" s="160">
        <v>0</v>
      </c>
      <c r="V98" s="160">
        <f t="shared" si="34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248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67</v>
      </c>
      <c r="B99" s="176" t="s">
        <v>400</v>
      </c>
      <c r="C99" s="184" t="s">
        <v>401</v>
      </c>
      <c r="D99" s="177" t="s">
        <v>277</v>
      </c>
      <c r="E99" s="178">
        <v>2</v>
      </c>
      <c r="F99" s="179"/>
      <c r="G99" s="180">
        <f t="shared" si="28"/>
        <v>0</v>
      </c>
      <c r="H99" s="161"/>
      <c r="I99" s="160">
        <f t="shared" si="29"/>
        <v>0</v>
      </c>
      <c r="J99" s="161"/>
      <c r="K99" s="160">
        <f t="shared" si="30"/>
        <v>0</v>
      </c>
      <c r="L99" s="160">
        <v>21</v>
      </c>
      <c r="M99" s="160">
        <f t="shared" si="31"/>
        <v>0</v>
      </c>
      <c r="N99" s="160">
        <v>0.02</v>
      </c>
      <c r="O99" s="160">
        <f t="shared" si="32"/>
        <v>0.04</v>
      </c>
      <c r="P99" s="160">
        <v>0</v>
      </c>
      <c r="Q99" s="160">
        <f t="shared" si="33"/>
        <v>0</v>
      </c>
      <c r="R99" s="160"/>
      <c r="S99" s="160" t="s">
        <v>221</v>
      </c>
      <c r="T99" s="160" t="s">
        <v>215</v>
      </c>
      <c r="U99" s="160">
        <v>0</v>
      </c>
      <c r="V99" s="160">
        <f t="shared" si="34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248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ht="22.5" outlineLevel="1" x14ac:dyDescent="0.2">
      <c r="A100" s="175">
        <v>68</v>
      </c>
      <c r="B100" s="176" t="s">
        <v>716</v>
      </c>
      <c r="C100" s="184" t="s">
        <v>717</v>
      </c>
      <c r="D100" s="177" t="s">
        <v>232</v>
      </c>
      <c r="E100" s="178">
        <v>1</v>
      </c>
      <c r="F100" s="179"/>
      <c r="G100" s="180">
        <f t="shared" si="28"/>
        <v>0</v>
      </c>
      <c r="H100" s="161"/>
      <c r="I100" s="160">
        <f t="shared" si="29"/>
        <v>0</v>
      </c>
      <c r="J100" s="161"/>
      <c r="K100" s="160">
        <f t="shared" si="30"/>
        <v>0</v>
      </c>
      <c r="L100" s="160">
        <v>21</v>
      </c>
      <c r="M100" s="160">
        <f t="shared" si="31"/>
        <v>0</v>
      </c>
      <c r="N100" s="160">
        <v>4.0999999999999999E-4</v>
      </c>
      <c r="O100" s="160">
        <f t="shared" si="32"/>
        <v>0</v>
      </c>
      <c r="P100" s="160">
        <v>0</v>
      </c>
      <c r="Q100" s="160">
        <f t="shared" si="33"/>
        <v>0</v>
      </c>
      <c r="R100" s="160"/>
      <c r="S100" s="160" t="s">
        <v>221</v>
      </c>
      <c r="T100" s="160" t="s">
        <v>215</v>
      </c>
      <c r="U100" s="160">
        <v>0</v>
      </c>
      <c r="V100" s="160">
        <f t="shared" si="34"/>
        <v>0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248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ht="22.5" outlineLevel="1" x14ac:dyDescent="0.2">
      <c r="A101" s="175">
        <v>69</v>
      </c>
      <c r="B101" s="176" t="s">
        <v>936</v>
      </c>
      <c r="C101" s="184" t="s">
        <v>937</v>
      </c>
      <c r="D101" s="177" t="s">
        <v>277</v>
      </c>
      <c r="E101" s="178">
        <v>1</v>
      </c>
      <c r="F101" s="179"/>
      <c r="G101" s="180">
        <f t="shared" si="28"/>
        <v>0</v>
      </c>
      <c r="H101" s="161"/>
      <c r="I101" s="160">
        <f t="shared" si="29"/>
        <v>0</v>
      </c>
      <c r="J101" s="161"/>
      <c r="K101" s="160">
        <f t="shared" si="30"/>
        <v>0</v>
      </c>
      <c r="L101" s="160">
        <v>21</v>
      </c>
      <c r="M101" s="160">
        <f t="shared" si="31"/>
        <v>0</v>
      </c>
      <c r="N101" s="160">
        <v>7.6999999999999999E-2</v>
      </c>
      <c r="O101" s="160">
        <f t="shared" si="32"/>
        <v>0.08</v>
      </c>
      <c r="P101" s="160">
        <v>0</v>
      </c>
      <c r="Q101" s="160">
        <f t="shared" si="33"/>
        <v>0</v>
      </c>
      <c r="R101" s="160"/>
      <c r="S101" s="160" t="s">
        <v>221</v>
      </c>
      <c r="T101" s="160" t="s">
        <v>233</v>
      </c>
      <c r="U101" s="160">
        <v>0</v>
      </c>
      <c r="V101" s="160">
        <f t="shared" si="34"/>
        <v>0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248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75">
        <v>70</v>
      </c>
      <c r="B102" s="176" t="s">
        <v>402</v>
      </c>
      <c r="C102" s="184" t="s">
        <v>403</v>
      </c>
      <c r="D102" s="177" t="s">
        <v>255</v>
      </c>
      <c r="E102" s="178">
        <v>0.14421</v>
      </c>
      <c r="F102" s="179"/>
      <c r="G102" s="180">
        <f t="shared" si="28"/>
        <v>0</v>
      </c>
      <c r="H102" s="161"/>
      <c r="I102" s="160">
        <f t="shared" si="29"/>
        <v>0</v>
      </c>
      <c r="J102" s="161"/>
      <c r="K102" s="160">
        <f t="shared" si="30"/>
        <v>0</v>
      </c>
      <c r="L102" s="160">
        <v>21</v>
      </c>
      <c r="M102" s="160">
        <f t="shared" si="31"/>
        <v>0</v>
      </c>
      <c r="N102" s="160">
        <v>0</v>
      </c>
      <c r="O102" s="160">
        <f t="shared" si="32"/>
        <v>0</v>
      </c>
      <c r="P102" s="160">
        <v>0</v>
      </c>
      <c r="Q102" s="160">
        <f t="shared" si="33"/>
        <v>0</v>
      </c>
      <c r="R102" s="160"/>
      <c r="S102" s="160" t="s">
        <v>214</v>
      </c>
      <c r="T102" s="160" t="s">
        <v>233</v>
      </c>
      <c r="U102" s="160">
        <v>4.0430000000000001</v>
      </c>
      <c r="V102" s="160">
        <f t="shared" si="34"/>
        <v>0.57999999999999996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256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75">
        <v>71</v>
      </c>
      <c r="B103" s="176" t="s">
        <v>404</v>
      </c>
      <c r="C103" s="184" t="s">
        <v>405</v>
      </c>
      <c r="D103" s="177" t="s">
        <v>255</v>
      </c>
      <c r="E103" s="178">
        <v>0.14421</v>
      </c>
      <c r="F103" s="179"/>
      <c r="G103" s="180">
        <f t="shared" si="28"/>
        <v>0</v>
      </c>
      <c r="H103" s="161"/>
      <c r="I103" s="160">
        <f t="shared" si="29"/>
        <v>0</v>
      </c>
      <c r="J103" s="161"/>
      <c r="K103" s="160">
        <f t="shared" si="30"/>
        <v>0</v>
      </c>
      <c r="L103" s="160">
        <v>21</v>
      </c>
      <c r="M103" s="160">
        <f t="shared" si="31"/>
        <v>0</v>
      </c>
      <c r="N103" s="160">
        <v>0</v>
      </c>
      <c r="O103" s="160">
        <f t="shared" si="32"/>
        <v>0</v>
      </c>
      <c r="P103" s="160">
        <v>0</v>
      </c>
      <c r="Q103" s="160">
        <f t="shared" si="33"/>
        <v>0</v>
      </c>
      <c r="R103" s="160"/>
      <c r="S103" s="160" t="s">
        <v>214</v>
      </c>
      <c r="T103" s="160" t="s">
        <v>233</v>
      </c>
      <c r="U103" s="160">
        <v>0.48899999999999999</v>
      </c>
      <c r="V103" s="160">
        <f t="shared" si="34"/>
        <v>7.0000000000000007E-2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256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x14ac:dyDescent="0.2">
      <c r="A104" s="163" t="s">
        <v>209</v>
      </c>
      <c r="B104" s="164" t="s">
        <v>145</v>
      </c>
      <c r="C104" s="182" t="s">
        <v>146</v>
      </c>
      <c r="D104" s="165"/>
      <c r="E104" s="166"/>
      <c r="F104" s="167"/>
      <c r="G104" s="168">
        <f>SUMIF(AG105:AG117,"&lt;&gt;NOR",G105:G117)</f>
        <v>0</v>
      </c>
      <c r="H104" s="162"/>
      <c r="I104" s="162">
        <f>SUM(I105:I117)</f>
        <v>0</v>
      </c>
      <c r="J104" s="162"/>
      <c r="K104" s="162">
        <f>SUM(K105:K117)</f>
        <v>0</v>
      </c>
      <c r="L104" s="162"/>
      <c r="M104" s="162">
        <f>SUM(M105:M117)</f>
        <v>0</v>
      </c>
      <c r="N104" s="162"/>
      <c r="O104" s="162">
        <f>SUM(O105:O117)</f>
        <v>0.99</v>
      </c>
      <c r="P104" s="162"/>
      <c r="Q104" s="162">
        <f>SUM(Q105:Q117)</f>
        <v>0.03</v>
      </c>
      <c r="R104" s="162"/>
      <c r="S104" s="162"/>
      <c r="T104" s="162"/>
      <c r="U104" s="162"/>
      <c r="V104" s="162">
        <f>SUM(V105:V117)</f>
        <v>54.65</v>
      </c>
      <c r="W104" s="162"/>
      <c r="AG104" t="s">
        <v>210</v>
      </c>
    </row>
    <row r="105" spans="1:60" outlineLevel="1" x14ac:dyDescent="0.2">
      <c r="A105" s="169">
        <v>72</v>
      </c>
      <c r="B105" s="170" t="s">
        <v>408</v>
      </c>
      <c r="C105" s="183" t="s">
        <v>409</v>
      </c>
      <c r="D105" s="171" t="s">
        <v>261</v>
      </c>
      <c r="E105" s="172">
        <v>12</v>
      </c>
      <c r="F105" s="173"/>
      <c r="G105" s="174">
        <f>ROUND(E105*F105,2)</f>
        <v>0</v>
      </c>
      <c r="H105" s="161"/>
      <c r="I105" s="160">
        <f>ROUND(E105*H105,2)</f>
        <v>0</v>
      </c>
      <c r="J105" s="161"/>
      <c r="K105" s="160">
        <f>ROUND(E105*J105,2)</f>
        <v>0</v>
      </c>
      <c r="L105" s="160">
        <v>21</v>
      </c>
      <c r="M105" s="160">
        <f>G105*(1+L105/100)</f>
        <v>0</v>
      </c>
      <c r="N105" s="160">
        <v>7.4200000000000004E-3</v>
      </c>
      <c r="O105" s="160">
        <f>ROUND(E105*N105,2)</f>
        <v>0.09</v>
      </c>
      <c r="P105" s="160">
        <v>0</v>
      </c>
      <c r="Q105" s="160">
        <f>ROUND(E105*P105,2)</f>
        <v>0</v>
      </c>
      <c r="R105" s="160"/>
      <c r="S105" s="160" t="s">
        <v>214</v>
      </c>
      <c r="T105" s="160" t="s">
        <v>215</v>
      </c>
      <c r="U105" s="160">
        <v>0.42099999999999999</v>
      </c>
      <c r="V105" s="160">
        <f>ROUND(E105*U105,2)</f>
        <v>5.05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234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57"/>
      <c r="B106" s="158"/>
      <c r="C106" s="262" t="s">
        <v>335</v>
      </c>
      <c r="D106" s="263"/>
      <c r="E106" s="263"/>
      <c r="F106" s="263"/>
      <c r="G106" s="263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218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69">
        <v>73</v>
      </c>
      <c r="B107" s="170" t="s">
        <v>722</v>
      </c>
      <c r="C107" s="183" t="s">
        <v>723</v>
      </c>
      <c r="D107" s="171" t="s">
        <v>261</v>
      </c>
      <c r="E107" s="172">
        <v>96</v>
      </c>
      <c r="F107" s="173"/>
      <c r="G107" s="174">
        <f>ROUND(E107*F107,2)</f>
        <v>0</v>
      </c>
      <c r="H107" s="161"/>
      <c r="I107" s="160">
        <f>ROUND(E107*H107,2)</f>
        <v>0</v>
      </c>
      <c r="J107" s="161"/>
      <c r="K107" s="160">
        <f>ROUND(E107*J107,2)</f>
        <v>0</v>
      </c>
      <c r="L107" s="160">
        <v>21</v>
      </c>
      <c r="M107" s="160">
        <f>G107*(1+L107/100)</f>
        <v>0</v>
      </c>
      <c r="N107" s="160">
        <v>8.2400000000000008E-3</v>
      </c>
      <c r="O107" s="160">
        <f>ROUND(E107*N107,2)</f>
        <v>0.79</v>
      </c>
      <c r="P107" s="160">
        <v>0</v>
      </c>
      <c r="Q107" s="160">
        <f>ROUND(E107*P107,2)</f>
        <v>0</v>
      </c>
      <c r="R107" s="160"/>
      <c r="S107" s="160" t="s">
        <v>214</v>
      </c>
      <c r="T107" s="160" t="s">
        <v>215</v>
      </c>
      <c r="U107" s="160">
        <v>0.442</v>
      </c>
      <c r="V107" s="160">
        <f>ROUND(E107*U107,2)</f>
        <v>42.43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234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57"/>
      <c r="B108" s="158"/>
      <c r="C108" s="262" t="s">
        <v>335</v>
      </c>
      <c r="D108" s="263"/>
      <c r="E108" s="263"/>
      <c r="F108" s="263"/>
      <c r="G108" s="263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218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ht="22.5" outlineLevel="1" x14ac:dyDescent="0.2">
      <c r="A109" s="175">
        <v>74</v>
      </c>
      <c r="B109" s="176" t="s">
        <v>410</v>
      </c>
      <c r="C109" s="184" t="s">
        <v>411</v>
      </c>
      <c r="D109" s="177" t="s">
        <v>261</v>
      </c>
      <c r="E109" s="178">
        <v>6</v>
      </c>
      <c r="F109" s="179"/>
      <c r="G109" s="180">
        <f>ROUND(E109*F109,2)</f>
        <v>0</v>
      </c>
      <c r="H109" s="161"/>
      <c r="I109" s="160">
        <f>ROUND(E109*H109,2)</f>
        <v>0</v>
      </c>
      <c r="J109" s="161"/>
      <c r="K109" s="160">
        <f>ROUND(E109*J109,2)</f>
        <v>0</v>
      </c>
      <c r="L109" s="160">
        <v>21</v>
      </c>
      <c r="M109" s="160">
        <f>G109*(1+L109/100)</f>
        <v>0</v>
      </c>
      <c r="N109" s="160">
        <v>5.0000000000000002E-5</v>
      </c>
      <c r="O109" s="160">
        <f>ROUND(E109*N109,2)</f>
        <v>0</v>
      </c>
      <c r="P109" s="160">
        <v>5.3200000000000001E-3</v>
      </c>
      <c r="Q109" s="160">
        <f>ROUND(E109*P109,2)</f>
        <v>0.03</v>
      </c>
      <c r="R109" s="160"/>
      <c r="S109" s="160" t="s">
        <v>214</v>
      </c>
      <c r="T109" s="160" t="s">
        <v>233</v>
      </c>
      <c r="U109" s="160">
        <v>0.10299999999999999</v>
      </c>
      <c r="V109" s="160">
        <f>ROUND(E109*U109,2)</f>
        <v>0.62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234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69">
        <v>75</v>
      </c>
      <c r="B110" s="170" t="s">
        <v>412</v>
      </c>
      <c r="C110" s="183" t="s">
        <v>413</v>
      </c>
      <c r="D110" s="171" t="s">
        <v>261</v>
      </c>
      <c r="E110" s="172">
        <v>108</v>
      </c>
      <c r="F110" s="173"/>
      <c r="G110" s="174">
        <f>ROUND(E110*F110,2)</f>
        <v>0</v>
      </c>
      <c r="H110" s="161"/>
      <c r="I110" s="160">
        <f>ROUND(E110*H110,2)</f>
        <v>0</v>
      </c>
      <c r="J110" s="161"/>
      <c r="K110" s="160">
        <f>ROUND(E110*J110,2)</f>
        <v>0</v>
      </c>
      <c r="L110" s="160">
        <v>21</v>
      </c>
      <c r="M110" s="160">
        <f>G110*(1+L110/100)</f>
        <v>0</v>
      </c>
      <c r="N110" s="160">
        <v>0</v>
      </c>
      <c r="O110" s="160">
        <f>ROUND(E110*N110,2)</f>
        <v>0</v>
      </c>
      <c r="P110" s="160">
        <v>0</v>
      </c>
      <c r="Q110" s="160">
        <f>ROUND(E110*P110,2)</f>
        <v>0</v>
      </c>
      <c r="R110" s="160"/>
      <c r="S110" s="160" t="s">
        <v>214</v>
      </c>
      <c r="T110" s="160" t="s">
        <v>215</v>
      </c>
      <c r="U110" s="160">
        <v>1.7999999999999999E-2</v>
      </c>
      <c r="V110" s="160">
        <f>ROUND(E110*U110,2)</f>
        <v>1.94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234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57"/>
      <c r="B111" s="158"/>
      <c r="C111" s="262" t="s">
        <v>329</v>
      </c>
      <c r="D111" s="263"/>
      <c r="E111" s="263"/>
      <c r="F111" s="263"/>
      <c r="G111" s="263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218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75">
        <v>76</v>
      </c>
      <c r="B112" s="176" t="s">
        <v>414</v>
      </c>
      <c r="C112" s="184" t="s">
        <v>415</v>
      </c>
      <c r="D112" s="177" t="s">
        <v>314</v>
      </c>
      <c r="E112" s="178">
        <v>1</v>
      </c>
      <c r="F112" s="179"/>
      <c r="G112" s="180">
        <f t="shared" ref="G112:G117" si="35">ROUND(E112*F112,2)</f>
        <v>0</v>
      </c>
      <c r="H112" s="161"/>
      <c r="I112" s="160">
        <f t="shared" ref="I112:I117" si="36">ROUND(E112*H112,2)</f>
        <v>0</v>
      </c>
      <c r="J112" s="161"/>
      <c r="K112" s="160">
        <f t="shared" ref="K112:K117" si="37">ROUND(E112*J112,2)</f>
        <v>0</v>
      </c>
      <c r="L112" s="160">
        <v>21</v>
      </c>
      <c r="M112" s="160">
        <f t="shared" ref="M112:M117" si="38">G112*(1+L112/100)</f>
        <v>0</v>
      </c>
      <c r="N112" s="160">
        <v>3.8999999999999999E-4</v>
      </c>
      <c r="O112" s="160">
        <f t="shared" ref="O112:O117" si="39">ROUND(E112*N112,2)</f>
        <v>0</v>
      </c>
      <c r="P112" s="160">
        <v>0</v>
      </c>
      <c r="Q112" s="160">
        <f t="shared" ref="Q112:Q117" si="40">ROUND(E112*P112,2)</f>
        <v>0</v>
      </c>
      <c r="R112" s="160"/>
      <c r="S112" s="160" t="s">
        <v>221</v>
      </c>
      <c r="T112" s="160" t="s">
        <v>215</v>
      </c>
      <c r="U112" s="160">
        <v>0.24199999999999999</v>
      </c>
      <c r="V112" s="160">
        <f t="shared" ref="V112:V117" si="41">ROUND(E112*U112,2)</f>
        <v>0.24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234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75">
        <v>77</v>
      </c>
      <c r="B113" s="176" t="s">
        <v>416</v>
      </c>
      <c r="C113" s="184" t="s">
        <v>417</v>
      </c>
      <c r="D113" s="177" t="s">
        <v>314</v>
      </c>
      <c r="E113" s="178">
        <v>1</v>
      </c>
      <c r="F113" s="179"/>
      <c r="G113" s="180">
        <f t="shared" si="35"/>
        <v>0</v>
      </c>
      <c r="H113" s="161"/>
      <c r="I113" s="160">
        <f t="shared" si="36"/>
        <v>0</v>
      </c>
      <c r="J113" s="161"/>
      <c r="K113" s="160">
        <f t="shared" si="37"/>
        <v>0</v>
      </c>
      <c r="L113" s="160">
        <v>21</v>
      </c>
      <c r="M113" s="160">
        <f t="shared" si="38"/>
        <v>0</v>
      </c>
      <c r="N113" s="160">
        <v>0.01</v>
      </c>
      <c r="O113" s="160">
        <f t="shared" si="39"/>
        <v>0.01</v>
      </c>
      <c r="P113" s="160">
        <v>0</v>
      </c>
      <c r="Q113" s="160">
        <f t="shared" si="40"/>
        <v>0</v>
      </c>
      <c r="R113" s="160"/>
      <c r="S113" s="160" t="s">
        <v>221</v>
      </c>
      <c r="T113" s="160" t="s">
        <v>215</v>
      </c>
      <c r="U113" s="160">
        <v>0</v>
      </c>
      <c r="V113" s="160">
        <f t="shared" si="41"/>
        <v>0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234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75">
        <v>78</v>
      </c>
      <c r="B114" s="176" t="s">
        <v>418</v>
      </c>
      <c r="C114" s="184" t="s">
        <v>419</v>
      </c>
      <c r="D114" s="177" t="s">
        <v>314</v>
      </c>
      <c r="E114" s="178">
        <v>1</v>
      </c>
      <c r="F114" s="179"/>
      <c r="G114" s="180">
        <f t="shared" si="35"/>
        <v>0</v>
      </c>
      <c r="H114" s="161"/>
      <c r="I114" s="160">
        <f t="shared" si="36"/>
        <v>0</v>
      </c>
      <c r="J114" s="161"/>
      <c r="K114" s="160">
        <f t="shared" si="37"/>
        <v>0</v>
      </c>
      <c r="L114" s="160">
        <v>21</v>
      </c>
      <c r="M114" s="160">
        <f t="shared" si="38"/>
        <v>0</v>
      </c>
      <c r="N114" s="160">
        <v>0</v>
      </c>
      <c r="O114" s="160">
        <f t="shared" si="39"/>
        <v>0</v>
      </c>
      <c r="P114" s="160">
        <v>0</v>
      </c>
      <c r="Q114" s="160">
        <f t="shared" si="40"/>
        <v>0</v>
      </c>
      <c r="R114" s="160"/>
      <c r="S114" s="160" t="s">
        <v>221</v>
      </c>
      <c r="T114" s="160" t="s">
        <v>215</v>
      </c>
      <c r="U114" s="160">
        <v>3.1E-2</v>
      </c>
      <c r="V114" s="160">
        <f t="shared" si="41"/>
        <v>0.03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234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ht="22.5" outlineLevel="1" x14ac:dyDescent="0.2">
      <c r="A115" s="175">
        <v>79</v>
      </c>
      <c r="B115" s="176" t="s">
        <v>420</v>
      </c>
      <c r="C115" s="184" t="s">
        <v>421</v>
      </c>
      <c r="D115" s="177" t="s">
        <v>314</v>
      </c>
      <c r="E115" s="178">
        <v>1</v>
      </c>
      <c r="F115" s="179"/>
      <c r="G115" s="180">
        <f t="shared" si="35"/>
        <v>0</v>
      </c>
      <c r="H115" s="161"/>
      <c r="I115" s="160">
        <f t="shared" si="36"/>
        <v>0</v>
      </c>
      <c r="J115" s="161"/>
      <c r="K115" s="160">
        <f t="shared" si="37"/>
        <v>0</v>
      </c>
      <c r="L115" s="160">
        <v>21</v>
      </c>
      <c r="M115" s="160">
        <f t="shared" si="38"/>
        <v>0</v>
      </c>
      <c r="N115" s="160">
        <v>0.1</v>
      </c>
      <c r="O115" s="160">
        <f t="shared" si="39"/>
        <v>0.1</v>
      </c>
      <c r="P115" s="160">
        <v>0</v>
      </c>
      <c r="Q115" s="160">
        <f t="shared" si="40"/>
        <v>0</v>
      </c>
      <c r="R115" s="160"/>
      <c r="S115" s="160" t="s">
        <v>221</v>
      </c>
      <c r="T115" s="160" t="s">
        <v>215</v>
      </c>
      <c r="U115" s="160">
        <v>0</v>
      </c>
      <c r="V115" s="160">
        <f t="shared" si="41"/>
        <v>0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248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75">
        <v>80</v>
      </c>
      <c r="B116" s="176" t="s">
        <v>422</v>
      </c>
      <c r="C116" s="184" t="s">
        <v>423</v>
      </c>
      <c r="D116" s="177" t="s">
        <v>255</v>
      </c>
      <c r="E116" s="178">
        <v>0.99077000000000004</v>
      </c>
      <c r="F116" s="179"/>
      <c r="G116" s="180">
        <f t="shared" si="35"/>
        <v>0</v>
      </c>
      <c r="H116" s="161"/>
      <c r="I116" s="160">
        <f t="shared" si="36"/>
        <v>0</v>
      </c>
      <c r="J116" s="161"/>
      <c r="K116" s="160">
        <f t="shared" si="37"/>
        <v>0</v>
      </c>
      <c r="L116" s="160">
        <v>21</v>
      </c>
      <c r="M116" s="160">
        <f t="shared" si="38"/>
        <v>0</v>
      </c>
      <c r="N116" s="160">
        <v>0</v>
      </c>
      <c r="O116" s="160">
        <f t="shared" si="39"/>
        <v>0</v>
      </c>
      <c r="P116" s="160">
        <v>0</v>
      </c>
      <c r="Q116" s="160">
        <f t="shared" si="40"/>
        <v>0</v>
      </c>
      <c r="R116" s="160"/>
      <c r="S116" s="160" t="s">
        <v>214</v>
      </c>
      <c r="T116" s="160" t="s">
        <v>233</v>
      </c>
      <c r="U116" s="160">
        <v>3.5630000000000002</v>
      </c>
      <c r="V116" s="160">
        <f t="shared" si="41"/>
        <v>3.53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256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75">
        <v>81</v>
      </c>
      <c r="B117" s="176" t="s">
        <v>424</v>
      </c>
      <c r="C117" s="184" t="s">
        <v>425</v>
      </c>
      <c r="D117" s="177" t="s">
        <v>255</v>
      </c>
      <c r="E117" s="178">
        <v>0.99077000000000004</v>
      </c>
      <c r="F117" s="179"/>
      <c r="G117" s="180">
        <f t="shared" si="35"/>
        <v>0</v>
      </c>
      <c r="H117" s="161"/>
      <c r="I117" s="160">
        <f t="shared" si="36"/>
        <v>0</v>
      </c>
      <c r="J117" s="161"/>
      <c r="K117" s="160">
        <f t="shared" si="37"/>
        <v>0</v>
      </c>
      <c r="L117" s="160">
        <v>21</v>
      </c>
      <c r="M117" s="160">
        <f t="shared" si="38"/>
        <v>0</v>
      </c>
      <c r="N117" s="160">
        <v>0</v>
      </c>
      <c r="O117" s="160">
        <f t="shared" si="39"/>
        <v>0</v>
      </c>
      <c r="P117" s="160">
        <v>0</v>
      </c>
      <c r="Q117" s="160">
        <f t="shared" si="40"/>
        <v>0</v>
      </c>
      <c r="R117" s="160"/>
      <c r="S117" s="160" t="s">
        <v>214</v>
      </c>
      <c r="T117" s="160" t="s">
        <v>233</v>
      </c>
      <c r="U117" s="160">
        <v>0.81599999999999995</v>
      </c>
      <c r="V117" s="160">
        <f t="shared" si="41"/>
        <v>0.81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256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x14ac:dyDescent="0.2">
      <c r="A118" s="163" t="s">
        <v>209</v>
      </c>
      <c r="B118" s="164" t="s">
        <v>147</v>
      </c>
      <c r="C118" s="182" t="s">
        <v>148</v>
      </c>
      <c r="D118" s="165"/>
      <c r="E118" s="166"/>
      <c r="F118" s="167"/>
      <c r="G118" s="168">
        <f>SUMIF(AG119:AG131,"&lt;&gt;NOR",G119:G131)</f>
        <v>0</v>
      </c>
      <c r="H118" s="162"/>
      <c r="I118" s="162">
        <f>SUM(I119:I131)</f>
        <v>0</v>
      </c>
      <c r="J118" s="162"/>
      <c r="K118" s="162">
        <f>SUM(K119:K131)</f>
        <v>0</v>
      </c>
      <c r="L118" s="162"/>
      <c r="M118" s="162">
        <f>SUM(M119:M131)</f>
        <v>0</v>
      </c>
      <c r="N118" s="162"/>
      <c r="O118" s="162">
        <f>SUM(O119:O131)</f>
        <v>0</v>
      </c>
      <c r="P118" s="162"/>
      <c r="Q118" s="162">
        <f>SUM(Q119:Q131)</f>
        <v>0.03</v>
      </c>
      <c r="R118" s="162"/>
      <c r="S118" s="162"/>
      <c r="T118" s="162"/>
      <c r="U118" s="162"/>
      <c r="V118" s="162">
        <f>SUM(V119:V131)</f>
        <v>3.66</v>
      </c>
      <c r="W118" s="162"/>
      <c r="AG118" t="s">
        <v>210</v>
      </c>
    </row>
    <row r="119" spans="1:60" outlineLevel="1" x14ac:dyDescent="0.2">
      <c r="A119" s="175">
        <v>82</v>
      </c>
      <c r="B119" s="176" t="s">
        <v>734</v>
      </c>
      <c r="C119" s="184" t="s">
        <v>735</v>
      </c>
      <c r="D119" s="177" t="s">
        <v>232</v>
      </c>
      <c r="E119" s="178">
        <v>2</v>
      </c>
      <c r="F119" s="179"/>
      <c r="G119" s="180">
        <f t="shared" ref="G119:G131" si="42">ROUND(E119*F119,2)</f>
        <v>0</v>
      </c>
      <c r="H119" s="161"/>
      <c r="I119" s="160">
        <f t="shared" ref="I119:I131" si="43">ROUND(E119*H119,2)</f>
        <v>0</v>
      </c>
      <c r="J119" s="161"/>
      <c r="K119" s="160">
        <f t="shared" ref="K119:K131" si="44">ROUND(E119*J119,2)</f>
        <v>0</v>
      </c>
      <c r="L119" s="160">
        <v>21</v>
      </c>
      <c r="M119" s="160">
        <f t="shared" ref="M119:M131" si="45">G119*(1+L119/100)</f>
        <v>0</v>
      </c>
      <c r="N119" s="160">
        <v>2.0000000000000002E-5</v>
      </c>
      <c r="O119" s="160">
        <f t="shared" ref="O119:O131" si="46">ROUND(E119*N119,2)</f>
        <v>0</v>
      </c>
      <c r="P119" s="160">
        <v>1.4E-2</v>
      </c>
      <c r="Q119" s="160">
        <f t="shared" ref="Q119:Q131" si="47">ROUND(E119*P119,2)</f>
        <v>0.03</v>
      </c>
      <c r="R119" s="160"/>
      <c r="S119" s="160" t="s">
        <v>214</v>
      </c>
      <c r="T119" s="160" t="s">
        <v>233</v>
      </c>
      <c r="U119" s="160">
        <v>0.52</v>
      </c>
      <c r="V119" s="160">
        <f t="shared" ref="V119:V131" si="48">ROUND(E119*U119,2)</f>
        <v>1.04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234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83</v>
      </c>
      <c r="B120" s="176" t="s">
        <v>426</v>
      </c>
      <c r="C120" s="184" t="s">
        <v>427</v>
      </c>
      <c r="D120" s="177" t="s">
        <v>232</v>
      </c>
      <c r="E120" s="178">
        <v>2</v>
      </c>
      <c r="F120" s="179"/>
      <c r="G120" s="180">
        <f t="shared" si="42"/>
        <v>0</v>
      </c>
      <c r="H120" s="161"/>
      <c r="I120" s="160">
        <f t="shared" si="43"/>
        <v>0</v>
      </c>
      <c r="J120" s="161"/>
      <c r="K120" s="160">
        <f t="shared" si="44"/>
        <v>0</v>
      </c>
      <c r="L120" s="160">
        <v>21</v>
      </c>
      <c r="M120" s="160">
        <f t="shared" si="45"/>
        <v>0</v>
      </c>
      <c r="N120" s="160">
        <v>0</v>
      </c>
      <c r="O120" s="160">
        <f t="shared" si="46"/>
        <v>0</v>
      </c>
      <c r="P120" s="160">
        <v>0</v>
      </c>
      <c r="Q120" s="160">
        <f t="shared" si="47"/>
        <v>0</v>
      </c>
      <c r="R120" s="160"/>
      <c r="S120" s="160" t="s">
        <v>214</v>
      </c>
      <c r="T120" s="160" t="s">
        <v>233</v>
      </c>
      <c r="U120" s="160">
        <v>5.0999999999999997E-2</v>
      </c>
      <c r="V120" s="160">
        <f t="shared" si="48"/>
        <v>0.1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234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75">
        <v>84</v>
      </c>
      <c r="B121" s="176" t="s">
        <v>428</v>
      </c>
      <c r="C121" s="184" t="s">
        <v>429</v>
      </c>
      <c r="D121" s="177" t="s">
        <v>232</v>
      </c>
      <c r="E121" s="178">
        <v>6</v>
      </c>
      <c r="F121" s="179"/>
      <c r="G121" s="180">
        <f t="shared" si="42"/>
        <v>0</v>
      </c>
      <c r="H121" s="161"/>
      <c r="I121" s="160">
        <f t="shared" si="43"/>
        <v>0</v>
      </c>
      <c r="J121" s="161"/>
      <c r="K121" s="160">
        <f t="shared" si="44"/>
        <v>0</v>
      </c>
      <c r="L121" s="160">
        <v>21</v>
      </c>
      <c r="M121" s="160">
        <f t="shared" si="45"/>
        <v>0</v>
      </c>
      <c r="N121" s="160">
        <v>0</v>
      </c>
      <c r="O121" s="160">
        <f t="shared" si="46"/>
        <v>0</v>
      </c>
      <c r="P121" s="160">
        <v>0</v>
      </c>
      <c r="Q121" s="160">
        <f t="shared" si="47"/>
        <v>0</v>
      </c>
      <c r="R121" s="160"/>
      <c r="S121" s="160" t="s">
        <v>214</v>
      </c>
      <c r="T121" s="160" t="s">
        <v>233</v>
      </c>
      <c r="U121" s="160">
        <v>5.0999999999999997E-2</v>
      </c>
      <c r="V121" s="160">
        <f t="shared" si="48"/>
        <v>0.31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234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75">
        <v>85</v>
      </c>
      <c r="B122" s="176" t="s">
        <v>432</v>
      </c>
      <c r="C122" s="184" t="s">
        <v>433</v>
      </c>
      <c r="D122" s="177" t="s">
        <v>232</v>
      </c>
      <c r="E122" s="178">
        <v>3</v>
      </c>
      <c r="F122" s="179"/>
      <c r="G122" s="180">
        <f t="shared" si="42"/>
        <v>0</v>
      </c>
      <c r="H122" s="161"/>
      <c r="I122" s="160">
        <f t="shared" si="43"/>
        <v>0</v>
      </c>
      <c r="J122" s="161"/>
      <c r="K122" s="160">
        <f t="shared" si="44"/>
        <v>0</v>
      </c>
      <c r="L122" s="160">
        <v>21</v>
      </c>
      <c r="M122" s="160">
        <f t="shared" si="45"/>
        <v>0</v>
      </c>
      <c r="N122" s="160">
        <v>0</v>
      </c>
      <c r="O122" s="160">
        <f t="shared" si="46"/>
        <v>0</v>
      </c>
      <c r="P122" s="160">
        <v>0</v>
      </c>
      <c r="Q122" s="160">
        <f t="shared" si="47"/>
        <v>0</v>
      </c>
      <c r="R122" s="160"/>
      <c r="S122" s="160" t="s">
        <v>214</v>
      </c>
      <c r="T122" s="160" t="s">
        <v>233</v>
      </c>
      <c r="U122" s="160">
        <v>0.22700000000000001</v>
      </c>
      <c r="V122" s="160">
        <f t="shared" si="48"/>
        <v>0.68</v>
      </c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234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75">
        <v>86</v>
      </c>
      <c r="B123" s="176" t="s">
        <v>738</v>
      </c>
      <c r="C123" s="184" t="s">
        <v>739</v>
      </c>
      <c r="D123" s="177" t="s">
        <v>232</v>
      </c>
      <c r="E123" s="178">
        <v>4</v>
      </c>
      <c r="F123" s="179"/>
      <c r="G123" s="180">
        <f t="shared" si="42"/>
        <v>0</v>
      </c>
      <c r="H123" s="161"/>
      <c r="I123" s="160">
        <f t="shared" si="43"/>
        <v>0</v>
      </c>
      <c r="J123" s="161"/>
      <c r="K123" s="160">
        <f t="shared" si="44"/>
        <v>0</v>
      </c>
      <c r="L123" s="160">
        <v>21</v>
      </c>
      <c r="M123" s="160">
        <f t="shared" si="45"/>
        <v>0</v>
      </c>
      <c r="N123" s="160">
        <v>0</v>
      </c>
      <c r="O123" s="160">
        <f t="shared" si="46"/>
        <v>0</v>
      </c>
      <c r="P123" s="160">
        <v>0</v>
      </c>
      <c r="Q123" s="160">
        <f t="shared" si="47"/>
        <v>0</v>
      </c>
      <c r="R123" s="160"/>
      <c r="S123" s="160" t="s">
        <v>214</v>
      </c>
      <c r="T123" s="160" t="s">
        <v>233</v>
      </c>
      <c r="U123" s="160">
        <v>0.26800000000000002</v>
      </c>
      <c r="V123" s="160">
        <f t="shared" si="48"/>
        <v>1.07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234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ht="22.5" outlineLevel="1" x14ac:dyDescent="0.2">
      <c r="A124" s="175">
        <v>87</v>
      </c>
      <c r="B124" s="176" t="s">
        <v>436</v>
      </c>
      <c r="C124" s="184" t="s">
        <v>748</v>
      </c>
      <c r="D124" s="177" t="s">
        <v>232</v>
      </c>
      <c r="E124" s="178">
        <v>1</v>
      </c>
      <c r="F124" s="179"/>
      <c r="G124" s="180">
        <f t="shared" si="42"/>
        <v>0</v>
      </c>
      <c r="H124" s="161"/>
      <c r="I124" s="160">
        <f t="shared" si="43"/>
        <v>0</v>
      </c>
      <c r="J124" s="161"/>
      <c r="K124" s="160">
        <f t="shared" si="44"/>
        <v>0</v>
      </c>
      <c r="L124" s="160">
        <v>21</v>
      </c>
      <c r="M124" s="160">
        <f t="shared" si="45"/>
        <v>0</v>
      </c>
      <c r="N124" s="160">
        <v>2.5699999999999998E-3</v>
      </c>
      <c r="O124" s="160">
        <f t="shared" si="46"/>
        <v>0</v>
      </c>
      <c r="P124" s="160">
        <v>0</v>
      </c>
      <c r="Q124" s="160">
        <f t="shared" si="47"/>
        <v>0</v>
      </c>
      <c r="R124" s="160"/>
      <c r="S124" s="160" t="s">
        <v>221</v>
      </c>
      <c r="T124" s="160" t="s">
        <v>233</v>
      </c>
      <c r="U124" s="160">
        <v>0.433</v>
      </c>
      <c r="V124" s="160">
        <f t="shared" si="48"/>
        <v>0.43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234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ht="22.5" outlineLevel="1" x14ac:dyDescent="0.2">
      <c r="A125" s="175">
        <v>88</v>
      </c>
      <c r="B125" s="176" t="s">
        <v>438</v>
      </c>
      <c r="C125" s="184" t="s">
        <v>439</v>
      </c>
      <c r="D125" s="177" t="s">
        <v>232</v>
      </c>
      <c r="E125" s="178">
        <v>2</v>
      </c>
      <c r="F125" s="179"/>
      <c r="G125" s="180">
        <f t="shared" si="42"/>
        <v>0</v>
      </c>
      <c r="H125" s="161"/>
      <c r="I125" s="160">
        <f t="shared" si="43"/>
        <v>0</v>
      </c>
      <c r="J125" s="161"/>
      <c r="K125" s="160">
        <f t="shared" si="44"/>
        <v>0</v>
      </c>
      <c r="L125" s="160">
        <v>21</v>
      </c>
      <c r="M125" s="160">
        <f t="shared" si="45"/>
        <v>0</v>
      </c>
      <c r="N125" s="160">
        <v>6.9999999999999994E-5</v>
      </c>
      <c r="O125" s="160">
        <f t="shared" si="46"/>
        <v>0</v>
      </c>
      <c r="P125" s="160">
        <v>0</v>
      </c>
      <c r="Q125" s="160">
        <f t="shared" si="47"/>
        <v>0</v>
      </c>
      <c r="R125" s="160"/>
      <c r="S125" s="160" t="s">
        <v>221</v>
      </c>
      <c r="T125" s="160" t="s">
        <v>298</v>
      </c>
      <c r="U125" s="160">
        <v>0</v>
      </c>
      <c r="V125" s="160">
        <f t="shared" si="48"/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248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75">
        <v>89</v>
      </c>
      <c r="B126" s="176" t="s">
        <v>440</v>
      </c>
      <c r="C126" s="184" t="s">
        <v>441</v>
      </c>
      <c r="D126" s="177" t="s">
        <v>232</v>
      </c>
      <c r="E126" s="178">
        <v>2</v>
      </c>
      <c r="F126" s="179"/>
      <c r="G126" s="180">
        <f t="shared" si="42"/>
        <v>0</v>
      </c>
      <c r="H126" s="161"/>
      <c r="I126" s="160">
        <f t="shared" si="43"/>
        <v>0</v>
      </c>
      <c r="J126" s="161"/>
      <c r="K126" s="160">
        <f t="shared" si="44"/>
        <v>0</v>
      </c>
      <c r="L126" s="160">
        <v>21</v>
      </c>
      <c r="M126" s="160">
        <f t="shared" si="45"/>
        <v>0</v>
      </c>
      <c r="N126" s="160">
        <v>4.8000000000000001E-4</v>
      </c>
      <c r="O126" s="160">
        <f t="shared" si="46"/>
        <v>0</v>
      </c>
      <c r="P126" s="160">
        <v>0</v>
      </c>
      <c r="Q126" s="160">
        <f t="shared" si="47"/>
        <v>0</v>
      </c>
      <c r="R126" s="160"/>
      <c r="S126" s="160" t="s">
        <v>221</v>
      </c>
      <c r="T126" s="160" t="s">
        <v>298</v>
      </c>
      <c r="U126" s="160">
        <v>0</v>
      </c>
      <c r="V126" s="160">
        <f t="shared" si="48"/>
        <v>0</v>
      </c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248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75">
        <v>90</v>
      </c>
      <c r="B127" s="176" t="s">
        <v>749</v>
      </c>
      <c r="C127" s="184" t="s">
        <v>750</v>
      </c>
      <c r="D127" s="177" t="s">
        <v>232</v>
      </c>
      <c r="E127" s="178">
        <v>3</v>
      </c>
      <c r="F127" s="179"/>
      <c r="G127" s="180">
        <f t="shared" si="42"/>
        <v>0</v>
      </c>
      <c r="H127" s="161"/>
      <c r="I127" s="160">
        <f t="shared" si="43"/>
        <v>0</v>
      </c>
      <c r="J127" s="161"/>
      <c r="K127" s="160">
        <f t="shared" si="44"/>
        <v>0</v>
      </c>
      <c r="L127" s="160">
        <v>21</v>
      </c>
      <c r="M127" s="160">
        <f t="shared" si="45"/>
        <v>0</v>
      </c>
      <c r="N127" s="160">
        <v>6.8000000000000005E-4</v>
      </c>
      <c r="O127" s="160">
        <f t="shared" si="46"/>
        <v>0</v>
      </c>
      <c r="P127" s="160">
        <v>0</v>
      </c>
      <c r="Q127" s="160">
        <f t="shared" si="47"/>
        <v>0</v>
      </c>
      <c r="R127" s="160"/>
      <c r="S127" s="160" t="s">
        <v>221</v>
      </c>
      <c r="T127" s="160" t="s">
        <v>298</v>
      </c>
      <c r="U127" s="160">
        <v>0</v>
      </c>
      <c r="V127" s="160">
        <f t="shared" si="48"/>
        <v>0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248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75">
        <v>91</v>
      </c>
      <c r="B128" s="176" t="s">
        <v>346</v>
      </c>
      <c r="C128" s="184" t="s">
        <v>347</v>
      </c>
      <c r="D128" s="177" t="s">
        <v>232</v>
      </c>
      <c r="E128" s="178">
        <v>6</v>
      </c>
      <c r="F128" s="179"/>
      <c r="G128" s="180">
        <f t="shared" si="42"/>
        <v>0</v>
      </c>
      <c r="H128" s="161"/>
      <c r="I128" s="160">
        <f t="shared" si="43"/>
        <v>0</v>
      </c>
      <c r="J128" s="161"/>
      <c r="K128" s="160">
        <f t="shared" si="44"/>
        <v>0</v>
      </c>
      <c r="L128" s="160">
        <v>21</v>
      </c>
      <c r="M128" s="160">
        <f t="shared" si="45"/>
        <v>0</v>
      </c>
      <c r="N128" s="160">
        <v>1.9000000000000001E-4</v>
      </c>
      <c r="O128" s="160">
        <f t="shared" si="46"/>
        <v>0</v>
      </c>
      <c r="P128" s="160">
        <v>0</v>
      </c>
      <c r="Q128" s="160">
        <f t="shared" si="47"/>
        <v>0</v>
      </c>
      <c r="R128" s="160"/>
      <c r="S128" s="160" t="s">
        <v>221</v>
      </c>
      <c r="T128" s="160" t="s">
        <v>298</v>
      </c>
      <c r="U128" s="160">
        <v>0</v>
      </c>
      <c r="V128" s="160">
        <f t="shared" si="48"/>
        <v>0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248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75">
        <v>92</v>
      </c>
      <c r="B129" s="176" t="s">
        <v>942</v>
      </c>
      <c r="C129" s="184" t="s">
        <v>943</v>
      </c>
      <c r="D129" s="177" t="s">
        <v>232</v>
      </c>
      <c r="E129" s="178">
        <v>1</v>
      </c>
      <c r="F129" s="179"/>
      <c r="G129" s="180">
        <f t="shared" si="42"/>
        <v>0</v>
      </c>
      <c r="H129" s="161"/>
      <c r="I129" s="160">
        <f t="shared" si="43"/>
        <v>0</v>
      </c>
      <c r="J129" s="161"/>
      <c r="K129" s="160">
        <f t="shared" si="44"/>
        <v>0</v>
      </c>
      <c r="L129" s="160">
        <v>21</v>
      </c>
      <c r="M129" s="160">
        <f t="shared" si="45"/>
        <v>0</v>
      </c>
      <c r="N129" s="160">
        <v>5.5999999999999995E-4</v>
      </c>
      <c r="O129" s="160">
        <f t="shared" si="46"/>
        <v>0</v>
      </c>
      <c r="P129" s="160">
        <v>0</v>
      </c>
      <c r="Q129" s="160">
        <f t="shared" si="47"/>
        <v>0</v>
      </c>
      <c r="R129" s="160"/>
      <c r="S129" s="160" t="s">
        <v>221</v>
      </c>
      <c r="T129" s="160" t="s">
        <v>298</v>
      </c>
      <c r="U129" s="160">
        <v>0</v>
      </c>
      <c r="V129" s="160">
        <f t="shared" si="48"/>
        <v>0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248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75">
        <v>93</v>
      </c>
      <c r="B130" s="176" t="s">
        <v>444</v>
      </c>
      <c r="C130" s="184" t="s">
        <v>445</v>
      </c>
      <c r="D130" s="177" t="s">
        <v>255</v>
      </c>
      <c r="E130" s="178">
        <v>7.45E-3</v>
      </c>
      <c r="F130" s="179"/>
      <c r="G130" s="180">
        <f t="shared" si="42"/>
        <v>0</v>
      </c>
      <c r="H130" s="161"/>
      <c r="I130" s="160">
        <f t="shared" si="43"/>
        <v>0</v>
      </c>
      <c r="J130" s="161"/>
      <c r="K130" s="160">
        <f t="shared" si="44"/>
        <v>0</v>
      </c>
      <c r="L130" s="160">
        <v>21</v>
      </c>
      <c r="M130" s="160">
        <f t="shared" si="45"/>
        <v>0</v>
      </c>
      <c r="N130" s="160">
        <v>0</v>
      </c>
      <c r="O130" s="160">
        <f t="shared" si="46"/>
        <v>0</v>
      </c>
      <c r="P130" s="160">
        <v>0</v>
      </c>
      <c r="Q130" s="160">
        <f t="shared" si="47"/>
        <v>0</v>
      </c>
      <c r="R130" s="160"/>
      <c r="S130" s="160" t="s">
        <v>214</v>
      </c>
      <c r="T130" s="160" t="s">
        <v>233</v>
      </c>
      <c r="U130" s="160">
        <v>2.5750000000000002</v>
      </c>
      <c r="V130" s="160">
        <f t="shared" si="48"/>
        <v>0.02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256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75">
        <v>94</v>
      </c>
      <c r="B131" s="176" t="s">
        <v>446</v>
      </c>
      <c r="C131" s="184" t="s">
        <v>447</v>
      </c>
      <c r="D131" s="177" t="s">
        <v>255</v>
      </c>
      <c r="E131" s="178">
        <v>7.45E-3</v>
      </c>
      <c r="F131" s="179"/>
      <c r="G131" s="180">
        <f t="shared" si="42"/>
        <v>0</v>
      </c>
      <c r="H131" s="161"/>
      <c r="I131" s="160">
        <f t="shared" si="43"/>
        <v>0</v>
      </c>
      <c r="J131" s="161"/>
      <c r="K131" s="160">
        <f t="shared" si="44"/>
        <v>0</v>
      </c>
      <c r="L131" s="160">
        <v>21</v>
      </c>
      <c r="M131" s="160">
        <f t="shared" si="45"/>
        <v>0</v>
      </c>
      <c r="N131" s="160">
        <v>0</v>
      </c>
      <c r="O131" s="160">
        <f t="shared" si="46"/>
        <v>0</v>
      </c>
      <c r="P131" s="160">
        <v>0</v>
      </c>
      <c r="Q131" s="160">
        <f t="shared" si="47"/>
        <v>0</v>
      </c>
      <c r="R131" s="160"/>
      <c r="S131" s="160" t="s">
        <v>214</v>
      </c>
      <c r="T131" s="160" t="s">
        <v>233</v>
      </c>
      <c r="U131" s="160">
        <v>1.355</v>
      </c>
      <c r="V131" s="160">
        <f t="shared" si="48"/>
        <v>0.01</v>
      </c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256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x14ac:dyDescent="0.2">
      <c r="A132" s="163" t="s">
        <v>209</v>
      </c>
      <c r="B132" s="164" t="s">
        <v>151</v>
      </c>
      <c r="C132" s="182" t="s">
        <v>152</v>
      </c>
      <c r="D132" s="165"/>
      <c r="E132" s="166"/>
      <c r="F132" s="167"/>
      <c r="G132" s="168">
        <f>SUMIF(AG133:AG134,"&lt;&gt;NOR",G133:G134)</f>
        <v>0</v>
      </c>
      <c r="H132" s="162"/>
      <c r="I132" s="162">
        <f>SUM(I133:I134)</f>
        <v>0</v>
      </c>
      <c r="J132" s="162"/>
      <c r="K132" s="162">
        <f>SUM(K133:K134)</f>
        <v>0</v>
      </c>
      <c r="L132" s="162"/>
      <c r="M132" s="162">
        <f>SUM(M133:M134)</f>
        <v>0</v>
      </c>
      <c r="N132" s="162"/>
      <c r="O132" s="162">
        <f>SUM(O133:O134)</f>
        <v>0.01</v>
      </c>
      <c r="P132" s="162"/>
      <c r="Q132" s="162">
        <f>SUM(Q133:Q134)</f>
        <v>0</v>
      </c>
      <c r="R132" s="162"/>
      <c r="S132" s="162"/>
      <c r="T132" s="162"/>
      <c r="U132" s="162"/>
      <c r="V132" s="162">
        <f>SUM(V133:V134)</f>
        <v>0.32</v>
      </c>
      <c r="W132" s="162"/>
      <c r="AG132" t="s">
        <v>210</v>
      </c>
    </row>
    <row r="133" spans="1:60" outlineLevel="1" x14ac:dyDescent="0.2">
      <c r="A133" s="175">
        <v>95</v>
      </c>
      <c r="B133" s="176" t="s">
        <v>761</v>
      </c>
      <c r="C133" s="184" t="s">
        <v>762</v>
      </c>
      <c r="D133" s="177" t="s">
        <v>277</v>
      </c>
      <c r="E133" s="178">
        <v>1</v>
      </c>
      <c r="F133" s="179"/>
      <c r="G133" s="180">
        <f>ROUND(E133*F133,2)</f>
        <v>0</v>
      </c>
      <c r="H133" s="161"/>
      <c r="I133" s="160">
        <f>ROUND(E133*H133,2)</f>
        <v>0</v>
      </c>
      <c r="J133" s="161"/>
      <c r="K133" s="160">
        <f>ROUND(E133*J133,2)</f>
        <v>0</v>
      </c>
      <c r="L133" s="160">
        <v>21</v>
      </c>
      <c r="M133" s="160">
        <f>G133*(1+L133/100)</f>
        <v>0</v>
      </c>
      <c r="N133" s="160">
        <v>0.01</v>
      </c>
      <c r="O133" s="160">
        <f>ROUND(E133*N133,2)</f>
        <v>0.01</v>
      </c>
      <c r="P133" s="160">
        <v>0</v>
      </c>
      <c r="Q133" s="160">
        <f>ROUND(E133*P133,2)</f>
        <v>0</v>
      </c>
      <c r="R133" s="160"/>
      <c r="S133" s="160" t="s">
        <v>221</v>
      </c>
      <c r="T133" s="160" t="s">
        <v>215</v>
      </c>
      <c r="U133" s="160">
        <v>0.27139999999999997</v>
      </c>
      <c r="V133" s="160">
        <f>ROUND(E133*U133,2)</f>
        <v>0.27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234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75">
        <v>96</v>
      </c>
      <c r="B134" s="176" t="s">
        <v>763</v>
      </c>
      <c r="C134" s="184" t="s">
        <v>764</v>
      </c>
      <c r="D134" s="177" t="s">
        <v>255</v>
      </c>
      <c r="E134" s="178">
        <v>0.01</v>
      </c>
      <c r="F134" s="179"/>
      <c r="G134" s="180">
        <f>ROUND(E134*F134,2)</f>
        <v>0</v>
      </c>
      <c r="H134" s="161"/>
      <c r="I134" s="160">
        <f>ROUND(E134*H134,2)</f>
        <v>0</v>
      </c>
      <c r="J134" s="161"/>
      <c r="K134" s="160">
        <f>ROUND(E134*J134,2)</f>
        <v>0</v>
      </c>
      <c r="L134" s="160">
        <v>21</v>
      </c>
      <c r="M134" s="160">
        <f>G134*(1+L134/100)</f>
        <v>0</v>
      </c>
      <c r="N134" s="160">
        <v>0</v>
      </c>
      <c r="O134" s="160">
        <f>ROUND(E134*N134,2)</f>
        <v>0</v>
      </c>
      <c r="P134" s="160">
        <v>0</v>
      </c>
      <c r="Q134" s="160">
        <f>ROUND(E134*P134,2)</f>
        <v>0</v>
      </c>
      <c r="R134" s="160"/>
      <c r="S134" s="160" t="s">
        <v>214</v>
      </c>
      <c r="T134" s="160" t="s">
        <v>215</v>
      </c>
      <c r="U134" s="160">
        <v>4.82</v>
      </c>
      <c r="V134" s="160">
        <f>ROUND(E134*U134,2)</f>
        <v>0.05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256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x14ac:dyDescent="0.2">
      <c r="A135" s="163" t="s">
        <v>209</v>
      </c>
      <c r="B135" s="164" t="s">
        <v>153</v>
      </c>
      <c r="C135" s="182" t="s">
        <v>154</v>
      </c>
      <c r="D135" s="165"/>
      <c r="E135" s="166"/>
      <c r="F135" s="167"/>
      <c r="G135" s="168">
        <f>SUMIF(AG136:AG137,"&lt;&gt;NOR",G136:G137)</f>
        <v>0</v>
      </c>
      <c r="H135" s="162"/>
      <c r="I135" s="162">
        <f>SUM(I136:I137)</f>
        <v>0</v>
      </c>
      <c r="J135" s="162"/>
      <c r="K135" s="162">
        <f>SUM(K136:K137)</f>
        <v>0</v>
      </c>
      <c r="L135" s="162"/>
      <c r="M135" s="162">
        <f>SUM(M136:M137)</f>
        <v>0</v>
      </c>
      <c r="N135" s="162"/>
      <c r="O135" s="162">
        <f>SUM(O136:O137)</f>
        <v>0</v>
      </c>
      <c r="P135" s="162"/>
      <c r="Q135" s="162">
        <f>SUM(Q136:Q137)</f>
        <v>0</v>
      </c>
      <c r="R135" s="162"/>
      <c r="S135" s="162"/>
      <c r="T135" s="162"/>
      <c r="U135" s="162"/>
      <c r="V135" s="162">
        <f>SUM(V136:V137)</f>
        <v>24.330000000000002</v>
      </c>
      <c r="W135" s="162"/>
      <c r="AG135" t="s">
        <v>210</v>
      </c>
    </row>
    <row r="136" spans="1:60" outlineLevel="1" x14ac:dyDescent="0.2">
      <c r="A136" s="175">
        <v>97</v>
      </c>
      <c r="B136" s="176" t="s">
        <v>448</v>
      </c>
      <c r="C136" s="184" t="s">
        <v>449</v>
      </c>
      <c r="D136" s="177" t="s">
        <v>450</v>
      </c>
      <c r="E136" s="178">
        <v>80</v>
      </c>
      <c r="F136" s="179"/>
      <c r="G136" s="180">
        <f>ROUND(E136*F136,2)</f>
        <v>0</v>
      </c>
      <c r="H136" s="161"/>
      <c r="I136" s="160">
        <f>ROUND(E136*H136,2)</f>
        <v>0</v>
      </c>
      <c r="J136" s="161"/>
      <c r="K136" s="160">
        <f>ROUND(E136*J136,2)</f>
        <v>0</v>
      </c>
      <c r="L136" s="160">
        <v>21</v>
      </c>
      <c r="M136" s="160">
        <f>G136*(1+L136/100)</f>
        <v>0</v>
      </c>
      <c r="N136" s="160">
        <v>6.0000000000000002E-5</v>
      </c>
      <c r="O136" s="160">
        <f>ROUND(E136*N136,2)</f>
        <v>0</v>
      </c>
      <c r="P136" s="160">
        <v>0</v>
      </c>
      <c r="Q136" s="160">
        <f>ROUND(E136*P136,2)</f>
        <v>0</v>
      </c>
      <c r="R136" s="160"/>
      <c r="S136" s="160" t="s">
        <v>214</v>
      </c>
      <c r="T136" s="160" t="s">
        <v>233</v>
      </c>
      <c r="U136" s="160">
        <v>0.30399999999999999</v>
      </c>
      <c r="V136" s="160">
        <f>ROUND(E136*U136,2)</f>
        <v>24.32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234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75">
        <v>98</v>
      </c>
      <c r="B137" s="176" t="s">
        <v>451</v>
      </c>
      <c r="C137" s="184" t="s">
        <v>452</v>
      </c>
      <c r="D137" s="177" t="s">
        <v>255</v>
      </c>
      <c r="E137" s="178">
        <v>4.7999999999999996E-3</v>
      </c>
      <c r="F137" s="179"/>
      <c r="G137" s="180">
        <f>ROUND(E137*F137,2)</f>
        <v>0</v>
      </c>
      <c r="H137" s="161"/>
      <c r="I137" s="160">
        <f>ROUND(E137*H137,2)</f>
        <v>0</v>
      </c>
      <c r="J137" s="161"/>
      <c r="K137" s="160">
        <f>ROUND(E137*J137,2)</f>
        <v>0</v>
      </c>
      <c r="L137" s="160">
        <v>21</v>
      </c>
      <c r="M137" s="160">
        <f>G137*(1+L137/100)</f>
        <v>0</v>
      </c>
      <c r="N137" s="160">
        <v>0</v>
      </c>
      <c r="O137" s="160">
        <f>ROUND(E137*N137,2)</f>
        <v>0</v>
      </c>
      <c r="P137" s="160">
        <v>0</v>
      </c>
      <c r="Q137" s="160">
        <f>ROUND(E137*P137,2)</f>
        <v>0</v>
      </c>
      <c r="R137" s="160"/>
      <c r="S137" s="160" t="s">
        <v>214</v>
      </c>
      <c r="T137" s="160" t="s">
        <v>233</v>
      </c>
      <c r="U137" s="160">
        <v>3.0059999999999998</v>
      </c>
      <c r="V137" s="160">
        <f>ROUND(E137*U137,2)</f>
        <v>0.01</v>
      </c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256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x14ac:dyDescent="0.2">
      <c r="A138" s="163" t="s">
        <v>209</v>
      </c>
      <c r="B138" s="164" t="s">
        <v>155</v>
      </c>
      <c r="C138" s="182" t="s">
        <v>156</v>
      </c>
      <c r="D138" s="165"/>
      <c r="E138" s="166"/>
      <c r="F138" s="167"/>
      <c r="G138" s="168">
        <f>SUMIF(AG139:AG141,"&lt;&gt;NOR",G139:G141)</f>
        <v>0</v>
      </c>
      <c r="H138" s="162"/>
      <c r="I138" s="162">
        <f>SUM(I139:I141)</f>
        <v>0</v>
      </c>
      <c r="J138" s="162"/>
      <c r="K138" s="162">
        <f>SUM(K139:K141)</f>
        <v>0</v>
      </c>
      <c r="L138" s="162"/>
      <c r="M138" s="162">
        <f>SUM(M139:M141)</f>
        <v>0</v>
      </c>
      <c r="N138" s="162"/>
      <c r="O138" s="162">
        <f>SUM(O139:O141)</f>
        <v>0.01</v>
      </c>
      <c r="P138" s="162"/>
      <c r="Q138" s="162">
        <f>SUM(Q139:Q141)</f>
        <v>0</v>
      </c>
      <c r="R138" s="162"/>
      <c r="S138" s="162"/>
      <c r="T138" s="162"/>
      <c r="U138" s="162"/>
      <c r="V138" s="162">
        <f>SUM(V139:V141)</f>
        <v>14.549999999999999</v>
      </c>
      <c r="W138" s="162"/>
      <c r="AG138" t="s">
        <v>210</v>
      </c>
    </row>
    <row r="139" spans="1:60" outlineLevel="1" x14ac:dyDescent="0.2">
      <c r="A139" s="169">
        <v>99</v>
      </c>
      <c r="B139" s="170" t="s">
        <v>453</v>
      </c>
      <c r="C139" s="183" t="s">
        <v>454</v>
      </c>
      <c r="D139" s="171" t="s">
        <v>241</v>
      </c>
      <c r="E139" s="172">
        <v>5</v>
      </c>
      <c r="F139" s="173"/>
      <c r="G139" s="174">
        <f>ROUND(E139*F139,2)</f>
        <v>0</v>
      </c>
      <c r="H139" s="161"/>
      <c r="I139" s="160">
        <f>ROUND(E139*H139,2)</f>
        <v>0</v>
      </c>
      <c r="J139" s="161"/>
      <c r="K139" s="160">
        <f>ROUND(E139*J139,2)</f>
        <v>0</v>
      </c>
      <c r="L139" s="160">
        <v>21</v>
      </c>
      <c r="M139" s="160">
        <f>G139*(1+L139/100)</f>
        <v>0</v>
      </c>
      <c r="N139" s="160">
        <v>3.1E-4</v>
      </c>
      <c r="O139" s="160">
        <f>ROUND(E139*N139,2)</f>
        <v>0</v>
      </c>
      <c r="P139" s="160">
        <v>0</v>
      </c>
      <c r="Q139" s="160">
        <f>ROUND(E139*P139,2)</f>
        <v>0</v>
      </c>
      <c r="R139" s="160"/>
      <c r="S139" s="160" t="s">
        <v>214</v>
      </c>
      <c r="T139" s="160" t="s">
        <v>233</v>
      </c>
      <c r="U139" s="160">
        <v>0.40300000000000002</v>
      </c>
      <c r="V139" s="160">
        <f>ROUND(E139*U139,2)</f>
        <v>2.02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234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57"/>
      <c r="B140" s="158"/>
      <c r="C140" s="262" t="s">
        <v>455</v>
      </c>
      <c r="D140" s="263"/>
      <c r="E140" s="263"/>
      <c r="F140" s="263"/>
      <c r="G140" s="263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218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75">
        <v>100</v>
      </c>
      <c r="B141" s="176" t="s">
        <v>456</v>
      </c>
      <c r="C141" s="184" t="s">
        <v>457</v>
      </c>
      <c r="D141" s="177" t="s">
        <v>261</v>
      </c>
      <c r="E141" s="178">
        <v>108</v>
      </c>
      <c r="F141" s="179"/>
      <c r="G141" s="180">
        <f>ROUND(E141*F141,2)</f>
        <v>0</v>
      </c>
      <c r="H141" s="161"/>
      <c r="I141" s="160">
        <f>ROUND(E141*H141,2)</f>
        <v>0</v>
      </c>
      <c r="J141" s="161"/>
      <c r="K141" s="160">
        <f>ROUND(E141*J141,2)</f>
        <v>0</v>
      </c>
      <c r="L141" s="160">
        <v>21</v>
      </c>
      <c r="M141" s="160">
        <f>G141*(1+L141/100)</f>
        <v>0</v>
      </c>
      <c r="N141" s="160">
        <v>9.0000000000000006E-5</v>
      </c>
      <c r="O141" s="160">
        <f>ROUND(E141*N141,2)</f>
        <v>0.01</v>
      </c>
      <c r="P141" s="160">
        <v>0</v>
      </c>
      <c r="Q141" s="160">
        <f>ROUND(E141*P141,2)</f>
        <v>0</v>
      </c>
      <c r="R141" s="160"/>
      <c r="S141" s="160" t="s">
        <v>214</v>
      </c>
      <c r="T141" s="160" t="s">
        <v>233</v>
      </c>
      <c r="U141" s="160">
        <v>0.11600000000000001</v>
      </c>
      <c r="V141" s="160">
        <f>ROUND(E141*U141,2)</f>
        <v>12.53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234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x14ac:dyDescent="0.2">
      <c r="A142" s="163" t="s">
        <v>209</v>
      </c>
      <c r="B142" s="164" t="s">
        <v>157</v>
      </c>
      <c r="C142" s="182" t="s">
        <v>158</v>
      </c>
      <c r="D142" s="165"/>
      <c r="E142" s="166"/>
      <c r="F142" s="167"/>
      <c r="G142" s="168">
        <f>SUMIF(AG143:AG143,"&lt;&gt;NOR",G143:G143)</f>
        <v>0</v>
      </c>
      <c r="H142" s="162"/>
      <c r="I142" s="162">
        <f>SUM(I143:I143)</f>
        <v>0</v>
      </c>
      <c r="J142" s="162"/>
      <c r="K142" s="162">
        <f>SUM(K143:K143)</f>
        <v>0</v>
      </c>
      <c r="L142" s="162"/>
      <c r="M142" s="162">
        <f>SUM(M143:M143)</f>
        <v>0</v>
      </c>
      <c r="N142" s="162"/>
      <c r="O142" s="162">
        <f>SUM(O143:O143)</f>
        <v>0.01</v>
      </c>
      <c r="P142" s="162"/>
      <c r="Q142" s="162">
        <f>SUM(Q143:Q143)</f>
        <v>0</v>
      </c>
      <c r="R142" s="162"/>
      <c r="S142" s="162"/>
      <c r="T142" s="162"/>
      <c r="U142" s="162"/>
      <c r="V142" s="162">
        <f>SUM(V143:V143)</f>
        <v>3.06</v>
      </c>
      <c r="W142" s="162"/>
      <c r="AG142" t="s">
        <v>210</v>
      </c>
    </row>
    <row r="143" spans="1:60" ht="22.5" outlineLevel="1" x14ac:dyDescent="0.2">
      <c r="A143" s="175">
        <v>101</v>
      </c>
      <c r="B143" s="176" t="s">
        <v>458</v>
      </c>
      <c r="C143" s="184" t="s">
        <v>459</v>
      </c>
      <c r="D143" s="177" t="s">
        <v>241</v>
      </c>
      <c r="E143" s="178">
        <v>30</v>
      </c>
      <c r="F143" s="179"/>
      <c r="G143" s="180">
        <f>ROUND(E143*F143,2)</f>
        <v>0</v>
      </c>
      <c r="H143" s="161"/>
      <c r="I143" s="160">
        <f>ROUND(E143*H143,2)</f>
        <v>0</v>
      </c>
      <c r="J143" s="161"/>
      <c r="K143" s="160">
        <f>ROUND(E143*J143,2)</f>
        <v>0</v>
      </c>
      <c r="L143" s="160">
        <v>21</v>
      </c>
      <c r="M143" s="160">
        <f>G143*(1+L143/100)</f>
        <v>0</v>
      </c>
      <c r="N143" s="160">
        <v>4.6000000000000001E-4</v>
      </c>
      <c r="O143" s="160">
        <f>ROUND(E143*N143,2)</f>
        <v>0.01</v>
      </c>
      <c r="P143" s="160">
        <v>0</v>
      </c>
      <c r="Q143" s="160">
        <f>ROUND(E143*P143,2)</f>
        <v>0</v>
      </c>
      <c r="R143" s="160"/>
      <c r="S143" s="160" t="s">
        <v>221</v>
      </c>
      <c r="T143" s="160" t="s">
        <v>215</v>
      </c>
      <c r="U143" s="160">
        <v>0.10191</v>
      </c>
      <c r="V143" s="160">
        <f>ROUND(E143*U143,2)</f>
        <v>3.06</v>
      </c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234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x14ac:dyDescent="0.2">
      <c r="A144" s="163" t="s">
        <v>209</v>
      </c>
      <c r="B144" s="164" t="s">
        <v>173</v>
      </c>
      <c r="C144" s="182" t="s">
        <v>174</v>
      </c>
      <c r="D144" s="165"/>
      <c r="E144" s="166"/>
      <c r="F144" s="167"/>
      <c r="G144" s="168">
        <f>SUMIF(AG145:AG149,"&lt;&gt;NOR",G145:G149)</f>
        <v>0</v>
      </c>
      <c r="H144" s="162"/>
      <c r="I144" s="162">
        <f>SUM(I145:I149)</f>
        <v>0</v>
      </c>
      <c r="J144" s="162"/>
      <c r="K144" s="162">
        <f>SUM(K145:K149)</f>
        <v>0</v>
      </c>
      <c r="L144" s="162"/>
      <c r="M144" s="162">
        <f>SUM(M145:M149)</f>
        <v>0</v>
      </c>
      <c r="N144" s="162"/>
      <c r="O144" s="162">
        <f>SUM(O145:O149)</f>
        <v>0</v>
      </c>
      <c r="P144" s="162"/>
      <c r="Q144" s="162">
        <f>SUM(Q145:Q149)</f>
        <v>0</v>
      </c>
      <c r="R144" s="162"/>
      <c r="S144" s="162"/>
      <c r="T144" s="162"/>
      <c r="U144" s="162"/>
      <c r="V144" s="162">
        <f>SUM(V145:V149)</f>
        <v>12</v>
      </c>
      <c r="W144" s="162"/>
      <c r="AG144" t="s">
        <v>210</v>
      </c>
    </row>
    <row r="145" spans="1:60" outlineLevel="1" x14ac:dyDescent="0.2">
      <c r="A145" s="169">
        <v>102</v>
      </c>
      <c r="B145" s="170" t="s">
        <v>460</v>
      </c>
      <c r="C145" s="183" t="s">
        <v>461</v>
      </c>
      <c r="D145" s="171" t="s">
        <v>213</v>
      </c>
      <c r="E145" s="172">
        <v>1</v>
      </c>
      <c r="F145" s="173"/>
      <c r="G145" s="174">
        <f>ROUND(E145*F145,2)</f>
        <v>0</v>
      </c>
      <c r="H145" s="161"/>
      <c r="I145" s="160">
        <f>ROUND(E145*H145,2)</f>
        <v>0</v>
      </c>
      <c r="J145" s="161"/>
      <c r="K145" s="160">
        <f>ROUND(E145*J145,2)</f>
        <v>0</v>
      </c>
      <c r="L145" s="160">
        <v>21</v>
      </c>
      <c r="M145" s="160">
        <f>G145*(1+L145/100)</f>
        <v>0</v>
      </c>
      <c r="N145" s="160">
        <v>0</v>
      </c>
      <c r="O145" s="160">
        <f>ROUND(E145*N145,2)</f>
        <v>0</v>
      </c>
      <c r="P145" s="160">
        <v>0</v>
      </c>
      <c r="Q145" s="160">
        <f>ROUND(E145*P145,2)</f>
        <v>0</v>
      </c>
      <c r="R145" s="160"/>
      <c r="S145" s="160" t="s">
        <v>221</v>
      </c>
      <c r="T145" s="160" t="s">
        <v>215</v>
      </c>
      <c r="U145" s="160">
        <v>0</v>
      </c>
      <c r="V145" s="160">
        <f>ROUND(E145*U145,2)</f>
        <v>0</v>
      </c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234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57"/>
      <c r="B146" s="158"/>
      <c r="C146" s="262" t="s">
        <v>462</v>
      </c>
      <c r="D146" s="263"/>
      <c r="E146" s="263"/>
      <c r="F146" s="263"/>
      <c r="G146" s="263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218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69">
        <v>103</v>
      </c>
      <c r="B147" s="170" t="s">
        <v>463</v>
      </c>
      <c r="C147" s="183" t="s">
        <v>464</v>
      </c>
      <c r="D147" s="171" t="s">
        <v>213</v>
      </c>
      <c r="E147" s="172">
        <v>1</v>
      </c>
      <c r="F147" s="173"/>
      <c r="G147" s="174">
        <f>ROUND(E147*F147,2)</f>
        <v>0</v>
      </c>
      <c r="H147" s="161"/>
      <c r="I147" s="160">
        <f>ROUND(E147*H147,2)</f>
        <v>0</v>
      </c>
      <c r="J147" s="161"/>
      <c r="K147" s="160">
        <f>ROUND(E147*J147,2)</f>
        <v>0</v>
      </c>
      <c r="L147" s="160">
        <v>21</v>
      </c>
      <c r="M147" s="160">
        <f>G147*(1+L147/100)</f>
        <v>0</v>
      </c>
      <c r="N147" s="160">
        <v>0</v>
      </c>
      <c r="O147" s="160">
        <f>ROUND(E147*N147,2)</f>
        <v>0</v>
      </c>
      <c r="P147" s="160">
        <v>0</v>
      </c>
      <c r="Q147" s="160">
        <f>ROUND(E147*P147,2)</f>
        <v>0</v>
      </c>
      <c r="R147" s="160"/>
      <c r="S147" s="160" t="s">
        <v>221</v>
      </c>
      <c r="T147" s="160" t="s">
        <v>215</v>
      </c>
      <c r="U147" s="160">
        <v>0</v>
      </c>
      <c r="V147" s="160">
        <f>ROUND(E147*U147,2)</f>
        <v>0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234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57"/>
      <c r="B148" s="158"/>
      <c r="C148" s="262" t="s">
        <v>462</v>
      </c>
      <c r="D148" s="263"/>
      <c r="E148" s="263"/>
      <c r="F148" s="263"/>
      <c r="G148" s="263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218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75">
        <v>104</v>
      </c>
      <c r="B149" s="176" t="s">
        <v>262</v>
      </c>
      <c r="C149" s="184" t="s">
        <v>263</v>
      </c>
      <c r="D149" s="177" t="s">
        <v>264</v>
      </c>
      <c r="E149" s="178">
        <v>12</v>
      </c>
      <c r="F149" s="179"/>
      <c r="G149" s="180">
        <f>ROUND(E149*F149,2)</f>
        <v>0</v>
      </c>
      <c r="H149" s="161"/>
      <c r="I149" s="160">
        <f>ROUND(E149*H149,2)</f>
        <v>0</v>
      </c>
      <c r="J149" s="161"/>
      <c r="K149" s="160">
        <f>ROUND(E149*J149,2)</f>
        <v>0</v>
      </c>
      <c r="L149" s="160">
        <v>21</v>
      </c>
      <c r="M149" s="160">
        <f>G149*(1+L149/100)</f>
        <v>0</v>
      </c>
      <c r="N149" s="160">
        <v>0</v>
      </c>
      <c r="O149" s="160">
        <f>ROUND(E149*N149,2)</f>
        <v>0</v>
      </c>
      <c r="P149" s="160">
        <v>0</v>
      </c>
      <c r="Q149" s="160">
        <f>ROUND(E149*P149,2)</f>
        <v>0</v>
      </c>
      <c r="R149" s="160" t="s">
        <v>265</v>
      </c>
      <c r="S149" s="160" t="s">
        <v>214</v>
      </c>
      <c r="T149" s="160" t="s">
        <v>215</v>
      </c>
      <c r="U149" s="160">
        <v>1</v>
      </c>
      <c r="V149" s="160">
        <f>ROUND(E149*U149,2)</f>
        <v>12</v>
      </c>
      <c r="W149" s="16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266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x14ac:dyDescent="0.2">
      <c r="A150" s="163" t="s">
        <v>209</v>
      </c>
      <c r="B150" s="164" t="s">
        <v>177</v>
      </c>
      <c r="C150" s="182" t="s">
        <v>178</v>
      </c>
      <c r="D150" s="165"/>
      <c r="E150" s="166"/>
      <c r="F150" s="167"/>
      <c r="G150" s="168">
        <f>SUMIF(AG151:AG154,"&lt;&gt;NOR",G151:G154)</f>
        <v>0</v>
      </c>
      <c r="H150" s="162"/>
      <c r="I150" s="162">
        <f>SUM(I151:I154)</f>
        <v>0</v>
      </c>
      <c r="J150" s="162"/>
      <c r="K150" s="162">
        <f>SUM(K151:K154)</f>
        <v>0</v>
      </c>
      <c r="L150" s="162"/>
      <c r="M150" s="162">
        <f>SUM(M151:M154)</f>
        <v>0</v>
      </c>
      <c r="N150" s="162"/>
      <c r="O150" s="162">
        <f>SUM(O151:O154)</f>
        <v>0</v>
      </c>
      <c r="P150" s="162"/>
      <c r="Q150" s="162">
        <f>SUM(Q151:Q154)</f>
        <v>0</v>
      </c>
      <c r="R150" s="162"/>
      <c r="S150" s="162"/>
      <c r="T150" s="162"/>
      <c r="U150" s="162"/>
      <c r="V150" s="162">
        <f>SUM(V151:V154)</f>
        <v>11.26</v>
      </c>
      <c r="W150" s="162"/>
      <c r="AG150" t="s">
        <v>210</v>
      </c>
    </row>
    <row r="151" spans="1:60" outlineLevel="1" x14ac:dyDescent="0.2">
      <c r="A151" s="175">
        <v>105</v>
      </c>
      <c r="B151" s="176" t="s">
        <v>267</v>
      </c>
      <c r="C151" s="184" t="s">
        <v>268</v>
      </c>
      <c r="D151" s="177" t="s">
        <v>255</v>
      </c>
      <c r="E151" s="178">
        <v>19.123249999999999</v>
      </c>
      <c r="F151" s="179"/>
      <c r="G151" s="180">
        <f>ROUND(E151*F151,2)</f>
        <v>0</v>
      </c>
      <c r="H151" s="161"/>
      <c r="I151" s="160">
        <f>ROUND(E151*H151,2)</f>
        <v>0</v>
      </c>
      <c r="J151" s="161"/>
      <c r="K151" s="160">
        <f>ROUND(E151*J151,2)</f>
        <v>0</v>
      </c>
      <c r="L151" s="160">
        <v>21</v>
      </c>
      <c r="M151" s="160">
        <f>G151*(1+L151/100)</f>
        <v>0</v>
      </c>
      <c r="N151" s="160">
        <v>0</v>
      </c>
      <c r="O151" s="160">
        <f>ROUND(E151*N151,2)</f>
        <v>0</v>
      </c>
      <c r="P151" s="160">
        <v>0</v>
      </c>
      <c r="Q151" s="160">
        <f>ROUND(E151*P151,2)</f>
        <v>0</v>
      </c>
      <c r="R151" s="160"/>
      <c r="S151" s="160" t="s">
        <v>214</v>
      </c>
      <c r="T151" s="160" t="s">
        <v>215</v>
      </c>
      <c r="U151" s="160">
        <v>9.9000000000000005E-2</v>
      </c>
      <c r="V151" s="160">
        <f>ROUND(E151*U151,2)</f>
        <v>1.89</v>
      </c>
      <c r="W151" s="16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269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">
      <c r="A152" s="169">
        <v>106</v>
      </c>
      <c r="B152" s="170" t="s">
        <v>270</v>
      </c>
      <c r="C152" s="183" t="s">
        <v>271</v>
      </c>
      <c r="D152" s="171" t="s">
        <v>255</v>
      </c>
      <c r="E152" s="172">
        <v>19.123249999999999</v>
      </c>
      <c r="F152" s="173"/>
      <c r="G152" s="174">
        <f>ROUND(E152*F152,2)</f>
        <v>0</v>
      </c>
      <c r="H152" s="161"/>
      <c r="I152" s="160">
        <f>ROUND(E152*H152,2)</f>
        <v>0</v>
      </c>
      <c r="J152" s="161"/>
      <c r="K152" s="160">
        <f>ROUND(E152*J152,2)</f>
        <v>0</v>
      </c>
      <c r="L152" s="160">
        <v>21</v>
      </c>
      <c r="M152" s="160">
        <f>G152*(1+L152/100)</f>
        <v>0</v>
      </c>
      <c r="N152" s="160">
        <v>0</v>
      </c>
      <c r="O152" s="160">
        <f>ROUND(E152*N152,2)</f>
        <v>0</v>
      </c>
      <c r="P152" s="160">
        <v>0</v>
      </c>
      <c r="Q152" s="160">
        <f>ROUND(E152*P152,2)</f>
        <v>0</v>
      </c>
      <c r="R152" s="160"/>
      <c r="S152" s="160" t="s">
        <v>214</v>
      </c>
      <c r="T152" s="160" t="s">
        <v>233</v>
      </c>
      <c r="U152" s="160">
        <v>0.49</v>
      </c>
      <c r="V152" s="160">
        <f>ROUND(E152*U152,2)</f>
        <v>9.3699999999999992</v>
      </c>
      <c r="W152" s="16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269</v>
      </c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57"/>
      <c r="B153" s="158"/>
      <c r="C153" s="262" t="s">
        <v>272</v>
      </c>
      <c r="D153" s="263"/>
      <c r="E153" s="263"/>
      <c r="F153" s="263"/>
      <c r="G153" s="263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218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75">
        <v>107</v>
      </c>
      <c r="B154" s="176" t="s">
        <v>273</v>
      </c>
      <c r="C154" s="184" t="s">
        <v>274</v>
      </c>
      <c r="D154" s="177" t="s">
        <v>255</v>
      </c>
      <c r="E154" s="178">
        <v>382.46499999999997</v>
      </c>
      <c r="F154" s="179"/>
      <c r="G154" s="180">
        <f>ROUND(E154*F154,2)</f>
        <v>0</v>
      </c>
      <c r="H154" s="161"/>
      <c r="I154" s="160">
        <f>ROUND(E154*H154,2)</f>
        <v>0</v>
      </c>
      <c r="J154" s="161"/>
      <c r="K154" s="160">
        <f>ROUND(E154*J154,2)</f>
        <v>0</v>
      </c>
      <c r="L154" s="160">
        <v>21</v>
      </c>
      <c r="M154" s="160">
        <f>G154*(1+L154/100)</f>
        <v>0</v>
      </c>
      <c r="N154" s="160">
        <v>0</v>
      </c>
      <c r="O154" s="160">
        <f>ROUND(E154*N154,2)</f>
        <v>0</v>
      </c>
      <c r="P154" s="160">
        <v>0</v>
      </c>
      <c r="Q154" s="160">
        <f>ROUND(E154*P154,2)</f>
        <v>0</v>
      </c>
      <c r="R154" s="160"/>
      <c r="S154" s="160" t="s">
        <v>214</v>
      </c>
      <c r="T154" s="160" t="s">
        <v>233</v>
      </c>
      <c r="U154" s="160">
        <v>0</v>
      </c>
      <c r="V154" s="160">
        <f>ROUND(E154*U154,2)</f>
        <v>0</v>
      </c>
      <c r="W154" s="16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269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x14ac:dyDescent="0.2">
      <c r="A155" s="163" t="s">
        <v>209</v>
      </c>
      <c r="B155" s="164" t="s">
        <v>183</v>
      </c>
      <c r="C155" s="182" t="s">
        <v>30</v>
      </c>
      <c r="D155" s="165"/>
      <c r="E155" s="166"/>
      <c r="F155" s="167"/>
      <c r="G155" s="168">
        <f>SUMIF(AG156:AG156,"&lt;&gt;NOR",G156:G156)</f>
        <v>0</v>
      </c>
      <c r="H155" s="162"/>
      <c r="I155" s="162">
        <f>SUM(I156:I156)</f>
        <v>0</v>
      </c>
      <c r="J155" s="162"/>
      <c r="K155" s="162">
        <f>SUM(K156:K156)</f>
        <v>0</v>
      </c>
      <c r="L155" s="162"/>
      <c r="M155" s="162">
        <f>SUM(M156:M156)</f>
        <v>0</v>
      </c>
      <c r="N155" s="162"/>
      <c r="O155" s="162">
        <f>SUM(O156:O156)</f>
        <v>0</v>
      </c>
      <c r="P155" s="162"/>
      <c r="Q155" s="162">
        <f>SUM(Q156:Q156)</f>
        <v>0</v>
      </c>
      <c r="R155" s="162"/>
      <c r="S155" s="162"/>
      <c r="T155" s="162"/>
      <c r="U155" s="162"/>
      <c r="V155" s="162">
        <f>SUM(V156:V156)</f>
        <v>0</v>
      </c>
      <c r="W155" s="162"/>
      <c r="AG155" t="s">
        <v>210</v>
      </c>
    </row>
    <row r="156" spans="1:60" outlineLevel="1" x14ac:dyDescent="0.2">
      <c r="A156" s="169">
        <v>108</v>
      </c>
      <c r="B156" s="170" t="s">
        <v>465</v>
      </c>
      <c r="C156" s="183" t="s">
        <v>466</v>
      </c>
      <c r="D156" s="171" t="s">
        <v>314</v>
      </c>
      <c r="E156" s="172">
        <v>1</v>
      </c>
      <c r="F156" s="173"/>
      <c r="G156" s="174">
        <f>ROUND(E156*F156,2)</f>
        <v>0</v>
      </c>
      <c r="H156" s="161"/>
      <c r="I156" s="160">
        <f>ROUND(E156*H156,2)</f>
        <v>0</v>
      </c>
      <c r="J156" s="161"/>
      <c r="K156" s="160">
        <f>ROUND(E156*J156,2)</f>
        <v>0</v>
      </c>
      <c r="L156" s="160">
        <v>21</v>
      </c>
      <c r="M156" s="160">
        <f>G156*(1+L156/100)</f>
        <v>0</v>
      </c>
      <c r="N156" s="160">
        <v>0</v>
      </c>
      <c r="O156" s="160">
        <f>ROUND(E156*N156,2)</f>
        <v>0</v>
      </c>
      <c r="P156" s="160">
        <v>0</v>
      </c>
      <c r="Q156" s="160">
        <f>ROUND(E156*P156,2)</f>
        <v>0</v>
      </c>
      <c r="R156" s="160"/>
      <c r="S156" s="160" t="s">
        <v>221</v>
      </c>
      <c r="T156" s="160" t="s">
        <v>215</v>
      </c>
      <c r="U156" s="160">
        <v>0</v>
      </c>
      <c r="V156" s="160">
        <f>ROUND(E156*U156,2)</f>
        <v>0</v>
      </c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234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x14ac:dyDescent="0.2">
      <c r="A157" s="5"/>
      <c r="B157" s="6"/>
      <c r="C157" s="185"/>
      <c r="D157" s="8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AE157">
        <v>15</v>
      </c>
      <c r="AF157">
        <v>21</v>
      </c>
    </row>
    <row r="158" spans="1:60" x14ac:dyDescent="0.2">
      <c r="A158" s="153"/>
      <c r="B158" s="154" t="s">
        <v>31</v>
      </c>
      <c r="C158" s="186"/>
      <c r="D158" s="155"/>
      <c r="E158" s="156"/>
      <c r="F158" s="156"/>
      <c r="G158" s="181">
        <f>G8+G10+G16+G18+G23+G26+G34+G41+G73+G77+G92+G104+G118+G132+G135+G138+G142+G144+G150+G155</f>
        <v>0</v>
      </c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AE158">
        <f>SUMIF(L7:L156,AE157,G7:G156)</f>
        <v>0</v>
      </c>
      <c r="AF158">
        <f>SUMIF(L7:L156,AF157,G7:G156)</f>
        <v>0</v>
      </c>
      <c r="AG158" t="s">
        <v>226</v>
      </c>
    </row>
    <row r="159" spans="1:60" x14ac:dyDescent="0.2">
      <c r="A159" s="5"/>
      <c r="B159" s="6"/>
      <c r="C159" s="185"/>
      <c r="D159" s="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60" x14ac:dyDescent="0.2">
      <c r="A160" s="5"/>
      <c r="B160" s="6"/>
      <c r="C160" s="185"/>
      <c r="D160" s="8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33" x14ac:dyDescent="0.2">
      <c r="A161" s="248" t="s">
        <v>227</v>
      </c>
      <c r="B161" s="248"/>
      <c r="C161" s="249"/>
      <c r="D161" s="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33" x14ac:dyDescent="0.2">
      <c r="A162" s="250"/>
      <c r="B162" s="251"/>
      <c r="C162" s="252"/>
      <c r="D162" s="251"/>
      <c r="E162" s="251"/>
      <c r="F162" s="251"/>
      <c r="G162" s="253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AG162" t="s">
        <v>228</v>
      </c>
    </row>
    <row r="163" spans="1:33" x14ac:dyDescent="0.2">
      <c r="A163" s="254"/>
      <c r="B163" s="255"/>
      <c r="C163" s="256"/>
      <c r="D163" s="255"/>
      <c r="E163" s="255"/>
      <c r="F163" s="255"/>
      <c r="G163" s="257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33" x14ac:dyDescent="0.2">
      <c r="A164" s="254"/>
      <c r="B164" s="255"/>
      <c r="C164" s="256"/>
      <c r="D164" s="255"/>
      <c r="E164" s="255"/>
      <c r="F164" s="255"/>
      <c r="G164" s="257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33" x14ac:dyDescent="0.2">
      <c r="A165" s="254"/>
      <c r="B165" s="255"/>
      <c r="C165" s="256"/>
      <c r="D165" s="255"/>
      <c r="E165" s="255"/>
      <c r="F165" s="255"/>
      <c r="G165" s="257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33" x14ac:dyDescent="0.2">
      <c r="A166" s="258"/>
      <c r="B166" s="259"/>
      <c r="C166" s="260"/>
      <c r="D166" s="259"/>
      <c r="E166" s="259"/>
      <c r="F166" s="259"/>
      <c r="G166" s="26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33" x14ac:dyDescent="0.2">
      <c r="A167" s="5"/>
      <c r="B167" s="6"/>
      <c r="C167" s="185"/>
      <c r="D167" s="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33" x14ac:dyDescent="0.2">
      <c r="C168" s="187"/>
      <c r="D168" s="141"/>
      <c r="AG168" t="s">
        <v>229</v>
      </c>
    </row>
    <row r="169" spans="1:33" x14ac:dyDescent="0.2">
      <c r="D169" s="141"/>
    </row>
    <row r="170" spans="1:33" x14ac:dyDescent="0.2">
      <c r="D170" s="141"/>
    </row>
    <row r="171" spans="1:33" x14ac:dyDescent="0.2">
      <c r="D171" s="141"/>
    </row>
    <row r="172" spans="1:33" x14ac:dyDescent="0.2">
      <c r="D172" s="141"/>
    </row>
    <row r="173" spans="1:33" x14ac:dyDescent="0.2">
      <c r="D173" s="141"/>
    </row>
    <row r="174" spans="1:33" x14ac:dyDescent="0.2">
      <c r="D174" s="141"/>
    </row>
    <row r="175" spans="1:33" x14ac:dyDescent="0.2">
      <c r="D175" s="141"/>
    </row>
    <row r="176" spans="1:33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7">
    <mergeCell ref="A162:G166"/>
    <mergeCell ref="C12:G12"/>
    <mergeCell ref="C15:G15"/>
    <mergeCell ref="C20:G20"/>
    <mergeCell ref="C22:G22"/>
    <mergeCell ref="A1:G1"/>
    <mergeCell ref="C2:G2"/>
    <mergeCell ref="C3:G3"/>
    <mergeCell ref="C4:G4"/>
    <mergeCell ref="A161:C161"/>
    <mergeCell ref="C108:G108"/>
    <mergeCell ref="C36:G36"/>
    <mergeCell ref="C48:G48"/>
    <mergeCell ref="C50:G50"/>
    <mergeCell ref="C53:G53"/>
    <mergeCell ref="C54:G54"/>
    <mergeCell ref="C56:G56"/>
    <mergeCell ref="C57:G57"/>
    <mergeCell ref="C59:G59"/>
    <mergeCell ref="C61:G61"/>
    <mergeCell ref="C63:G63"/>
    <mergeCell ref="C106:G106"/>
    <mergeCell ref="C111:G111"/>
    <mergeCell ref="C140:G140"/>
    <mergeCell ref="C146:G146"/>
    <mergeCell ref="C148:G148"/>
    <mergeCell ref="C153:G15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145"/>
  <sheetViews>
    <sheetView showGridLines="0" tabSelected="1" topLeftCell="B1" zoomScaleNormal="100" zoomScaleSheetLayoutView="75" workbookViewId="0">
      <selection activeCell="B1" sqref="B1:J1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2.7109375" style="1" customWidth="1"/>
    <col min="10" max="10" width="6.7109375" style="1" customWidth="1"/>
    <col min="11" max="11" width="4.28515625" customWidth="1"/>
    <col min="12" max="15" width="10.7109375" customWidth="1"/>
  </cols>
  <sheetData>
    <row r="1" spans="1:15" ht="33.75" customHeight="1" x14ac:dyDescent="0.2">
      <c r="A1" s="68" t="s">
        <v>38</v>
      </c>
      <c r="B1" s="220" t="s">
        <v>4</v>
      </c>
      <c r="C1" s="221"/>
      <c r="D1" s="221"/>
      <c r="E1" s="221"/>
      <c r="F1" s="221"/>
      <c r="G1" s="221"/>
      <c r="H1" s="221"/>
      <c r="I1" s="221"/>
      <c r="J1" s="222"/>
    </row>
    <row r="2" spans="1:15" ht="36" customHeight="1" x14ac:dyDescent="0.2">
      <c r="A2" s="3"/>
      <c r="B2" s="74" t="s">
        <v>24</v>
      </c>
      <c r="C2" s="75"/>
      <c r="D2" s="76" t="s">
        <v>43</v>
      </c>
      <c r="E2" s="226" t="s">
        <v>44</v>
      </c>
      <c r="F2" s="227"/>
      <c r="G2" s="227"/>
      <c r="H2" s="227"/>
      <c r="I2" s="227"/>
      <c r="J2" s="228"/>
      <c r="O2" s="2"/>
    </row>
    <row r="3" spans="1:15" ht="27" hidden="1" customHeight="1" x14ac:dyDescent="0.2">
      <c r="A3" s="3"/>
      <c r="B3" s="77"/>
      <c r="C3" s="75"/>
      <c r="D3" s="78"/>
      <c r="E3" s="229"/>
      <c r="F3" s="230"/>
      <c r="G3" s="230"/>
      <c r="H3" s="230"/>
      <c r="I3" s="230"/>
      <c r="J3" s="231"/>
    </row>
    <row r="4" spans="1:15" ht="23.25" customHeight="1" x14ac:dyDescent="0.2">
      <c r="A4" s="3"/>
      <c r="B4" s="79"/>
      <c r="C4" s="80"/>
      <c r="D4" s="81"/>
      <c r="E4" s="218"/>
      <c r="F4" s="218"/>
      <c r="G4" s="218"/>
      <c r="H4" s="218"/>
      <c r="I4" s="218"/>
      <c r="J4" s="219"/>
    </row>
    <row r="5" spans="1:15" ht="24" customHeight="1" x14ac:dyDescent="0.2">
      <c r="A5" s="3"/>
      <c r="B5" s="42" t="s">
        <v>23</v>
      </c>
      <c r="C5" s="4"/>
      <c r="D5" s="82" t="s">
        <v>45</v>
      </c>
      <c r="E5" s="25"/>
      <c r="F5" s="25"/>
      <c r="G5" s="25"/>
      <c r="H5" s="26" t="s">
        <v>42</v>
      </c>
      <c r="I5" s="82" t="s">
        <v>49</v>
      </c>
      <c r="J5" s="10"/>
    </row>
    <row r="6" spans="1:15" ht="15.75" customHeight="1" x14ac:dyDescent="0.2">
      <c r="A6" s="3"/>
      <c r="B6" s="37"/>
      <c r="C6" s="25"/>
      <c r="D6" s="82" t="s">
        <v>46</v>
      </c>
      <c r="E6" s="25"/>
      <c r="F6" s="25"/>
      <c r="G6" s="25"/>
      <c r="H6" s="26" t="s">
        <v>36</v>
      </c>
      <c r="I6" s="82" t="s">
        <v>50</v>
      </c>
      <c r="J6" s="10"/>
    </row>
    <row r="7" spans="1:15" ht="15.75" customHeight="1" x14ac:dyDescent="0.2">
      <c r="A7" s="3"/>
      <c r="B7" s="38"/>
      <c r="C7" s="84" t="s">
        <v>48</v>
      </c>
      <c r="D7" s="83" t="s">
        <v>47</v>
      </c>
      <c r="E7" s="31"/>
      <c r="F7" s="31"/>
      <c r="G7" s="31"/>
      <c r="H7" s="32"/>
      <c r="I7" s="31"/>
      <c r="J7" s="46"/>
    </row>
    <row r="8" spans="1:15" ht="24" hidden="1" customHeight="1" x14ac:dyDescent="0.2">
      <c r="A8" s="3"/>
      <c r="B8" s="42" t="s">
        <v>21</v>
      </c>
      <c r="C8" s="4"/>
      <c r="D8" s="85" t="s">
        <v>51</v>
      </c>
      <c r="E8" s="4"/>
      <c r="F8" s="4"/>
      <c r="G8" s="41"/>
      <c r="H8" s="26" t="s">
        <v>42</v>
      </c>
      <c r="I8" s="82" t="s">
        <v>55</v>
      </c>
      <c r="J8" s="10"/>
    </row>
    <row r="9" spans="1:15" ht="15.75" hidden="1" customHeight="1" x14ac:dyDescent="0.2">
      <c r="A9" s="3"/>
      <c r="B9" s="3"/>
      <c r="C9" s="4"/>
      <c r="D9" s="85" t="s">
        <v>52</v>
      </c>
      <c r="E9" s="4"/>
      <c r="F9" s="4"/>
      <c r="G9" s="41"/>
      <c r="H9" s="26" t="s">
        <v>36</v>
      </c>
      <c r="I9" s="82" t="s">
        <v>56</v>
      </c>
      <c r="J9" s="10"/>
    </row>
    <row r="10" spans="1:15" ht="15.75" hidden="1" customHeight="1" x14ac:dyDescent="0.2">
      <c r="A10" s="3"/>
      <c r="B10" s="47"/>
      <c r="C10" s="84" t="s">
        <v>54</v>
      </c>
      <c r="D10" s="86" t="s">
        <v>53</v>
      </c>
      <c r="E10" s="50"/>
      <c r="F10" s="50"/>
      <c r="G10" s="48"/>
      <c r="H10" s="48"/>
      <c r="I10" s="49"/>
      <c r="J10" s="46"/>
    </row>
    <row r="11" spans="1:15" ht="24" customHeight="1" x14ac:dyDescent="0.2">
      <c r="A11" s="3"/>
      <c r="B11" s="42" t="s">
        <v>20</v>
      </c>
      <c r="C11" s="4"/>
      <c r="D11" s="233"/>
      <c r="E11" s="233"/>
      <c r="F11" s="233"/>
      <c r="G11" s="233"/>
      <c r="H11" s="26" t="s">
        <v>42</v>
      </c>
      <c r="I11" s="88"/>
      <c r="J11" s="10"/>
    </row>
    <row r="12" spans="1:15" ht="15.75" customHeight="1" x14ac:dyDescent="0.2">
      <c r="A12" s="3"/>
      <c r="B12" s="37"/>
      <c r="C12" s="25"/>
      <c r="D12" s="216"/>
      <c r="E12" s="216"/>
      <c r="F12" s="216"/>
      <c r="G12" s="216"/>
      <c r="H12" s="26" t="s">
        <v>36</v>
      </c>
      <c r="I12" s="88"/>
      <c r="J12" s="10"/>
    </row>
    <row r="13" spans="1:15" ht="15.75" customHeight="1" x14ac:dyDescent="0.2">
      <c r="A13" s="3"/>
      <c r="B13" s="38"/>
      <c r="C13" s="87"/>
      <c r="D13" s="217"/>
      <c r="E13" s="217"/>
      <c r="F13" s="217"/>
      <c r="G13" s="217"/>
      <c r="H13" s="27"/>
      <c r="I13" s="31"/>
      <c r="J13" s="46"/>
    </row>
    <row r="14" spans="1:15" ht="24" hidden="1" customHeight="1" x14ac:dyDescent="0.2">
      <c r="A14" s="3"/>
      <c r="B14" s="61" t="s">
        <v>22</v>
      </c>
      <c r="C14" s="62"/>
      <c r="D14" s="63"/>
      <c r="E14" s="64"/>
      <c r="F14" s="64"/>
      <c r="G14" s="64"/>
      <c r="H14" s="65"/>
      <c r="I14" s="64"/>
      <c r="J14" s="66"/>
    </row>
    <row r="15" spans="1:15" ht="32.25" customHeight="1" x14ac:dyDescent="0.2">
      <c r="A15" s="3"/>
      <c r="B15" s="47" t="s">
        <v>34</v>
      </c>
      <c r="C15" s="67"/>
      <c r="D15" s="48"/>
      <c r="E15" s="232"/>
      <c r="F15" s="232"/>
      <c r="G15" s="234"/>
      <c r="H15" s="234"/>
      <c r="I15" s="234" t="s">
        <v>31</v>
      </c>
      <c r="J15" s="235"/>
    </row>
    <row r="16" spans="1:15" ht="23.25" customHeight="1" x14ac:dyDescent="0.2">
      <c r="A16" s="140" t="s">
        <v>26</v>
      </c>
      <c r="B16" s="52" t="s">
        <v>26</v>
      </c>
      <c r="C16" s="53"/>
      <c r="D16" s="54"/>
      <c r="E16" s="209"/>
      <c r="F16" s="210"/>
      <c r="G16" s="209"/>
      <c r="H16" s="210"/>
      <c r="I16" s="209">
        <f>SUMIF(F100:F141,A16,I100:I141)+SUMIF(F100:F141,"PSU",I100:I141)</f>
        <v>0</v>
      </c>
      <c r="J16" s="211"/>
    </row>
    <row r="17" spans="1:10" ht="23.25" customHeight="1" x14ac:dyDescent="0.2">
      <c r="A17" s="140" t="s">
        <v>27</v>
      </c>
      <c r="B17" s="52" t="s">
        <v>27</v>
      </c>
      <c r="C17" s="53"/>
      <c r="D17" s="54"/>
      <c r="E17" s="209"/>
      <c r="F17" s="210"/>
      <c r="G17" s="209"/>
      <c r="H17" s="210"/>
      <c r="I17" s="209">
        <f>SUMIF(F100:F141,A17,I100:I141)</f>
        <v>0</v>
      </c>
      <c r="J17" s="211"/>
    </row>
    <row r="18" spans="1:10" ht="23.25" customHeight="1" x14ac:dyDescent="0.2">
      <c r="A18" s="140" t="s">
        <v>28</v>
      </c>
      <c r="B18" s="52" t="s">
        <v>28</v>
      </c>
      <c r="C18" s="53"/>
      <c r="D18" s="54"/>
      <c r="E18" s="209"/>
      <c r="F18" s="210"/>
      <c r="G18" s="209"/>
      <c r="H18" s="210"/>
      <c r="I18" s="209">
        <f>SUMIF(F100:F141,A18,I100:I141)</f>
        <v>0</v>
      </c>
      <c r="J18" s="211"/>
    </row>
    <row r="19" spans="1:10" ht="23.25" customHeight="1" x14ac:dyDescent="0.2">
      <c r="A19" s="140" t="s">
        <v>180</v>
      </c>
      <c r="B19" s="52" t="s">
        <v>29</v>
      </c>
      <c r="C19" s="53"/>
      <c r="D19" s="54"/>
      <c r="E19" s="209"/>
      <c r="F19" s="210"/>
      <c r="G19" s="209"/>
      <c r="H19" s="210"/>
      <c r="I19" s="209">
        <f>SUMIF(F100:F141,A19,I100:I141)</f>
        <v>0</v>
      </c>
      <c r="J19" s="211"/>
    </row>
    <row r="20" spans="1:10" ht="23.25" customHeight="1" x14ac:dyDescent="0.2">
      <c r="A20" s="140" t="s">
        <v>183</v>
      </c>
      <c r="B20" s="52" t="s">
        <v>30</v>
      </c>
      <c r="C20" s="53"/>
      <c r="D20" s="54"/>
      <c r="E20" s="209"/>
      <c r="F20" s="210"/>
      <c r="G20" s="209"/>
      <c r="H20" s="210"/>
      <c r="I20" s="209">
        <f>SUMIF(F100:F141,A20,I100:I141)</f>
        <v>0</v>
      </c>
      <c r="J20" s="211"/>
    </row>
    <row r="21" spans="1:10" ht="23.25" customHeight="1" x14ac:dyDescent="0.2">
      <c r="A21" s="3"/>
      <c r="B21" s="69" t="s">
        <v>31</v>
      </c>
      <c r="C21" s="70"/>
      <c r="D21" s="71"/>
      <c r="E21" s="212"/>
      <c r="F21" s="236"/>
      <c r="G21" s="212"/>
      <c r="H21" s="236"/>
      <c r="I21" s="212">
        <f>SUM(I16:J20)</f>
        <v>0</v>
      </c>
      <c r="J21" s="213"/>
    </row>
    <row r="22" spans="1:10" ht="33" customHeight="1" x14ac:dyDescent="0.2">
      <c r="A22" s="3"/>
      <c r="B22" s="60" t="s">
        <v>35</v>
      </c>
      <c r="C22" s="53"/>
      <c r="D22" s="54"/>
      <c r="E22" s="59"/>
      <c r="F22" s="56"/>
      <c r="G22" s="45"/>
      <c r="H22" s="45"/>
      <c r="I22" s="45"/>
      <c r="J22" s="57"/>
    </row>
    <row r="23" spans="1:10" ht="23.25" customHeight="1" x14ac:dyDescent="0.2">
      <c r="A23" s="3"/>
      <c r="B23" s="52" t="s">
        <v>13</v>
      </c>
      <c r="C23" s="53"/>
      <c r="D23" s="54"/>
      <c r="E23" s="55">
        <v>15</v>
      </c>
      <c r="F23" s="56" t="s">
        <v>0</v>
      </c>
      <c r="G23" s="207">
        <f>ZakladDPHSniVypocet</f>
        <v>0</v>
      </c>
      <c r="H23" s="208"/>
      <c r="I23" s="208"/>
      <c r="J23" s="57" t="str">
        <f t="shared" ref="J23:J28" si="0">Mena</f>
        <v>CZK</v>
      </c>
    </row>
    <row r="24" spans="1:10" ht="23.25" customHeight="1" x14ac:dyDescent="0.2">
      <c r="A24" s="3"/>
      <c r="B24" s="52" t="s">
        <v>14</v>
      </c>
      <c r="C24" s="53"/>
      <c r="D24" s="54"/>
      <c r="E24" s="55">
        <f>SazbaDPH1</f>
        <v>15</v>
      </c>
      <c r="F24" s="56" t="s">
        <v>0</v>
      </c>
      <c r="G24" s="205">
        <f>ZakladDPHSni*SazbaDPH1/100</f>
        <v>0</v>
      </c>
      <c r="H24" s="206"/>
      <c r="I24" s="206"/>
      <c r="J24" s="57" t="str">
        <f t="shared" si="0"/>
        <v>CZK</v>
      </c>
    </row>
    <row r="25" spans="1:10" ht="23.25" customHeight="1" x14ac:dyDescent="0.2">
      <c r="A25" s="3"/>
      <c r="B25" s="52" t="s">
        <v>15</v>
      </c>
      <c r="C25" s="53"/>
      <c r="D25" s="54"/>
      <c r="E25" s="55">
        <v>21</v>
      </c>
      <c r="F25" s="56" t="s">
        <v>0</v>
      </c>
      <c r="G25" s="207">
        <f>ZakladDPHZaklVypocet</f>
        <v>0</v>
      </c>
      <c r="H25" s="208"/>
      <c r="I25" s="208"/>
      <c r="J25" s="57" t="str">
        <f t="shared" si="0"/>
        <v>CZK</v>
      </c>
    </row>
    <row r="26" spans="1:10" ht="23.25" customHeight="1" x14ac:dyDescent="0.2">
      <c r="A26" s="3"/>
      <c r="B26" s="44" t="s">
        <v>16</v>
      </c>
      <c r="C26" s="21"/>
      <c r="D26" s="17"/>
      <c r="E26" s="39">
        <f>SazbaDPH2</f>
        <v>21</v>
      </c>
      <c r="F26" s="40" t="s">
        <v>0</v>
      </c>
      <c r="G26" s="223">
        <f>ZakladDPHZakl*SazbaDPH2/100</f>
        <v>0</v>
      </c>
      <c r="H26" s="224"/>
      <c r="I26" s="224"/>
      <c r="J26" s="51" t="str">
        <f t="shared" si="0"/>
        <v>CZK</v>
      </c>
    </row>
    <row r="27" spans="1:10" ht="23.25" customHeight="1" thickBot="1" x14ac:dyDescent="0.25">
      <c r="A27" s="3"/>
      <c r="B27" s="43" t="s">
        <v>5</v>
      </c>
      <c r="C27" s="19"/>
      <c r="D27" s="22"/>
      <c r="E27" s="19"/>
      <c r="F27" s="20"/>
      <c r="G27" s="225">
        <f>0</f>
        <v>0</v>
      </c>
      <c r="H27" s="225"/>
      <c r="I27" s="225"/>
      <c r="J27" s="58" t="str">
        <f t="shared" si="0"/>
        <v>CZK</v>
      </c>
    </row>
    <row r="28" spans="1:10" ht="27.75" hidden="1" customHeight="1" thickBot="1" x14ac:dyDescent="0.25">
      <c r="A28" s="3"/>
      <c r="B28" s="117" t="s">
        <v>25</v>
      </c>
      <c r="C28" s="118"/>
      <c r="D28" s="118"/>
      <c r="E28" s="119"/>
      <c r="F28" s="120"/>
      <c r="G28" s="215">
        <f>ZakladDPHSniVypocet+ZakladDPHZaklVypocet</f>
        <v>0</v>
      </c>
      <c r="H28" s="215"/>
      <c r="I28" s="215"/>
      <c r="J28" s="121" t="str">
        <f t="shared" si="0"/>
        <v>CZK</v>
      </c>
    </row>
    <row r="29" spans="1:10" ht="27.75" customHeight="1" thickBot="1" x14ac:dyDescent="0.25">
      <c r="A29" s="3"/>
      <c r="B29" s="117" t="s">
        <v>37</v>
      </c>
      <c r="C29" s="122"/>
      <c r="D29" s="122"/>
      <c r="E29" s="122"/>
      <c r="F29" s="122"/>
      <c r="G29" s="214">
        <f>ZakladDPHSni+DPHSni+ZakladDPHZakl+DPHZakl+Zaokrouhleni</f>
        <v>0</v>
      </c>
      <c r="H29" s="214"/>
      <c r="I29" s="214"/>
      <c r="J29" s="123" t="s">
        <v>98</v>
      </c>
    </row>
    <row r="30" spans="1:10" ht="12.75" customHeight="1" x14ac:dyDescent="0.2">
      <c r="A30" s="3"/>
      <c r="B30" s="3"/>
      <c r="C30" s="4"/>
      <c r="D30" s="4"/>
      <c r="E30" s="4"/>
      <c r="F30" s="4"/>
      <c r="G30" s="41"/>
      <c r="H30" s="4"/>
      <c r="I30" s="41"/>
      <c r="J30" s="11"/>
    </row>
    <row r="31" spans="1:10" ht="30" customHeight="1" x14ac:dyDescent="0.2">
      <c r="A31" s="3"/>
      <c r="B31" s="3"/>
      <c r="C31" s="4"/>
      <c r="D31" s="4"/>
      <c r="E31" s="4"/>
      <c r="F31" s="4"/>
      <c r="G31" s="41"/>
      <c r="H31" s="4"/>
      <c r="I31" s="41"/>
      <c r="J31" s="11"/>
    </row>
    <row r="32" spans="1:10" ht="18.75" customHeight="1" x14ac:dyDescent="0.2">
      <c r="A32" s="3"/>
      <c r="B32" s="23"/>
      <c r="C32" s="18" t="s">
        <v>12</v>
      </c>
      <c r="D32" s="35"/>
      <c r="E32" s="35"/>
      <c r="F32" s="18" t="s">
        <v>11</v>
      </c>
      <c r="G32" s="35"/>
      <c r="H32" s="36">
        <f ca="1">TODAY()</f>
        <v>42852</v>
      </c>
      <c r="I32" s="35"/>
      <c r="J32" s="11"/>
    </row>
    <row r="33" spans="1:10" ht="47.25" customHeight="1" x14ac:dyDescent="0.2">
      <c r="A33" s="3"/>
      <c r="B33" s="3"/>
      <c r="C33" s="4"/>
      <c r="D33" s="4"/>
      <c r="E33" s="4"/>
      <c r="F33" s="4"/>
      <c r="G33" s="41"/>
      <c r="H33" s="4"/>
      <c r="I33" s="41"/>
      <c r="J33" s="11"/>
    </row>
    <row r="34" spans="1:10" s="33" customFormat="1" ht="18.75" customHeight="1" x14ac:dyDescent="0.2">
      <c r="A34" s="28"/>
      <c r="B34" s="28"/>
      <c r="C34" s="29"/>
      <c r="D34" s="24"/>
      <c r="E34" s="24"/>
      <c r="F34" s="29"/>
      <c r="G34" s="30"/>
      <c r="H34" s="24"/>
      <c r="I34" s="30"/>
      <c r="J34" s="34"/>
    </row>
    <row r="35" spans="1:10" ht="12.75" customHeight="1" x14ac:dyDescent="0.2">
      <c r="A35" s="3"/>
      <c r="B35" s="3"/>
      <c r="C35" s="4"/>
      <c r="D35" s="204" t="s">
        <v>2</v>
      </c>
      <c r="E35" s="204"/>
      <c r="F35" s="4"/>
      <c r="G35" s="41"/>
      <c r="H35" s="12" t="s">
        <v>3</v>
      </c>
      <c r="I35" s="41"/>
      <c r="J35" s="11"/>
    </row>
    <row r="36" spans="1:10" ht="13.5" customHeight="1" thickBot="1" x14ac:dyDescent="0.2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">
      <c r="B37" s="94" t="s">
        <v>17</v>
      </c>
      <c r="C37" s="95"/>
      <c r="D37" s="95"/>
      <c r="E37" s="95"/>
      <c r="F37" s="96"/>
      <c r="G37" s="96"/>
      <c r="H37" s="96"/>
      <c r="I37" s="96"/>
      <c r="J37" s="95"/>
    </row>
    <row r="38" spans="1:10" ht="25.5" customHeight="1" x14ac:dyDescent="0.2">
      <c r="A38" s="93" t="s">
        <v>39</v>
      </c>
      <c r="B38" s="97" t="s">
        <v>18</v>
      </c>
      <c r="C38" s="98" t="s">
        <v>6</v>
      </c>
      <c r="D38" s="99"/>
      <c r="E38" s="99"/>
      <c r="F38" s="100" t="str">
        <f>B23</f>
        <v>Základ pro sníženou DPH</v>
      </c>
      <c r="G38" s="100" t="str">
        <f>B25</f>
        <v>Základ pro základní DPH</v>
      </c>
      <c r="H38" s="101" t="s">
        <v>19</v>
      </c>
      <c r="I38" s="101" t="s">
        <v>1</v>
      </c>
      <c r="J38" s="102" t="s">
        <v>0</v>
      </c>
    </row>
    <row r="39" spans="1:10" ht="25.5" hidden="1" customHeight="1" x14ac:dyDescent="0.2">
      <c r="A39" s="93">
        <v>1</v>
      </c>
      <c r="B39" s="103" t="s">
        <v>57</v>
      </c>
      <c r="C39" s="199"/>
      <c r="D39" s="200"/>
      <c r="E39" s="200"/>
      <c r="F39" s="104">
        <f>'ON 1 ON1 Naklady'!AE15+'SO 01 D.1.4.1 P1'!AE138+'SO 01 D.1.4.1 Pol'!AE30+'SO 01 D.1.4.2 Pol'!AE54+'SO 01 D.1.4.3 Pol'!AE60+'SO 02 D.1.4.1 P1'!AE184+'SO 02 D.1.4.1 Pol'!AE38+'SO 02 D.1.4.2 Pol'!AE72+'SO 02 D.1.4.3 Pol'!AE69+'SO 03  D.1.1 Pol'!AE55+'SO 03  D.1.4.1 P1'!AE158+'SO 03  D.1.4.1 Pol'!AE30+'SO 03  D.1.4.2 Pol'!AE58+'SO 03  D.1.4.3 Pol'!AE76+'SO 04 D.1.4.1 P1'!AE158+'SO 04 D.1.4.1 Pol'!AE30+'SO 04 D.1.4.2 Pol'!AE65+'SO 04 D.1.4.3 Pol'!AE55+'SO 05 D.1.4.1 P1'!AE79+'SO 05 D.1.4.1 Pol'!AE145+'SO 05 D.1.4.2 Pol'!AE50+'SO 05 D.1.4.3 Pol'!AE54+'SO 05 D.1.4.4 Pol'!AE30+'SO 06 D.1.4.1 P1'!AE166+'SO 06 D.1.4.1 Pol'!AE33+'SO 06 D.1.4.2 Pol'!AE58+'SO 06 D.1.4.3 Pol'!AE55+'SO 07 D.1.4.1 P1'!AE126+'SO 07 D.1.4.1 Pol'!AE35+'SO 07 D.1.4.2 Pol'!AE54+'SO 07 D.1.4.3 Pol'!AE55+'SO 08 D.1.4.1 P1'!AE125+'SO 08 D.1.4.1 Pol'!AE30+'SO 08 D.1.4.2 Pol'!AE54+'SO 08 D.1.4.3 Pol'!AE60+'SO 09 D.1.4.1 P1'!AE127+'SO 09 D.1.4.1 Pol'!AE58+'SO 09 D.1.4.2 Pol'!AE54+'SO 09 D.1.4.3 Pol'!AE60+'IO 01 001 Pol'!AE189+'IO 02 001 Pol'!AE132</f>
        <v>0</v>
      </c>
      <c r="G39" s="105">
        <f>'ON 1 ON1 Naklady'!AF15+'SO 01 D.1.4.1 P1'!AF138+'SO 01 D.1.4.1 Pol'!AF30+'SO 01 D.1.4.2 Pol'!AF54+'SO 01 D.1.4.3 Pol'!AF60+'SO 02 D.1.4.1 P1'!AF184+'SO 02 D.1.4.1 Pol'!AF38+'SO 02 D.1.4.2 Pol'!AF72+'SO 02 D.1.4.3 Pol'!AF69+'SO 03  D.1.1 Pol'!AF55+'SO 03  D.1.4.1 P1'!AF158+'SO 03  D.1.4.1 Pol'!AF30+'SO 03  D.1.4.2 Pol'!AF58+'SO 03  D.1.4.3 Pol'!AF76+'SO 04 D.1.4.1 P1'!AF158+'SO 04 D.1.4.1 Pol'!AF30+'SO 04 D.1.4.2 Pol'!AF65+'SO 04 D.1.4.3 Pol'!AF55+'SO 05 D.1.4.1 P1'!AF79+'SO 05 D.1.4.1 Pol'!AF145+'SO 05 D.1.4.2 Pol'!AF50+'SO 05 D.1.4.3 Pol'!AF54+'SO 05 D.1.4.4 Pol'!AF30+'SO 06 D.1.4.1 P1'!AF166+'SO 06 D.1.4.1 Pol'!AF33+'SO 06 D.1.4.2 Pol'!AF58+'SO 06 D.1.4.3 Pol'!AF55+'SO 07 D.1.4.1 P1'!AF126+'SO 07 D.1.4.1 Pol'!AF35+'SO 07 D.1.4.2 Pol'!AF54+'SO 07 D.1.4.3 Pol'!AF55+'SO 08 D.1.4.1 P1'!AF125+'SO 08 D.1.4.1 Pol'!AF30+'SO 08 D.1.4.2 Pol'!AF54+'SO 08 D.1.4.3 Pol'!AF60+'SO 09 D.1.4.1 P1'!AF127+'SO 09 D.1.4.1 Pol'!AF58+'SO 09 D.1.4.2 Pol'!AF54+'SO 09 D.1.4.3 Pol'!AF60+'IO 01 001 Pol'!AF189+'IO 02 001 Pol'!AF132</f>
        <v>0</v>
      </c>
      <c r="H39" s="106">
        <f t="shared" ref="H39:H70" si="1">(F39*SazbaDPH1/100)+(G39*SazbaDPH2/100)</f>
        <v>0</v>
      </c>
      <c r="I39" s="106">
        <f t="shared" ref="I39:I70" si="2">F39+G39+H39</f>
        <v>0</v>
      </c>
      <c r="J39" s="107" t="str">
        <f t="shared" ref="J39:J70" si="3">IF(CenaCelkemVypocet=0,"",I39/CenaCelkemVypocet*100)</f>
        <v/>
      </c>
    </row>
    <row r="40" spans="1:10" ht="25.5" customHeight="1" x14ac:dyDescent="0.2">
      <c r="A40" s="93">
        <v>2</v>
      </c>
      <c r="B40" s="108" t="s">
        <v>58</v>
      </c>
      <c r="C40" s="197" t="s">
        <v>59</v>
      </c>
      <c r="D40" s="198"/>
      <c r="E40" s="198"/>
      <c r="F40" s="109">
        <f>'ON 1 ON1 Naklady'!AE15</f>
        <v>0</v>
      </c>
      <c r="G40" s="110">
        <f>'ON 1 ON1 Naklady'!AF15</f>
        <v>0</v>
      </c>
      <c r="H40" s="110">
        <f t="shared" si="1"/>
        <v>0</v>
      </c>
      <c r="I40" s="110">
        <f t="shared" si="2"/>
        <v>0</v>
      </c>
      <c r="J40" s="111" t="str">
        <f t="shared" si="3"/>
        <v/>
      </c>
    </row>
    <row r="41" spans="1:10" ht="25.5" customHeight="1" x14ac:dyDescent="0.2">
      <c r="A41" s="93">
        <v>3</v>
      </c>
      <c r="B41" s="112" t="s">
        <v>60</v>
      </c>
      <c r="C41" s="199" t="s">
        <v>59</v>
      </c>
      <c r="D41" s="200"/>
      <c r="E41" s="200"/>
      <c r="F41" s="113">
        <f>'ON 1 ON1 Naklady'!AE15</f>
        <v>0</v>
      </c>
      <c r="G41" s="106">
        <f>'ON 1 ON1 Naklady'!AF15</f>
        <v>0</v>
      </c>
      <c r="H41" s="106">
        <f t="shared" si="1"/>
        <v>0</v>
      </c>
      <c r="I41" s="106">
        <f t="shared" si="2"/>
        <v>0</v>
      </c>
      <c r="J41" s="107" t="str">
        <f t="shared" si="3"/>
        <v/>
      </c>
    </row>
    <row r="42" spans="1:10" ht="25.5" customHeight="1" x14ac:dyDescent="0.2">
      <c r="A42" s="93">
        <v>2</v>
      </c>
      <c r="B42" s="108" t="s">
        <v>61</v>
      </c>
      <c r="C42" s="197" t="s">
        <v>62</v>
      </c>
      <c r="D42" s="198"/>
      <c r="E42" s="198"/>
      <c r="F42" s="109">
        <f>'SO 01 D.1.4.1 P1'!AE138+'SO 01 D.1.4.1 Pol'!AE30+'SO 01 D.1.4.2 Pol'!AE54+'SO 01 D.1.4.3 Pol'!AE60</f>
        <v>0</v>
      </c>
      <c r="G42" s="110">
        <f>'SO 01 D.1.4.1 P1'!AF138+'SO 01 D.1.4.1 Pol'!AF30+'SO 01 D.1.4.2 Pol'!AF54+'SO 01 D.1.4.3 Pol'!AF60</f>
        <v>0</v>
      </c>
      <c r="H42" s="110">
        <f t="shared" si="1"/>
        <v>0</v>
      </c>
      <c r="I42" s="110">
        <f t="shared" si="2"/>
        <v>0</v>
      </c>
      <c r="J42" s="111" t="str">
        <f t="shared" si="3"/>
        <v/>
      </c>
    </row>
    <row r="43" spans="1:10" ht="25.5" customHeight="1" x14ac:dyDescent="0.2">
      <c r="A43" s="93">
        <v>3</v>
      </c>
      <c r="B43" s="112" t="s">
        <v>63</v>
      </c>
      <c r="C43" s="199" t="s">
        <v>64</v>
      </c>
      <c r="D43" s="200"/>
      <c r="E43" s="200"/>
      <c r="F43" s="113">
        <f>'SO 01 D.1.4.1 P1'!AE138</f>
        <v>0</v>
      </c>
      <c r="G43" s="106">
        <f>'SO 01 D.1.4.1 P1'!AF138</f>
        <v>0</v>
      </c>
      <c r="H43" s="106">
        <f t="shared" si="1"/>
        <v>0</v>
      </c>
      <c r="I43" s="106">
        <f t="shared" si="2"/>
        <v>0</v>
      </c>
      <c r="J43" s="107" t="str">
        <f t="shared" si="3"/>
        <v/>
      </c>
    </row>
    <row r="44" spans="1:10" ht="25.5" customHeight="1" x14ac:dyDescent="0.2">
      <c r="A44" s="93">
        <v>3</v>
      </c>
      <c r="B44" s="112" t="s">
        <v>63</v>
      </c>
      <c r="C44" s="199" t="s">
        <v>65</v>
      </c>
      <c r="D44" s="200"/>
      <c r="E44" s="200"/>
      <c r="F44" s="113">
        <f>'SO 01 D.1.4.1 Pol'!AE30</f>
        <v>0</v>
      </c>
      <c r="G44" s="106">
        <f>'SO 01 D.1.4.1 Pol'!AF30</f>
        <v>0</v>
      </c>
      <c r="H44" s="106">
        <f t="shared" si="1"/>
        <v>0</v>
      </c>
      <c r="I44" s="106">
        <f t="shared" si="2"/>
        <v>0</v>
      </c>
      <c r="J44" s="107" t="str">
        <f t="shared" si="3"/>
        <v/>
      </c>
    </row>
    <row r="45" spans="1:10" ht="25.5" customHeight="1" x14ac:dyDescent="0.2">
      <c r="A45" s="93">
        <v>3</v>
      </c>
      <c r="B45" s="112" t="s">
        <v>66</v>
      </c>
      <c r="C45" s="199" t="s">
        <v>67</v>
      </c>
      <c r="D45" s="200"/>
      <c r="E45" s="200"/>
      <c r="F45" s="113">
        <f>'SO 01 D.1.4.2 Pol'!AE54</f>
        <v>0</v>
      </c>
      <c r="G45" s="106">
        <f>'SO 01 D.1.4.2 Pol'!AF54</f>
        <v>0</v>
      </c>
      <c r="H45" s="106">
        <f t="shared" si="1"/>
        <v>0</v>
      </c>
      <c r="I45" s="106">
        <f t="shared" si="2"/>
        <v>0</v>
      </c>
      <c r="J45" s="107" t="str">
        <f t="shared" si="3"/>
        <v/>
      </c>
    </row>
    <row r="46" spans="1:10" ht="25.5" customHeight="1" x14ac:dyDescent="0.2">
      <c r="A46" s="93">
        <v>3</v>
      </c>
      <c r="B46" s="112" t="s">
        <v>68</v>
      </c>
      <c r="C46" s="199" t="s">
        <v>69</v>
      </c>
      <c r="D46" s="200"/>
      <c r="E46" s="200"/>
      <c r="F46" s="113">
        <f>'SO 01 D.1.4.3 Pol'!AE60</f>
        <v>0</v>
      </c>
      <c r="G46" s="106">
        <f>'SO 01 D.1.4.3 Pol'!AF60</f>
        <v>0</v>
      </c>
      <c r="H46" s="106">
        <f t="shared" si="1"/>
        <v>0</v>
      </c>
      <c r="I46" s="106">
        <f t="shared" si="2"/>
        <v>0</v>
      </c>
      <c r="J46" s="107" t="str">
        <f t="shared" si="3"/>
        <v/>
      </c>
    </row>
    <row r="47" spans="1:10" ht="25.5" customHeight="1" x14ac:dyDescent="0.2">
      <c r="A47" s="93">
        <v>2</v>
      </c>
      <c r="B47" s="108" t="s">
        <v>70</v>
      </c>
      <c r="C47" s="197" t="s">
        <v>71</v>
      </c>
      <c r="D47" s="198"/>
      <c r="E47" s="198"/>
      <c r="F47" s="109">
        <f>'SO 02 D.1.4.1 P1'!AE184+'SO 02 D.1.4.1 Pol'!AE38+'SO 02 D.1.4.2 Pol'!AE72+'SO 02 D.1.4.3 Pol'!AE69</f>
        <v>0</v>
      </c>
      <c r="G47" s="110">
        <f>'SO 02 D.1.4.1 P1'!AF184+'SO 02 D.1.4.1 Pol'!AF38+'SO 02 D.1.4.2 Pol'!AF72+'SO 02 D.1.4.3 Pol'!AF69</f>
        <v>0</v>
      </c>
      <c r="H47" s="110">
        <f t="shared" si="1"/>
        <v>0</v>
      </c>
      <c r="I47" s="110">
        <f t="shared" si="2"/>
        <v>0</v>
      </c>
      <c r="J47" s="111" t="str">
        <f t="shared" si="3"/>
        <v/>
      </c>
    </row>
    <row r="48" spans="1:10" ht="25.5" customHeight="1" x14ac:dyDescent="0.2">
      <c r="A48" s="93">
        <v>3</v>
      </c>
      <c r="B48" s="112" t="s">
        <v>63</v>
      </c>
      <c r="C48" s="199" t="s">
        <v>64</v>
      </c>
      <c r="D48" s="200"/>
      <c r="E48" s="200"/>
      <c r="F48" s="113">
        <f>'SO 02 D.1.4.1 P1'!AE184</f>
        <v>0</v>
      </c>
      <c r="G48" s="106">
        <f>'SO 02 D.1.4.1 P1'!AF184</f>
        <v>0</v>
      </c>
      <c r="H48" s="106">
        <f t="shared" si="1"/>
        <v>0</v>
      </c>
      <c r="I48" s="106">
        <f t="shared" si="2"/>
        <v>0</v>
      </c>
      <c r="J48" s="107" t="str">
        <f t="shared" si="3"/>
        <v/>
      </c>
    </row>
    <row r="49" spans="1:10" ht="25.5" customHeight="1" x14ac:dyDescent="0.2">
      <c r="A49" s="93">
        <v>3</v>
      </c>
      <c r="B49" s="112" t="s">
        <v>63</v>
      </c>
      <c r="C49" s="199" t="s">
        <v>65</v>
      </c>
      <c r="D49" s="200"/>
      <c r="E49" s="200"/>
      <c r="F49" s="113">
        <f>'SO 02 D.1.4.1 Pol'!AE38</f>
        <v>0</v>
      </c>
      <c r="G49" s="106">
        <f>'SO 02 D.1.4.1 Pol'!AF38</f>
        <v>0</v>
      </c>
      <c r="H49" s="106">
        <f t="shared" si="1"/>
        <v>0</v>
      </c>
      <c r="I49" s="106">
        <f t="shared" si="2"/>
        <v>0</v>
      </c>
      <c r="J49" s="107" t="str">
        <f t="shared" si="3"/>
        <v/>
      </c>
    </row>
    <row r="50" spans="1:10" ht="25.5" customHeight="1" x14ac:dyDescent="0.2">
      <c r="A50" s="93">
        <v>3</v>
      </c>
      <c r="B50" s="112" t="s">
        <v>66</v>
      </c>
      <c r="C50" s="199" t="s">
        <v>67</v>
      </c>
      <c r="D50" s="200"/>
      <c r="E50" s="200"/>
      <c r="F50" s="113">
        <f>'SO 02 D.1.4.2 Pol'!AE72</f>
        <v>0</v>
      </c>
      <c r="G50" s="106">
        <f>'SO 02 D.1.4.2 Pol'!AF72</f>
        <v>0</v>
      </c>
      <c r="H50" s="106">
        <f t="shared" si="1"/>
        <v>0</v>
      </c>
      <c r="I50" s="106">
        <f t="shared" si="2"/>
        <v>0</v>
      </c>
      <c r="J50" s="107" t="str">
        <f t="shared" si="3"/>
        <v/>
      </c>
    </row>
    <row r="51" spans="1:10" ht="25.5" customHeight="1" x14ac:dyDescent="0.2">
      <c r="A51" s="93">
        <v>3</v>
      </c>
      <c r="B51" s="112" t="s">
        <v>68</v>
      </c>
      <c r="C51" s="199" t="s">
        <v>69</v>
      </c>
      <c r="D51" s="200"/>
      <c r="E51" s="200"/>
      <c r="F51" s="113">
        <f>'SO 02 D.1.4.3 Pol'!AE69</f>
        <v>0</v>
      </c>
      <c r="G51" s="106">
        <f>'SO 02 D.1.4.3 Pol'!AF69</f>
        <v>0</v>
      </c>
      <c r="H51" s="106">
        <f t="shared" si="1"/>
        <v>0</v>
      </c>
      <c r="I51" s="106">
        <f t="shared" si="2"/>
        <v>0</v>
      </c>
      <c r="J51" s="107" t="str">
        <f t="shared" si="3"/>
        <v/>
      </c>
    </row>
    <row r="52" spans="1:10" ht="25.5" customHeight="1" x14ac:dyDescent="0.2">
      <c r="A52" s="93">
        <v>2</v>
      </c>
      <c r="B52" s="108" t="s">
        <v>72</v>
      </c>
      <c r="C52" s="197" t="s">
        <v>73</v>
      </c>
      <c r="D52" s="198"/>
      <c r="E52" s="198"/>
      <c r="F52" s="109">
        <f>'SO 03  D.1.1 Pol'!AE55+'SO 03  D.1.4.1 P1'!AE158+'SO 03  D.1.4.1 Pol'!AE30+'SO 03  D.1.4.2 Pol'!AE58+'SO 03  D.1.4.3 Pol'!AE76</f>
        <v>0</v>
      </c>
      <c r="G52" s="110">
        <f>'SO 03  D.1.1 Pol'!AF55+'SO 03  D.1.4.1 P1'!AF158+'SO 03  D.1.4.1 Pol'!AF30+'SO 03  D.1.4.2 Pol'!AF58+'SO 03  D.1.4.3 Pol'!AF76</f>
        <v>0</v>
      </c>
      <c r="H52" s="110">
        <f t="shared" si="1"/>
        <v>0</v>
      </c>
      <c r="I52" s="110">
        <f t="shared" si="2"/>
        <v>0</v>
      </c>
      <c r="J52" s="111" t="str">
        <f t="shared" si="3"/>
        <v/>
      </c>
    </row>
    <row r="53" spans="1:10" ht="25.5" customHeight="1" x14ac:dyDescent="0.2">
      <c r="A53" s="93">
        <v>3</v>
      </c>
      <c r="B53" s="112" t="s">
        <v>74</v>
      </c>
      <c r="C53" s="199" t="s">
        <v>75</v>
      </c>
      <c r="D53" s="200"/>
      <c r="E53" s="200"/>
      <c r="F53" s="113">
        <f>'SO 03  D.1.1 Pol'!AE55</f>
        <v>0</v>
      </c>
      <c r="G53" s="106">
        <f>'SO 03  D.1.1 Pol'!AF55</f>
        <v>0</v>
      </c>
      <c r="H53" s="106">
        <f t="shared" si="1"/>
        <v>0</v>
      </c>
      <c r="I53" s="106">
        <f t="shared" si="2"/>
        <v>0</v>
      </c>
      <c r="J53" s="107" t="str">
        <f t="shared" si="3"/>
        <v/>
      </c>
    </row>
    <row r="54" spans="1:10" ht="25.5" customHeight="1" x14ac:dyDescent="0.2">
      <c r="A54" s="93">
        <v>3</v>
      </c>
      <c r="B54" s="112" t="s">
        <v>63</v>
      </c>
      <c r="C54" s="199" t="s">
        <v>64</v>
      </c>
      <c r="D54" s="200"/>
      <c r="E54" s="200"/>
      <c r="F54" s="113">
        <f>'SO 03  D.1.4.1 P1'!AE158</f>
        <v>0</v>
      </c>
      <c r="G54" s="106">
        <f>'SO 03  D.1.4.1 P1'!AF158</f>
        <v>0</v>
      </c>
      <c r="H54" s="106">
        <f t="shared" si="1"/>
        <v>0</v>
      </c>
      <c r="I54" s="106">
        <f t="shared" si="2"/>
        <v>0</v>
      </c>
      <c r="J54" s="107" t="str">
        <f t="shared" si="3"/>
        <v/>
      </c>
    </row>
    <row r="55" spans="1:10" ht="25.5" customHeight="1" x14ac:dyDescent="0.2">
      <c r="A55" s="93">
        <v>3</v>
      </c>
      <c r="B55" s="112" t="s">
        <v>63</v>
      </c>
      <c r="C55" s="199" t="s">
        <v>65</v>
      </c>
      <c r="D55" s="200"/>
      <c r="E55" s="200"/>
      <c r="F55" s="113">
        <f>'SO 03  D.1.4.1 Pol'!AE30</f>
        <v>0</v>
      </c>
      <c r="G55" s="106">
        <f>'SO 03  D.1.4.1 Pol'!AF30</f>
        <v>0</v>
      </c>
      <c r="H55" s="106">
        <f t="shared" si="1"/>
        <v>0</v>
      </c>
      <c r="I55" s="106">
        <f t="shared" si="2"/>
        <v>0</v>
      </c>
      <c r="J55" s="107" t="str">
        <f t="shared" si="3"/>
        <v/>
      </c>
    </row>
    <row r="56" spans="1:10" ht="25.5" customHeight="1" x14ac:dyDescent="0.2">
      <c r="A56" s="93">
        <v>3</v>
      </c>
      <c r="B56" s="112" t="s">
        <v>66</v>
      </c>
      <c r="C56" s="199" t="s">
        <v>67</v>
      </c>
      <c r="D56" s="200"/>
      <c r="E56" s="200"/>
      <c r="F56" s="113">
        <f>'SO 03  D.1.4.2 Pol'!AE58</f>
        <v>0</v>
      </c>
      <c r="G56" s="106">
        <f>'SO 03  D.1.4.2 Pol'!AF58</f>
        <v>0</v>
      </c>
      <c r="H56" s="106">
        <f t="shared" si="1"/>
        <v>0</v>
      </c>
      <c r="I56" s="106">
        <f t="shared" si="2"/>
        <v>0</v>
      </c>
      <c r="J56" s="107" t="str">
        <f t="shared" si="3"/>
        <v/>
      </c>
    </row>
    <row r="57" spans="1:10" ht="25.5" customHeight="1" x14ac:dyDescent="0.2">
      <c r="A57" s="93">
        <v>3</v>
      </c>
      <c r="B57" s="112" t="s">
        <v>68</v>
      </c>
      <c r="C57" s="199" t="s">
        <v>69</v>
      </c>
      <c r="D57" s="200"/>
      <c r="E57" s="200"/>
      <c r="F57" s="113">
        <f>'SO 03  D.1.4.3 Pol'!AE76</f>
        <v>0</v>
      </c>
      <c r="G57" s="106">
        <f>'SO 03  D.1.4.3 Pol'!AF76</f>
        <v>0</v>
      </c>
      <c r="H57" s="106">
        <f t="shared" si="1"/>
        <v>0</v>
      </c>
      <c r="I57" s="106">
        <f t="shared" si="2"/>
        <v>0</v>
      </c>
      <c r="J57" s="107" t="str">
        <f t="shared" si="3"/>
        <v/>
      </c>
    </row>
    <row r="58" spans="1:10" ht="25.5" customHeight="1" x14ac:dyDescent="0.2">
      <c r="A58" s="93">
        <v>2</v>
      </c>
      <c r="B58" s="108" t="s">
        <v>76</v>
      </c>
      <c r="C58" s="197" t="s">
        <v>77</v>
      </c>
      <c r="D58" s="198"/>
      <c r="E58" s="198"/>
      <c r="F58" s="109">
        <f>'SO 04 D.1.4.1 P1'!AE158+'SO 04 D.1.4.1 Pol'!AE30+'SO 04 D.1.4.2 Pol'!AE65+'SO 04 D.1.4.3 Pol'!AE55</f>
        <v>0</v>
      </c>
      <c r="G58" s="110">
        <f>'SO 04 D.1.4.1 P1'!AF158+'SO 04 D.1.4.1 Pol'!AF30+'SO 04 D.1.4.2 Pol'!AF65+'SO 04 D.1.4.3 Pol'!AF55</f>
        <v>0</v>
      </c>
      <c r="H58" s="110">
        <f t="shared" si="1"/>
        <v>0</v>
      </c>
      <c r="I58" s="110">
        <f t="shared" si="2"/>
        <v>0</v>
      </c>
      <c r="J58" s="111" t="str">
        <f t="shared" si="3"/>
        <v/>
      </c>
    </row>
    <row r="59" spans="1:10" ht="25.5" customHeight="1" x14ac:dyDescent="0.2">
      <c r="A59" s="93">
        <v>3</v>
      </c>
      <c r="B59" s="112" t="s">
        <v>63</v>
      </c>
      <c r="C59" s="199" t="s">
        <v>64</v>
      </c>
      <c r="D59" s="200"/>
      <c r="E59" s="200"/>
      <c r="F59" s="113">
        <f>'SO 04 D.1.4.1 P1'!AE158</f>
        <v>0</v>
      </c>
      <c r="G59" s="106">
        <f>'SO 04 D.1.4.1 P1'!AF158</f>
        <v>0</v>
      </c>
      <c r="H59" s="106">
        <f t="shared" si="1"/>
        <v>0</v>
      </c>
      <c r="I59" s="106">
        <f t="shared" si="2"/>
        <v>0</v>
      </c>
      <c r="J59" s="107" t="str">
        <f t="shared" si="3"/>
        <v/>
      </c>
    </row>
    <row r="60" spans="1:10" ht="25.5" customHeight="1" x14ac:dyDescent="0.2">
      <c r="A60" s="93">
        <v>3</v>
      </c>
      <c r="B60" s="112" t="s">
        <v>63</v>
      </c>
      <c r="C60" s="199" t="s">
        <v>65</v>
      </c>
      <c r="D60" s="200"/>
      <c r="E60" s="200"/>
      <c r="F60" s="113">
        <f>'SO 04 D.1.4.1 Pol'!AE30</f>
        <v>0</v>
      </c>
      <c r="G60" s="106">
        <f>'SO 04 D.1.4.1 Pol'!AF30</f>
        <v>0</v>
      </c>
      <c r="H60" s="106">
        <f t="shared" si="1"/>
        <v>0</v>
      </c>
      <c r="I60" s="106">
        <f t="shared" si="2"/>
        <v>0</v>
      </c>
      <c r="J60" s="107" t="str">
        <f t="shared" si="3"/>
        <v/>
      </c>
    </row>
    <row r="61" spans="1:10" ht="25.5" customHeight="1" x14ac:dyDescent="0.2">
      <c r="A61" s="93">
        <v>3</v>
      </c>
      <c r="B61" s="112" t="s">
        <v>66</v>
      </c>
      <c r="C61" s="199" t="s">
        <v>67</v>
      </c>
      <c r="D61" s="200"/>
      <c r="E61" s="200"/>
      <c r="F61" s="113">
        <f>'SO 04 D.1.4.2 Pol'!AE65</f>
        <v>0</v>
      </c>
      <c r="G61" s="106">
        <f>'SO 04 D.1.4.2 Pol'!AF65</f>
        <v>0</v>
      </c>
      <c r="H61" s="106">
        <f t="shared" si="1"/>
        <v>0</v>
      </c>
      <c r="I61" s="106">
        <f t="shared" si="2"/>
        <v>0</v>
      </c>
      <c r="J61" s="107" t="str">
        <f t="shared" si="3"/>
        <v/>
      </c>
    </row>
    <row r="62" spans="1:10" ht="25.5" customHeight="1" x14ac:dyDescent="0.2">
      <c r="A62" s="93">
        <v>3</v>
      </c>
      <c r="B62" s="112" t="s">
        <v>68</v>
      </c>
      <c r="C62" s="199" t="s">
        <v>69</v>
      </c>
      <c r="D62" s="200"/>
      <c r="E62" s="200"/>
      <c r="F62" s="113">
        <f>'SO 04 D.1.4.3 Pol'!AE55</f>
        <v>0</v>
      </c>
      <c r="G62" s="106">
        <f>'SO 04 D.1.4.3 Pol'!AF55</f>
        <v>0</v>
      </c>
      <c r="H62" s="106">
        <f t="shared" si="1"/>
        <v>0</v>
      </c>
      <c r="I62" s="106">
        <f t="shared" si="2"/>
        <v>0</v>
      </c>
      <c r="J62" s="107" t="str">
        <f t="shared" si="3"/>
        <v/>
      </c>
    </row>
    <row r="63" spans="1:10" ht="25.5" customHeight="1" x14ac:dyDescent="0.2">
      <c r="A63" s="93">
        <v>2</v>
      </c>
      <c r="B63" s="108" t="s">
        <v>78</v>
      </c>
      <c r="C63" s="197" t="s">
        <v>79</v>
      </c>
      <c r="D63" s="198"/>
      <c r="E63" s="198"/>
      <c r="F63" s="109">
        <f>'SO 05 D.1.4.1 P1'!AE79+'SO 05 D.1.4.1 Pol'!AE145+'SO 05 D.1.4.2 Pol'!AE50+'SO 05 D.1.4.3 Pol'!AE54+'SO 05 D.1.4.4 Pol'!AE30</f>
        <v>0</v>
      </c>
      <c r="G63" s="110">
        <f>'SO 05 D.1.4.1 P1'!AF79+'SO 05 D.1.4.1 Pol'!AF145+'SO 05 D.1.4.2 Pol'!AF50+'SO 05 D.1.4.3 Pol'!AF54+'SO 05 D.1.4.4 Pol'!AF30</f>
        <v>0</v>
      </c>
      <c r="H63" s="110">
        <f t="shared" si="1"/>
        <v>0</v>
      </c>
      <c r="I63" s="110">
        <f t="shared" si="2"/>
        <v>0</v>
      </c>
      <c r="J63" s="111" t="str">
        <f t="shared" si="3"/>
        <v/>
      </c>
    </row>
    <row r="64" spans="1:10" ht="25.5" customHeight="1" x14ac:dyDescent="0.2">
      <c r="A64" s="93">
        <v>3</v>
      </c>
      <c r="B64" s="112" t="s">
        <v>63</v>
      </c>
      <c r="C64" s="199" t="s">
        <v>80</v>
      </c>
      <c r="D64" s="200"/>
      <c r="E64" s="200"/>
      <c r="F64" s="113">
        <f>'SO 05 D.1.4.1 P1'!AE79</f>
        <v>0</v>
      </c>
      <c r="G64" s="106">
        <f>'SO 05 D.1.4.1 P1'!AF79</f>
        <v>0</v>
      </c>
      <c r="H64" s="106">
        <f t="shared" si="1"/>
        <v>0</v>
      </c>
      <c r="I64" s="106">
        <f t="shared" si="2"/>
        <v>0</v>
      </c>
      <c r="J64" s="107" t="str">
        <f t="shared" si="3"/>
        <v/>
      </c>
    </row>
    <row r="65" spans="1:10" ht="25.5" customHeight="1" x14ac:dyDescent="0.2">
      <c r="A65" s="93">
        <v>3</v>
      </c>
      <c r="B65" s="112" t="s">
        <v>63</v>
      </c>
      <c r="C65" s="199" t="s">
        <v>64</v>
      </c>
      <c r="D65" s="200"/>
      <c r="E65" s="200"/>
      <c r="F65" s="113">
        <f>'SO 05 D.1.4.1 Pol'!AE145</f>
        <v>0</v>
      </c>
      <c r="G65" s="106">
        <f>'SO 05 D.1.4.1 Pol'!AF145</f>
        <v>0</v>
      </c>
      <c r="H65" s="106">
        <f t="shared" si="1"/>
        <v>0</v>
      </c>
      <c r="I65" s="106">
        <f t="shared" si="2"/>
        <v>0</v>
      </c>
      <c r="J65" s="107" t="str">
        <f t="shared" si="3"/>
        <v/>
      </c>
    </row>
    <row r="66" spans="1:10" ht="25.5" customHeight="1" x14ac:dyDescent="0.2">
      <c r="A66" s="93">
        <v>3</v>
      </c>
      <c r="B66" s="112" t="s">
        <v>66</v>
      </c>
      <c r="C66" s="199" t="s">
        <v>67</v>
      </c>
      <c r="D66" s="200"/>
      <c r="E66" s="200"/>
      <c r="F66" s="113">
        <f>'SO 05 D.1.4.2 Pol'!AE50</f>
        <v>0</v>
      </c>
      <c r="G66" s="106">
        <f>'SO 05 D.1.4.2 Pol'!AF50</f>
        <v>0</v>
      </c>
      <c r="H66" s="106">
        <f t="shared" si="1"/>
        <v>0</v>
      </c>
      <c r="I66" s="106">
        <f t="shared" si="2"/>
        <v>0</v>
      </c>
      <c r="J66" s="107" t="str">
        <f t="shared" si="3"/>
        <v/>
      </c>
    </row>
    <row r="67" spans="1:10" ht="25.5" customHeight="1" x14ac:dyDescent="0.2">
      <c r="A67" s="93">
        <v>3</v>
      </c>
      <c r="B67" s="112" t="s">
        <v>68</v>
      </c>
      <c r="C67" s="199" t="s">
        <v>69</v>
      </c>
      <c r="D67" s="200"/>
      <c r="E67" s="200"/>
      <c r="F67" s="113">
        <f>'SO 05 D.1.4.3 Pol'!AE54</f>
        <v>0</v>
      </c>
      <c r="G67" s="106">
        <f>'SO 05 D.1.4.3 Pol'!AF54</f>
        <v>0</v>
      </c>
      <c r="H67" s="106">
        <f t="shared" si="1"/>
        <v>0</v>
      </c>
      <c r="I67" s="106">
        <f t="shared" si="2"/>
        <v>0</v>
      </c>
      <c r="J67" s="107" t="str">
        <f t="shared" si="3"/>
        <v/>
      </c>
    </row>
    <row r="68" spans="1:10" ht="25.5" customHeight="1" x14ac:dyDescent="0.2">
      <c r="A68" s="93">
        <v>3</v>
      </c>
      <c r="B68" s="112" t="s">
        <v>81</v>
      </c>
      <c r="C68" s="199" t="s">
        <v>65</v>
      </c>
      <c r="D68" s="200"/>
      <c r="E68" s="200"/>
      <c r="F68" s="113">
        <f>'SO 05 D.1.4.4 Pol'!AE30</f>
        <v>0</v>
      </c>
      <c r="G68" s="106">
        <f>'SO 05 D.1.4.4 Pol'!AF30</f>
        <v>0</v>
      </c>
      <c r="H68" s="106">
        <f t="shared" si="1"/>
        <v>0</v>
      </c>
      <c r="I68" s="106">
        <f t="shared" si="2"/>
        <v>0</v>
      </c>
      <c r="J68" s="107" t="str">
        <f t="shared" si="3"/>
        <v/>
      </c>
    </row>
    <row r="69" spans="1:10" ht="25.5" customHeight="1" x14ac:dyDescent="0.2">
      <c r="A69" s="93">
        <v>2</v>
      </c>
      <c r="B69" s="108" t="s">
        <v>82</v>
      </c>
      <c r="C69" s="197" t="s">
        <v>83</v>
      </c>
      <c r="D69" s="198"/>
      <c r="E69" s="198"/>
      <c r="F69" s="109">
        <f>'SO 06 D.1.4.1 P1'!AE166+'SO 06 D.1.4.1 Pol'!AE33+'SO 06 D.1.4.2 Pol'!AE58+'SO 06 D.1.4.3 Pol'!AE55</f>
        <v>0</v>
      </c>
      <c r="G69" s="110">
        <f>'SO 06 D.1.4.1 P1'!AF166+'SO 06 D.1.4.1 Pol'!AF33+'SO 06 D.1.4.2 Pol'!AF58+'SO 06 D.1.4.3 Pol'!AF55</f>
        <v>0</v>
      </c>
      <c r="H69" s="110">
        <f t="shared" si="1"/>
        <v>0</v>
      </c>
      <c r="I69" s="110">
        <f t="shared" si="2"/>
        <v>0</v>
      </c>
      <c r="J69" s="111" t="str">
        <f t="shared" si="3"/>
        <v/>
      </c>
    </row>
    <row r="70" spans="1:10" ht="25.5" customHeight="1" x14ac:dyDescent="0.2">
      <c r="A70" s="93">
        <v>3</v>
      </c>
      <c r="B70" s="112" t="s">
        <v>63</v>
      </c>
      <c r="C70" s="199" t="s">
        <v>64</v>
      </c>
      <c r="D70" s="200"/>
      <c r="E70" s="200"/>
      <c r="F70" s="113">
        <f>'SO 06 D.1.4.1 P1'!AE166</f>
        <v>0</v>
      </c>
      <c r="G70" s="106">
        <f>'SO 06 D.1.4.1 P1'!AF166</f>
        <v>0</v>
      </c>
      <c r="H70" s="106">
        <f t="shared" si="1"/>
        <v>0</v>
      </c>
      <c r="I70" s="106">
        <f t="shared" si="2"/>
        <v>0</v>
      </c>
      <c r="J70" s="107" t="str">
        <f t="shared" si="3"/>
        <v/>
      </c>
    </row>
    <row r="71" spans="1:10" ht="25.5" customHeight="1" x14ac:dyDescent="0.2">
      <c r="A71" s="93">
        <v>3</v>
      </c>
      <c r="B71" s="112" t="s">
        <v>63</v>
      </c>
      <c r="C71" s="199" t="s">
        <v>65</v>
      </c>
      <c r="D71" s="200"/>
      <c r="E71" s="200"/>
      <c r="F71" s="113">
        <f>'SO 06 D.1.4.1 Pol'!AE33</f>
        <v>0</v>
      </c>
      <c r="G71" s="106">
        <f>'SO 06 D.1.4.1 Pol'!AF33</f>
        <v>0</v>
      </c>
      <c r="H71" s="106">
        <f t="shared" ref="H71:H102" si="4">(F71*SazbaDPH1/100)+(G71*SazbaDPH2/100)</f>
        <v>0</v>
      </c>
      <c r="I71" s="106">
        <f t="shared" ref="I71:I102" si="5">F71+G71+H71</f>
        <v>0</v>
      </c>
      <c r="J71" s="107" t="str">
        <f t="shared" ref="J71:J102" si="6">IF(CenaCelkemVypocet=0,"",I71/CenaCelkemVypocet*100)</f>
        <v/>
      </c>
    </row>
    <row r="72" spans="1:10" ht="25.5" customHeight="1" x14ac:dyDescent="0.2">
      <c r="A72" s="93">
        <v>3</v>
      </c>
      <c r="B72" s="112" t="s">
        <v>66</v>
      </c>
      <c r="C72" s="199" t="s">
        <v>67</v>
      </c>
      <c r="D72" s="200"/>
      <c r="E72" s="200"/>
      <c r="F72" s="113">
        <f>'SO 06 D.1.4.2 Pol'!AE58</f>
        <v>0</v>
      </c>
      <c r="G72" s="106">
        <f>'SO 06 D.1.4.2 Pol'!AF58</f>
        <v>0</v>
      </c>
      <c r="H72" s="106">
        <f t="shared" si="4"/>
        <v>0</v>
      </c>
      <c r="I72" s="106">
        <f t="shared" si="5"/>
        <v>0</v>
      </c>
      <c r="J72" s="107" t="str">
        <f t="shared" si="6"/>
        <v/>
      </c>
    </row>
    <row r="73" spans="1:10" ht="25.5" customHeight="1" x14ac:dyDescent="0.2">
      <c r="A73" s="93">
        <v>3</v>
      </c>
      <c r="B73" s="112" t="s">
        <v>68</v>
      </c>
      <c r="C73" s="199" t="s">
        <v>69</v>
      </c>
      <c r="D73" s="200"/>
      <c r="E73" s="200"/>
      <c r="F73" s="113">
        <f>'SO 06 D.1.4.3 Pol'!AE55</f>
        <v>0</v>
      </c>
      <c r="G73" s="106">
        <f>'SO 06 D.1.4.3 Pol'!AF55</f>
        <v>0</v>
      </c>
      <c r="H73" s="106">
        <f t="shared" si="4"/>
        <v>0</v>
      </c>
      <c r="I73" s="106">
        <f t="shared" si="5"/>
        <v>0</v>
      </c>
      <c r="J73" s="107" t="str">
        <f t="shared" si="6"/>
        <v/>
      </c>
    </row>
    <row r="74" spans="1:10" ht="25.5" customHeight="1" x14ac:dyDescent="0.2">
      <c r="A74" s="93">
        <v>2</v>
      </c>
      <c r="B74" s="108" t="s">
        <v>84</v>
      </c>
      <c r="C74" s="197" t="s">
        <v>85</v>
      </c>
      <c r="D74" s="198"/>
      <c r="E74" s="198"/>
      <c r="F74" s="109">
        <f>'SO 07 D.1.4.1 P1'!AE126+'SO 07 D.1.4.1 Pol'!AE35+'SO 07 D.1.4.2 Pol'!AE54+'SO 07 D.1.4.3 Pol'!AE55</f>
        <v>0</v>
      </c>
      <c r="G74" s="110">
        <f>'SO 07 D.1.4.1 P1'!AF126+'SO 07 D.1.4.1 Pol'!AF35+'SO 07 D.1.4.2 Pol'!AF54+'SO 07 D.1.4.3 Pol'!AF55</f>
        <v>0</v>
      </c>
      <c r="H74" s="110">
        <f t="shared" si="4"/>
        <v>0</v>
      </c>
      <c r="I74" s="110">
        <f t="shared" si="5"/>
        <v>0</v>
      </c>
      <c r="J74" s="111" t="str">
        <f t="shared" si="6"/>
        <v/>
      </c>
    </row>
    <row r="75" spans="1:10" ht="25.5" customHeight="1" x14ac:dyDescent="0.2">
      <c r="A75" s="93">
        <v>3</v>
      </c>
      <c r="B75" s="112" t="s">
        <v>63</v>
      </c>
      <c r="C75" s="199" t="s">
        <v>64</v>
      </c>
      <c r="D75" s="200"/>
      <c r="E75" s="200"/>
      <c r="F75" s="113">
        <f>'SO 07 D.1.4.1 P1'!AE126</f>
        <v>0</v>
      </c>
      <c r="G75" s="106">
        <f>'SO 07 D.1.4.1 P1'!AF126</f>
        <v>0</v>
      </c>
      <c r="H75" s="106">
        <f t="shared" si="4"/>
        <v>0</v>
      </c>
      <c r="I75" s="106">
        <f t="shared" si="5"/>
        <v>0</v>
      </c>
      <c r="J75" s="107" t="str">
        <f t="shared" si="6"/>
        <v/>
      </c>
    </row>
    <row r="76" spans="1:10" ht="25.5" customHeight="1" x14ac:dyDescent="0.2">
      <c r="A76" s="93">
        <v>3</v>
      </c>
      <c r="B76" s="112" t="s">
        <v>63</v>
      </c>
      <c r="C76" s="199" t="s">
        <v>65</v>
      </c>
      <c r="D76" s="200"/>
      <c r="E76" s="200"/>
      <c r="F76" s="113">
        <f>'SO 07 D.1.4.1 Pol'!AE35</f>
        <v>0</v>
      </c>
      <c r="G76" s="106">
        <f>'SO 07 D.1.4.1 Pol'!AF35</f>
        <v>0</v>
      </c>
      <c r="H76" s="106">
        <f t="shared" si="4"/>
        <v>0</v>
      </c>
      <c r="I76" s="106">
        <f t="shared" si="5"/>
        <v>0</v>
      </c>
      <c r="J76" s="107" t="str">
        <f t="shared" si="6"/>
        <v/>
      </c>
    </row>
    <row r="77" spans="1:10" ht="25.5" customHeight="1" x14ac:dyDescent="0.2">
      <c r="A77" s="93">
        <v>3</v>
      </c>
      <c r="B77" s="112" t="s">
        <v>66</v>
      </c>
      <c r="C77" s="199" t="s">
        <v>67</v>
      </c>
      <c r="D77" s="200"/>
      <c r="E77" s="200"/>
      <c r="F77" s="113">
        <f>'SO 07 D.1.4.2 Pol'!AE54</f>
        <v>0</v>
      </c>
      <c r="G77" s="106">
        <f>'SO 07 D.1.4.2 Pol'!AF54</f>
        <v>0</v>
      </c>
      <c r="H77" s="106">
        <f t="shared" si="4"/>
        <v>0</v>
      </c>
      <c r="I77" s="106">
        <f t="shared" si="5"/>
        <v>0</v>
      </c>
      <c r="J77" s="107" t="str">
        <f t="shared" si="6"/>
        <v/>
      </c>
    </row>
    <row r="78" spans="1:10" ht="25.5" customHeight="1" x14ac:dyDescent="0.2">
      <c r="A78" s="93">
        <v>3</v>
      </c>
      <c r="B78" s="112" t="s">
        <v>68</v>
      </c>
      <c r="C78" s="199" t="s">
        <v>69</v>
      </c>
      <c r="D78" s="200"/>
      <c r="E78" s="200"/>
      <c r="F78" s="113">
        <f>'SO 07 D.1.4.3 Pol'!AE55</f>
        <v>0</v>
      </c>
      <c r="G78" s="106">
        <f>'SO 07 D.1.4.3 Pol'!AF55</f>
        <v>0</v>
      </c>
      <c r="H78" s="106">
        <f t="shared" si="4"/>
        <v>0</v>
      </c>
      <c r="I78" s="106">
        <f t="shared" si="5"/>
        <v>0</v>
      </c>
      <c r="J78" s="107" t="str">
        <f t="shared" si="6"/>
        <v/>
      </c>
    </row>
    <row r="79" spans="1:10" ht="25.5" customHeight="1" x14ac:dyDescent="0.2">
      <c r="A79" s="93">
        <v>2</v>
      </c>
      <c r="B79" s="108" t="s">
        <v>86</v>
      </c>
      <c r="C79" s="197" t="s">
        <v>87</v>
      </c>
      <c r="D79" s="198"/>
      <c r="E79" s="198"/>
      <c r="F79" s="109">
        <f>'SO 08 D.1.4.1 P1'!AE125+'SO 08 D.1.4.1 Pol'!AE30+'SO 08 D.1.4.2 Pol'!AE54+'SO 08 D.1.4.3 Pol'!AE60</f>
        <v>0</v>
      </c>
      <c r="G79" s="110">
        <f>'SO 08 D.1.4.1 P1'!AF125+'SO 08 D.1.4.1 Pol'!AF30+'SO 08 D.1.4.2 Pol'!AF54+'SO 08 D.1.4.3 Pol'!AF60</f>
        <v>0</v>
      </c>
      <c r="H79" s="110">
        <f t="shared" si="4"/>
        <v>0</v>
      </c>
      <c r="I79" s="110">
        <f t="shared" si="5"/>
        <v>0</v>
      </c>
      <c r="J79" s="111" t="str">
        <f t="shared" si="6"/>
        <v/>
      </c>
    </row>
    <row r="80" spans="1:10" ht="25.5" customHeight="1" x14ac:dyDescent="0.2">
      <c r="A80" s="93">
        <v>3</v>
      </c>
      <c r="B80" s="112" t="s">
        <v>63</v>
      </c>
      <c r="C80" s="199" t="s">
        <v>64</v>
      </c>
      <c r="D80" s="200"/>
      <c r="E80" s="200"/>
      <c r="F80" s="113">
        <f>'SO 08 D.1.4.1 P1'!AE125</f>
        <v>0</v>
      </c>
      <c r="G80" s="106">
        <f>'SO 08 D.1.4.1 P1'!AF125</f>
        <v>0</v>
      </c>
      <c r="H80" s="106">
        <f t="shared" si="4"/>
        <v>0</v>
      </c>
      <c r="I80" s="106">
        <f t="shared" si="5"/>
        <v>0</v>
      </c>
      <c r="J80" s="107" t="str">
        <f t="shared" si="6"/>
        <v/>
      </c>
    </row>
    <row r="81" spans="1:10" ht="25.5" customHeight="1" x14ac:dyDescent="0.2">
      <c r="A81" s="93">
        <v>3</v>
      </c>
      <c r="B81" s="112" t="s">
        <v>63</v>
      </c>
      <c r="C81" s="199" t="s">
        <v>65</v>
      </c>
      <c r="D81" s="200"/>
      <c r="E81" s="200"/>
      <c r="F81" s="113">
        <f>'SO 08 D.1.4.1 Pol'!AE30</f>
        <v>0</v>
      </c>
      <c r="G81" s="106">
        <f>'SO 08 D.1.4.1 Pol'!AF30</f>
        <v>0</v>
      </c>
      <c r="H81" s="106">
        <f t="shared" si="4"/>
        <v>0</v>
      </c>
      <c r="I81" s="106">
        <f t="shared" si="5"/>
        <v>0</v>
      </c>
      <c r="J81" s="107" t="str">
        <f t="shared" si="6"/>
        <v/>
      </c>
    </row>
    <row r="82" spans="1:10" ht="25.5" customHeight="1" x14ac:dyDescent="0.2">
      <c r="A82" s="93">
        <v>3</v>
      </c>
      <c r="B82" s="112" t="s">
        <v>66</v>
      </c>
      <c r="C82" s="199" t="s">
        <v>67</v>
      </c>
      <c r="D82" s="200"/>
      <c r="E82" s="200"/>
      <c r="F82" s="113">
        <f>'SO 08 D.1.4.2 Pol'!AE54</f>
        <v>0</v>
      </c>
      <c r="G82" s="106">
        <f>'SO 08 D.1.4.2 Pol'!AF54</f>
        <v>0</v>
      </c>
      <c r="H82" s="106">
        <f t="shared" si="4"/>
        <v>0</v>
      </c>
      <c r="I82" s="106">
        <f t="shared" si="5"/>
        <v>0</v>
      </c>
      <c r="J82" s="107" t="str">
        <f t="shared" si="6"/>
        <v/>
      </c>
    </row>
    <row r="83" spans="1:10" ht="25.5" customHeight="1" x14ac:dyDescent="0.2">
      <c r="A83" s="93">
        <v>3</v>
      </c>
      <c r="B83" s="112" t="s">
        <v>68</v>
      </c>
      <c r="C83" s="199" t="s">
        <v>69</v>
      </c>
      <c r="D83" s="200"/>
      <c r="E83" s="200"/>
      <c r="F83" s="113">
        <f>'SO 08 D.1.4.3 Pol'!AE60</f>
        <v>0</v>
      </c>
      <c r="G83" s="106">
        <f>'SO 08 D.1.4.3 Pol'!AF60</f>
        <v>0</v>
      </c>
      <c r="H83" s="106">
        <f t="shared" si="4"/>
        <v>0</v>
      </c>
      <c r="I83" s="106">
        <f t="shared" si="5"/>
        <v>0</v>
      </c>
      <c r="J83" s="107" t="str">
        <f t="shared" si="6"/>
        <v/>
      </c>
    </row>
    <row r="84" spans="1:10" ht="25.5" customHeight="1" x14ac:dyDescent="0.2">
      <c r="A84" s="93">
        <v>2</v>
      </c>
      <c r="B84" s="108" t="s">
        <v>88</v>
      </c>
      <c r="C84" s="197" t="s">
        <v>89</v>
      </c>
      <c r="D84" s="198"/>
      <c r="E84" s="198"/>
      <c r="F84" s="109">
        <f>'SO 09 D.1.4.1 P1'!AE127+'SO 09 D.1.4.1 Pol'!AE58+'SO 09 D.1.4.2 Pol'!AE54+'SO 09 D.1.4.3 Pol'!AE60</f>
        <v>0</v>
      </c>
      <c r="G84" s="110">
        <f>'SO 09 D.1.4.1 P1'!AF127+'SO 09 D.1.4.1 Pol'!AF58+'SO 09 D.1.4.2 Pol'!AF54+'SO 09 D.1.4.3 Pol'!AF60</f>
        <v>0</v>
      </c>
      <c r="H84" s="110">
        <f t="shared" si="4"/>
        <v>0</v>
      </c>
      <c r="I84" s="110">
        <f t="shared" si="5"/>
        <v>0</v>
      </c>
      <c r="J84" s="111" t="str">
        <f t="shared" si="6"/>
        <v/>
      </c>
    </row>
    <row r="85" spans="1:10" ht="25.5" customHeight="1" x14ac:dyDescent="0.2">
      <c r="A85" s="93">
        <v>3</v>
      </c>
      <c r="B85" s="112" t="s">
        <v>63</v>
      </c>
      <c r="C85" s="199" t="s">
        <v>64</v>
      </c>
      <c r="D85" s="200"/>
      <c r="E85" s="200"/>
      <c r="F85" s="113">
        <f>'SO 09 D.1.4.1 P1'!AE127</f>
        <v>0</v>
      </c>
      <c r="G85" s="106">
        <f>'SO 09 D.1.4.1 P1'!AF127</f>
        <v>0</v>
      </c>
      <c r="H85" s="106">
        <f t="shared" si="4"/>
        <v>0</v>
      </c>
      <c r="I85" s="106">
        <f t="shared" si="5"/>
        <v>0</v>
      </c>
      <c r="J85" s="107" t="str">
        <f t="shared" si="6"/>
        <v/>
      </c>
    </row>
    <row r="86" spans="1:10" ht="25.5" customHeight="1" x14ac:dyDescent="0.2">
      <c r="A86" s="93">
        <v>3</v>
      </c>
      <c r="B86" s="112" t="s">
        <v>63</v>
      </c>
      <c r="C86" s="199" t="s">
        <v>65</v>
      </c>
      <c r="D86" s="200"/>
      <c r="E86" s="200"/>
      <c r="F86" s="113">
        <f>'SO 09 D.1.4.1 Pol'!AE58</f>
        <v>0</v>
      </c>
      <c r="G86" s="106">
        <f>'SO 09 D.1.4.1 Pol'!AF58</f>
        <v>0</v>
      </c>
      <c r="H86" s="106">
        <f t="shared" si="4"/>
        <v>0</v>
      </c>
      <c r="I86" s="106">
        <f t="shared" si="5"/>
        <v>0</v>
      </c>
      <c r="J86" s="107" t="str">
        <f t="shared" si="6"/>
        <v/>
      </c>
    </row>
    <row r="87" spans="1:10" ht="25.5" customHeight="1" x14ac:dyDescent="0.2">
      <c r="A87" s="93">
        <v>3</v>
      </c>
      <c r="B87" s="112" t="s">
        <v>66</v>
      </c>
      <c r="C87" s="199" t="s">
        <v>67</v>
      </c>
      <c r="D87" s="200"/>
      <c r="E87" s="200"/>
      <c r="F87" s="113">
        <f>'SO 09 D.1.4.2 Pol'!AE54</f>
        <v>0</v>
      </c>
      <c r="G87" s="106">
        <f>'SO 09 D.1.4.2 Pol'!AF54</f>
        <v>0</v>
      </c>
      <c r="H87" s="106">
        <f t="shared" si="4"/>
        <v>0</v>
      </c>
      <c r="I87" s="106">
        <f t="shared" si="5"/>
        <v>0</v>
      </c>
      <c r="J87" s="107" t="str">
        <f t="shared" si="6"/>
        <v/>
      </c>
    </row>
    <row r="88" spans="1:10" ht="25.5" customHeight="1" x14ac:dyDescent="0.2">
      <c r="A88" s="93">
        <v>3</v>
      </c>
      <c r="B88" s="112" t="s">
        <v>68</v>
      </c>
      <c r="C88" s="199" t="s">
        <v>69</v>
      </c>
      <c r="D88" s="200"/>
      <c r="E88" s="200"/>
      <c r="F88" s="113">
        <f>'SO 09 D.1.4.3 Pol'!AE60</f>
        <v>0</v>
      </c>
      <c r="G88" s="106">
        <f>'SO 09 D.1.4.3 Pol'!AF60</f>
        <v>0</v>
      </c>
      <c r="H88" s="106">
        <f t="shared" si="4"/>
        <v>0</v>
      </c>
      <c r="I88" s="106">
        <f t="shared" si="5"/>
        <v>0</v>
      </c>
      <c r="J88" s="107" t="str">
        <f t="shared" si="6"/>
        <v/>
      </c>
    </row>
    <row r="89" spans="1:10" ht="25.5" customHeight="1" x14ac:dyDescent="0.2">
      <c r="A89" s="93">
        <v>2</v>
      </c>
      <c r="B89" s="108" t="s">
        <v>90</v>
      </c>
      <c r="C89" s="197" t="s">
        <v>91</v>
      </c>
      <c r="D89" s="198"/>
      <c r="E89" s="198"/>
      <c r="F89" s="109">
        <f>'IO 01 001 Pol'!AE189</f>
        <v>0</v>
      </c>
      <c r="G89" s="110">
        <f>'IO 01 001 Pol'!AF189</f>
        <v>0</v>
      </c>
      <c r="H89" s="110">
        <f t="shared" si="4"/>
        <v>0</v>
      </c>
      <c r="I89" s="110">
        <f t="shared" si="5"/>
        <v>0</v>
      </c>
      <c r="J89" s="111" t="str">
        <f t="shared" si="6"/>
        <v/>
      </c>
    </row>
    <row r="90" spans="1:10" ht="25.5" customHeight="1" x14ac:dyDescent="0.2">
      <c r="A90" s="93">
        <v>3</v>
      </c>
      <c r="B90" s="112" t="s">
        <v>92</v>
      </c>
      <c r="C90" s="199" t="s">
        <v>93</v>
      </c>
      <c r="D90" s="200"/>
      <c r="E90" s="200"/>
      <c r="F90" s="113">
        <f>'IO 01 001 Pol'!AE189</f>
        <v>0</v>
      </c>
      <c r="G90" s="106">
        <f>'IO 01 001 Pol'!AF189</f>
        <v>0</v>
      </c>
      <c r="H90" s="106">
        <f t="shared" si="4"/>
        <v>0</v>
      </c>
      <c r="I90" s="106">
        <f t="shared" si="5"/>
        <v>0</v>
      </c>
      <c r="J90" s="107" t="str">
        <f t="shared" si="6"/>
        <v/>
      </c>
    </row>
    <row r="91" spans="1:10" ht="25.5" customHeight="1" x14ac:dyDescent="0.2">
      <c r="A91" s="93">
        <v>2</v>
      </c>
      <c r="B91" s="108" t="s">
        <v>94</v>
      </c>
      <c r="C91" s="197" t="s">
        <v>95</v>
      </c>
      <c r="D91" s="198"/>
      <c r="E91" s="198"/>
      <c r="F91" s="109">
        <f>'IO 02 001 Pol'!AE132</f>
        <v>0</v>
      </c>
      <c r="G91" s="110">
        <f>'IO 02 001 Pol'!AF132</f>
        <v>0</v>
      </c>
      <c r="H91" s="110">
        <f t="shared" si="4"/>
        <v>0</v>
      </c>
      <c r="I91" s="110">
        <f t="shared" si="5"/>
        <v>0</v>
      </c>
      <c r="J91" s="111" t="str">
        <f t="shared" si="6"/>
        <v/>
      </c>
    </row>
    <row r="92" spans="1:10" ht="25.5" customHeight="1" x14ac:dyDescent="0.2">
      <c r="A92" s="93">
        <v>3</v>
      </c>
      <c r="B92" s="112" t="s">
        <v>92</v>
      </c>
      <c r="C92" s="199" t="s">
        <v>96</v>
      </c>
      <c r="D92" s="200"/>
      <c r="E92" s="200"/>
      <c r="F92" s="113">
        <f>'IO 02 001 Pol'!AE132</f>
        <v>0</v>
      </c>
      <c r="G92" s="106">
        <f>'IO 02 001 Pol'!AF132</f>
        <v>0</v>
      </c>
      <c r="H92" s="106">
        <f t="shared" si="4"/>
        <v>0</v>
      </c>
      <c r="I92" s="106">
        <f t="shared" si="5"/>
        <v>0</v>
      </c>
      <c r="J92" s="107" t="str">
        <f t="shared" si="6"/>
        <v/>
      </c>
    </row>
    <row r="93" spans="1:10" ht="25.5" customHeight="1" x14ac:dyDescent="0.2">
      <c r="A93" s="93"/>
      <c r="B93" s="201" t="s">
        <v>97</v>
      </c>
      <c r="C93" s="202"/>
      <c r="D93" s="202"/>
      <c r="E93" s="203"/>
      <c r="F93" s="114">
        <f>SUMIF(A39:A92,"=1",F39:F92)</f>
        <v>0</v>
      </c>
      <c r="G93" s="115">
        <f>SUMIF(A39:A92,"=1",G39:G92)</f>
        <v>0</v>
      </c>
      <c r="H93" s="115">
        <f>SUMIF(A39:A92,"=1",H39:H92)</f>
        <v>0</v>
      </c>
      <c r="I93" s="115">
        <f>SUMIF(A39:A92,"=1",I39:I92)</f>
        <v>0</v>
      </c>
      <c r="J93" s="116">
        <f>SUMIF(A39:A92,"=1",J39:J92)</f>
        <v>0</v>
      </c>
    </row>
    <row r="97" spans="1:10" ht="15.75" x14ac:dyDescent="0.25">
      <c r="B97" s="124" t="s">
        <v>99</v>
      </c>
    </row>
    <row r="99" spans="1:10" ht="25.5" customHeight="1" x14ac:dyDescent="0.2">
      <c r="A99" s="125"/>
      <c r="B99" s="128" t="s">
        <v>18</v>
      </c>
      <c r="C99" s="128" t="s">
        <v>6</v>
      </c>
      <c r="D99" s="129"/>
      <c r="E99" s="129"/>
      <c r="F99" s="130" t="s">
        <v>100</v>
      </c>
      <c r="G99" s="130"/>
      <c r="H99" s="130"/>
      <c r="I99" s="130" t="s">
        <v>31</v>
      </c>
      <c r="J99" s="130" t="s">
        <v>0</v>
      </c>
    </row>
    <row r="100" spans="1:10" ht="25.5" customHeight="1" x14ac:dyDescent="0.2">
      <c r="A100" s="126"/>
      <c r="B100" s="131" t="s">
        <v>101</v>
      </c>
      <c r="C100" s="195" t="s">
        <v>102</v>
      </c>
      <c r="D100" s="196"/>
      <c r="E100" s="196"/>
      <c r="F100" s="136" t="s">
        <v>26</v>
      </c>
      <c r="G100" s="137"/>
      <c r="H100" s="137"/>
      <c r="I100" s="137">
        <f>'IO 01 001 Pol'!G8+'IO 02 001 Pol'!G8</f>
        <v>0</v>
      </c>
      <c r="J100" s="134" t="str">
        <f>IF(I142=0,"",I100/I142*100)</f>
        <v/>
      </c>
    </row>
    <row r="101" spans="1:10" ht="25.5" customHeight="1" x14ac:dyDescent="0.2">
      <c r="A101" s="126"/>
      <c r="B101" s="131" t="s">
        <v>103</v>
      </c>
      <c r="C101" s="195" t="s">
        <v>104</v>
      </c>
      <c r="D101" s="196"/>
      <c r="E101" s="196"/>
      <c r="F101" s="136" t="s">
        <v>26</v>
      </c>
      <c r="G101" s="137"/>
      <c r="H101" s="137"/>
      <c r="I101" s="137">
        <f>'IO 02 001 Pol'!G69</f>
        <v>0</v>
      </c>
      <c r="J101" s="134" t="str">
        <f>IF(I142=0,"",I101/I142*100)</f>
        <v/>
      </c>
    </row>
    <row r="102" spans="1:10" ht="25.5" customHeight="1" x14ac:dyDescent="0.2">
      <c r="A102" s="126"/>
      <c r="B102" s="131" t="s">
        <v>105</v>
      </c>
      <c r="C102" s="195" t="s">
        <v>106</v>
      </c>
      <c r="D102" s="196"/>
      <c r="E102" s="196"/>
      <c r="F102" s="136" t="s">
        <v>26</v>
      </c>
      <c r="G102" s="137"/>
      <c r="H102" s="137"/>
      <c r="I102" s="137">
        <f>'SO 01 D.1.4.1 P1'!G8+'SO 02 D.1.4.1 P1'!G8+'SO 03  D.1.1 Pol'!G8+'SO 03  D.1.4.1 P1'!G8+'SO 04 D.1.4.1 P1'!G8+'SO 05 D.1.4.1 Pol'!G8+'SO 05 D.1.4.1 P1'!G8+'SO 06 D.1.4.1 P1'!G8+'SO 07 D.1.4.1 P1'!G8+'SO 08 D.1.4.1 P1'!G8+'SO 09 D.1.4.1 Pol'!G8+'SO 09 D.1.4.1 P1'!G8</f>
        <v>0</v>
      </c>
      <c r="J102" s="134" t="str">
        <f>IF(I142=0,"",I102/I142*100)</f>
        <v/>
      </c>
    </row>
    <row r="103" spans="1:10" ht="25.5" customHeight="1" x14ac:dyDescent="0.2">
      <c r="A103" s="126"/>
      <c r="B103" s="131" t="s">
        <v>107</v>
      </c>
      <c r="C103" s="195" t="s">
        <v>108</v>
      </c>
      <c r="D103" s="196"/>
      <c r="E103" s="196"/>
      <c r="F103" s="136" t="s">
        <v>26</v>
      </c>
      <c r="G103" s="137"/>
      <c r="H103" s="137"/>
      <c r="I103" s="137">
        <f>'IO 01 001 Pol'!G95+'IO 02 001 Pol'!G77</f>
        <v>0</v>
      </c>
      <c r="J103" s="134" t="str">
        <f>IF(I142=0,"",I103/I142*100)</f>
        <v/>
      </c>
    </row>
    <row r="104" spans="1:10" ht="25.5" customHeight="1" x14ac:dyDescent="0.2">
      <c r="A104" s="126"/>
      <c r="B104" s="131" t="s">
        <v>109</v>
      </c>
      <c r="C104" s="195" t="s">
        <v>110</v>
      </c>
      <c r="D104" s="196"/>
      <c r="E104" s="196"/>
      <c r="F104" s="136" t="s">
        <v>26</v>
      </c>
      <c r="G104" s="137"/>
      <c r="H104" s="137"/>
      <c r="I104" s="137">
        <f>'IO 01 001 Pol'!G99+'IO 02 001 Pol'!G80</f>
        <v>0</v>
      </c>
      <c r="J104" s="134" t="str">
        <f>IF(I142=0,"",I104/I142*100)</f>
        <v/>
      </c>
    </row>
    <row r="105" spans="1:10" ht="25.5" customHeight="1" x14ac:dyDescent="0.2">
      <c r="A105" s="126"/>
      <c r="B105" s="131" t="s">
        <v>111</v>
      </c>
      <c r="C105" s="195" t="s">
        <v>112</v>
      </c>
      <c r="D105" s="196"/>
      <c r="E105" s="196"/>
      <c r="F105" s="136" t="s">
        <v>26</v>
      </c>
      <c r="G105" s="137"/>
      <c r="H105" s="137"/>
      <c r="I105" s="137">
        <f>'SO 03  D.1.1 Pol'!G13</f>
        <v>0</v>
      </c>
      <c r="J105" s="134" t="str">
        <f>IF(I142=0,"",I105/I142*100)</f>
        <v/>
      </c>
    </row>
    <row r="106" spans="1:10" ht="25.5" customHeight="1" x14ac:dyDescent="0.2">
      <c r="A106" s="126"/>
      <c r="B106" s="131" t="s">
        <v>113</v>
      </c>
      <c r="C106" s="195" t="s">
        <v>114</v>
      </c>
      <c r="D106" s="196"/>
      <c r="E106" s="196"/>
      <c r="F106" s="136" t="s">
        <v>26</v>
      </c>
      <c r="G106" s="137"/>
      <c r="H106" s="137"/>
      <c r="I106" s="137">
        <f>'SO 01 D.1.4.1 P1'!G10+'SO 02 D.1.4.1 P1'!G10+'SO 03  D.1.4.1 P1'!G10+'SO 04 D.1.4.1 P1'!G10+'SO 05 D.1.4.1 Pol'!G10+'SO 05 D.1.4.1 P1'!G10+'SO 06 D.1.4.1 P1'!G10+'SO 07 D.1.4.1 P1'!G10+'SO 08 D.1.4.1 P1'!G10+'SO 09 D.1.4.1 Pol'!G10+'SO 09 D.1.4.1 P1'!G10</f>
        <v>0</v>
      </c>
      <c r="J106" s="134" t="str">
        <f>IF(I142=0,"",I106/I142*100)</f>
        <v/>
      </c>
    </row>
    <row r="107" spans="1:10" ht="25.5" customHeight="1" x14ac:dyDescent="0.2">
      <c r="A107" s="126"/>
      <c r="B107" s="131" t="s">
        <v>115</v>
      </c>
      <c r="C107" s="195" t="s">
        <v>116</v>
      </c>
      <c r="D107" s="196"/>
      <c r="E107" s="196"/>
      <c r="F107" s="136" t="s">
        <v>26</v>
      </c>
      <c r="G107" s="137"/>
      <c r="H107" s="137"/>
      <c r="I107" s="137">
        <f>'IO 02 001 Pol'!G87</f>
        <v>0</v>
      </c>
      <c r="J107" s="134" t="str">
        <f>IF(I142=0,"",I107/I142*100)</f>
        <v/>
      </c>
    </row>
    <row r="108" spans="1:10" ht="25.5" customHeight="1" x14ac:dyDescent="0.2">
      <c r="A108" s="126"/>
      <c r="B108" s="131" t="s">
        <v>117</v>
      </c>
      <c r="C108" s="195" t="s">
        <v>118</v>
      </c>
      <c r="D108" s="196"/>
      <c r="E108" s="196"/>
      <c r="F108" s="136" t="s">
        <v>26</v>
      </c>
      <c r="G108" s="137"/>
      <c r="H108" s="137"/>
      <c r="I108" s="137">
        <f>'IO 01 001 Pol'!G106+'IO 02 001 Pol'!G94</f>
        <v>0</v>
      </c>
      <c r="J108" s="134" t="str">
        <f>IF(I142=0,"",I108/I142*100)</f>
        <v/>
      </c>
    </row>
    <row r="109" spans="1:10" ht="25.5" customHeight="1" x14ac:dyDescent="0.2">
      <c r="A109" s="126"/>
      <c r="B109" s="131" t="s">
        <v>119</v>
      </c>
      <c r="C109" s="195" t="s">
        <v>120</v>
      </c>
      <c r="D109" s="196"/>
      <c r="E109" s="196"/>
      <c r="F109" s="136" t="s">
        <v>26</v>
      </c>
      <c r="G109" s="137"/>
      <c r="H109" s="137"/>
      <c r="I109" s="137">
        <f>'SO 03  D.1.1 Pol'!G27</f>
        <v>0</v>
      </c>
      <c r="J109" s="134" t="str">
        <f>IF(I142=0,"",I109/I142*100)</f>
        <v/>
      </c>
    </row>
    <row r="110" spans="1:10" ht="25.5" customHeight="1" x14ac:dyDescent="0.2">
      <c r="A110" s="126"/>
      <c r="B110" s="131" t="s">
        <v>121</v>
      </c>
      <c r="C110" s="195" t="s">
        <v>122</v>
      </c>
      <c r="D110" s="196"/>
      <c r="E110" s="196"/>
      <c r="F110" s="136" t="s">
        <v>26</v>
      </c>
      <c r="G110" s="137"/>
      <c r="H110" s="137"/>
      <c r="I110" s="137">
        <f>'IO 01 001 Pol'!G149</f>
        <v>0</v>
      </c>
      <c r="J110" s="134" t="str">
        <f>IF(I142=0,"",I110/I142*100)</f>
        <v/>
      </c>
    </row>
    <row r="111" spans="1:10" ht="25.5" customHeight="1" x14ac:dyDescent="0.2">
      <c r="A111" s="126"/>
      <c r="B111" s="131" t="s">
        <v>123</v>
      </c>
      <c r="C111" s="195" t="s">
        <v>124</v>
      </c>
      <c r="D111" s="196"/>
      <c r="E111" s="196"/>
      <c r="F111" s="136" t="s">
        <v>26</v>
      </c>
      <c r="G111" s="137"/>
      <c r="H111" s="137"/>
      <c r="I111" s="137">
        <f>'SO 02 D.1.4.1 P1'!G16+'SO 06 D.1.4.1 P1'!G16</f>
        <v>0</v>
      </c>
      <c r="J111" s="134" t="str">
        <f>IF(I142=0,"",I111/I142*100)</f>
        <v/>
      </c>
    </row>
    <row r="112" spans="1:10" ht="25.5" customHeight="1" x14ac:dyDescent="0.2">
      <c r="A112" s="126"/>
      <c r="B112" s="131" t="s">
        <v>125</v>
      </c>
      <c r="C112" s="195" t="s">
        <v>126</v>
      </c>
      <c r="D112" s="196"/>
      <c r="E112" s="196"/>
      <c r="F112" s="136" t="s">
        <v>26</v>
      </c>
      <c r="G112" s="137"/>
      <c r="H112" s="137"/>
      <c r="I112" s="137">
        <f>'SO 01 D.1.4.1 P1'!G14+'SO 02 D.1.4.1 P1'!G18+'SO 03  D.1.4.1 P1'!G16+'SO 04 D.1.4.1 P1'!G16+'SO 05 D.1.4.1 Pol'!G16+'SO 06 D.1.4.1 P1'!G18+'SO 07 D.1.4.1 P1'!G14+'SO 08 D.1.4.1 P1'!G14+'SO 09 D.1.4.1 P1'!G14</f>
        <v>0</v>
      </c>
      <c r="J112" s="134" t="str">
        <f>IF(I142=0,"",I112/I142*100)</f>
        <v/>
      </c>
    </row>
    <row r="113" spans="1:10" ht="25.5" customHeight="1" x14ac:dyDescent="0.2">
      <c r="A113" s="126"/>
      <c r="B113" s="131" t="s">
        <v>127</v>
      </c>
      <c r="C113" s="195" t="s">
        <v>128</v>
      </c>
      <c r="D113" s="196"/>
      <c r="E113" s="196"/>
      <c r="F113" s="136" t="s">
        <v>26</v>
      </c>
      <c r="G113" s="137"/>
      <c r="H113" s="137"/>
      <c r="I113" s="137">
        <f>'SO 01 D.1.4.1 P1'!G16+'SO 02 D.1.4.1 P1'!G20+'SO 03  D.1.4.1 P1'!G18+'SO 04 D.1.4.1 P1'!G18+'SO 05 D.1.4.1 Pol'!G18+'SO 05 D.1.4.1 P1'!G16+'SO 06 D.1.4.1 P1'!G20+'SO 07 D.1.4.1 P1'!G16+'SO 08 D.1.4.1 P1'!G16+'SO 09 D.1.4.1 Pol'!G13+'SO 09 D.1.4.1 P1'!G16</f>
        <v>0</v>
      </c>
      <c r="J113" s="134" t="str">
        <f>IF(I142=0,"",I113/I142*100)</f>
        <v/>
      </c>
    </row>
    <row r="114" spans="1:10" ht="25.5" customHeight="1" x14ac:dyDescent="0.2">
      <c r="A114" s="126"/>
      <c r="B114" s="131" t="s">
        <v>129</v>
      </c>
      <c r="C114" s="195" t="s">
        <v>130</v>
      </c>
      <c r="D114" s="196"/>
      <c r="E114" s="196"/>
      <c r="F114" s="136" t="s">
        <v>26</v>
      </c>
      <c r="G114" s="137"/>
      <c r="H114" s="137"/>
      <c r="I114" s="137">
        <f>'SO 01 D.1.4.1 P1'!G20+'SO 02 D.1.4.1 P1'!G27+'SO 03  D.1.1 Pol'!G47+'SO 03  D.1.4.1 P1'!G21+'SO 04 D.1.4.1 P1'!G23+'SO 05 D.1.4.1 Pol'!G21+'SO 05 D.1.4.1 P1'!G21+'SO 06 D.1.4.1 P1'!G27+'SO 07 D.1.4.1 P1'!G20+'SO 08 D.1.4.1 P1'!G20+'SO 09 D.1.4.1 Pol'!G16+'SO 09 D.1.4.1 P1'!G20+'IO 01 001 Pol'!G155+'IO 02 001 Pol'!G115</f>
        <v>0</v>
      </c>
      <c r="J114" s="134" t="str">
        <f>IF(I142=0,"",I114/I142*100)</f>
        <v/>
      </c>
    </row>
    <row r="115" spans="1:10" ht="25.5" customHeight="1" x14ac:dyDescent="0.2">
      <c r="A115" s="126"/>
      <c r="B115" s="131" t="s">
        <v>131</v>
      </c>
      <c r="C115" s="195" t="s">
        <v>132</v>
      </c>
      <c r="D115" s="196"/>
      <c r="E115" s="196"/>
      <c r="F115" s="136" t="s">
        <v>27</v>
      </c>
      <c r="G115" s="137"/>
      <c r="H115" s="137"/>
      <c r="I115" s="137">
        <f>'SO 01 D.1.4.1 P1'!G23+'SO 02 D.1.4.1 P1'!G30+'SO 03  D.1.4.1 P1'!G24+'SO 04 D.1.4.1 P1'!G26+'SO 05 D.1.4.1 Pol'!G24+'SO 05 D.1.4.1 P1'!G24+'SO 06 D.1.4.1 P1'!G30+'SO 07 D.1.4.1 P1'!G23+'SO 08 D.1.4.1 P1'!G23+'SO 09 D.1.4.1 P1'!G23</f>
        <v>0</v>
      </c>
      <c r="J115" s="134" t="str">
        <f>IF(I142=0,"",I115/I142*100)</f>
        <v/>
      </c>
    </row>
    <row r="116" spans="1:10" ht="25.5" customHeight="1" x14ac:dyDescent="0.2">
      <c r="A116" s="126"/>
      <c r="B116" s="131" t="s">
        <v>133</v>
      </c>
      <c r="C116" s="195" t="s">
        <v>134</v>
      </c>
      <c r="D116" s="196"/>
      <c r="E116" s="196"/>
      <c r="F116" s="136" t="s">
        <v>27</v>
      </c>
      <c r="G116" s="137"/>
      <c r="H116" s="137"/>
      <c r="I116" s="137">
        <f>'SO 01 D.1.4.1 P1'!G30+'SO 02 D.1.4.1 P1'!G44+'SO 03  D.1.4.1 P1'!G32+'SO 04 D.1.4.1 P1'!G34+'SO 05 D.1.4.1 Pol'!G30+'SO 06 D.1.4.1 P1'!G40+'SO 08 D.1.4.1 P1'!G30+'SO 09 D.1.4.1 P1'!G29</f>
        <v>0</v>
      </c>
      <c r="J116" s="134" t="str">
        <f>IF(I142=0,"",I116/I142*100)</f>
        <v/>
      </c>
    </row>
    <row r="117" spans="1:10" ht="25.5" customHeight="1" x14ac:dyDescent="0.2">
      <c r="A117" s="126"/>
      <c r="B117" s="131" t="s">
        <v>135</v>
      </c>
      <c r="C117" s="195" t="s">
        <v>136</v>
      </c>
      <c r="D117" s="196"/>
      <c r="E117" s="196"/>
      <c r="F117" s="136" t="s">
        <v>27</v>
      </c>
      <c r="G117" s="137"/>
      <c r="H117" s="137"/>
      <c r="I117" s="137">
        <f>'SO 01 D.1.4.1 P1'!G37+'SO 02 D.1.4.1 P1'!G53+'SO 03  D.1.4.1 P1'!G39+'SO 04 D.1.4.1 P1'!G41+'SO 05 D.1.4.1 Pol'!G37+'SO 05 D.1.4.1 P1'!G30+'SO 06 D.1.4.1 P1'!G47+'SO 07 D.1.4.1 P1'!G29+'SO 08 D.1.4.1 P1'!G37+'SO 09 D.1.4.1 P1'!G36</f>
        <v>0</v>
      </c>
      <c r="J117" s="134" t="str">
        <f>IF(I142=0,"",I117/I142*100)</f>
        <v/>
      </c>
    </row>
    <row r="118" spans="1:10" ht="25.5" customHeight="1" x14ac:dyDescent="0.2">
      <c r="A118" s="126"/>
      <c r="B118" s="131" t="s">
        <v>137</v>
      </c>
      <c r="C118" s="195" t="s">
        <v>138</v>
      </c>
      <c r="D118" s="196"/>
      <c r="E118" s="196"/>
      <c r="F118" s="136" t="s">
        <v>27</v>
      </c>
      <c r="G118" s="137"/>
      <c r="H118" s="137"/>
      <c r="I118" s="137">
        <f>'SO 01 D.1.4.2 Pol'!G8+'SO 02 D.1.4.2 Pol'!G8+'SO 03  D.1.4.2 Pol'!G8+'SO 04 D.1.4.2 Pol'!G8+'SO 05 D.1.4.2 Pol'!G8+'SO 06 D.1.4.2 Pol'!G8+'SO 07 D.1.4.2 Pol'!G8+'SO 08 D.1.4.2 Pol'!G8+'SO 09 D.1.4.2 Pol'!G8</f>
        <v>0</v>
      </c>
      <c r="J118" s="134" t="str">
        <f>IF(I142=0,"",I118/I142*100)</f>
        <v/>
      </c>
    </row>
    <row r="119" spans="1:10" ht="25.5" customHeight="1" x14ac:dyDescent="0.2">
      <c r="A119" s="126"/>
      <c r="B119" s="131" t="s">
        <v>139</v>
      </c>
      <c r="C119" s="195" t="s">
        <v>140</v>
      </c>
      <c r="D119" s="196"/>
      <c r="E119" s="196"/>
      <c r="F119" s="136" t="s">
        <v>27</v>
      </c>
      <c r="G119" s="137"/>
      <c r="H119" s="137"/>
      <c r="I119" s="137">
        <f>'SO 01 D.1.4.1 P1'!G59+'SO 03  D.1.4.1 P1'!G71+'SO 04 D.1.4.1 P1'!G73+'SO 06 D.1.4.1 P1'!G79+'SO 07 D.1.4.1 P1'!G51+'SO 08 D.1.4.1 P1'!G51+'SO 09 D.1.4.1 P1'!G57</f>
        <v>0</v>
      </c>
      <c r="J119" s="134" t="str">
        <f>IF(I142=0,"",I119/I142*100)</f>
        <v/>
      </c>
    </row>
    <row r="120" spans="1:10" ht="25.5" customHeight="1" x14ac:dyDescent="0.2">
      <c r="A120" s="126"/>
      <c r="B120" s="131" t="s">
        <v>141</v>
      </c>
      <c r="C120" s="195" t="s">
        <v>142</v>
      </c>
      <c r="D120" s="196"/>
      <c r="E120" s="196"/>
      <c r="F120" s="136" t="s">
        <v>27</v>
      </c>
      <c r="G120" s="137"/>
      <c r="H120" s="137"/>
      <c r="I120" s="137">
        <f>'SO 01 D.1.4.1 P1'!G64+'SO 02 D.1.4.1 P1'!G69+'SO 03  D.1.4.1 P1'!G73+'SO 04 D.1.4.1 P1'!G77+'SO 05 D.1.4.1 Pol'!G70+'SO 06 D.1.4.1 P1'!G81+'SO 07 D.1.4.1 P1'!G53+'SO 08 D.1.4.1 P1'!G55+'SO 09 D.1.4.1 P1'!G60</f>
        <v>0</v>
      </c>
      <c r="J120" s="134" t="str">
        <f>IF(I142=0,"",I120/I142*100)</f>
        <v/>
      </c>
    </row>
    <row r="121" spans="1:10" ht="25.5" customHeight="1" x14ac:dyDescent="0.2">
      <c r="A121" s="126"/>
      <c r="B121" s="131" t="s">
        <v>143</v>
      </c>
      <c r="C121" s="195" t="s">
        <v>144</v>
      </c>
      <c r="D121" s="196"/>
      <c r="E121" s="196"/>
      <c r="F121" s="136" t="s">
        <v>27</v>
      </c>
      <c r="G121" s="137"/>
      <c r="H121" s="137"/>
      <c r="I121" s="137">
        <f>'SO 01 D.1.4.1 P1'!G79+'SO 02 D.1.4.1 P1'!G91+'SO 03  D.1.4.1 P1'!G90+'SO 04 D.1.4.1 P1'!G92+'SO 05 D.1.4.1 Pol'!G87+'SO 06 D.1.4.1 P1'!G97+'SO 07 D.1.4.1 P1'!G68+'SO 08 D.1.4.1 P1'!G71+'SO 09 D.1.4.1 P1'!G74</f>
        <v>0</v>
      </c>
      <c r="J121" s="134" t="str">
        <f>IF(I142=0,"",I121/I142*100)</f>
        <v/>
      </c>
    </row>
    <row r="122" spans="1:10" ht="25.5" customHeight="1" x14ac:dyDescent="0.2">
      <c r="A122" s="126"/>
      <c r="B122" s="131" t="s">
        <v>145</v>
      </c>
      <c r="C122" s="195" t="s">
        <v>146</v>
      </c>
      <c r="D122" s="196"/>
      <c r="E122" s="196"/>
      <c r="F122" s="136" t="s">
        <v>27</v>
      </c>
      <c r="G122" s="137"/>
      <c r="H122" s="137"/>
      <c r="I122" s="137">
        <f>'SO 01 D.1.4.1 P1'!G88+'SO 02 D.1.4.1 P1'!G111+'SO 03  D.1.4.1 P1'!G102+'SO 04 D.1.4.1 P1'!G104+'SO 05 D.1.4.1 Pol'!G101+'SO 05 D.1.4.1 P1'!G53+'SO 06 D.1.4.1 P1'!G112+'SO 07 D.1.4.1 P1'!G78+'SO 08 D.1.4.1 P1'!G77+'SO 09 D.1.4.1 Pol'!G19+'SO 09 D.1.4.1 P1'!G81</f>
        <v>0</v>
      </c>
      <c r="J122" s="134" t="str">
        <f>IF(I142=0,"",I122/I142*100)</f>
        <v/>
      </c>
    </row>
    <row r="123" spans="1:10" ht="25.5" customHeight="1" x14ac:dyDescent="0.2">
      <c r="A123" s="126"/>
      <c r="B123" s="131" t="s">
        <v>147</v>
      </c>
      <c r="C123" s="195" t="s">
        <v>148</v>
      </c>
      <c r="D123" s="196"/>
      <c r="E123" s="196"/>
      <c r="F123" s="136" t="s">
        <v>27</v>
      </c>
      <c r="G123" s="137"/>
      <c r="H123" s="137"/>
      <c r="I123" s="137">
        <f>'SO 01 D.1.4.1 P1'!G102+'SO 02 D.1.4.1 P1'!G131+'SO 03  D.1.4.1 P1'!G118+'SO 04 D.1.4.1 P1'!G118+'SO 05 D.1.4.1 Pol'!G111+'SO 05 D.1.4.1 P1'!G61+'SO 06 D.1.4.1 P1'!G126+'SO 07 D.1.4.1 P1'!G90+'SO 08 D.1.4.1 P1'!G91+'SO 09 D.1.4.1 P1'!G91</f>
        <v>0</v>
      </c>
      <c r="J123" s="134" t="str">
        <f>IF(I142=0,"",I123/I142*100)</f>
        <v/>
      </c>
    </row>
    <row r="124" spans="1:10" ht="25.5" customHeight="1" x14ac:dyDescent="0.2">
      <c r="A124" s="126"/>
      <c r="B124" s="131" t="s">
        <v>149</v>
      </c>
      <c r="C124" s="195" t="s">
        <v>150</v>
      </c>
      <c r="D124" s="196"/>
      <c r="E124" s="196"/>
      <c r="F124" s="136" t="s">
        <v>27</v>
      </c>
      <c r="G124" s="137"/>
      <c r="H124" s="137"/>
      <c r="I124" s="137">
        <f>'SO 01 D.1.4.1 Pol'!G8+'SO 02 D.1.4.1 Pol'!G8+'SO 03  D.1.4.1 Pol'!G8+'SO 03  D.1.4.1 P1'!G132+'SO 04 D.1.4.1 Pol'!G8+'SO 05 D.1.4.4 Pol'!G8+'SO 06 D.1.4.1 Pol'!G8+'SO 07 D.1.4.1 Pol'!G8+'SO 08 D.1.4.1 Pol'!G8+'SO 09 D.1.4.1 Pol'!G30</f>
        <v>0</v>
      </c>
      <c r="J124" s="134" t="str">
        <f>IF(I142=0,"",I124/I142*100)</f>
        <v/>
      </c>
    </row>
    <row r="125" spans="1:10" ht="25.5" customHeight="1" x14ac:dyDescent="0.2">
      <c r="A125" s="126"/>
      <c r="B125" s="131" t="s">
        <v>151</v>
      </c>
      <c r="C125" s="195" t="s">
        <v>152</v>
      </c>
      <c r="D125" s="196"/>
      <c r="E125" s="196"/>
      <c r="F125" s="136" t="s">
        <v>27</v>
      </c>
      <c r="G125" s="137"/>
      <c r="H125" s="137"/>
      <c r="I125" s="137">
        <f>'SO 02 D.1.4.1 P1'!G154+'SO 04 D.1.4.1 P1'!G132+'SO 06 D.1.4.1 P1'!G140</f>
        <v>0</v>
      </c>
      <c r="J125" s="134" t="str">
        <f>IF(I142=0,"",I125/I142*100)</f>
        <v/>
      </c>
    </row>
    <row r="126" spans="1:10" ht="25.5" customHeight="1" x14ac:dyDescent="0.2">
      <c r="A126" s="126"/>
      <c r="B126" s="131" t="s">
        <v>153</v>
      </c>
      <c r="C126" s="195" t="s">
        <v>154</v>
      </c>
      <c r="D126" s="196"/>
      <c r="E126" s="196"/>
      <c r="F126" s="136" t="s">
        <v>27</v>
      </c>
      <c r="G126" s="137"/>
      <c r="H126" s="137"/>
      <c r="I126" s="137">
        <f>'SO 01 D.1.4.1 P1'!G115+'SO 01 D.1.4.2 Pol'!G41+'SO 02 D.1.4.1 P1'!G157+'SO 02 D.1.4.2 Pol'!G58+'SO 03  D.1.4.1 P1'!G135+'SO 03  D.1.4.2 Pol'!G45+'SO 04 D.1.4.1 P1'!G135+'SO 04 D.1.4.2 Pol'!G52+'SO 05 D.1.4.1 Pol'!G122+'SO 05 D.1.4.1 P1'!G66+'SO 05 D.1.4.2 Pol'!G37+'SO 06 D.1.4.1 P1'!G143+'SO 06 D.1.4.2 Pol'!G45+'SO 07 D.1.4.1 P1'!G103+'SO 07 D.1.4.2 Pol'!G41+'SO 08 D.1.4.1 P1'!G103+'SO 08 D.1.4.2 Pol'!G41+'SO 09 D.1.4.1 P1'!G104+'SO 09 D.1.4.2 Pol'!G41+'IO 01 001 Pol'!G158</f>
        <v>0</v>
      </c>
      <c r="J126" s="134" t="str">
        <f>IF(I142=0,"",I126/I142*100)</f>
        <v/>
      </c>
    </row>
    <row r="127" spans="1:10" ht="25.5" customHeight="1" x14ac:dyDescent="0.2">
      <c r="A127" s="126"/>
      <c r="B127" s="131" t="s">
        <v>155</v>
      </c>
      <c r="C127" s="195" t="s">
        <v>156</v>
      </c>
      <c r="D127" s="196"/>
      <c r="E127" s="196"/>
      <c r="F127" s="136" t="s">
        <v>27</v>
      </c>
      <c r="G127" s="137"/>
      <c r="H127" s="137"/>
      <c r="I127" s="137">
        <f>'SO 01 D.1.4.1 Pol'!G20+'SO 01 D.1.4.1 P1'!G118+'SO 01 D.1.4.2 Pol'!G44+'SO 02 D.1.4.1 Pol'!G27+'SO 02 D.1.4.1 P1'!G161+'SO 02 D.1.4.2 Pol'!G61+'SO 03  D.1.4.1 Pol'!G20+'SO 03  D.1.4.1 P1'!G138+'SO 03  D.1.4.2 Pol'!G48+'SO 04 D.1.4.1 Pol'!G20+'SO 04 D.1.4.1 P1'!G138+'SO 04 D.1.4.2 Pol'!G55+'SO 05 D.1.4.1 Pol'!G125+'SO 05 D.1.4.1 P1'!G69+'SO 05 D.1.4.2 Pol'!G40+'SO 05 D.1.4.4 Pol'!G20+'SO 06 D.1.4.1 Pol'!G23+'SO 06 D.1.4.1 P1'!G146+'SO 06 D.1.4.2 Pol'!G48+'SO 07 D.1.4.1 Pol'!G24+'SO 07 D.1.4.1 P1'!G106+'SO 07 D.1.4.2 Pol'!G44+'SO 08 D.1.4.1 Pol'!G20+'SO 08 D.1.4.1 P1'!G107+'SO 08 D.1.4.2 Pol'!G44+'SO 09 D.1.4.1 Pol'!G48+'SO 09 D.1.4.1 P1'!G107+'SO 09 D.1.4.2 Pol'!G44</f>
        <v>0</v>
      </c>
      <c r="J127" s="134" t="str">
        <f>IF(I142=0,"",I127/I142*100)</f>
        <v/>
      </c>
    </row>
    <row r="128" spans="1:10" ht="25.5" customHeight="1" x14ac:dyDescent="0.2">
      <c r="A128" s="126"/>
      <c r="B128" s="131" t="s">
        <v>157</v>
      </c>
      <c r="C128" s="195" t="s">
        <v>158</v>
      </c>
      <c r="D128" s="196"/>
      <c r="E128" s="196"/>
      <c r="F128" s="136" t="s">
        <v>27</v>
      </c>
      <c r="G128" s="137"/>
      <c r="H128" s="137"/>
      <c r="I128" s="137">
        <f>'SO 01 D.1.4.1 P1'!G122+'SO 02 D.1.4.1 P1'!G166+'SO 03  D.1.1 Pol'!G49+'SO 03  D.1.4.1 P1'!G142+'SO 04 D.1.4.1 P1'!G142+'SO 05 D.1.4.1 Pol'!G129+'SO 06 D.1.4.1 P1'!G150+'SO 07 D.1.4.1 P1'!G110+'SO 09 D.1.4.1 P1'!G111</f>
        <v>0</v>
      </c>
      <c r="J128" s="134" t="str">
        <f>IF(I142=0,"",I128/I142*100)</f>
        <v/>
      </c>
    </row>
    <row r="129" spans="1:10" ht="25.5" customHeight="1" x14ac:dyDescent="0.2">
      <c r="A129" s="126"/>
      <c r="B129" s="131" t="s">
        <v>159</v>
      </c>
      <c r="C129" s="195" t="s">
        <v>160</v>
      </c>
      <c r="D129" s="196"/>
      <c r="E129" s="196"/>
      <c r="F129" s="136" t="s">
        <v>27</v>
      </c>
      <c r="G129" s="137"/>
      <c r="H129" s="137"/>
      <c r="I129" s="137">
        <f>'IO 01 001 Pol'!G165</f>
        <v>0</v>
      </c>
      <c r="J129" s="134" t="str">
        <f>IF(I142=0,"",I129/I142*100)</f>
        <v/>
      </c>
    </row>
    <row r="130" spans="1:10" ht="25.5" customHeight="1" x14ac:dyDescent="0.2">
      <c r="A130" s="126"/>
      <c r="B130" s="131" t="s">
        <v>161</v>
      </c>
      <c r="C130" s="195" t="s">
        <v>162</v>
      </c>
      <c r="D130" s="196"/>
      <c r="E130" s="196"/>
      <c r="F130" s="136" t="s">
        <v>27</v>
      </c>
      <c r="G130" s="137"/>
      <c r="H130" s="137"/>
      <c r="I130" s="137">
        <f>'SO 01 D.1.4.3 Pol'!G8+'SO 02 D.1.4.3 Pol'!G8+'SO 03  D.1.4.3 Pol'!G8+'SO 03  D.1.4.3 Pol'!G14+'SO 03  D.1.4.3 Pol'!G22+'SO 04 D.1.4.3 Pol'!G8+'SO 05 D.1.4.3 Pol'!G8+'SO 06 D.1.4.3 Pol'!G8+'SO 07 D.1.4.3 Pol'!G8+'SO 08 D.1.4.3 Pol'!G8+'SO 09 D.1.4.3 Pol'!G8</f>
        <v>0</v>
      </c>
      <c r="J130" s="134" t="str">
        <f>IF(I142=0,"",I130/I142*100)</f>
        <v/>
      </c>
    </row>
    <row r="131" spans="1:10" ht="25.5" customHeight="1" x14ac:dyDescent="0.2">
      <c r="A131" s="126"/>
      <c r="B131" s="131" t="s">
        <v>163</v>
      </c>
      <c r="C131" s="195" t="s">
        <v>164</v>
      </c>
      <c r="D131" s="196"/>
      <c r="E131" s="196"/>
      <c r="F131" s="136" t="s">
        <v>27</v>
      </c>
      <c r="G131" s="137"/>
      <c r="H131" s="137"/>
      <c r="I131" s="137">
        <f>'SO 01 D.1.4.3 Pol'!G19+'SO 02 D.1.4.3 Pol'!G22+'SO 02 D.1.4.3 Pol'!G32+'SO 03  D.1.4.3 Pol'!G26+'SO 04 D.1.4.3 Pol'!G20+'SO 05 D.1.4.3 Pol'!G19+'SO 06 D.1.4.3 Pol'!G20+'SO 07 D.1.4.3 Pol'!G20+'SO 08 D.1.4.3 Pol'!G19+'SO 09 D.1.4.3 Pol'!G19</f>
        <v>0</v>
      </c>
      <c r="J131" s="134" t="str">
        <f>IF(I142=0,"",I131/I142*100)</f>
        <v/>
      </c>
    </row>
    <row r="132" spans="1:10" ht="25.5" customHeight="1" x14ac:dyDescent="0.2">
      <c r="A132" s="126"/>
      <c r="B132" s="131" t="s">
        <v>165</v>
      </c>
      <c r="C132" s="195" t="s">
        <v>166</v>
      </c>
      <c r="D132" s="196"/>
      <c r="E132" s="196"/>
      <c r="F132" s="136" t="s">
        <v>27</v>
      </c>
      <c r="G132" s="137"/>
      <c r="H132" s="137"/>
      <c r="I132" s="137">
        <f>'SO 01 D.1.4.3 Pol'!G26+'SO 02 D.1.4.3 Pol'!G30+'SO 02 D.1.4.3 Pol'!G34+'SO 03  D.1.4.3 Pol'!G33+'SO 03  D.1.4.3 Pol'!G39+'SO 08 D.1.4.3 Pol'!G26+'SO 09 D.1.4.3 Pol'!G26</f>
        <v>0</v>
      </c>
      <c r="J132" s="134" t="str">
        <f>IF(I142=0,"",I132/I142*100)</f>
        <v/>
      </c>
    </row>
    <row r="133" spans="1:10" ht="25.5" customHeight="1" x14ac:dyDescent="0.2">
      <c r="A133" s="126"/>
      <c r="B133" s="131" t="s">
        <v>167</v>
      </c>
      <c r="C133" s="195" t="s">
        <v>168</v>
      </c>
      <c r="D133" s="196"/>
      <c r="E133" s="196"/>
      <c r="F133" s="136" t="s">
        <v>27</v>
      </c>
      <c r="G133" s="137"/>
      <c r="H133" s="137"/>
      <c r="I133" s="137">
        <f>'SO 01 D.1.4.3 Pol'!G30+'SO 02 D.1.4.3 Pol'!G37+'SO 03  D.1.4.3 Pol'!G41+'SO 03  D.1.4.3 Pol'!G48+'SO 04 D.1.4.3 Pol'!G27+'SO 05 D.1.4.3 Pol'!G26+'SO 06 D.1.4.3 Pol'!G27+'SO 07 D.1.4.3 Pol'!G27+'SO 08 D.1.4.3 Pol'!G30+'SO 09 D.1.4.3 Pol'!G30</f>
        <v>0</v>
      </c>
      <c r="J133" s="134" t="str">
        <f>IF(I142=0,"",I133/I142*100)</f>
        <v/>
      </c>
    </row>
    <row r="134" spans="1:10" ht="25.5" customHeight="1" x14ac:dyDescent="0.2">
      <c r="A134" s="126"/>
      <c r="B134" s="131" t="s">
        <v>169</v>
      </c>
      <c r="C134" s="195" t="s">
        <v>170</v>
      </c>
      <c r="D134" s="196"/>
      <c r="E134" s="196"/>
      <c r="F134" s="136" t="s">
        <v>27</v>
      </c>
      <c r="G134" s="137"/>
      <c r="H134" s="137"/>
      <c r="I134" s="137">
        <f>'SO 03  D.1.4.3 Pol'!G12+'SO 03  D.1.4.3 Pol'!G19+'SO 03  D.1.4.3 Pol'!G36</f>
        <v>0</v>
      </c>
      <c r="J134" s="134" t="str">
        <f>IF(I142=0,"",I134/I142*100)</f>
        <v/>
      </c>
    </row>
    <row r="135" spans="1:10" ht="25.5" customHeight="1" x14ac:dyDescent="0.2">
      <c r="A135" s="126"/>
      <c r="B135" s="131" t="s">
        <v>171</v>
      </c>
      <c r="C135" s="195" t="s">
        <v>172</v>
      </c>
      <c r="D135" s="196"/>
      <c r="E135" s="196"/>
      <c r="F135" s="136" t="s">
        <v>27</v>
      </c>
      <c r="G135" s="137"/>
      <c r="H135" s="137"/>
      <c r="I135" s="137">
        <f>'SO 03  D.1.4.3 Pol'!G44</f>
        <v>0</v>
      </c>
      <c r="J135" s="134" t="str">
        <f>IF(I142=0,"",I135/I142*100)</f>
        <v/>
      </c>
    </row>
    <row r="136" spans="1:10" ht="25.5" customHeight="1" x14ac:dyDescent="0.2">
      <c r="A136" s="126"/>
      <c r="B136" s="131" t="s">
        <v>173</v>
      </c>
      <c r="C136" s="195" t="s">
        <v>174</v>
      </c>
      <c r="D136" s="196"/>
      <c r="E136" s="196"/>
      <c r="F136" s="136" t="s">
        <v>27</v>
      </c>
      <c r="G136" s="137"/>
      <c r="H136" s="137"/>
      <c r="I136" s="137">
        <f>'SO 01 D.1.4.1 Pol'!G22+'SO 01 D.1.4.1 P1'!G124+'SO 01 D.1.4.2 Pol'!G48+'SO 02 D.1.4.1 Pol'!G30+'SO 02 D.1.4.1 P1'!G168+'SO 02 D.1.4.2 Pol'!G66+'SO 03  D.1.4.1 Pol'!G22+'SO 03  D.1.4.1 P1'!G144+'SO 03  D.1.4.2 Pol'!G52+'SO 04 D.1.4.1 Pol'!G22+'SO 04 D.1.4.1 P1'!G144+'SO 04 D.1.4.2 Pol'!G59+'SO 05 D.1.4.1 Pol'!G131+'SO 05 D.1.4.2 Pol'!G44+'SO 05 D.1.4.4 Pol'!G22+'SO 06 D.1.4.1 Pol'!G25+'SO 06 D.1.4.1 P1'!G152+'SO 06 D.1.4.2 Pol'!G52+'SO 07 D.1.4.1 Pol'!G27+'SO 07 D.1.4.1 P1'!G112+'SO 07 D.1.4.2 Pol'!G48+'SO 08 D.1.4.1 Pol'!G22+'SO 08 D.1.4.1 P1'!G111+'SO 08 D.1.4.2 Pol'!G48+'SO 09 D.1.4.1 Pol'!G50+'SO 09 D.1.4.1 P1'!G113+'SO 09 D.1.4.2 Pol'!G48+'IO 01 001 Pol'!G174+'IO 02 001 Pol'!G118</f>
        <v>0</v>
      </c>
      <c r="J136" s="134" t="str">
        <f>IF(I142=0,"",I136/I142*100)</f>
        <v/>
      </c>
    </row>
    <row r="137" spans="1:10" ht="25.5" customHeight="1" x14ac:dyDescent="0.2">
      <c r="A137" s="126"/>
      <c r="B137" s="131" t="s">
        <v>175</v>
      </c>
      <c r="C137" s="195" t="s">
        <v>176</v>
      </c>
      <c r="D137" s="196"/>
      <c r="E137" s="196"/>
      <c r="F137" s="136" t="s">
        <v>28</v>
      </c>
      <c r="G137" s="137"/>
      <c r="H137" s="137"/>
      <c r="I137" s="137">
        <f>'IO 01 001 Pol'!G177+'IO 02 001 Pol'!G121</f>
        <v>0</v>
      </c>
      <c r="J137" s="134" t="str">
        <f>IF(I142=0,"",I137/I142*100)</f>
        <v/>
      </c>
    </row>
    <row r="138" spans="1:10" ht="25.5" customHeight="1" x14ac:dyDescent="0.2">
      <c r="A138" s="126"/>
      <c r="B138" s="131" t="s">
        <v>177</v>
      </c>
      <c r="C138" s="195" t="s">
        <v>178</v>
      </c>
      <c r="D138" s="196"/>
      <c r="E138" s="196"/>
      <c r="F138" s="136" t="s">
        <v>179</v>
      </c>
      <c r="G138" s="137"/>
      <c r="H138" s="137"/>
      <c r="I138" s="137">
        <f>'SO 01 D.1.4.1 Pol'!G24+'SO 01 D.1.4.1 P1'!G130+'SO 02 D.1.4.1 Pol'!G32+'SO 02 D.1.4.1 P1'!G174+'SO 03  D.1.4.1 Pol'!G24+'SO 03  D.1.4.1 P1'!G150+'SO 04 D.1.4.1 Pol'!G24+'SO 04 D.1.4.1 P1'!G150+'SO 05 D.1.4.1 Pol'!G137+'SO 05 D.1.4.1 P1'!G73+'SO 05 D.1.4.4 Pol'!G24+'SO 06 D.1.4.1 Pol'!G27+'SO 06 D.1.4.1 P1'!G158+'SO 07 D.1.4.1 Pol'!G29+'SO 07 D.1.4.1 P1'!G118+'SO 08 D.1.4.1 Pol'!G24+'SO 08 D.1.4.1 P1'!G117+'SO 09 D.1.4.1 Pol'!G52+'SO 09 D.1.4.1 P1'!G119+'IO 01 001 Pol'!G183+'IO 02 001 Pol'!G126</f>
        <v>0</v>
      </c>
      <c r="J138" s="134" t="str">
        <f>IF(I142=0,"",I138/I142*100)</f>
        <v/>
      </c>
    </row>
    <row r="139" spans="1:10" ht="25.5" customHeight="1" x14ac:dyDescent="0.2">
      <c r="A139" s="126"/>
      <c r="B139" s="131" t="s">
        <v>180</v>
      </c>
      <c r="C139" s="195" t="s">
        <v>29</v>
      </c>
      <c r="D139" s="196"/>
      <c r="E139" s="196"/>
      <c r="F139" s="136" t="s">
        <v>180</v>
      </c>
      <c r="G139" s="137"/>
      <c r="H139" s="137"/>
      <c r="I139" s="137">
        <f>'ON 1 ON1 Naklady'!G8</f>
        <v>0</v>
      </c>
      <c r="J139" s="134" t="str">
        <f>IF(I142=0,"",I139/I142*100)</f>
        <v/>
      </c>
    </row>
    <row r="140" spans="1:10" ht="25.5" customHeight="1" x14ac:dyDescent="0.2">
      <c r="A140" s="126"/>
      <c r="B140" s="131" t="s">
        <v>181</v>
      </c>
      <c r="C140" s="195" t="s">
        <v>182</v>
      </c>
      <c r="D140" s="196"/>
      <c r="E140" s="196"/>
      <c r="F140" s="136" t="s">
        <v>183</v>
      </c>
      <c r="G140" s="137"/>
      <c r="H140" s="137"/>
      <c r="I140" s="137">
        <f>'SO 01 D.1.4.3 Pol'!G43+'SO 02 D.1.4.3 Pol'!G52+'SO 03  D.1.4.3 Pol'!G59+'SO 04 D.1.4.3 Pol'!G38+'SO 05 D.1.4.3 Pol'!G37+'SO 06 D.1.4.3 Pol'!G38+'SO 07 D.1.4.3 Pol'!G38+'SO 08 D.1.4.3 Pol'!G43+'SO 09 D.1.4.3 Pol'!G43</f>
        <v>0</v>
      </c>
      <c r="J140" s="134" t="str">
        <f>IF(I142=0,"",I140/I142*100)</f>
        <v/>
      </c>
    </row>
    <row r="141" spans="1:10" ht="25.5" customHeight="1" x14ac:dyDescent="0.2">
      <c r="A141" s="126"/>
      <c r="B141" s="131" t="s">
        <v>183</v>
      </c>
      <c r="C141" s="195" t="s">
        <v>30</v>
      </c>
      <c r="D141" s="196"/>
      <c r="E141" s="196"/>
      <c r="F141" s="136" t="s">
        <v>183</v>
      </c>
      <c r="G141" s="137"/>
      <c r="H141" s="137"/>
      <c r="I141" s="137">
        <f>'SO 01 D.1.4.1 P1'!G135+'SO 01 D.1.4.2 Pol'!G51+'SO 02 D.1.4.1 P1'!G181+'SO 02 D.1.4.2 Pol'!G69+'SO 03  D.1.4.1 P1'!G155+'SO 03  D.1.4.2 Pol'!G55+'SO 04 D.1.4.1 P1'!G155+'SO 04 D.1.4.2 Pol'!G62+'SO 05 D.1.4.1 Pol'!G142+'SO 05 D.1.4.2 Pol'!G47+'SO 06 D.1.4.1 P1'!G163+'SO 06 D.1.4.2 Pol'!G55+'SO 07 D.1.4.1 P1'!G123+'SO 07 D.1.4.2 Pol'!G51+'SO 08 D.1.4.1 P1'!G122+'SO 08 D.1.4.2 Pol'!G51+'SO 09 D.1.4.1 P1'!G124+'SO 09 D.1.4.2 Pol'!G51</f>
        <v>0</v>
      </c>
      <c r="J141" s="134" t="str">
        <f>IF(I142=0,"",I141/I142*100)</f>
        <v/>
      </c>
    </row>
    <row r="142" spans="1:10" ht="25.5" customHeight="1" x14ac:dyDescent="0.2">
      <c r="A142" s="127"/>
      <c r="B142" s="132" t="s">
        <v>1</v>
      </c>
      <c r="C142" s="132"/>
      <c r="D142" s="133"/>
      <c r="E142" s="133"/>
      <c r="F142" s="138"/>
      <c r="G142" s="139"/>
      <c r="H142" s="139"/>
      <c r="I142" s="139">
        <f>SUM(I100:I141)</f>
        <v>0</v>
      </c>
      <c r="J142" s="135">
        <f>SUM(J100:J141)</f>
        <v>0</v>
      </c>
    </row>
    <row r="143" spans="1:10" x14ac:dyDescent="0.2">
      <c r="F143" s="91"/>
      <c r="G143" s="90"/>
      <c r="H143" s="91"/>
      <c r="I143" s="90"/>
      <c r="J143" s="92"/>
    </row>
    <row r="144" spans="1:10" x14ac:dyDescent="0.2">
      <c r="F144" s="91"/>
      <c r="G144" s="90"/>
      <c r="H144" s="91"/>
      <c r="I144" s="90"/>
      <c r="J144" s="92"/>
    </row>
    <row r="145" spans="6:10" x14ac:dyDescent="0.2">
      <c r="F145" s="91"/>
      <c r="G145" s="90"/>
      <c r="H145" s="91"/>
      <c r="I145" s="90"/>
      <c r="J145" s="92"/>
    </row>
  </sheetData>
  <sheetProtection password="F233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3">
    <mergeCell ref="E17:F17"/>
    <mergeCell ref="D12:G12"/>
    <mergeCell ref="D13:G13"/>
    <mergeCell ref="E4:J4"/>
    <mergeCell ref="G16:H16"/>
    <mergeCell ref="G17:H17"/>
    <mergeCell ref="E16:F16"/>
    <mergeCell ref="B1:J1"/>
    <mergeCell ref="G26:I26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G27:I27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69:E69"/>
    <mergeCell ref="C70:E70"/>
    <mergeCell ref="C71:E71"/>
    <mergeCell ref="C72:E72"/>
    <mergeCell ref="C73:E73"/>
    <mergeCell ref="C64:E64"/>
    <mergeCell ref="C65:E65"/>
    <mergeCell ref="C66:E66"/>
    <mergeCell ref="C67:E67"/>
    <mergeCell ref="C68:E68"/>
    <mergeCell ref="C79:E79"/>
    <mergeCell ref="C80:E80"/>
    <mergeCell ref="C81:E81"/>
    <mergeCell ref="C82:E82"/>
    <mergeCell ref="C83:E83"/>
    <mergeCell ref="C74:E74"/>
    <mergeCell ref="C75:E75"/>
    <mergeCell ref="C76:E76"/>
    <mergeCell ref="C77:E77"/>
    <mergeCell ref="C78:E78"/>
    <mergeCell ref="C89:E89"/>
    <mergeCell ref="C90:E90"/>
    <mergeCell ref="C91:E91"/>
    <mergeCell ref="C92:E92"/>
    <mergeCell ref="B93:E93"/>
    <mergeCell ref="C84:E84"/>
    <mergeCell ref="C85:E85"/>
    <mergeCell ref="C86:E86"/>
    <mergeCell ref="C87:E87"/>
    <mergeCell ref="C88:E88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40:E140"/>
    <mergeCell ref="C141:E141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76</v>
      </c>
      <c r="C3" s="242" t="s">
        <v>77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SUMIF(AG9:AG51,"&lt;&gt;NOR",G9:G51)</f>
        <v>0</v>
      </c>
      <c r="H8" s="162"/>
      <c r="I8" s="162">
        <f>SUM(I9:I51)</f>
        <v>0</v>
      </c>
      <c r="J8" s="162"/>
      <c r="K8" s="162">
        <f>SUM(K9:K51)</f>
        <v>0</v>
      </c>
      <c r="L8" s="162"/>
      <c r="M8" s="162">
        <f>SUM(M9:M51)</f>
        <v>0</v>
      </c>
      <c r="N8" s="162"/>
      <c r="O8" s="162">
        <f>SUM(O9:O51)</f>
        <v>0.59000000000000008</v>
      </c>
      <c r="P8" s="162"/>
      <c r="Q8" s="162">
        <f>SUM(Q9:Q51)</f>
        <v>0</v>
      </c>
      <c r="R8" s="162"/>
      <c r="S8" s="162"/>
      <c r="T8" s="162"/>
      <c r="U8" s="162"/>
      <c r="V8" s="162">
        <f>SUM(V9:V51)</f>
        <v>35.389999999999993</v>
      </c>
      <c r="W8" s="162"/>
      <c r="AG8" t="s">
        <v>210</v>
      </c>
    </row>
    <row r="9" spans="1:60" outlineLevel="1" x14ac:dyDescent="0.2">
      <c r="A9" s="169">
        <v>1</v>
      </c>
      <c r="B9" s="170" t="s">
        <v>467</v>
      </c>
      <c r="C9" s="183" t="s">
        <v>468</v>
      </c>
      <c r="D9" s="171" t="s">
        <v>261</v>
      </c>
      <c r="E9" s="172">
        <v>1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5.0899999999999999E-3</v>
      </c>
      <c r="O9" s="160">
        <f>ROUND(E9*N9,2)</f>
        <v>0.01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215</v>
      </c>
      <c r="U9" s="160">
        <v>0.53100000000000003</v>
      </c>
      <c r="V9" s="160">
        <f>ROUND(E9*U9,2)</f>
        <v>0.53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469</v>
      </c>
      <c r="C12" s="183" t="s">
        <v>470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1.455E-2</v>
      </c>
      <c r="O12" s="160">
        <f>ROUND(E12*N12,2)</f>
        <v>0.09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0.78400000000000003</v>
      </c>
      <c r="V12" s="160">
        <f>ROUND(E12*U12,2)</f>
        <v>4.7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9">
        <v>3</v>
      </c>
      <c r="B15" s="170" t="s">
        <v>471</v>
      </c>
      <c r="C15" s="183" t="s">
        <v>472</v>
      </c>
      <c r="D15" s="171" t="s">
        <v>261</v>
      </c>
      <c r="E15" s="172">
        <v>6</v>
      </c>
      <c r="F15" s="173"/>
      <c r="G15" s="174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1.2489999999999999E-2</v>
      </c>
      <c r="O15" s="160">
        <f>ROUND(E15*N15,2)</f>
        <v>7.0000000000000007E-2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233</v>
      </c>
      <c r="U15" s="160">
        <v>0.70399999999999996</v>
      </c>
      <c r="V15" s="160">
        <f>ROUND(E15*U15,2)</f>
        <v>4.22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262" t="s">
        <v>335</v>
      </c>
      <c r="D16" s="263"/>
      <c r="E16" s="263"/>
      <c r="F16" s="263"/>
      <c r="G16" s="263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218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264" t="s">
        <v>336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69">
        <v>4</v>
      </c>
      <c r="B18" s="170" t="s">
        <v>948</v>
      </c>
      <c r="C18" s="183" t="s">
        <v>949</v>
      </c>
      <c r="D18" s="171" t="s">
        <v>261</v>
      </c>
      <c r="E18" s="172">
        <v>24</v>
      </c>
      <c r="F18" s="173"/>
      <c r="G18" s="174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1.4800000000000001E-2</v>
      </c>
      <c r="O18" s="160">
        <f>ROUND(E18*N18,2)</f>
        <v>0.36</v>
      </c>
      <c r="P18" s="160">
        <v>0</v>
      </c>
      <c r="Q18" s="160">
        <f>ROUND(E18*P18,2)</f>
        <v>0</v>
      </c>
      <c r="R18" s="160"/>
      <c r="S18" s="160" t="s">
        <v>214</v>
      </c>
      <c r="T18" s="160" t="s">
        <v>233</v>
      </c>
      <c r="U18" s="160">
        <v>0.753</v>
      </c>
      <c r="V18" s="160">
        <f>ROUND(E18*U18,2)</f>
        <v>18.07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262" t="s">
        <v>335</v>
      </c>
      <c r="D19" s="263"/>
      <c r="E19" s="263"/>
      <c r="F19" s="263"/>
      <c r="G19" s="263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218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264" t="s">
        <v>336</v>
      </c>
      <c r="D20" s="265"/>
      <c r="E20" s="265"/>
      <c r="F20" s="265"/>
      <c r="G20" s="265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218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5</v>
      </c>
      <c r="B21" s="176" t="s">
        <v>950</v>
      </c>
      <c r="C21" s="184" t="s">
        <v>951</v>
      </c>
      <c r="D21" s="177" t="s">
        <v>261</v>
      </c>
      <c r="E21" s="178">
        <v>1</v>
      </c>
      <c r="F21" s="179"/>
      <c r="G21" s="180">
        <f t="shared" ref="G21:G51" si="0">ROUND(E21*F21,2)</f>
        <v>0</v>
      </c>
      <c r="H21" s="161"/>
      <c r="I21" s="160">
        <f t="shared" ref="I21:I51" si="1">ROUND(E21*H21,2)</f>
        <v>0</v>
      </c>
      <c r="J21" s="161"/>
      <c r="K21" s="160">
        <f t="shared" ref="K21:K51" si="2">ROUND(E21*J21,2)</f>
        <v>0</v>
      </c>
      <c r="L21" s="160">
        <v>21</v>
      </c>
      <c r="M21" s="160">
        <f t="shared" ref="M21:M51" si="3">G21*(1+L21/100)</f>
        <v>0</v>
      </c>
      <c r="N21" s="160">
        <v>4.2900000000000004E-3</v>
      </c>
      <c r="O21" s="160">
        <f t="shared" ref="O21:O51" si="4">ROUND(E21*N21,2)</f>
        <v>0</v>
      </c>
      <c r="P21" s="160">
        <v>0</v>
      </c>
      <c r="Q21" s="160">
        <f t="shared" ref="Q21:Q51" si="5">ROUND(E21*P21,2)</f>
        <v>0</v>
      </c>
      <c r="R21" s="160"/>
      <c r="S21" s="160" t="s">
        <v>214</v>
      </c>
      <c r="T21" s="160" t="s">
        <v>233</v>
      </c>
      <c r="U21" s="160">
        <v>0.36199999999999999</v>
      </c>
      <c r="V21" s="160">
        <f t="shared" ref="V21:V51" si="6">ROUND(E21*U21,2)</f>
        <v>0.36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6</v>
      </c>
      <c r="B22" s="176" t="s">
        <v>475</v>
      </c>
      <c r="C22" s="184" t="s">
        <v>476</v>
      </c>
      <c r="D22" s="177" t="s">
        <v>314</v>
      </c>
      <c r="E22" s="178">
        <v>1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1.8000000000000001E-4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0.83799999999999997</v>
      </c>
      <c r="V22" s="160">
        <f t="shared" si="6"/>
        <v>0.84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7</v>
      </c>
      <c r="B23" s="176" t="s">
        <v>477</v>
      </c>
      <c r="C23" s="184" t="s">
        <v>478</v>
      </c>
      <c r="D23" s="177" t="s">
        <v>261</v>
      </c>
      <c r="E23" s="178">
        <v>36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6.2E-2</v>
      </c>
      <c r="V23" s="160">
        <f t="shared" si="6"/>
        <v>2.23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8</v>
      </c>
      <c r="B24" s="176" t="s">
        <v>784</v>
      </c>
      <c r="C24" s="184" t="s">
        <v>785</v>
      </c>
      <c r="D24" s="177" t="s">
        <v>314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4.0000000000000003E-5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214</v>
      </c>
      <c r="T24" s="160" t="s">
        <v>215</v>
      </c>
      <c r="U24" s="160">
        <v>0.14499999999999999</v>
      </c>
      <c r="V24" s="160">
        <f t="shared" si="6"/>
        <v>0.15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9</v>
      </c>
      <c r="B25" s="176" t="s">
        <v>479</v>
      </c>
      <c r="C25" s="184" t="s">
        <v>480</v>
      </c>
      <c r="D25" s="177" t="s">
        <v>232</v>
      </c>
      <c r="E25" s="178">
        <v>1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3.0000000000000001E-5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214</v>
      </c>
      <c r="T25" s="160" t="s">
        <v>215</v>
      </c>
      <c r="U25" s="160">
        <v>0.16600000000000001</v>
      </c>
      <c r="V25" s="160">
        <f t="shared" si="6"/>
        <v>0.17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10</v>
      </c>
      <c r="B26" s="176" t="s">
        <v>786</v>
      </c>
      <c r="C26" s="184" t="s">
        <v>787</v>
      </c>
      <c r="D26" s="177" t="s">
        <v>232</v>
      </c>
      <c r="E26" s="178">
        <v>1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3.0000000000000001E-5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233</v>
      </c>
      <c r="U26" s="160">
        <v>0.20599999999999999</v>
      </c>
      <c r="V26" s="160">
        <f t="shared" si="6"/>
        <v>0.21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11</v>
      </c>
      <c r="B27" s="176" t="s">
        <v>481</v>
      </c>
      <c r="C27" s="184" t="s">
        <v>482</v>
      </c>
      <c r="D27" s="177" t="s">
        <v>232</v>
      </c>
      <c r="E27" s="178">
        <v>1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3.0000000000000001E-5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214</v>
      </c>
      <c r="T27" s="160" t="s">
        <v>233</v>
      </c>
      <c r="U27" s="160">
        <v>0.22700000000000001</v>
      </c>
      <c r="V27" s="160">
        <f t="shared" si="6"/>
        <v>0.23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12</v>
      </c>
      <c r="B28" s="176" t="s">
        <v>952</v>
      </c>
      <c r="C28" s="184" t="s">
        <v>953</v>
      </c>
      <c r="D28" s="177" t="s">
        <v>232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3.0000000000000001E-5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214</v>
      </c>
      <c r="T28" s="160" t="s">
        <v>233</v>
      </c>
      <c r="U28" s="160">
        <v>0.26900000000000002</v>
      </c>
      <c r="V28" s="160">
        <f t="shared" si="6"/>
        <v>0.27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13</v>
      </c>
      <c r="B29" s="176" t="s">
        <v>483</v>
      </c>
      <c r="C29" s="184" t="s">
        <v>484</v>
      </c>
      <c r="D29" s="177" t="s">
        <v>314</v>
      </c>
      <c r="E29" s="178">
        <v>1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5.9999999999999995E-4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214</v>
      </c>
      <c r="T29" s="160" t="s">
        <v>233</v>
      </c>
      <c r="U29" s="160">
        <v>0.3</v>
      </c>
      <c r="V29" s="160">
        <f t="shared" si="6"/>
        <v>0.3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14</v>
      </c>
      <c r="B30" s="176" t="s">
        <v>485</v>
      </c>
      <c r="C30" s="184" t="s">
        <v>486</v>
      </c>
      <c r="D30" s="177" t="s">
        <v>232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1.7000000000000001E-4</v>
      </c>
      <c r="O30" s="160">
        <f t="shared" si="4"/>
        <v>0</v>
      </c>
      <c r="P30" s="160">
        <v>0</v>
      </c>
      <c r="Q30" s="160">
        <f t="shared" si="5"/>
        <v>0</v>
      </c>
      <c r="R30" s="160"/>
      <c r="S30" s="160" t="s">
        <v>214</v>
      </c>
      <c r="T30" s="160" t="s">
        <v>233</v>
      </c>
      <c r="U30" s="160">
        <v>0.17299999999999999</v>
      </c>
      <c r="V30" s="160">
        <f t="shared" si="6"/>
        <v>0.17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234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2.5" outlineLevel="1" x14ac:dyDescent="0.2">
      <c r="A31" s="175">
        <v>15</v>
      </c>
      <c r="B31" s="176" t="s">
        <v>364</v>
      </c>
      <c r="C31" s="184" t="s">
        <v>487</v>
      </c>
      <c r="D31" s="177" t="s">
        <v>261</v>
      </c>
      <c r="E31" s="178">
        <v>5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3.6999999999999999E-4</v>
      </c>
      <c r="O31" s="160">
        <f t="shared" si="4"/>
        <v>0</v>
      </c>
      <c r="P31" s="160">
        <v>0</v>
      </c>
      <c r="Q31" s="160">
        <f t="shared" si="5"/>
        <v>0</v>
      </c>
      <c r="R31" s="160"/>
      <c r="S31" s="160" t="s">
        <v>214</v>
      </c>
      <c r="T31" s="160" t="s">
        <v>233</v>
      </c>
      <c r="U31" s="160">
        <v>3.1E-2</v>
      </c>
      <c r="V31" s="160">
        <f t="shared" si="6"/>
        <v>0.16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16</v>
      </c>
      <c r="B32" s="176" t="s">
        <v>488</v>
      </c>
      <c r="C32" s="184" t="s">
        <v>489</v>
      </c>
      <c r="D32" s="177" t="s">
        <v>261</v>
      </c>
      <c r="E32" s="178">
        <v>36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0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214</v>
      </c>
      <c r="T32" s="160" t="s">
        <v>233</v>
      </c>
      <c r="U32" s="160">
        <v>1.9E-2</v>
      </c>
      <c r="V32" s="160">
        <f t="shared" si="6"/>
        <v>0.68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17</v>
      </c>
      <c r="B33" s="176" t="s">
        <v>436</v>
      </c>
      <c r="C33" s="184" t="s">
        <v>490</v>
      </c>
      <c r="D33" s="177" t="s">
        <v>232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2.5699999999999998E-3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221</v>
      </c>
      <c r="T33" s="160" t="s">
        <v>233</v>
      </c>
      <c r="U33" s="160">
        <v>0.433</v>
      </c>
      <c r="V33" s="160">
        <f t="shared" si="6"/>
        <v>0.43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18</v>
      </c>
      <c r="B34" s="176" t="s">
        <v>491</v>
      </c>
      <c r="C34" s="184" t="s">
        <v>492</v>
      </c>
      <c r="D34" s="177" t="s">
        <v>232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2.5699999999999998E-3</v>
      </c>
      <c r="O34" s="160">
        <f t="shared" si="4"/>
        <v>0</v>
      </c>
      <c r="P34" s="160">
        <v>0</v>
      </c>
      <c r="Q34" s="160">
        <f t="shared" si="5"/>
        <v>0</v>
      </c>
      <c r="R34" s="160"/>
      <c r="S34" s="160" t="s">
        <v>221</v>
      </c>
      <c r="T34" s="160" t="s">
        <v>233</v>
      </c>
      <c r="U34" s="160">
        <v>0.433</v>
      </c>
      <c r="V34" s="160">
        <f t="shared" si="6"/>
        <v>0.43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19</v>
      </c>
      <c r="B35" s="176" t="s">
        <v>796</v>
      </c>
      <c r="C35" s="184" t="s">
        <v>797</v>
      </c>
      <c r="D35" s="177" t="s">
        <v>232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6.9999999999999994E-5</v>
      </c>
      <c r="O35" s="160">
        <f t="shared" si="4"/>
        <v>0</v>
      </c>
      <c r="P35" s="160">
        <v>0</v>
      </c>
      <c r="Q35" s="160">
        <f t="shared" si="5"/>
        <v>0</v>
      </c>
      <c r="R35" s="160" t="s">
        <v>495</v>
      </c>
      <c r="S35" s="160" t="s">
        <v>214</v>
      </c>
      <c r="T35" s="160" t="s">
        <v>298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20</v>
      </c>
      <c r="B36" s="176" t="s">
        <v>493</v>
      </c>
      <c r="C36" s="184" t="s">
        <v>494</v>
      </c>
      <c r="D36" s="177" t="s">
        <v>232</v>
      </c>
      <c r="E36" s="178">
        <v>3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1.2999999999999999E-4</v>
      </c>
      <c r="O36" s="160">
        <f t="shared" si="4"/>
        <v>0</v>
      </c>
      <c r="P36" s="160">
        <v>0</v>
      </c>
      <c r="Q36" s="160">
        <f t="shared" si="5"/>
        <v>0</v>
      </c>
      <c r="R36" s="160" t="s">
        <v>495</v>
      </c>
      <c r="S36" s="160" t="s">
        <v>214</v>
      </c>
      <c r="T36" s="160" t="s">
        <v>298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248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21</v>
      </c>
      <c r="B37" s="176" t="s">
        <v>954</v>
      </c>
      <c r="C37" s="184" t="s">
        <v>955</v>
      </c>
      <c r="D37" s="177" t="s">
        <v>232</v>
      </c>
      <c r="E37" s="178">
        <v>9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1.7000000000000001E-4</v>
      </c>
      <c r="O37" s="160">
        <f t="shared" si="4"/>
        <v>0</v>
      </c>
      <c r="P37" s="160">
        <v>0</v>
      </c>
      <c r="Q37" s="160">
        <f t="shared" si="5"/>
        <v>0</v>
      </c>
      <c r="R37" s="160" t="s">
        <v>495</v>
      </c>
      <c r="S37" s="160" t="s">
        <v>214</v>
      </c>
      <c r="T37" s="160" t="s">
        <v>298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22</v>
      </c>
      <c r="B38" s="176" t="s">
        <v>499</v>
      </c>
      <c r="C38" s="184" t="s">
        <v>500</v>
      </c>
      <c r="D38" s="177" t="s">
        <v>232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9.0000000000000006E-5</v>
      </c>
      <c r="O38" s="160">
        <f t="shared" si="4"/>
        <v>0</v>
      </c>
      <c r="P38" s="160">
        <v>0</v>
      </c>
      <c r="Q38" s="160">
        <f t="shared" si="5"/>
        <v>0</v>
      </c>
      <c r="R38" s="160" t="s">
        <v>495</v>
      </c>
      <c r="S38" s="160" t="s">
        <v>214</v>
      </c>
      <c r="T38" s="160" t="s">
        <v>498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248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23</v>
      </c>
      <c r="B39" s="176" t="s">
        <v>956</v>
      </c>
      <c r="C39" s="184" t="s">
        <v>957</v>
      </c>
      <c r="D39" s="177" t="s">
        <v>232</v>
      </c>
      <c r="E39" s="178">
        <v>1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1.2999999999999999E-4</v>
      </c>
      <c r="O39" s="160">
        <f t="shared" si="4"/>
        <v>0</v>
      </c>
      <c r="P39" s="160">
        <v>0</v>
      </c>
      <c r="Q39" s="160">
        <f t="shared" si="5"/>
        <v>0</v>
      </c>
      <c r="R39" s="160" t="s">
        <v>495</v>
      </c>
      <c r="S39" s="160" t="s">
        <v>214</v>
      </c>
      <c r="T39" s="160" t="s">
        <v>498</v>
      </c>
      <c r="U39" s="160">
        <v>0</v>
      </c>
      <c r="V39" s="160">
        <f t="shared" si="6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248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24</v>
      </c>
      <c r="B40" s="176" t="s">
        <v>958</v>
      </c>
      <c r="C40" s="184" t="s">
        <v>959</v>
      </c>
      <c r="D40" s="177" t="s">
        <v>232</v>
      </c>
      <c r="E40" s="178">
        <v>1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1.3999999999999999E-4</v>
      </c>
      <c r="O40" s="160">
        <f t="shared" si="4"/>
        <v>0</v>
      </c>
      <c r="P40" s="160">
        <v>0</v>
      </c>
      <c r="Q40" s="160">
        <f t="shared" si="5"/>
        <v>0</v>
      </c>
      <c r="R40" s="160" t="s">
        <v>495</v>
      </c>
      <c r="S40" s="160" t="s">
        <v>214</v>
      </c>
      <c r="T40" s="160" t="s">
        <v>498</v>
      </c>
      <c r="U40" s="160">
        <v>0</v>
      </c>
      <c r="V40" s="160">
        <f t="shared" si="6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248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25</v>
      </c>
      <c r="B41" s="176" t="s">
        <v>501</v>
      </c>
      <c r="C41" s="184" t="s">
        <v>502</v>
      </c>
      <c r="D41" s="177" t="s">
        <v>232</v>
      </c>
      <c r="E41" s="178">
        <v>1</v>
      </c>
      <c r="F41" s="179"/>
      <c r="G41" s="180">
        <f t="shared" si="0"/>
        <v>0</v>
      </c>
      <c r="H41" s="161"/>
      <c r="I41" s="160">
        <f t="shared" si="1"/>
        <v>0</v>
      </c>
      <c r="J41" s="161"/>
      <c r="K41" s="160">
        <f t="shared" si="2"/>
        <v>0</v>
      </c>
      <c r="L41" s="160">
        <v>21</v>
      </c>
      <c r="M41" s="160">
        <f t="shared" si="3"/>
        <v>0</v>
      </c>
      <c r="N41" s="160">
        <v>2.4000000000000001E-4</v>
      </c>
      <c r="O41" s="160">
        <f t="shared" si="4"/>
        <v>0</v>
      </c>
      <c r="P41" s="160">
        <v>0</v>
      </c>
      <c r="Q41" s="160">
        <f t="shared" si="5"/>
        <v>0</v>
      </c>
      <c r="R41" s="160"/>
      <c r="S41" s="160" t="s">
        <v>221</v>
      </c>
      <c r="T41" s="160" t="s">
        <v>298</v>
      </c>
      <c r="U41" s="160">
        <v>0</v>
      </c>
      <c r="V41" s="160">
        <f t="shared" si="6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248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26</v>
      </c>
      <c r="B42" s="176" t="s">
        <v>806</v>
      </c>
      <c r="C42" s="184" t="s">
        <v>960</v>
      </c>
      <c r="D42" s="177" t="s">
        <v>232</v>
      </c>
      <c r="E42" s="178">
        <v>1</v>
      </c>
      <c r="F42" s="179"/>
      <c r="G42" s="180">
        <f t="shared" si="0"/>
        <v>0</v>
      </c>
      <c r="H42" s="161"/>
      <c r="I42" s="160">
        <f t="shared" si="1"/>
        <v>0</v>
      </c>
      <c r="J42" s="161"/>
      <c r="K42" s="160">
        <f t="shared" si="2"/>
        <v>0</v>
      </c>
      <c r="L42" s="160">
        <v>21</v>
      </c>
      <c r="M42" s="160">
        <f t="shared" si="3"/>
        <v>0</v>
      </c>
      <c r="N42" s="160">
        <v>3.8000000000000002E-4</v>
      </c>
      <c r="O42" s="160">
        <f t="shared" si="4"/>
        <v>0</v>
      </c>
      <c r="P42" s="160">
        <v>0</v>
      </c>
      <c r="Q42" s="160">
        <f t="shared" si="5"/>
        <v>0</v>
      </c>
      <c r="R42" s="160"/>
      <c r="S42" s="160" t="s">
        <v>221</v>
      </c>
      <c r="T42" s="160" t="s">
        <v>298</v>
      </c>
      <c r="U42" s="160">
        <v>0</v>
      </c>
      <c r="V42" s="160">
        <f t="shared" si="6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248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27</v>
      </c>
      <c r="B43" s="176" t="s">
        <v>961</v>
      </c>
      <c r="C43" s="184" t="s">
        <v>962</v>
      </c>
      <c r="D43" s="177" t="s">
        <v>232</v>
      </c>
      <c r="E43" s="178">
        <v>1</v>
      </c>
      <c r="F43" s="179"/>
      <c r="G43" s="180">
        <f t="shared" si="0"/>
        <v>0</v>
      </c>
      <c r="H43" s="161"/>
      <c r="I43" s="160">
        <f t="shared" si="1"/>
        <v>0</v>
      </c>
      <c r="J43" s="161"/>
      <c r="K43" s="160">
        <f t="shared" si="2"/>
        <v>0</v>
      </c>
      <c r="L43" s="160">
        <v>21</v>
      </c>
      <c r="M43" s="160">
        <f t="shared" si="3"/>
        <v>0</v>
      </c>
      <c r="N43" s="160">
        <v>8.8999999999999995E-4</v>
      </c>
      <c r="O43" s="160">
        <f t="shared" si="4"/>
        <v>0</v>
      </c>
      <c r="P43" s="160">
        <v>0</v>
      </c>
      <c r="Q43" s="160">
        <f t="shared" si="5"/>
        <v>0</v>
      </c>
      <c r="R43" s="160"/>
      <c r="S43" s="160" t="s">
        <v>221</v>
      </c>
      <c r="T43" s="160" t="s">
        <v>298</v>
      </c>
      <c r="U43" s="160">
        <v>0</v>
      </c>
      <c r="V43" s="160">
        <f t="shared" si="6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248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28</v>
      </c>
      <c r="B44" s="176" t="s">
        <v>810</v>
      </c>
      <c r="C44" s="184" t="s">
        <v>811</v>
      </c>
      <c r="D44" s="177" t="s">
        <v>232</v>
      </c>
      <c r="E44" s="178">
        <v>1</v>
      </c>
      <c r="F44" s="179"/>
      <c r="G44" s="180">
        <f t="shared" si="0"/>
        <v>0</v>
      </c>
      <c r="H44" s="161"/>
      <c r="I44" s="160">
        <f t="shared" si="1"/>
        <v>0</v>
      </c>
      <c r="J44" s="161"/>
      <c r="K44" s="160">
        <f t="shared" si="2"/>
        <v>0</v>
      </c>
      <c r="L44" s="160">
        <v>21</v>
      </c>
      <c r="M44" s="160">
        <f t="shared" si="3"/>
        <v>0</v>
      </c>
      <c r="N44" s="160">
        <v>2.0000000000000001E-4</v>
      </c>
      <c r="O44" s="160">
        <f t="shared" si="4"/>
        <v>0</v>
      </c>
      <c r="P44" s="160">
        <v>0</v>
      </c>
      <c r="Q44" s="160">
        <f t="shared" si="5"/>
        <v>0</v>
      </c>
      <c r="R44" s="160"/>
      <c r="S44" s="160" t="s">
        <v>221</v>
      </c>
      <c r="T44" s="160" t="s">
        <v>298</v>
      </c>
      <c r="U44" s="160">
        <v>0</v>
      </c>
      <c r="V44" s="160">
        <f t="shared" si="6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248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2.5" outlineLevel="1" x14ac:dyDescent="0.2">
      <c r="A45" s="175">
        <v>29</v>
      </c>
      <c r="B45" s="176" t="s">
        <v>505</v>
      </c>
      <c r="C45" s="184" t="s">
        <v>506</v>
      </c>
      <c r="D45" s="177" t="s">
        <v>277</v>
      </c>
      <c r="E45" s="178">
        <v>1</v>
      </c>
      <c r="F45" s="179"/>
      <c r="G45" s="180">
        <f t="shared" si="0"/>
        <v>0</v>
      </c>
      <c r="H45" s="161"/>
      <c r="I45" s="160">
        <f t="shared" si="1"/>
        <v>0</v>
      </c>
      <c r="J45" s="161"/>
      <c r="K45" s="160">
        <f t="shared" si="2"/>
        <v>0</v>
      </c>
      <c r="L45" s="160">
        <v>21</v>
      </c>
      <c r="M45" s="160">
        <f t="shared" si="3"/>
        <v>0</v>
      </c>
      <c r="N45" s="160">
        <v>8.9999999999999993E-3</v>
      </c>
      <c r="O45" s="160">
        <f t="shared" si="4"/>
        <v>0.01</v>
      </c>
      <c r="P45" s="160">
        <v>0</v>
      </c>
      <c r="Q45" s="160">
        <f t="shared" si="5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6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248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ht="22.5" outlineLevel="1" x14ac:dyDescent="0.2">
      <c r="A46" s="175">
        <v>30</v>
      </c>
      <c r="B46" s="176" t="s">
        <v>507</v>
      </c>
      <c r="C46" s="184" t="s">
        <v>508</v>
      </c>
      <c r="D46" s="177" t="s">
        <v>277</v>
      </c>
      <c r="E46" s="178">
        <v>1</v>
      </c>
      <c r="F46" s="179"/>
      <c r="G46" s="180">
        <f t="shared" si="0"/>
        <v>0</v>
      </c>
      <c r="H46" s="161"/>
      <c r="I46" s="160">
        <f t="shared" si="1"/>
        <v>0</v>
      </c>
      <c r="J46" s="161"/>
      <c r="K46" s="160">
        <f t="shared" si="2"/>
        <v>0</v>
      </c>
      <c r="L46" s="160">
        <v>21</v>
      </c>
      <c r="M46" s="160">
        <f t="shared" si="3"/>
        <v>0</v>
      </c>
      <c r="N46" s="160">
        <v>1.9E-3</v>
      </c>
      <c r="O46" s="160">
        <f t="shared" si="4"/>
        <v>0</v>
      </c>
      <c r="P46" s="160">
        <v>0</v>
      </c>
      <c r="Q46" s="160">
        <f t="shared" si="5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6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248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33.75" outlineLevel="1" x14ac:dyDescent="0.2">
      <c r="A47" s="175">
        <v>31</v>
      </c>
      <c r="B47" s="176" t="s">
        <v>509</v>
      </c>
      <c r="C47" s="184" t="s">
        <v>510</v>
      </c>
      <c r="D47" s="177" t="s">
        <v>277</v>
      </c>
      <c r="E47" s="178">
        <v>1</v>
      </c>
      <c r="F47" s="179"/>
      <c r="G47" s="180">
        <f t="shared" si="0"/>
        <v>0</v>
      </c>
      <c r="H47" s="161"/>
      <c r="I47" s="160">
        <f t="shared" si="1"/>
        <v>0</v>
      </c>
      <c r="J47" s="161"/>
      <c r="K47" s="160">
        <f t="shared" si="2"/>
        <v>0</v>
      </c>
      <c r="L47" s="160">
        <v>21</v>
      </c>
      <c r="M47" s="160">
        <f t="shared" si="3"/>
        <v>0</v>
      </c>
      <c r="N47" s="160">
        <v>1E-3</v>
      </c>
      <c r="O47" s="160">
        <f t="shared" si="4"/>
        <v>0</v>
      </c>
      <c r="P47" s="160">
        <v>0</v>
      </c>
      <c r="Q47" s="160">
        <f t="shared" si="5"/>
        <v>0</v>
      </c>
      <c r="R47" s="160"/>
      <c r="S47" s="160" t="s">
        <v>221</v>
      </c>
      <c r="T47" s="160" t="s">
        <v>215</v>
      </c>
      <c r="U47" s="160">
        <v>0</v>
      </c>
      <c r="V47" s="160">
        <f t="shared" si="6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248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ht="22.5" outlineLevel="1" x14ac:dyDescent="0.2">
      <c r="A48" s="175">
        <v>32</v>
      </c>
      <c r="B48" s="176" t="s">
        <v>511</v>
      </c>
      <c r="C48" s="184" t="s">
        <v>512</v>
      </c>
      <c r="D48" s="177" t="s">
        <v>277</v>
      </c>
      <c r="E48" s="178">
        <v>1</v>
      </c>
      <c r="F48" s="179"/>
      <c r="G48" s="180">
        <f t="shared" si="0"/>
        <v>0</v>
      </c>
      <c r="H48" s="161"/>
      <c r="I48" s="160">
        <f t="shared" si="1"/>
        <v>0</v>
      </c>
      <c r="J48" s="161"/>
      <c r="K48" s="160">
        <f t="shared" si="2"/>
        <v>0</v>
      </c>
      <c r="L48" s="160">
        <v>21</v>
      </c>
      <c r="M48" s="160">
        <f t="shared" si="3"/>
        <v>0</v>
      </c>
      <c r="N48" s="160">
        <v>5.0000000000000001E-4</v>
      </c>
      <c r="O48" s="160">
        <f t="shared" si="4"/>
        <v>0</v>
      </c>
      <c r="P48" s="160">
        <v>0</v>
      </c>
      <c r="Q48" s="160">
        <f t="shared" si="5"/>
        <v>0</v>
      </c>
      <c r="R48" s="160"/>
      <c r="S48" s="160" t="s">
        <v>221</v>
      </c>
      <c r="T48" s="160" t="s">
        <v>215</v>
      </c>
      <c r="U48" s="160">
        <v>0</v>
      </c>
      <c r="V48" s="160">
        <f t="shared" si="6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248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75">
        <v>33</v>
      </c>
      <c r="B49" s="176" t="s">
        <v>420</v>
      </c>
      <c r="C49" s="184" t="s">
        <v>421</v>
      </c>
      <c r="D49" s="177" t="s">
        <v>314</v>
      </c>
      <c r="E49" s="178">
        <v>1</v>
      </c>
      <c r="F49" s="179"/>
      <c r="G49" s="180">
        <f t="shared" si="0"/>
        <v>0</v>
      </c>
      <c r="H49" s="161"/>
      <c r="I49" s="160">
        <f t="shared" si="1"/>
        <v>0</v>
      </c>
      <c r="J49" s="161"/>
      <c r="K49" s="160">
        <f t="shared" si="2"/>
        <v>0</v>
      </c>
      <c r="L49" s="160">
        <v>21</v>
      </c>
      <c r="M49" s="160">
        <f t="shared" si="3"/>
        <v>0</v>
      </c>
      <c r="N49" s="160">
        <v>0.05</v>
      </c>
      <c r="O49" s="160">
        <f t="shared" si="4"/>
        <v>0.05</v>
      </c>
      <c r="P49" s="160">
        <v>0</v>
      </c>
      <c r="Q49" s="160">
        <f t="shared" si="5"/>
        <v>0</v>
      </c>
      <c r="R49" s="160"/>
      <c r="S49" s="160" t="s">
        <v>221</v>
      </c>
      <c r="T49" s="160" t="s">
        <v>215</v>
      </c>
      <c r="U49" s="160">
        <v>0</v>
      </c>
      <c r="V49" s="160">
        <f t="shared" si="6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248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34</v>
      </c>
      <c r="B50" s="176" t="s">
        <v>513</v>
      </c>
      <c r="C50" s="184" t="s">
        <v>514</v>
      </c>
      <c r="D50" s="177" t="s">
        <v>255</v>
      </c>
      <c r="E50" s="178">
        <v>0.60138000000000003</v>
      </c>
      <c r="F50" s="179"/>
      <c r="G50" s="180">
        <f t="shared" si="0"/>
        <v>0</v>
      </c>
      <c r="H50" s="161"/>
      <c r="I50" s="160">
        <f t="shared" si="1"/>
        <v>0</v>
      </c>
      <c r="J50" s="161"/>
      <c r="K50" s="160">
        <f t="shared" si="2"/>
        <v>0</v>
      </c>
      <c r="L50" s="160">
        <v>21</v>
      </c>
      <c r="M50" s="160">
        <f t="shared" si="3"/>
        <v>0</v>
      </c>
      <c r="N50" s="160">
        <v>0</v>
      </c>
      <c r="O50" s="160">
        <f t="shared" si="4"/>
        <v>0</v>
      </c>
      <c r="P50" s="160">
        <v>0</v>
      </c>
      <c r="Q50" s="160">
        <f t="shared" si="5"/>
        <v>0</v>
      </c>
      <c r="R50" s="160"/>
      <c r="S50" s="160" t="s">
        <v>214</v>
      </c>
      <c r="T50" s="160" t="s">
        <v>233</v>
      </c>
      <c r="U50" s="160">
        <v>1.333</v>
      </c>
      <c r="V50" s="160">
        <f t="shared" si="6"/>
        <v>0.8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256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35</v>
      </c>
      <c r="B51" s="176" t="s">
        <v>515</v>
      </c>
      <c r="C51" s="184" t="s">
        <v>516</v>
      </c>
      <c r="D51" s="177" t="s">
        <v>255</v>
      </c>
      <c r="E51" s="178">
        <v>0.60138000000000003</v>
      </c>
      <c r="F51" s="179"/>
      <c r="G51" s="180">
        <f t="shared" si="0"/>
        <v>0</v>
      </c>
      <c r="H51" s="161"/>
      <c r="I51" s="160">
        <f t="shared" si="1"/>
        <v>0</v>
      </c>
      <c r="J51" s="161"/>
      <c r="K51" s="160">
        <f t="shared" si="2"/>
        <v>0</v>
      </c>
      <c r="L51" s="160">
        <v>21</v>
      </c>
      <c r="M51" s="160">
        <f t="shared" si="3"/>
        <v>0</v>
      </c>
      <c r="N51" s="160">
        <v>0</v>
      </c>
      <c r="O51" s="160">
        <f t="shared" si="4"/>
        <v>0</v>
      </c>
      <c r="P51" s="160">
        <v>0</v>
      </c>
      <c r="Q51" s="160">
        <f t="shared" si="5"/>
        <v>0</v>
      </c>
      <c r="R51" s="160"/>
      <c r="S51" s="160" t="s">
        <v>214</v>
      </c>
      <c r="T51" s="160" t="s">
        <v>233</v>
      </c>
      <c r="U51" s="160">
        <v>0.72799999999999998</v>
      </c>
      <c r="V51" s="160">
        <f t="shared" si="6"/>
        <v>0.44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256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">
      <c r="A52" s="163" t="s">
        <v>209</v>
      </c>
      <c r="B52" s="164" t="s">
        <v>153</v>
      </c>
      <c r="C52" s="182" t="s">
        <v>154</v>
      </c>
      <c r="D52" s="165"/>
      <c r="E52" s="166"/>
      <c r="F52" s="167"/>
      <c r="G52" s="168">
        <f>SUMIF(AG53:AG54,"&lt;&gt;NOR",G53:G54)</f>
        <v>0</v>
      </c>
      <c r="H52" s="162"/>
      <c r="I52" s="162">
        <f>SUM(I53:I54)</f>
        <v>0</v>
      </c>
      <c r="J52" s="162"/>
      <c r="K52" s="162">
        <f>SUM(K53:K54)</f>
        <v>0</v>
      </c>
      <c r="L52" s="162"/>
      <c r="M52" s="162">
        <f>SUM(M53:M54)</f>
        <v>0</v>
      </c>
      <c r="N52" s="162"/>
      <c r="O52" s="162">
        <f>SUM(O53:O54)</f>
        <v>0</v>
      </c>
      <c r="P52" s="162"/>
      <c r="Q52" s="162">
        <f>SUM(Q53:Q54)</f>
        <v>0</v>
      </c>
      <c r="R52" s="162"/>
      <c r="S52" s="162"/>
      <c r="T52" s="162"/>
      <c r="U52" s="162"/>
      <c r="V52" s="162">
        <f>SUM(V53:V54)</f>
        <v>12.17</v>
      </c>
      <c r="W52" s="162"/>
      <c r="AG52" t="s">
        <v>210</v>
      </c>
    </row>
    <row r="53" spans="1:60" outlineLevel="1" x14ac:dyDescent="0.2">
      <c r="A53" s="175">
        <v>36</v>
      </c>
      <c r="B53" s="176" t="s">
        <v>448</v>
      </c>
      <c r="C53" s="184" t="s">
        <v>449</v>
      </c>
      <c r="D53" s="177" t="s">
        <v>450</v>
      </c>
      <c r="E53" s="178">
        <v>40</v>
      </c>
      <c r="F53" s="179"/>
      <c r="G53" s="180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60">
        <v>6.0000000000000002E-5</v>
      </c>
      <c r="O53" s="160">
        <f>ROUND(E53*N53,2)</f>
        <v>0</v>
      </c>
      <c r="P53" s="160">
        <v>0</v>
      </c>
      <c r="Q53" s="160">
        <f>ROUND(E53*P53,2)</f>
        <v>0</v>
      </c>
      <c r="R53" s="160"/>
      <c r="S53" s="160" t="s">
        <v>214</v>
      </c>
      <c r="T53" s="160" t="s">
        <v>233</v>
      </c>
      <c r="U53" s="160">
        <v>0.30399999999999999</v>
      </c>
      <c r="V53" s="160">
        <f>ROUND(E53*U53,2)</f>
        <v>12.16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37</v>
      </c>
      <c r="B54" s="176" t="s">
        <v>451</v>
      </c>
      <c r="C54" s="184" t="s">
        <v>452</v>
      </c>
      <c r="D54" s="177" t="s">
        <v>255</v>
      </c>
      <c r="E54" s="178">
        <v>2.3999999999999998E-3</v>
      </c>
      <c r="F54" s="179"/>
      <c r="G54" s="180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0</v>
      </c>
      <c r="O54" s="160">
        <f>ROUND(E54*N54,2)</f>
        <v>0</v>
      </c>
      <c r="P54" s="160">
        <v>0</v>
      </c>
      <c r="Q54" s="160">
        <f>ROUND(E54*P54,2)</f>
        <v>0</v>
      </c>
      <c r="R54" s="160"/>
      <c r="S54" s="160" t="s">
        <v>214</v>
      </c>
      <c r="T54" s="160" t="s">
        <v>233</v>
      </c>
      <c r="U54" s="160">
        <v>3.0059999999999998</v>
      </c>
      <c r="V54" s="160">
        <f>ROUND(E54*U54,2)</f>
        <v>0.01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256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">
      <c r="A55" s="163" t="s">
        <v>209</v>
      </c>
      <c r="B55" s="164" t="s">
        <v>155</v>
      </c>
      <c r="C55" s="182" t="s">
        <v>156</v>
      </c>
      <c r="D55" s="165"/>
      <c r="E55" s="166"/>
      <c r="F55" s="167"/>
      <c r="G55" s="168">
        <f>SUMIF(AG56:AG58,"&lt;&gt;NOR",G56:G58)</f>
        <v>0</v>
      </c>
      <c r="H55" s="162"/>
      <c r="I55" s="162">
        <f>SUM(I56:I58)</f>
        <v>0</v>
      </c>
      <c r="J55" s="162"/>
      <c r="K55" s="162">
        <f>SUM(K56:K58)</f>
        <v>0</v>
      </c>
      <c r="L55" s="162"/>
      <c r="M55" s="162">
        <f>SUM(M56:M58)</f>
        <v>0</v>
      </c>
      <c r="N55" s="162"/>
      <c r="O55" s="162">
        <f>SUM(O56:O58)</f>
        <v>0</v>
      </c>
      <c r="P55" s="162"/>
      <c r="Q55" s="162">
        <f>SUM(Q56:Q58)</f>
        <v>0</v>
      </c>
      <c r="R55" s="162"/>
      <c r="S55" s="162"/>
      <c r="T55" s="162"/>
      <c r="U55" s="162"/>
      <c r="V55" s="162">
        <f>SUM(V56:V58)</f>
        <v>4.99</v>
      </c>
      <c r="W55" s="162"/>
      <c r="AG55" t="s">
        <v>210</v>
      </c>
    </row>
    <row r="56" spans="1:60" outlineLevel="1" x14ac:dyDescent="0.2">
      <c r="A56" s="169">
        <v>38</v>
      </c>
      <c r="B56" s="170" t="s">
        <v>453</v>
      </c>
      <c r="C56" s="183" t="s">
        <v>454</v>
      </c>
      <c r="D56" s="171" t="s">
        <v>241</v>
      </c>
      <c r="E56" s="172">
        <v>2</v>
      </c>
      <c r="F56" s="173"/>
      <c r="G56" s="174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3.1E-4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214</v>
      </c>
      <c r="T56" s="160" t="s">
        <v>233</v>
      </c>
      <c r="U56" s="160">
        <v>0.40300000000000002</v>
      </c>
      <c r="V56" s="160">
        <f>ROUND(E56*U56,2)</f>
        <v>0.81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57"/>
      <c r="B57" s="158"/>
      <c r="C57" s="262" t="s">
        <v>455</v>
      </c>
      <c r="D57" s="263"/>
      <c r="E57" s="263"/>
      <c r="F57" s="263"/>
      <c r="G57" s="263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218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39</v>
      </c>
      <c r="B58" s="176" t="s">
        <v>456</v>
      </c>
      <c r="C58" s="184" t="s">
        <v>457</v>
      </c>
      <c r="D58" s="177" t="s">
        <v>261</v>
      </c>
      <c r="E58" s="178">
        <v>36</v>
      </c>
      <c r="F58" s="179"/>
      <c r="G58" s="180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9.0000000000000006E-5</v>
      </c>
      <c r="O58" s="160">
        <f>ROUND(E58*N58,2)</f>
        <v>0</v>
      </c>
      <c r="P58" s="160">
        <v>0</v>
      </c>
      <c r="Q58" s="160">
        <f>ROUND(E58*P58,2)</f>
        <v>0</v>
      </c>
      <c r="R58" s="160"/>
      <c r="S58" s="160" t="s">
        <v>214</v>
      </c>
      <c r="T58" s="160" t="s">
        <v>233</v>
      </c>
      <c r="U58" s="160">
        <v>0.11600000000000001</v>
      </c>
      <c r="V58" s="160">
        <f>ROUND(E58*U58,2)</f>
        <v>4.18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x14ac:dyDescent="0.2">
      <c r="A59" s="163" t="s">
        <v>209</v>
      </c>
      <c r="B59" s="164" t="s">
        <v>173</v>
      </c>
      <c r="C59" s="182" t="s">
        <v>174</v>
      </c>
      <c r="D59" s="165"/>
      <c r="E59" s="166"/>
      <c r="F59" s="167"/>
      <c r="G59" s="168">
        <f>SUMIF(AG60:AG61,"&lt;&gt;NOR",G60:G61)</f>
        <v>0</v>
      </c>
      <c r="H59" s="162"/>
      <c r="I59" s="162">
        <f>SUM(I60:I61)</f>
        <v>0</v>
      </c>
      <c r="J59" s="162"/>
      <c r="K59" s="162">
        <f>SUM(K60:K61)</f>
        <v>0</v>
      </c>
      <c r="L59" s="162"/>
      <c r="M59" s="162">
        <f>SUM(M60:M61)</f>
        <v>0</v>
      </c>
      <c r="N59" s="162"/>
      <c r="O59" s="162">
        <f>SUM(O60:O61)</f>
        <v>0</v>
      </c>
      <c r="P59" s="162"/>
      <c r="Q59" s="162">
        <f>SUM(Q60:Q61)</f>
        <v>0</v>
      </c>
      <c r="R59" s="162"/>
      <c r="S59" s="162"/>
      <c r="T59" s="162"/>
      <c r="U59" s="162"/>
      <c r="V59" s="162">
        <f>SUM(V60:V61)</f>
        <v>7</v>
      </c>
      <c r="W59" s="162"/>
      <c r="AG59" t="s">
        <v>210</v>
      </c>
    </row>
    <row r="60" spans="1:60" outlineLevel="1" x14ac:dyDescent="0.2">
      <c r="A60" s="175">
        <v>40</v>
      </c>
      <c r="B60" s="176" t="s">
        <v>517</v>
      </c>
      <c r="C60" s="184" t="s">
        <v>518</v>
      </c>
      <c r="D60" s="177" t="s">
        <v>264</v>
      </c>
      <c r="E60" s="178">
        <v>3</v>
      </c>
      <c r="F60" s="179"/>
      <c r="G60" s="180">
        <f>ROUND(E60*F60,2)</f>
        <v>0</v>
      </c>
      <c r="H60" s="161"/>
      <c r="I60" s="160">
        <f>ROUND(E60*H60,2)</f>
        <v>0</v>
      </c>
      <c r="J60" s="161"/>
      <c r="K60" s="160">
        <f>ROUND(E60*J60,2)</f>
        <v>0</v>
      </c>
      <c r="L60" s="160">
        <v>21</v>
      </c>
      <c r="M60" s="160">
        <f>G60*(1+L60/100)</f>
        <v>0</v>
      </c>
      <c r="N60" s="160">
        <v>0</v>
      </c>
      <c r="O60" s="160">
        <f>ROUND(E60*N60,2)</f>
        <v>0</v>
      </c>
      <c r="P60" s="160">
        <v>0</v>
      </c>
      <c r="Q60" s="160">
        <f>ROUND(E60*P60,2)</f>
        <v>0</v>
      </c>
      <c r="R60" s="160"/>
      <c r="S60" s="160" t="s">
        <v>214</v>
      </c>
      <c r="T60" s="160" t="s">
        <v>215</v>
      </c>
      <c r="U60" s="160">
        <v>1</v>
      </c>
      <c r="V60" s="160">
        <f>ROUND(E60*U60,2)</f>
        <v>3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234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41</v>
      </c>
      <c r="B61" s="176" t="s">
        <v>519</v>
      </c>
      <c r="C61" s="184" t="s">
        <v>520</v>
      </c>
      <c r="D61" s="177" t="s">
        <v>264</v>
      </c>
      <c r="E61" s="178">
        <v>4</v>
      </c>
      <c r="F61" s="179"/>
      <c r="G61" s="180">
        <f>ROUND(E61*F61,2)</f>
        <v>0</v>
      </c>
      <c r="H61" s="161"/>
      <c r="I61" s="160">
        <f>ROUND(E61*H61,2)</f>
        <v>0</v>
      </c>
      <c r="J61" s="161"/>
      <c r="K61" s="160">
        <f>ROUND(E61*J61,2)</f>
        <v>0</v>
      </c>
      <c r="L61" s="160">
        <v>21</v>
      </c>
      <c r="M61" s="160">
        <f>G61*(1+L61/100)</f>
        <v>0</v>
      </c>
      <c r="N61" s="160">
        <v>0</v>
      </c>
      <c r="O61" s="160">
        <f>ROUND(E61*N61,2)</f>
        <v>0</v>
      </c>
      <c r="P61" s="160">
        <v>0</v>
      </c>
      <c r="Q61" s="160">
        <f>ROUND(E61*P61,2)</f>
        <v>0</v>
      </c>
      <c r="R61" s="160"/>
      <c r="S61" s="160" t="s">
        <v>214</v>
      </c>
      <c r="T61" s="160" t="s">
        <v>215</v>
      </c>
      <c r="U61" s="160">
        <v>1</v>
      </c>
      <c r="V61" s="160">
        <f>ROUND(E61*U61,2)</f>
        <v>4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234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x14ac:dyDescent="0.2">
      <c r="A62" s="163" t="s">
        <v>209</v>
      </c>
      <c r="B62" s="164" t="s">
        <v>183</v>
      </c>
      <c r="C62" s="182" t="s">
        <v>30</v>
      </c>
      <c r="D62" s="165"/>
      <c r="E62" s="166"/>
      <c r="F62" s="167"/>
      <c r="G62" s="168">
        <f>SUMIF(AG63:AG63,"&lt;&gt;NOR",G63:G63)</f>
        <v>0</v>
      </c>
      <c r="H62" s="162"/>
      <c r="I62" s="162">
        <f>SUM(I63:I63)</f>
        <v>0</v>
      </c>
      <c r="J62" s="162"/>
      <c r="K62" s="162">
        <f>SUM(K63:K63)</f>
        <v>0</v>
      </c>
      <c r="L62" s="162"/>
      <c r="M62" s="162">
        <f>SUM(M63:M63)</f>
        <v>0</v>
      </c>
      <c r="N62" s="162"/>
      <c r="O62" s="162">
        <f>SUM(O63:O63)</f>
        <v>0</v>
      </c>
      <c r="P62" s="162"/>
      <c r="Q62" s="162">
        <f>SUM(Q63:Q63)</f>
        <v>0</v>
      </c>
      <c r="R62" s="162"/>
      <c r="S62" s="162"/>
      <c r="T62" s="162"/>
      <c r="U62" s="162"/>
      <c r="V62" s="162">
        <f>SUM(V63:V63)</f>
        <v>0</v>
      </c>
      <c r="W62" s="162"/>
      <c r="AG62" t="s">
        <v>210</v>
      </c>
    </row>
    <row r="63" spans="1:60" outlineLevel="1" x14ac:dyDescent="0.2">
      <c r="A63" s="169">
        <v>42</v>
      </c>
      <c r="B63" s="170" t="s">
        <v>465</v>
      </c>
      <c r="C63" s="183" t="s">
        <v>466</v>
      </c>
      <c r="D63" s="171" t="s">
        <v>314</v>
      </c>
      <c r="E63" s="172">
        <v>1</v>
      </c>
      <c r="F63" s="173"/>
      <c r="G63" s="174">
        <f>ROUND(E63*F63,2)</f>
        <v>0</v>
      </c>
      <c r="H63" s="161"/>
      <c r="I63" s="160">
        <f>ROUND(E63*H63,2)</f>
        <v>0</v>
      </c>
      <c r="J63" s="161"/>
      <c r="K63" s="160">
        <f>ROUND(E63*J63,2)</f>
        <v>0</v>
      </c>
      <c r="L63" s="160">
        <v>21</v>
      </c>
      <c r="M63" s="160">
        <f>G63*(1+L63/100)</f>
        <v>0</v>
      </c>
      <c r="N63" s="160">
        <v>0</v>
      </c>
      <c r="O63" s="160">
        <f>ROUND(E63*N63,2)</f>
        <v>0</v>
      </c>
      <c r="P63" s="160">
        <v>0</v>
      </c>
      <c r="Q63" s="160">
        <f>ROUND(E63*P63,2)</f>
        <v>0</v>
      </c>
      <c r="R63" s="160"/>
      <c r="S63" s="160" t="s">
        <v>221</v>
      </c>
      <c r="T63" s="160" t="s">
        <v>215</v>
      </c>
      <c r="U63" s="160">
        <v>0</v>
      </c>
      <c r="V63" s="160">
        <f>ROUND(E63*U63,2)</f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234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x14ac:dyDescent="0.2">
      <c r="A64" s="5"/>
      <c r="B64" s="6"/>
      <c r="C64" s="185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v>15</v>
      </c>
      <c r="AF64">
        <v>21</v>
      </c>
    </row>
    <row r="65" spans="1:33" x14ac:dyDescent="0.2">
      <c r="A65" s="153"/>
      <c r="B65" s="154" t="s">
        <v>31</v>
      </c>
      <c r="C65" s="186"/>
      <c r="D65" s="155"/>
      <c r="E65" s="156"/>
      <c r="F65" s="156"/>
      <c r="G65" s="181">
        <f>G8+G52+G55+G59+G62</f>
        <v>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AE65">
        <f>SUMIF(L7:L63,AE64,G7:G63)</f>
        <v>0</v>
      </c>
      <c r="AF65">
        <f>SUMIF(L7:L63,AF64,G7:G63)</f>
        <v>0</v>
      </c>
      <c r="AG65" t="s">
        <v>226</v>
      </c>
    </row>
    <row r="66" spans="1:33" x14ac:dyDescent="0.2">
      <c r="A66" s="5"/>
      <c r="B66" s="6"/>
      <c r="C66" s="185"/>
      <c r="D66" s="8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5"/>
      <c r="B67" s="6"/>
      <c r="C67" s="185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248" t="s">
        <v>227</v>
      </c>
      <c r="B68" s="248"/>
      <c r="C68" s="249"/>
      <c r="D68" s="8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A69" s="250"/>
      <c r="B69" s="251"/>
      <c r="C69" s="252"/>
      <c r="D69" s="251"/>
      <c r="E69" s="251"/>
      <c r="F69" s="251"/>
      <c r="G69" s="253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AG69" t="s">
        <v>228</v>
      </c>
    </row>
    <row r="70" spans="1:33" x14ac:dyDescent="0.2">
      <c r="A70" s="254"/>
      <c r="B70" s="255"/>
      <c r="C70" s="256"/>
      <c r="D70" s="255"/>
      <c r="E70" s="255"/>
      <c r="F70" s="255"/>
      <c r="G70" s="257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33" x14ac:dyDescent="0.2">
      <c r="A71" s="254"/>
      <c r="B71" s="255"/>
      <c r="C71" s="256"/>
      <c r="D71" s="255"/>
      <c r="E71" s="255"/>
      <c r="F71" s="255"/>
      <c r="G71" s="257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33" x14ac:dyDescent="0.2">
      <c r="A72" s="254"/>
      <c r="B72" s="255"/>
      <c r="C72" s="256"/>
      <c r="D72" s="255"/>
      <c r="E72" s="255"/>
      <c r="F72" s="255"/>
      <c r="G72" s="257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33" x14ac:dyDescent="0.2">
      <c r="A73" s="258"/>
      <c r="B73" s="259"/>
      <c r="C73" s="260"/>
      <c r="D73" s="259"/>
      <c r="E73" s="259"/>
      <c r="F73" s="259"/>
      <c r="G73" s="261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33" x14ac:dyDescent="0.2">
      <c r="A74" s="5"/>
      <c r="B74" s="6"/>
      <c r="C74" s="185"/>
      <c r="D74" s="8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33" x14ac:dyDescent="0.2">
      <c r="C75" s="187"/>
      <c r="D75" s="141"/>
      <c r="AG75" t="s">
        <v>229</v>
      </c>
    </row>
    <row r="76" spans="1:33" x14ac:dyDescent="0.2">
      <c r="D76" s="141"/>
    </row>
    <row r="77" spans="1:33" x14ac:dyDescent="0.2">
      <c r="D77" s="141"/>
    </row>
    <row r="78" spans="1:33" x14ac:dyDescent="0.2">
      <c r="D78" s="141"/>
    </row>
    <row r="79" spans="1:33" x14ac:dyDescent="0.2">
      <c r="D79" s="141"/>
    </row>
    <row r="80" spans="1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5">
    <mergeCell ref="A69:G73"/>
    <mergeCell ref="C10:G10"/>
    <mergeCell ref="C11:G11"/>
    <mergeCell ref="C13:G13"/>
    <mergeCell ref="C14:G14"/>
    <mergeCell ref="A1:G1"/>
    <mergeCell ref="C2:G2"/>
    <mergeCell ref="C3:G3"/>
    <mergeCell ref="C4:G4"/>
    <mergeCell ref="A68:C68"/>
    <mergeCell ref="C16:G16"/>
    <mergeCell ref="C17:G17"/>
    <mergeCell ref="C19:G19"/>
    <mergeCell ref="C20:G20"/>
    <mergeCell ref="C57:G57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76</v>
      </c>
      <c r="C3" s="242" t="s">
        <v>77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</v>
      </c>
      <c r="P8" s="162"/>
      <c r="Q8" s="162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521</v>
      </c>
      <c r="C9" s="184" t="s">
        <v>522</v>
      </c>
      <c r="D9" s="177" t="s">
        <v>277</v>
      </c>
      <c r="E9" s="178">
        <v>1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21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 t="shared" ref="V9:V19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221</v>
      </c>
      <c r="T10" s="160" t="s">
        <v>215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525</v>
      </c>
      <c r="C11" s="184" t="s">
        <v>526</v>
      </c>
      <c r="D11" s="177" t="s">
        <v>277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221</v>
      </c>
      <c r="T11" s="160" t="s">
        <v>233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527</v>
      </c>
      <c r="C12" s="184" t="s">
        <v>528</v>
      </c>
      <c r="D12" s="177" t="s">
        <v>277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221</v>
      </c>
      <c r="T12" s="160" t="s">
        <v>215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529</v>
      </c>
      <c r="C13" s="184" t="s">
        <v>530</v>
      </c>
      <c r="D13" s="177" t="s">
        <v>277</v>
      </c>
      <c r="E13" s="178">
        <v>1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221</v>
      </c>
      <c r="T13" s="160" t="s">
        <v>215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532</v>
      </c>
      <c r="C14" s="184" t="s">
        <v>533</v>
      </c>
      <c r="D14" s="177" t="s">
        <v>277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221</v>
      </c>
      <c r="T14" s="160" t="s">
        <v>233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248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534</v>
      </c>
      <c r="C15" s="184" t="s">
        <v>535</v>
      </c>
      <c r="D15" s="177" t="s">
        <v>277</v>
      </c>
      <c r="E15" s="178">
        <v>14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233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536</v>
      </c>
      <c r="C16" s="184" t="s">
        <v>537</v>
      </c>
      <c r="D16" s="177" t="s">
        <v>277</v>
      </c>
      <c r="E16" s="178">
        <v>4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233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538</v>
      </c>
      <c r="C17" s="184" t="s">
        <v>539</v>
      </c>
      <c r="D17" s="177" t="s">
        <v>277</v>
      </c>
      <c r="E17" s="178">
        <v>4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233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968</v>
      </c>
      <c r="C18" s="184" t="s">
        <v>969</v>
      </c>
      <c r="D18" s="177" t="s">
        <v>277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215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531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33.75" outlineLevel="1" x14ac:dyDescent="0.2">
      <c r="A19" s="175">
        <v>11</v>
      </c>
      <c r="B19" s="176" t="s">
        <v>540</v>
      </c>
      <c r="C19" s="184" t="s">
        <v>541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221</v>
      </c>
      <c r="T19" s="160" t="s">
        <v>215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163</v>
      </c>
      <c r="C20" s="182" t="s">
        <v>164</v>
      </c>
      <c r="D20" s="165"/>
      <c r="E20" s="166"/>
      <c r="F20" s="167"/>
      <c r="G20" s="168">
        <f>SUMIF(AG21:AG26,"&lt;&gt;NOR",G21:G26)</f>
        <v>0</v>
      </c>
      <c r="H20" s="162"/>
      <c r="I20" s="162">
        <f>SUM(I21:I26)</f>
        <v>0</v>
      </c>
      <c r="J20" s="162"/>
      <c r="K20" s="162">
        <f>SUM(K21:K26)</f>
        <v>0</v>
      </c>
      <c r="L20" s="162"/>
      <c r="M20" s="162">
        <f>SUM(M21:M26)</f>
        <v>0</v>
      </c>
      <c r="N20" s="162"/>
      <c r="O20" s="162">
        <f>SUM(O21:O26)</f>
        <v>0</v>
      </c>
      <c r="P20" s="162"/>
      <c r="Q20" s="162">
        <f>SUM(Q21:Q26)</f>
        <v>0</v>
      </c>
      <c r="R20" s="162"/>
      <c r="S20" s="162"/>
      <c r="T20" s="162"/>
      <c r="U20" s="162"/>
      <c r="V20" s="162">
        <f>SUM(V21:V26)</f>
        <v>0</v>
      </c>
      <c r="W20" s="162"/>
      <c r="AG20" t="s">
        <v>210</v>
      </c>
    </row>
    <row r="21" spans="1:60" ht="33.75" outlineLevel="1" x14ac:dyDescent="0.2">
      <c r="A21" s="175">
        <v>12</v>
      </c>
      <c r="B21" s="176" t="s">
        <v>542</v>
      </c>
      <c r="C21" s="184" t="s">
        <v>543</v>
      </c>
      <c r="D21" s="177" t="s">
        <v>277</v>
      </c>
      <c r="E21" s="178">
        <v>1</v>
      </c>
      <c r="F21" s="179"/>
      <c r="G21" s="180">
        <f t="shared" ref="G21:G26" si="7">ROUND(E21*F21,2)</f>
        <v>0</v>
      </c>
      <c r="H21" s="161"/>
      <c r="I21" s="160">
        <f t="shared" ref="I21:I26" si="8">ROUND(E21*H21,2)</f>
        <v>0</v>
      </c>
      <c r="J21" s="161"/>
      <c r="K21" s="160">
        <f t="shared" ref="K21:K26" si="9">ROUND(E21*J21,2)</f>
        <v>0</v>
      </c>
      <c r="L21" s="160">
        <v>21</v>
      </c>
      <c r="M21" s="160">
        <f t="shared" ref="M21:M26" si="10">G21*(1+L21/100)</f>
        <v>0</v>
      </c>
      <c r="N21" s="160">
        <v>0</v>
      </c>
      <c r="O21" s="160">
        <f t="shared" ref="O21:O26" si="11">ROUND(E21*N21,2)</f>
        <v>0</v>
      </c>
      <c r="P21" s="160">
        <v>0</v>
      </c>
      <c r="Q21" s="160">
        <f t="shared" ref="Q21:Q26" si="12">ROUND(E21*P21,2)</f>
        <v>0</v>
      </c>
      <c r="R21" s="160"/>
      <c r="S21" s="160" t="s">
        <v>221</v>
      </c>
      <c r="T21" s="160" t="s">
        <v>233</v>
      </c>
      <c r="U21" s="160">
        <v>0</v>
      </c>
      <c r="V21" s="160">
        <f t="shared" ref="V21:V26" si="13">ROUND(E21*U21,2)</f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33.75" outlineLevel="1" x14ac:dyDescent="0.2">
      <c r="A22" s="175">
        <v>13</v>
      </c>
      <c r="B22" s="176" t="s">
        <v>544</v>
      </c>
      <c r="C22" s="184" t="s">
        <v>545</v>
      </c>
      <c r="D22" s="177" t="s">
        <v>277</v>
      </c>
      <c r="E22" s="178">
        <v>1</v>
      </c>
      <c r="F22" s="179"/>
      <c r="G22" s="180">
        <f t="shared" si="7"/>
        <v>0</v>
      </c>
      <c r="H22" s="161"/>
      <c r="I22" s="160">
        <f t="shared" si="8"/>
        <v>0</v>
      </c>
      <c r="J22" s="161"/>
      <c r="K22" s="160">
        <f t="shared" si="9"/>
        <v>0</v>
      </c>
      <c r="L22" s="160">
        <v>21</v>
      </c>
      <c r="M22" s="160">
        <f t="shared" si="10"/>
        <v>0</v>
      </c>
      <c r="N22" s="160">
        <v>0</v>
      </c>
      <c r="O22" s="160">
        <f t="shared" si="11"/>
        <v>0</v>
      </c>
      <c r="P22" s="160">
        <v>0</v>
      </c>
      <c r="Q22" s="160">
        <f t="shared" si="12"/>
        <v>0</v>
      </c>
      <c r="R22" s="160"/>
      <c r="S22" s="160" t="s">
        <v>221</v>
      </c>
      <c r="T22" s="160" t="s">
        <v>215</v>
      </c>
      <c r="U22" s="160">
        <v>0</v>
      </c>
      <c r="V22" s="160">
        <f t="shared" si="13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45" outlineLevel="1" x14ac:dyDescent="0.2">
      <c r="A23" s="175">
        <v>14</v>
      </c>
      <c r="B23" s="176" t="s">
        <v>546</v>
      </c>
      <c r="C23" s="184" t="s">
        <v>547</v>
      </c>
      <c r="D23" s="177" t="s">
        <v>277</v>
      </c>
      <c r="E23" s="178">
        <v>1</v>
      </c>
      <c r="F23" s="179"/>
      <c r="G23" s="180">
        <f t="shared" si="7"/>
        <v>0</v>
      </c>
      <c r="H23" s="161"/>
      <c r="I23" s="160">
        <f t="shared" si="8"/>
        <v>0</v>
      </c>
      <c r="J23" s="161"/>
      <c r="K23" s="160">
        <f t="shared" si="9"/>
        <v>0</v>
      </c>
      <c r="L23" s="160">
        <v>21</v>
      </c>
      <c r="M23" s="160">
        <f t="shared" si="10"/>
        <v>0</v>
      </c>
      <c r="N23" s="160">
        <v>0</v>
      </c>
      <c r="O23" s="160">
        <f t="shared" si="11"/>
        <v>0</v>
      </c>
      <c r="P23" s="160">
        <v>0</v>
      </c>
      <c r="Q23" s="160">
        <f t="shared" si="12"/>
        <v>0</v>
      </c>
      <c r="R23" s="160"/>
      <c r="S23" s="160" t="s">
        <v>221</v>
      </c>
      <c r="T23" s="160" t="s">
        <v>233</v>
      </c>
      <c r="U23" s="160">
        <v>0</v>
      </c>
      <c r="V23" s="160">
        <f t="shared" si="13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2.5" outlineLevel="1" x14ac:dyDescent="0.2">
      <c r="A24" s="175">
        <v>15</v>
      </c>
      <c r="B24" s="176" t="s">
        <v>548</v>
      </c>
      <c r="C24" s="184" t="s">
        <v>549</v>
      </c>
      <c r="D24" s="177" t="s">
        <v>277</v>
      </c>
      <c r="E24" s="178">
        <v>1</v>
      </c>
      <c r="F24" s="179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21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221</v>
      </c>
      <c r="T24" s="160" t="s">
        <v>233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550</v>
      </c>
      <c r="C25" s="184" t="s">
        <v>551</v>
      </c>
      <c r="D25" s="177" t="s">
        <v>277</v>
      </c>
      <c r="E25" s="178">
        <v>1</v>
      </c>
      <c r="F25" s="266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21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221</v>
      </c>
      <c r="T25" s="160" t="s">
        <v>233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17</v>
      </c>
      <c r="B26" s="176" t="s">
        <v>552</v>
      </c>
      <c r="C26" s="184" t="s">
        <v>553</v>
      </c>
      <c r="D26" s="177" t="s">
        <v>277</v>
      </c>
      <c r="E26" s="178">
        <v>1</v>
      </c>
      <c r="F26" s="266"/>
      <c r="G26" s="180">
        <f t="shared" si="7"/>
        <v>0</v>
      </c>
      <c r="H26" s="161"/>
      <c r="I26" s="160">
        <f t="shared" si="8"/>
        <v>0</v>
      </c>
      <c r="J26" s="161"/>
      <c r="K26" s="160">
        <f t="shared" si="9"/>
        <v>0</v>
      </c>
      <c r="L26" s="160">
        <v>21</v>
      </c>
      <c r="M26" s="160">
        <f t="shared" si="10"/>
        <v>0</v>
      </c>
      <c r="N26" s="160">
        <v>0</v>
      </c>
      <c r="O26" s="160">
        <f t="shared" si="11"/>
        <v>0</v>
      </c>
      <c r="P26" s="160">
        <v>0</v>
      </c>
      <c r="Q26" s="160">
        <f t="shared" si="12"/>
        <v>0</v>
      </c>
      <c r="R26" s="160"/>
      <c r="S26" s="160" t="s">
        <v>221</v>
      </c>
      <c r="T26" s="160" t="s">
        <v>233</v>
      </c>
      <c r="U26" s="160">
        <v>0</v>
      </c>
      <c r="V26" s="160">
        <f t="shared" si="13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167</v>
      </c>
      <c r="C27" s="182" t="s">
        <v>168</v>
      </c>
      <c r="D27" s="165"/>
      <c r="E27" s="166"/>
      <c r="F27" s="167"/>
      <c r="G27" s="168">
        <f>SUMIF(AG28:AG37,"&lt;&gt;NOR",G28:G37)</f>
        <v>0</v>
      </c>
      <c r="H27" s="162"/>
      <c r="I27" s="162">
        <f>SUM(I28:I37)</f>
        <v>0</v>
      </c>
      <c r="J27" s="162"/>
      <c r="K27" s="162">
        <f>SUM(K28:K37)</f>
        <v>0</v>
      </c>
      <c r="L27" s="162"/>
      <c r="M27" s="162">
        <f>SUM(M28:M37)</f>
        <v>0</v>
      </c>
      <c r="N27" s="162"/>
      <c r="O27" s="162">
        <f>SUM(O28:O37)</f>
        <v>0</v>
      </c>
      <c r="P27" s="162"/>
      <c r="Q27" s="162">
        <f>SUM(Q28:Q37)</f>
        <v>0</v>
      </c>
      <c r="R27" s="162"/>
      <c r="S27" s="162"/>
      <c r="T27" s="162"/>
      <c r="U27" s="162"/>
      <c r="V27" s="162">
        <f>SUM(V28:V37)</f>
        <v>0</v>
      </c>
      <c r="W27" s="162"/>
      <c r="AG27" t="s">
        <v>210</v>
      </c>
    </row>
    <row r="28" spans="1:60" ht="45" outlineLevel="1" x14ac:dyDescent="0.2">
      <c r="A28" s="169">
        <v>18</v>
      </c>
      <c r="B28" s="170" t="s">
        <v>561</v>
      </c>
      <c r="C28" s="183" t="s">
        <v>562</v>
      </c>
      <c r="D28" s="171" t="s">
        <v>563</v>
      </c>
      <c r="E28" s="172">
        <v>27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221</v>
      </c>
      <c r="T28" s="160" t="s">
        <v>215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45" outlineLevel="1" x14ac:dyDescent="0.2">
      <c r="A29" s="157"/>
      <c r="B29" s="158"/>
      <c r="C29" s="262" t="s">
        <v>564</v>
      </c>
      <c r="D29" s="263"/>
      <c r="E29" s="263"/>
      <c r="F29" s="263"/>
      <c r="G29" s="263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218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88" t="str">
        <f>C29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29" s="150"/>
      <c r="BC29" s="150"/>
      <c r="BD29" s="150"/>
      <c r="BE29" s="150"/>
      <c r="BF29" s="150"/>
      <c r="BG29" s="150"/>
      <c r="BH29" s="150"/>
    </row>
    <row r="30" spans="1:60" ht="45" outlineLevel="1" x14ac:dyDescent="0.2">
      <c r="A30" s="169">
        <v>19</v>
      </c>
      <c r="B30" s="170" t="s">
        <v>568</v>
      </c>
      <c r="C30" s="183" t="s">
        <v>569</v>
      </c>
      <c r="D30" s="171" t="s">
        <v>563</v>
      </c>
      <c r="E30" s="172">
        <v>5</v>
      </c>
      <c r="F30" s="173"/>
      <c r="G30" s="174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60">
        <v>0</v>
      </c>
      <c r="O30" s="160">
        <f>ROUND(E30*N30,2)</f>
        <v>0</v>
      </c>
      <c r="P30" s="160">
        <v>0</v>
      </c>
      <c r="Q30" s="160">
        <f>ROUND(E30*P30,2)</f>
        <v>0</v>
      </c>
      <c r="R30" s="160"/>
      <c r="S30" s="160" t="s">
        <v>221</v>
      </c>
      <c r="T30" s="160" t="s">
        <v>215</v>
      </c>
      <c r="U30" s="160">
        <v>0</v>
      </c>
      <c r="V30" s="160">
        <f>ROUND(E30*U30,2)</f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234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45" outlineLevel="1" x14ac:dyDescent="0.2">
      <c r="A31" s="157"/>
      <c r="B31" s="158"/>
      <c r="C31" s="262" t="s">
        <v>570</v>
      </c>
      <c r="D31" s="263"/>
      <c r="E31" s="263"/>
      <c r="F31" s="263"/>
      <c r="G31" s="263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218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88" t="str">
        <f>C31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1" s="150"/>
      <c r="BC31" s="150"/>
      <c r="BD31" s="150"/>
      <c r="BE31" s="150"/>
      <c r="BF31" s="150"/>
      <c r="BG31" s="150"/>
      <c r="BH31" s="150"/>
    </row>
    <row r="32" spans="1:60" ht="45" outlineLevel="1" x14ac:dyDescent="0.2">
      <c r="A32" s="169">
        <v>20</v>
      </c>
      <c r="B32" s="170" t="s">
        <v>571</v>
      </c>
      <c r="C32" s="183" t="s">
        <v>572</v>
      </c>
      <c r="D32" s="171" t="s">
        <v>563</v>
      </c>
      <c r="E32" s="172">
        <v>21</v>
      </c>
      <c r="F32" s="173"/>
      <c r="G32" s="174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21</v>
      </c>
      <c r="M32" s="160">
        <f>G32*(1+L32/100)</f>
        <v>0</v>
      </c>
      <c r="N32" s="160">
        <v>0</v>
      </c>
      <c r="O32" s="160">
        <f>ROUND(E32*N32,2)</f>
        <v>0</v>
      </c>
      <c r="P32" s="160">
        <v>0</v>
      </c>
      <c r="Q32" s="160">
        <f>ROUND(E32*P32,2)</f>
        <v>0</v>
      </c>
      <c r="R32" s="160"/>
      <c r="S32" s="160" t="s">
        <v>221</v>
      </c>
      <c r="T32" s="160" t="s">
        <v>215</v>
      </c>
      <c r="U32" s="160">
        <v>0</v>
      </c>
      <c r="V32" s="160">
        <f>ROUND(E32*U32,2)</f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45" outlineLevel="1" x14ac:dyDescent="0.2">
      <c r="A33" s="157"/>
      <c r="B33" s="158"/>
      <c r="C33" s="262" t="s">
        <v>573</v>
      </c>
      <c r="D33" s="263"/>
      <c r="E33" s="263"/>
      <c r="F33" s="263"/>
      <c r="G33" s="263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218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88" t="str">
        <f>C33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21</v>
      </c>
      <c r="B34" s="176" t="s">
        <v>574</v>
      </c>
      <c r="C34" s="184" t="s">
        <v>575</v>
      </c>
      <c r="D34" s="177" t="s">
        <v>563</v>
      </c>
      <c r="E34" s="178">
        <v>10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221</v>
      </c>
      <c r="T34" s="160" t="s">
        <v>215</v>
      </c>
      <c r="U34" s="160">
        <v>0</v>
      </c>
      <c r="V34" s="160">
        <f>ROUND(E34*U34,2)</f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75">
        <v>22</v>
      </c>
      <c r="B35" s="176" t="s">
        <v>576</v>
      </c>
      <c r="C35" s="184" t="s">
        <v>577</v>
      </c>
      <c r="D35" s="177" t="s">
        <v>563</v>
      </c>
      <c r="E35" s="178">
        <v>40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215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33.75" outlineLevel="1" x14ac:dyDescent="0.2">
      <c r="A36" s="175">
        <v>23</v>
      </c>
      <c r="B36" s="176" t="s">
        <v>578</v>
      </c>
      <c r="C36" s="184" t="s">
        <v>579</v>
      </c>
      <c r="D36" s="177" t="s">
        <v>563</v>
      </c>
      <c r="E36" s="178">
        <v>5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221</v>
      </c>
      <c r="T36" s="160" t="s">
        <v>215</v>
      </c>
      <c r="U36" s="160">
        <v>0</v>
      </c>
      <c r="V36" s="160">
        <f>ROUND(E36*U36,2)</f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24</v>
      </c>
      <c r="B37" s="176" t="s">
        <v>580</v>
      </c>
      <c r="C37" s="184" t="s">
        <v>581</v>
      </c>
      <c r="D37" s="177" t="s">
        <v>314</v>
      </c>
      <c r="E37" s="178">
        <v>1</v>
      </c>
      <c r="F37" s="179"/>
      <c r="G37" s="180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215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x14ac:dyDescent="0.2">
      <c r="A38" s="163" t="s">
        <v>209</v>
      </c>
      <c r="B38" s="164" t="s">
        <v>181</v>
      </c>
      <c r="C38" s="182" t="s">
        <v>182</v>
      </c>
      <c r="D38" s="165"/>
      <c r="E38" s="166"/>
      <c r="F38" s="167"/>
      <c r="G38" s="168">
        <f>SUMIF(AG39:AG53,"&lt;&gt;NOR",G39:G53)</f>
        <v>0</v>
      </c>
      <c r="H38" s="162"/>
      <c r="I38" s="162">
        <f>SUM(I39:I53)</f>
        <v>0</v>
      </c>
      <c r="J38" s="162"/>
      <c r="K38" s="162">
        <f>SUM(K39:K53)</f>
        <v>0</v>
      </c>
      <c r="L38" s="162"/>
      <c r="M38" s="162">
        <f>SUM(M39:M53)</f>
        <v>0</v>
      </c>
      <c r="N38" s="162"/>
      <c r="O38" s="162">
        <f>SUM(O39:O53)</f>
        <v>0</v>
      </c>
      <c r="P38" s="162"/>
      <c r="Q38" s="162">
        <f>SUM(Q39:Q53)</f>
        <v>0</v>
      </c>
      <c r="R38" s="162"/>
      <c r="S38" s="162"/>
      <c r="T38" s="162"/>
      <c r="U38" s="162"/>
      <c r="V38" s="162">
        <f>SUM(V39:V53)</f>
        <v>0</v>
      </c>
      <c r="W38" s="162"/>
      <c r="AG38" t="s">
        <v>210</v>
      </c>
    </row>
    <row r="39" spans="1:60" outlineLevel="1" x14ac:dyDescent="0.2">
      <c r="A39" s="175">
        <v>25</v>
      </c>
      <c r="B39" s="176" t="s">
        <v>582</v>
      </c>
      <c r="C39" s="184" t="s">
        <v>583</v>
      </c>
      <c r="D39" s="177" t="s">
        <v>314</v>
      </c>
      <c r="E39" s="178">
        <v>1</v>
      </c>
      <c r="F39" s="179"/>
      <c r="G39" s="180">
        <f t="shared" ref="G39:G53" si="14">ROUND(E39*F39,2)</f>
        <v>0</v>
      </c>
      <c r="H39" s="161"/>
      <c r="I39" s="160">
        <f t="shared" ref="I39:I53" si="15">ROUND(E39*H39,2)</f>
        <v>0</v>
      </c>
      <c r="J39" s="161"/>
      <c r="K39" s="160">
        <f t="shared" ref="K39:K53" si="16">ROUND(E39*J39,2)</f>
        <v>0</v>
      </c>
      <c r="L39" s="160">
        <v>21</v>
      </c>
      <c r="M39" s="160">
        <f t="shared" ref="M39:M53" si="17">G39*(1+L39/100)</f>
        <v>0</v>
      </c>
      <c r="N39" s="160">
        <v>0</v>
      </c>
      <c r="O39" s="160">
        <f t="shared" ref="O39:O53" si="18">ROUND(E39*N39,2)</f>
        <v>0</v>
      </c>
      <c r="P39" s="160">
        <v>0</v>
      </c>
      <c r="Q39" s="160">
        <f t="shared" ref="Q39:Q53" si="19">ROUND(E39*P39,2)</f>
        <v>0</v>
      </c>
      <c r="R39" s="160"/>
      <c r="S39" s="160" t="s">
        <v>221</v>
      </c>
      <c r="T39" s="160" t="s">
        <v>215</v>
      </c>
      <c r="U39" s="160">
        <v>0</v>
      </c>
      <c r="V39" s="160">
        <f t="shared" ref="V39:V53" si="20">ROUND(E39*U39,2)</f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26</v>
      </c>
      <c r="B40" s="176" t="s">
        <v>584</v>
      </c>
      <c r="C40" s="184" t="s">
        <v>585</v>
      </c>
      <c r="D40" s="177" t="s">
        <v>314</v>
      </c>
      <c r="E40" s="178">
        <v>1</v>
      </c>
      <c r="F40" s="179"/>
      <c r="G40" s="180">
        <f t="shared" si="14"/>
        <v>0</v>
      </c>
      <c r="H40" s="161"/>
      <c r="I40" s="160">
        <f t="shared" si="15"/>
        <v>0</v>
      </c>
      <c r="J40" s="161"/>
      <c r="K40" s="160">
        <f t="shared" si="16"/>
        <v>0</v>
      </c>
      <c r="L40" s="160">
        <v>21</v>
      </c>
      <c r="M40" s="160">
        <f t="shared" si="17"/>
        <v>0</v>
      </c>
      <c r="N40" s="160">
        <v>0</v>
      </c>
      <c r="O40" s="160">
        <f t="shared" si="18"/>
        <v>0</v>
      </c>
      <c r="P40" s="160">
        <v>0</v>
      </c>
      <c r="Q40" s="160">
        <f t="shared" si="19"/>
        <v>0</v>
      </c>
      <c r="R40" s="160"/>
      <c r="S40" s="160" t="s">
        <v>221</v>
      </c>
      <c r="T40" s="160" t="s">
        <v>215</v>
      </c>
      <c r="U40" s="160">
        <v>0</v>
      </c>
      <c r="V40" s="160">
        <f t="shared" si="20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27</v>
      </c>
      <c r="B41" s="176" t="s">
        <v>586</v>
      </c>
      <c r="C41" s="184" t="s">
        <v>587</v>
      </c>
      <c r="D41" s="177" t="s">
        <v>314</v>
      </c>
      <c r="E41" s="178">
        <v>1</v>
      </c>
      <c r="F41" s="179"/>
      <c r="G41" s="180">
        <f t="shared" si="14"/>
        <v>0</v>
      </c>
      <c r="H41" s="161"/>
      <c r="I41" s="160">
        <f t="shared" si="15"/>
        <v>0</v>
      </c>
      <c r="J41" s="161"/>
      <c r="K41" s="160">
        <f t="shared" si="16"/>
        <v>0</v>
      </c>
      <c r="L41" s="160">
        <v>21</v>
      </c>
      <c r="M41" s="160">
        <f t="shared" si="17"/>
        <v>0</v>
      </c>
      <c r="N41" s="160">
        <v>0</v>
      </c>
      <c r="O41" s="160">
        <f t="shared" si="18"/>
        <v>0</v>
      </c>
      <c r="P41" s="160">
        <v>0</v>
      </c>
      <c r="Q41" s="160">
        <f t="shared" si="19"/>
        <v>0</v>
      </c>
      <c r="R41" s="160"/>
      <c r="S41" s="160" t="s">
        <v>221</v>
      </c>
      <c r="T41" s="160" t="s">
        <v>215</v>
      </c>
      <c r="U41" s="160">
        <v>0</v>
      </c>
      <c r="V41" s="160">
        <f t="shared" si="20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ht="22.5" outlineLevel="1" x14ac:dyDescent="0.2">
      <c r="A42" s="175">
        <v>28</v>
      </c>
      <c r="B42" s="176" t="s">
        <v>588</v>
      </c>
      <c r="C42" s="184" t="s">
        <v>589</v>
      </c>
      <c r="D42" s="177" t="s">
        <v>277</v>
      </c>
      <c r="E42" s="178">
        <v>1</v>
      </c>
      <c r="F42" s="179"/>
      <c r="G42" s="180">
        <f t="shared" si="14"/>
        <v>0</v>
      </c>
      <c r="H42" s="161"/>
      <c r="I42" s="160">
        <f t="shared" si="15"/>
        <v>0</v>
      </c>
      <c r="J42" s="161"/>
      <c r="K42" s="160">
        <f t="shared" si="16"/>
        <v>0</v>
      </c>
      <c r="L42" s="160">
        <v>21</v>
      </c>
      <c r="M42" s="160">
        <f t="shared" si="17"/>
        <v>0</v>
      </c>
      <c r="N42" s="160">
        <v>0</v>
      </c>
      <c r="O42" s="160">
        <f t="shared" si="18"/>
        <v>0</v>
      </c>
      <c r="P42" s="160">
        <v>0</v>
      </c>
      <c r="Q42" s="160">
        <f t="shared" si="19"/>
        <v>0</v>
      </c>
      <c r="R42" s="160"/>
      <c r="S42" s="160" t="s">
        <v>221</v>
      </c>
      <c r="T42" s="160" t="s">
        <v>215</v>
      </c>
      <c r="U42" s="160">
        <v>0</v>
      </c>
      <c r="V42" s="160">
        <f t="shared" si="20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29</v>
      </c>
      <c r="B43" s="176" t="s">
        <v>590</v>
      </c>
      <c r="C43" s="184" t="s">
        <v>591</v>
      </c>
      <c r="D43" s="177" t="s">
        <v>277</v>
      </c>
      <c r="E43" s="178">
        <v>1</v>
      </c>
      <c r="F43" s="179"/>
      <c r="G43" s="180">
        <f t="shared" si="14"/>
        <v>0</v>
      </c>
      <c r="H43" s="161"/>
      <c r="I43" s="160">
        <f t="shared" si="15"/>
        <v>0</v>
      </c>
      <c r="J43" s="161"/>
      <c r="K43" s="160">
        <f t="shared" si="16"/>
        <v>0</v>
      </c>
      <c r="L43" s="160">
        <v>21</v>
      </c>
      <c r="M43" s="160">
        <f t="shared" si="17"/>
        <v>0</v>
      </c>
      <c r="N43" s="160">
        <v>0</v>
      </c>
      <c r="O43" s="160">
        <f t="shared" si="18"/>
        <v>0</v>
      </c>
      <c r="P43" s="160">
        <v>0</v>
      </c>
      <c r="Q43" s="160">
        <f t="shared" si="19"/>
        <v>0</v>
      </c>
      <c r="R43" s="160"/>
      <c r="S43" s="160" t="s">
        <v>221</v>
      </c>
      <c r="T43" s="160" t="s">
        <v>215</v>
      </c>
      <c r="U43" s="160">
        <v>0</v>
      </c>
      <c r="V43" s="160">
        <f t="shared" si="20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2.5" outlineLevel="1" x14ac:dyDescent="0.2">
      <c r="A44" s="175">
        <v>30</v>
      </c>
      <c r="B44" s="176" t="s">
        <v>592</v>
      </c>
      <c r="C44" s="184" t="s">
        <v>593</v>
      </c>
      <c r="D44" s="177" t="s">
        <v>277</v>
      </c>
      <c r="E44" s="178">
        <v>1</v>
      </c>
      <c r="F44" s="179"/>
      <c r="G44" s="180">
        <f t="shared" si="14"/>
        <v>0</v>
      </c>
      <c r="H44" s="161"/>
      <c r="I44" s="160">
        <f t="shared" si="15"/>
        <v>0</v>
      </c>
      <c r="J44" s="161"/>
      <c r="K44" s="160">
        <f t="shared" si="16"/>
        <v>0</v>
      </c>
      <c r="L44" s="160">
        <v>21</v>
      </c>
      <c r="M44" s="160">
        <f t="shared" si="17"/>
        <v>0</v>
      </c>
      <c r="N44" s="160">
        <v>0</v>
      </c>
      <c r="O44" s="160">
        <f t="shared" si="18"/>
        <v>0</v>
      </c>
      <c r="P44" s="160">
        <v>0</v>
      </c>
      <c r="Q44" s="160">
        <f t="shared" si="19"/>
        <v>0</v>
      </c>
      <c r="R44" s="160"/>
      <c r="S44" s="160" t="s">
        <v>221</v>
      </c>
      <c r="T44" s="160" t="s">
        <v>215</v>
      </c>
      <c r="U44" s="160">
        <v>0</v>
      </c>
      <c r="V44" s="160">
        <f t="shared" si="20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2.5" outlineLevel="1" x14ac:dyDescent="0.2">
      <c r="A45" s="175">
        <v>31</v>
      </c>
      <c r="B45" s="176" t="s">
        <v>594</v>
      </c>
      <c r="C45" s="184" t="s">
        <v>595</v>
      </c>
      <c r="D45" s="177" t="s">
        <v>277</v>
      </c>
      <c r="E45" s="178">
        <v>1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21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ht="22.5" outlineLevel="1" x14ac:dyDescent="0.2">
      <c r="A46" s="175">
        <v>32</v>
      </c>
      <c r="B46" s="176" t="s">
        <v>596</v>
      </c>
      <c r="C46" s="184" t="s">
        <v>597</v>
      </c>
      <c r="D46" s="177" t="s">
        <v>277</v>
      </c>
      <c r="E46" s="178">
        <v>1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21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33</v>
      </c>
      <c r="B47" s="176" t="s">
        <v>598</v>
      </c>
      <c r="C47" s="184" t="s">
        <v>599</v>
      </c>
      <c r="D47" s="177" t="s">
        <v>314</v>
      </c>
      <c r="E47" s="178">
        <v>1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21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221</v>
      </c>
      <c r="T47" s="160" t="s">
        <v>215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34</v>
      </c>
      <c r="B48" s="176" t="s">
        <v>600</v>
      </c>
      <c r="C48" s="184" t="s">
        <v>601</v>
      </c>
      <c r="D48" s="177" t="s">
        <v>314</v>
      </c>
      <c r="E48" s="178">
        <v>1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21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221</v>
      </c>
      <c r="T48" s="160" t="s">
        <v>215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75">
        <v>35</v>
      </c>
      <c r="B49" s="176" t="s">
        <v>602</v>
      </c>
      <c r="C49" s="184" t="s">
        <v>603</v>
      </c>
      <c r="D49" s="177" t="s">
        <v>314</v>
      </c>
      <c r="E49" s="178">
        <v>1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21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221</v>
      </c>
      <c r="T49" s="160" t="s">
        <v>215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36</v>
      </c>
      <c r="B50" s="176" t="s">
        <v>604</v>
      </c>
      <c r="C50" s="184" t="s">
        <v>605</v>
      </c>
      <c r="D50" s="177" t="s">
        <v>314</v>
      </c>
      <c r="E50" s="178">
        <v>1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21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221</v>
      </c>
      <c r="T50" s="160" t="s">
        <v>215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37</v>
      </c>
      <c r="B51" s="176" t="s">
        <v>606</v>
      </c>
      <c r="C51" s="184" t="s">
        <v>607</v>
      </c>
      <c r="D51" s="177" t="s">
        <v>314</v>
      </c>
      <c r="E51" s="178">
        <v>1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21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221</v>
      </c>
      <c r="T51" s="160" t="s">
        <v>215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38</v>
      </c>
      <c r="B52" s="176" t="s">
        <v>608</v>
      </c>
      <c r="C52" s="184" t="s">
        <v>609</v>
      </c>
      <c r="D52" s="177" t="s">
        <v>314</v>
      </c>
      <c r="E52" s="178">
        <v>1</v>
      </c>
      <c r="F52" s="179"/>
      <c r="G52" s="180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21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221</v>
      </c>
      <c r="T52" s="160" t="s">
        <v>215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69">
        <v>39</v>
      </c>
      <c r="B53" s="170" t="s">
        <v>610</v>
      </c>
      <c r="C53" s="183" t="s">
        <v>611</v>
      </c>
      <c r="D53" s="171" t="s">
        <v>314</v>
      </c>
      <c r="E53" s="172">
        <v>1</v>
      </c>
      <c r="F53" s="173"/>
      <c r="G53" s="174">
        <f t="shared" si="14"/>
        <v>0</v>
      </c>
      <c r="H53" s="161"/>
      <c r="I53" s="160">
        <f t="shared" si="15"/>
        <v>0</v>
      </c>
      <c r="J53" s="161"/>
      <c r="K53" s="160">
        <f t="shared" si="16"/>
        <v>0</v>
      </c>
      <c r="L53" s="160">
        <v>21</v>
      </c>
      <c r="M53" s="160">
        <f t="shared" si="17"/>
        <v>0</v>
      </c>
      <c r="N53" s="160">
        <v>0</v>
      </c>
      <c r="O53" s="160">
        <f t="shared" si="18"/>
        <v>0</v>
      </c>
      <c r="P53" s="160">
        <v>0</v>
      </c>
      <c r="Q53" s="160">
        <f t="shared" si="19"/>
        <v>0</v>
      </c>
      <c r="R53" s="160"/>
      <c r="S53" s="160" t="s">
        <v>221</v>
      </c>
      <c r="T53" s="160" t="s">
        <v>215</v>
      </c>
      <c r="U53" s="160">
        <v>0</v>
      </c>
      <c r="V53" s="160">
        <f t="shared" si="20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x14ac:dyDescent="0.2">
      <c r="A54" s="5"/>
      <c r="B54" s="6"/>
      <c r="C54" s="185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v>15</v>
      </c>
      <c r="AF54">
        <v>21</v>
      </c>
    </row>
    <row r="55" spans="1:60" x14ac:dyDescent="0.2">
      <c r="A55" s="153"/>
      <c r="B55" s="154" t="s">
        <v>31</v>
      </c>
      <c r="C55" s="186"/>
      <c r="D55" s="155"/>
      <c r="E55" s="156"/>
      <c r="F55" s="156"/>
      <c r="G55" s="181">
        <f>G8+G20+G27+G38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AE55">
        <f>SUMIF(L7:L53,AE54,G7:G53)</f>
        <v>0</v>
      </c>
      <c r="AF55">
        <f>SUMIF(L7:L53,AF54,G7:G53)</f>
        <v>0</v>
      </c>
      <c r="AG55" t="s">
        <v>226</v>
      </c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5"/>
      <c r="B57" s="6"/>
      <c r="C57" s="185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48" t="s">
        <v>227</v>
      </c>
      <c r="B58" s="248"/>
      <c r="C58" s="249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">
      <c r="A59" s="250"/>
      <c r="B59" s="251"/>
      <c r="C59" s="252"/>
      <c r="D59" s="251"/>
      <c r="E59" s="251"/>
      <c r="F59" s="251"/>
      <c r="G59" s="253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G59" t="s">
        <v>228</v>
      </c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4"/>
      <c r="B62" s="255"/>
      <c r="C62" s="256"/>
      <c r="D62" s="255"/>
      <c r="E62" s="255"/>
      <c r="F62" s="255"/>
      <c r="G62" s="25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58"/>
      <c r="B63" s="259"/>
      <c r="C63" s="260"/>
      <c r="D63" s="259"/>
      <c r="E63" s="259"/>
      <c r="F63" s="259"/>
      <c r="G63" s="261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5"/>
      <c r="B64" s="6"/>
      <c r="C64" s="185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3:33" x14ac:dyDescent="0.2">
      <c r="C65" s="187"/>
      <c r="D65" s="141"/>
      <c r="AG65" t="s">
        <v>229</v>
      </c>
    </row>
    <row r="66" spans="3:33" x14ac:dyDescent="0.2">
      <c r="D66" s="141"/>
    </row>
    <row r="67" spans="3:33" x14ac:dyDescent="0.2">
      <c r="D67" s="141"/>
    </row>
    <row r="68" spans="3:33" x14ac:dyDescent="0.2">
      <c r="D68" s="141"/>
    </row>
    <row r="69" spans="3:33" x14ac:dyDescent="0.2">
      <c r="D69" s="141"/>
    </row>
    <row r="70" spans="3:33" x14ac:dyDescent="0.2">
      <c r="D70" s="141"/>
    </row>
    <row r="71" spans="3:33" x14ac:dyDescent="0.2">
      <c r="D71" s="141"/>
    </row>
    <row r="72" spans="3:33" x14ac:dyDescent="0.2">
      <c r="D72" s="141"/>
    </row>
    <row r="73" spans="3:33" x14ac:dyDescent="0.2">
      <c r="D73" s="141"/>
    </row>
    <row r="74" spans="3:33" x14ac:dyDescent="0.2">
      <c r="D74" s="141"/>
    </row>
    <row r="75" spans="3:33" x14ac:dyDescent="0.2">
      <c r="D75" s="141"/>
    </row>
    <row r="76" spans="3:33" x14ac:dyDescent="0.2">
      <c r="D76" s="141"/>
    </row>
    <row r="77" spans="3:33" x14ac:dyDescent="0.2">
      <c r="D77" s="141"/>
    </row>
    <row r="78" spans="3:33" x14ac:dyDescent="0.2">
      <c r="D78" s="141"/>
    </row>
    <row r="79" spans="3:33" x14ac:dyDescent="0.2">
      <c r="D79" s="141"/>
    </row>
    <row r="80" spans="3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9">
    <mergeCell ref="A59:G63"/>
    <mergeCell ref="C29:G29"/>
    <mergeCell ref="C31:G31"/>
    <mergeCell ref="C33:G33"/>
    <mergeCell ref="A1:G1"/>
    <mergeCell ref="C2:G2"/>
    <mergeCell ref="C3:G3"/>
    <mergeCell ref="C4:G4"/>
    <mergeCell ref="A58:C5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78</v>
      </c>
      <c r="C3" s="242" t="s">
        <v>79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0.28000000000000003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1.02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1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0.28000000000000003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1.02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SUMIF(AG11:AG15,"&lt;&gt;NOR",G11:G15)</f>
        <v>0</v>
      </c>
      <c r="H10" s="162"/>
      <c r="I10" s="162">
        <f>SUM(I11:I15)</f>
        <v>0</v>
      </c>
      <c r="J10" s="162"/>
      <c r="K10" s="162">
        <f>SUM(K11:K15)</f>
        <v>0</v>
      </c>
      <c r="L10" s="162"/>
      <c r="M10" s="162">
        <f>SUM(M11:M15)</f>
        <v>0</v>
      </c>
      <c r="N10" s="162"/>
      <c r="O10" s="162">
        <f>SUM(O11:O15)</f>
        <v>0.67999999999999994</v>
      </c>
      <c r="P10" s="162"/>
      <c r="Q10" s="162">
        <f>SUM(Q11:Q15)</f>
        <v>0</v>
      </c>
      <c r="R10" s="162"/>
      <c r="S10" s="162"/>
      <c r="T10" s="162"/>
      <c r="U10" s="162"/>
      <c r="V10" s="162">
        <f>SUM(V11:V15)</f>
        <v>10.65</v>
      </c>
      <c r="W10" s="162"/>
      <c r="AG10" t="s">
        <v>210</v>
      </c>
    </row>
    <row r="11" spans="1:60" ht="22.5" outlineLevel="1" x14ac:dyDescent="0.2">
      <c r="A11" s="169">
        <v>2</v>
      </c>
      <c r="B11" s="170" t="s">
        <v>629</v>
      </c>
      <c r="C11" s="183" t="s">
        <v>630</v>
      </c>
      <c r="D11" s="171" t="s">
        <v>241</v>
      </c>
      <c r="E11" s="172">
        <v>4</v>
      </c>
      <c r="F11" s="173"/>
      <c r="G11" s="174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1.8880000000000001E-2</v>
      </c>
      <c r="O11" s="160">
        <f>ROUND(E11*N11,2)</f>
        <v>0.08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0.38716</v>
      </c>
      <c r="V11" s="160">
        <f>ROUND(E11*U11,2)</f>
        <v>1.55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262" t="s">
        <v>282</v>
      </c>
      <c r="D12" s="263"/>
      <c r="E12" s="263"/>
      <c r="F12" s="263"/>
      <c r="G12" s="263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218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3</v>
      </c>
      <c r="B13" s="176" t="s">
        <v>278</v>
      </c>
      <c r="C13" s="184" t="s">
        <v>279</v>
      </c>
      <c r="D13" s="177" t="s">
        <v>241</v>
      </c>
      <c r="E13" s="178">
        <v>2</v>
      </c>
      <c r="F13" s="179"/>
      <c r="G13" s="180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60">
        <v>0.10712000000000001</v>
      </c>
      <c r="O13" s="160">
        <f>ROUND(E13*N13,2)</f>
        <v>0.21</v>
      </c>
      <c r="P13" s="160">
        <v>0</v>
      </c>
      <c r="Q13" s="160">
        <f>ROUND(E13*P13,2)</f>
        <v>0</v>
      </c>
      <c r="R13" s="160"/>
      <c r="S13" s="160" t="s">
        <v>214</v>
      </c>
      <c r="T13" s="160" t="s">
        <v>215</v>
      </c>
      <c r="U13" s="160">
        <v>0.69998000000000005</v>
      </c>
      <c r="V13" s="160">
        <f>ROUND(E13*U13,2)</f>
        <v>1.4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9">
        <v>4</v>
      </c>
      <c r="B14" s="170" t="s">
        <v>280</v>
      </c>
      <c r="C14" s="183" t="s">
        <v>281</v>
      </c>
      <c r="D14" s="171" t="s">
        <v>241</v>
      </c>
      <c r="E14" s="172">
        <v>23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1.694E-2</v>
      </c>
      <c r="O14" s="160">
        <f>ROUND(E14*N14,2)</f>
        <v>0.39</v>
      </c>
      <c r="P14" s="160">
        <v>0</v>
      </c>
      <c r="Q14" s="160">
        <f>ROUND(E14*P14,2)</f>
        <v>0</v>
      </c>
      <c r="R14" s="160"/>
      <c r="S14" s="160" t="s">
        <v>214</v>
      </c>
      <c r="T14" s="160" t="s">
        <v>215</v>
      </c>
      <c r="U14" s="160">
        <v>0.33481</v>
      </c>
      <c r="V14" s="160">
        <f>ROUND(E14*U14,2)</f>
        <v>7.7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62" t="s">
        <v>282</v>
      </c>
      <c r="D15" s="263"/>
      <c r="E15" s="263"/>
      <c r="F15" s="263"/>
      <c r="G15" s="263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218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5.5" x14ac:dyDescent="0.2">
      <c r="A16" s="163" t="s">
        <v>209</v>
      </c>
      <c r="B16" s="164" t="s">
        <v>125</v>
      </c>
      <c r="C16" s="182" t="s">
        <v>126</v>
      </c>
      <c r="D16" s="165"/>
      <c r="E16" s="166"/>
      <c r="F16" s="167"/>
      <c r="G16" s="168">
        <f>SUMIF(AG17:AG17,"&lt;&gt;NOR",G17:G17)</f>
        <v>0</v>
      </c>
      <c r="H16" s="162"/>
      <c r="I16" s="162">
        <f>SUM(I17:I17)</f>
        <v>0</v>
      </c>
      <c r="J16" s="162"/>
      <c r="K16" s="162">
        <f>SUM(K17:K17)</f>
        <v>0</v>
      </c>
      <c r="L16" s="162"/>
      <c r="M16" s="162">
        <f>SUM(M17:M17)</f>
        <v>0</v>
      </c>
      <c r="N16" s="162"/>
      <c r="O16" s="162">
        <f>SUM(O17:O17)</f>
        <v>0</v>
      </c>
      <c r="P16" s="162"/>
      <c r="Q16" s="162">
        <f>SUM(Q17:Q17)</f>
        <v>0</v>
      </c>
      <c r="R16" s="162"/>
      <c r="S16" s="162"/>
      <c r="T16" s="162"/>
      <c r="U16" s="162"/>
      <c r="V16" s="162">
        <f>SUM(V17:V17)</f>
        <v>1.23</v>
      </c>
      <c r="W16" s="162"/>
      <c r="AG16" t="s">
        <v>210</v>
      </c>
    </row>
    <row r="17" spans="1:60" outlineLevel="1" x14ac:dyDescent="0.2">
      <c r="A17" s="175">
        <v>5</v>
      </c>
      <c r="B17" s="176" t="s">
        <v>283</v>
      </c>
      <c r="C17" s="184" t="s">
        <v>284</v>
      </c>
      <c r="D17" s="177" t="s">
        <v>241</v>
      </c>
      <c r="E17" s="178">
        <v>4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4.0000000000000003E-5</v>
      </c>
      <c r="O17" s="160">
        <f>ROUND(E17*N17,2)</f>
        <v>0</v>
      </c>
      <c r="P17" s="160">
        <v>0</v>
      </c>
      <c r="Q17" s="160">
        <f>ROUND(E17*P17,2)</f>
        <v>0</v>
      </c>
      <c r="R17" s="160"/>
      <c r="S17" s="160" t="s">
        <v>214</v>
      </c>
      <c r="T17" s="160" t="s">
        <v>215</v>
      </c>
      <c r="U17" s="160">
        <v>0.308</v>
      </c>
      <c r="V17" s="160">
        <f>ROUND(E17*U17,2)</f>
        <v>1.23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x14ac:dyDescent="0.2">
      <c r="A18" s="163" t="s">
        <v>209</v>
      </c>
      <c r="B18" s="164" t="s">
        <v>127</v>
      </c>
      <c r="C18" s="182" t="s">
        <v>128</v>
      </c>
      <c r="D18" s="165"/>
      <c r="E18" s="166"/>
      <c r="F18" s="167"/>
      <c r="G18" s="168">
        <f>SUMIF(AG19:AG20,"&lt;&gt;NOR",G19:G20)</f>
        <v>0</v>
      </c>
      <c r="H18" s="162"/>
      <c r="I18" s="162">
        <f>SUM(I19:I20)</f>
        <v>0</v>
      </c>
      <c r="J18" s="162"/>
      <c r="K18" s="162">
        <f>SUM(K19:K20)</f>
        <v>0</v>
      </c>
      <c r="L18" s="162"/>
      <c r="M18" s="162">
        <f>SUM(M19:M20)</f>
        <v>0</v>
      </c>
      <c r="N18" s="162"/>
      <c r="O18" s="162">
        <f>SUM(O19:O20)</f>
        <v>0</v>
      </c>
      <c r="P18" s="162"/>
      <c r="Q18" s="162">
        <f>SUM(Q19:Q20)</f>
        <v>1.8</v>
      </c>
      <c r="R18" s="162"/>
      <c r="S18" s="162"/>
      <c r="T18" s="162"/>
      <c r="U18" s="162"/>
      <c r="V18" s="162">
        <f>SUM(V19:V20)</f>
        <v>5.0199999999999996</v>
      </c>
      <c r="W18" s="162"/>
      <c r="AG18" t="s">
        <v>210</v>
      </c>
    </row>
    <row r="19" spans="1:60" ht="22.5" outlineLevel="1" x14ac:dyDescent="0.2">
      <c r="A19" s="169">
        <v>6</v>
      </c>
      <c r="B19" s="170" t="s">
        <v>287</v>
      </c>
      <c r="C19" s="183" t="s">
        <v>288</v>
      </c>
      <c r="D19" s="171" t="s">
        <v>277</v>
      </c>
      <c r="E19" s="172">
        <v>1</v>
      </c>
      <c r="F19" s="173"/>
      <c r="G19" s="174">
        <f>ROUND(E19*F19,2)</f>
        <v>0</v>
      </c>
      <c r="H19" s="161"/>
      <c r="I19" s="160">
        <f>ROUND(E19*H19,2)</f>
        <v>0</v>
      </c>
      <c r="J19" s="161"/>
      <c r="K19" s="160">
        <f>ROUND(E19*J19,2)</f>
        <v>0</v>
      </c>
      <c r="L19" s="160">
        <v>21</v>
      </c>
      <c r="M19" s="160">
        <f>G19*(1+L19/100)</f>
        <v>0</v>
      </c>
      <c r="N19" s="160">
        <v>1.82E-3</v>
      </c>
      <c r="O19" s="160">
        <f>ROUND(E19*N19,2)</f>
        <v>0</v>
      </c>
      <c r="P19" s="160">
        <v>1.8</v>
      </c>
      <c r="Q19" s="160">
        <f>ROUND(E19*P19,2)</f>
        <v>1.8</v>
      </c>
      <c r="R19" s="160"/>
      <c r="S19" s="160" t="s">
        <v>221</v>
      </c>
      <c r="T19" s="160" t="s">
        <v>215</v>
      </c>
      <c r="U19" s="160">
        <v>5.016</v>
      </c>
      <c r="V19" s="160">
        <f>ROUND(E19*U19,2)</f>
        <v>5.0199999999999996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262" t="s">
        <v>289</v>
      </c>
      <c r="D20" s="263"/>
      <c r="E20" s="263"/>
      <c r="F20" s="263"/>
      <c r="G20" s="263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218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x14ac:dyDescent="0.2">
      <c r="A21" s="163" t="s">
        <v>209</v>
      </c>
      <c r="B21" s="164" t="s">
        <v>129</v>
      </c>
      <c r="C21" s="182" t="s">
        <v>130</v>
      </c>
      <c r="D21" s="165"/>
      <c r="E21" s="166"/>
      <c r="F21" s="167"/>
      <c r="G21" s="168">
        <f>SUMIF(AG22:AG23,"&lt;&gt;NOR",G22:G23)</f>
        <v>0</v>
      </c>
      <c r="H21" s="162"/>
      <c r="I21" s="162">
        <f>SUM(I22:I23)</f>
        <v>0</v>
      </c>
      <c r="J21" s="162"/>
      <c r="K21" s="162">
        <f>SUM(K22:K23)</f>
        <v>0</v>
      </c>
      <c r="L21" s="162"/>
      <c r="M21" s="162">
        <f>SUM(M22:M23)</f>
        <v>0</v>
      </c>
      <c r="N21" s="162"/>
      <c r="O21" s="162">
        <f>SUM(O22:O23)</f>
        <v>0</v>
      </c>
      <c r="P21" s="162"/>
      <c r="Q21" s="162">
        <f>SUM(Q22:Q23)</f>
        <v>0</v>
      </c>
      <c r="R21" s="162"/>
      <c r="S21" s="162"/>
      <c r="T21" s="162"/>
      <c r="U21" s="162"/>
      <c r="V21" s="162">
        <f>SUM(V22:V23)</f>
        <v>0.82</v>
      </c>
      <c r="W21" s="162"/>
      <c r="AG21" t="s">
        <v>210</v>
      </c>
    </row>
    <row r="22" spans="1:60" outlineLevel="1" x14ac:dyDescent="0.2">
      <c r="A22" s="175">
        <v>7</v>
      </c>
      <c r="B22" s="176" t="s">
        <v>290</v>
      </c>
      <c r="C22" s="184" t="s">
        <v>291</v>
      </c>
      <c r="D22" s="177" t="s">
        <v>255</v>
      </c>
      <c r="E22" s="178">
        <v>0.96496000000000004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233</v>
      </c>
      <c r="U22" s="160">
        <v>0.85199999999999998</v>
      </c>
      <c r="V22" s="160">
        <f>ROUND(E22*U22,2)</f>
        <v>0.82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8</v>
      </c>
      <c r="B23" s="176" t="s">
        <v>292</v>
      </c>
      <c r="C23" s="184" t="s">
        <v>293</v>
      </c>
      <c r="D23" s="177" t="s">
        <v>255</v>
      </c>
      <c r="E23" s="178">
        <v>0.96496000000000004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/>
      <c r="S23" s="160" t="s">
        <v>214</v>
      </c>
      <c r="T23" s="160" t="s">
        <v>215</v>
      </c>
      <c r="U23" s="160">
        <v>0</v>
      </c>
      <c r="V23" s="160">
        <f>ROUND(E23*U23,2)</f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256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131</v>
      </c>
      <c r="C24" s="182" t="s">
        <v>132</v>
      </c>
      <c r="D24" s="165"/>
      <c r="E24" s="166"/>
      <c r="F24" s="167"/>
      <c r="G24" s="168">
        <f>SUMIF(AG25:AG29,"&lt;&gt;NOR",G25:G29)</f>
        <v>0</v>
      </c>
      <c r="H24" s="162"/>
      <c r="I24" s="162">
        <f>SUM(I25:I29)</f>
        <v>0</v>
      </c>
      <c r="J24" s="162"/>
      <c r="K24" s="162">
        <f>SUM(K25:K29)</f>
        <v>0</v>
      </c>
      <c r="L24" s="162"/>
      <c r="M24" s="162">
        <f>SUM(M25:M29)</f>
        <v>0</v>
      </c>
      <c r="N24" s="162"/>
      <c r="O24" s="162">
        <f>SUM(O25:O29)</f>
        <v>0.01</v>
      </c>
      <c r="P24" s="162"/>
      <c r="Q24" s="162">
        <f>SUM(Q25:Q29)</f>
        <v>0</v>
      </c>
      <c r="R24" s="162"/>
      <c r="S24" s="162"/>
      <c r="T24" s="162"/>
      <c r="U24" s="162"/>
      <c r="V24" s="162">
        <f>SUM(V25:V29)</f>
        <v>3.4299999999999997</v>
      </c>
      <c r="W24" s="162"/>
      <c r="AG24" t="s">
        <v>210</v>
      </c>
    </row>
    <row r="25" spans="1:60" outlineLevel="1" x14ac:dyDescent="0.2">
      <c r="A25" s="175">
        <v>9</v>
      </c>
      <c r="B25" s="176" t="s">
        <v>641</v>
      </c>
      <c r="C25" s="184" t="s">
        <v>642</v>
      </c>
      <c r="D25" s="177" t="s">
        <v>261</v>
      </c>
      <c r="E25" s="178">
        <v>30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233</v>
      </c>
      <c r="U25" s="160">
        <v>0.114</v>
      </c>
      <c r="V25" s="160">
        <f>ROUND(E25*U25,2)</f>
        <v>3.42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10</v>
      </c>
      <c r="B26" s="176" t="s">
        <v>296</v>
      </c>
      <c r="C26" s="184" t="s">
        <v>297</v>
      </c>
      <c r="D26" s="177" t="s">
        <v>232</v>
      </c>
      <c r="E26" s="178">
        <v>1</v>
      </c>
      <c r="F26" s="179"/>
      <c r="G26" s="180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221</v>
      </c>
      <c r="T26" s="160" t="s">
        <v>298</v>
      </c>
      <c r="U26" s="160">
        <v>0</v>
      </c>
      <c r="V26" s="160">
        <f>ROUND(E26*U26,2)</f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2.5" outlineLevel="1" x14ac:dyDescent="0.2">
      <c r="A27" s="175">
        <v>11</v>
      </c>
      <c r="B27" s="176" t="s">
        <v>970</v>
      </c>
      <c r="C27" s="184" t="s">
        <v>971</v>
      </c>
      <c r="D27" s="177" t="s">
        <v>261</v>
      </c>
      <c r="E27" s="178">
        <v>18</v>
      </c>
      <c r="F27" s="179"/>
      <c r="G27" s="180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60">
        <v>3.6999999999999999E-4</v>
      </c>
      <c r="O27" s="160">
        <f>ROUND(E27*N27,2)</f>
        <v>0.01</v>
      </c>
      <c r="P27" s="160">
        <v>0</v>
      </c>
      <c r="Q27" s="160">
        <f>ROUND(E27*P27,2)</f>
        <v>0</v>
      </c>
      <c r="R27" s="160"/>
      <c r="S27" s="160" t="s">
        <v>221</v>
      </c>
      <c r="T27" s="160" t="s">
        <v>298</v>
      </c>
      <c r="U27" s="160">
        <v>0</v>
      </c>
      <c r="V27" s="160">
        <f>ROUND(E27*U27,2)</f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12</v>
      </c>
      <c r="B28" s="176" t="s">
        <v>303</v>
      </c>
      <c r="C28" s="184" t="s">
        <v>304</v>
      </c>
      <c r="D28" s="177" t="s">
        <v>255</v>
      </c>
      <c r="E28" s="178">
        <v>6.6600000000000001E-3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1.74</v>
      </c>
      <c r="V28" s="160">
        <f>ROUND(E28*U28,2)</f>
        <v>0.01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13</v>
      </c>
      <c r="B29" s="176" t="s">
        <v>305</v>
      </c>
      <c r="C29" s="184" t="s">
        <v>306</v>
      </c>
      <c r="D29" s="177" t="s">
        <v>255</v>
      </c>
      <c r="E29" s="178">
        <v>6.6600000000000001E-3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214</v>
      </c>
      <c r="T29" s="160" t="s">
        <v>233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256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133</v>
      </c>
      <c r="C30" s="182" t="s">
        <v>134</v>
      </c>
      <c r="D30" s="165"/>
      <c r="E30" s="166"/>
      <c r="F30" s="167"/>
      <c r="G30" s="168">
        <f>SUMIF(AG31:AG36,"&lt;&gt;NOR",G31:G36)</f>
        <v>0</v>
      </c>
      <c r="H30" s="162"/>
      <c r="I30" s="162">
        <f>SUM(I31:I36)</f>
        <v>0</v>
      </c>
      <c r="J30" s="162"/>
      <c r="K30" s="162">
        <f>SUM(K31:K36)</f>
        <v>0</v>
      </c>
      <c r="L30" s="162"/>
      <c r="M30" s="162">
        <f>SUM(M31:M36)</f>
        <v>0</v>
      </c>
      <c r="N30" s="162"/>
      <c r="O30" s="162">
        <f>SUM(O31:O36)</f>
        <v>0.01</v>
      </c>
      <c r="P30" s="162"/>
      <c r="Q30" s="162">
        <f>SUM(Q31:Q36)</f>
        <v>0</v>
      </c>
      <c r="R30" s="162"/>
      <c r="S30" s="162"/>
      <c r="T30" s="162"/>
      <c r="U30" s="162"/>
      <c r="V30" s="162">
        <f>SUM(V31:V36)</f>
        <v>1.48</v>
      </c>
      <c r="W30" s="162"/>
      <c r="AG30" t="s">
        <v>210</v>
      </c>
    </row>
    <row r="31" spans="1:60" outlineLevel="1" x14ac:dyDescent="0.2">
      <c r="A31" s="169">
        <v>14</v>
      </c>
      <c r="B31" s="170" t="s">
        <v>307</v>
      </c>
      <c r="C31" s="183" t="s">
        <v>308</v>
      </c>
      <c r="D31" s="171" t="s">
        <v>261</v>
      </c>
      <c r="E31" s="172">
        <v>4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3.4000000000000002E-4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214</v>
      </c>
      <c r="T31" s="160" t="s">
        <v>233</v>
      </c>
      <c r="U31" s="160">
        <v>0.32</v>
      </c>
      <c r="V31" s="160">
        <f>ROUND(E31*U31,2)</f>
        <v>1.28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262" t="s">
        <v>309</v>
      </c>
      <c r="D32" s="263"/>
      <c r="E32" s="263"/>
      <c r="F32" s="263"/>
      <c r="G32" s="263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218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33.75" outlineLevel="1" x14ac:dyDescent="0.2">
      <c r="A33" s="175">
        <v>15</v>
      </c>
      <c r="B33" s="176" t="s">
        <v>310</v>
      </c>
      <c r="C33" s="184" t="s">
        <v>311</v>
      </c>
      <c r="D33" s="177" t="s">
        <v>232</v>
      </c>
      <c r="E33" s="178">
        <v>1</v>
      </c>
      <c r="F33" s="179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9.0000000000000006E-5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214</v>
      </c>
      <c r="T33" s="160" t="s">
        <v>233</v>
      </c>
      <c r="U33" s="160">
        <v>0.18</v>
      </c>
      <c r="V33" s="160">
        <f>ROUND(E33*U33,2)</f>
        <v>0.18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16</v>
      </c>
      <c r="B34" s="176" t="s">
        <v>312</v>
      </c>
      <c r="C34" s="184" t="s">
        <v>313</v>
      </c>
      <c r="D34" s="177" t="s">
        <v>314</v>
      </c>
      <c r="E34" s="178">
        <v>1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5.0000000000000001E-3</v>
      </c>
      <c r="O34" s="160">
        <f>ROUND(E34*N34,2)</f>
        <v>0.01</v>
      </c>
      <c r="P34" s="160">
        <v>0</v>
      </c>
      <c r="Q34" s="160">
        <f>ROUND(E34*P34,2)</f>
        <v>0</v>
      </c>
      <c r="R34" s="160"/>
      <c r="S34" s="160" t="s">
        <v>221</v>
      </c>
      <c r="T34" s="160" t="s">
        <v>215</v>
      </c>
      <c r="U34" s="160">
        <v>0</v>
      </c>
      <c r="V34" s="160">
        <f>ROUND(E34*U34,2)</f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17</v>
      </c>
      <c r="B35" s="176" t="s">
        <v>315</v>
      </c>
      <c r="C35" s="184" t="s">
        <v>316</v>
      </c>
      <c r="D35" s="177" t="s">
        <v>255</v>
      </c>
      <c r="E35" s="178">
        <v>6.45E-3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214</v>
      </c>
      <c r="T35" s="160" t="s">
        <v>233</v>
      </c>
      <c r="U35" s="160">
        <v>1.47</v>
      </c>
      <c r="V35" s="160">
        <f>ROUND(E35*U35,2)</f>
        <v>0.01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256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18</v>
      </c>
      <c r="B36" s="176" t="s">
        <v>317</v>
      </c>
      <c r="C36" s="184" t="s">
        <v>318</v>
      </c>
      <c r="D36" s="177" t="s">
        <v>255</v>
      </c>
      <c r="E36" s="178">
        <v>6.45E-3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214</v>
      </c>
      <c r="T36" s="160" t="s">
        <v>233</v>
      </c>
      <c r="U36" s="160">
        <v>0.81100000000000005</v>
      </c>
      <c r="V36" s="160">
        <f>ROUND(E36*U36,2)</f>
        <v>0.01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256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">
      <c r="A37" s="163" t="s">
        <v>209</v>
      </c>
      <c r="B37" s="164" t="s">
        <v>135</v>
      </c>
      <c r="C37" s="182" t="s">
        <v>136</v>
      </c>
      <c r="D37" s="165"/>
      <c r="E37" s="166"/>
      <c r="F37" s="167"/>
      <c r="G37" s="168">
        <f>SUMIF(AG38:AG69,"&lt;&gt;NOR",G38:G69)</f>
        <v>0</v>
      </c>
      <c r="H37" s="162"/>
      <c r="I37" s="162">
        <f>SUM(I38:I69)</f>
        <v>0</v>
      </c>
      <c r="J37" s="162"/>
      <c r="K37" s="162">
        <f>SUM(K38:K69)</f>
        <v>0</v>
      </c>
      <c r="L37" s="162"/>
      <c r="M37" s="162">
        <f>SUM(M38:M69)</f>
        <v>0</v>
      </c>
      <c r="N37" s="162"/>
      <c r="O37" s="162">
        <f>SUM(O38:O69)</f>
        <v>9.9999999999999992E-2</v>
      </c>
      <c r="P37" s="162"/>
      <c r="Q37" s="162">
        <f>SUM(Q38:Q69)</f>
        <v>0</v>
      </c>
      <c r="R37" s="162"/>
      <c r="S37" s="162"/>
      <c r="T37" s="162"/>
      <c r="U37" s="162"/>
      <c r="V37" s="162">
        <f>SUM(V38:V69)</f>
        <v>20.609999999999996</v>
      </c>
      <c r="W37" s="162"/>
      <c r="AG37" t="s">
        <v>210</v>
      </c>
    </row>
    <row r="38" spans="1:60" outlineLevel="1" x14ac:dyDescent="0.2">
      <c r="A38" s="175">
        <v>19</v>
      </c>
      <c r="B38" s="176" t="s">
        <v>323</v>
      </c>
      <c r="C38" s="184" t="s">
        <v>324</v>
      </c>
      <c r="D38" s="177" t="s">
        <v>232</v>
      </c>
      <c r="E38" s="178">
        <v>2</v>
      </c>
      <c r="F38" s="179"/>
      <c r="G38" s="180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4.0000000000000003E-5</v>
      </c>
      <c r="O38" s="160">
        <f>ROUND(E38*N38,2)</f>
        <v>0</v>
      </c>
      <c r="P38" s="160">
        <v>0</v>
      </c>
      <c r="Q38" s="160">
        <f>ROUND(E38*P38,2)</f>
        <v>0</v>
      </c>
      <c r="R38" s="160"/>
      <c r="S38" s="160" t="s">
        <v>214</v>
      </c>
      <c r="T38" s="160" t="s">
        <v>233</v>
      </c>
      <c r="U38" s="160">
        <v>0.14499999999999999</v>
      </c>
      <c r="V38" s="160">
        <f>ROUND(E38*U38,2)</f>
        <v>0.28999999999999998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20</v>
      </c>
      <c r="B39" s="176" t="s">
        <v>325</v>
      </c>
      <c r="C39" s="184" t="s">
        <v>326</v>
      </c>
      <c r="D39" s="177" t="s">
        <v>232</v>
      </c>
      <c r="E39" s="178">
        <v>7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0</v>
      </c>
      <c r="Q39" s="160">
        <f>ROUND(E39*P39,2)</f>
        <v>0</v>
      </c>
      <c r="R39" s="160"/>
      <c r="S39" s="160" t="s">
        <v>214</v>
      </c>
      <c r="T39" s="160" t="s">
        <v>233</v>
      </c>
      <c r="U39" s="160">
        <v>0.16500000000000001</v>
      </c>
      <c r="V39" s="160">
        <f>ROUND(E39*U39,2)</f>
        <v>1.1599999999999999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21</v>
      </c>
      <c r="B40" s="176" t="s">
        <v>972</v>
      </c>
      <c r="C40" s="184" t="s">
        <v>973</v>
      </c>
      <c r="D40" s="177" t="s">
        <v>232</v>
      </c>
      <c r="E40" s="178">
        <v>3</v>
      </c>
      <c r="F40" s="179"/>
      <c r="G40" s="180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0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214</v>
      </c>
      <c r="T40" s="160" t="s">
        <v>233</v>
      </c>
      <c r="U40" s="160">
        <v>0.22700000000000001</v>
      </c>
      <c r="V40" s="160">
        <f>ROUND(E40*U40,2)</f>
        <v>0.68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69">
        <v>22</v>
      </c>
      <c r="B41" s="170" t="s">
        <v>327</v>
      </c>
      <c r="C41" s="183" t="s">
        <v>974</v>
      </c>
      <c r="D41" s="171" t="s">
        <v>261</v>
      </c>
      <c r="E41" s="172">
        <v>20</v>
      </c>
      <c r="F41" s="173"/>
      <c r="G41" s="174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60">
        <v>0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214</v>
      </c>
      <c r="T41" s="160" t="s">
        <v>215</v>
      </c>
      <c r="U41" s="160">
        <v>2.9000000000000001E-2</v>
      </c>
      <c r="V41" s="160">
        <f>ROUND(E41*U41,2)</f>
        <v>0.57999999999999996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262" t="s">
        <v>329</v>
      </c>
      <c r="D42" s="263"/>
      <c r="E42" s="263"/>
      <c r="F42" s="263"/>
      <c r="G42" s="263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218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69">
        <v>23</v>
      </c>
      <c r="B43" s="170" t="s">
        <v>330</v>
      </c>
      <c r="C43" s="183" t="s">
        <v>331</v>
      </c>
      <c r="D43" s="171" t="s">
        <v>261</v>
      </c>
      <c r="E43" s="172">
        <v>20</v>
      </c>
      <c r="F43" s="173"/>
      <c r="G43" s="174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1.0000000000000001E-5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214</v>
      </c>
      <c r="T43" s="160" t="s">
        <v>215</v>
      </c>
      <c r="U43" s="160">
        <v>6.2E-2</v>
      </c>
      <c r="V43" s="160">
        <f>ROUND(E43*U43,2)</f>
        <v>1.24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57"/>
      <c r="B44" s="158"/>
      <c r="C44" s="262" t="s">
        <v>332</v>
      </c>
      <c r="D44" s="263"/>
      <c r="E44" s="263"/>
      <c r="F44" s="263"/>
      <c r="G44" s="263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218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24</v>
      </c>
      <c r="B45" s="176" t="s">
        <v>901</v>
      </c>
      <c r="C45" s="184" t="s">
        <v>902</v>
      </c>
      <c r="D45" s="177" t="s">
        <v>232</v>
      </c>
      <c r="E45" s="178">
        <v>1</v>
      </c>
      <c r="F45" s="179"/>
      <c r="G45" s="180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2.5699999999999998E-3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214</v>
      </c>
      <c r="T45" s="160" t="s">
        <v>233</v>
      </c>
      <c r="U45" s="160">
        <v>0.433</v>
      </c>
      <c r="V45" s="160">
        <f>ROUND(E45*U45,2)</f>
        <v>0.43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69">
        <v>25</v>
      </c>
      <c r="B46" s="170" t="s">
        <v>333</v>
      </c>
      <c r="C46" s="183" t="s">
        <v>334</v>
      </c>
      <c r="D46" s="171" t="s">
        <v>261</v>
      </c>
      <c r="E46" s="172">
        <v>8</v>
      </c>
      <c r="F46" s="173"/>
      <c r="G46" s="174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3.9899999999999996E-3</v>
      </c>
      <c r="O46" s="160">
        <f>ROUND(E46*N46,2)</f>
        <v>0.03</v>
      </c>
      <c r="P46" s="160">
        <v>0</v>
      </c>
      <c r="Q46" s="160">
        <f>ROUND(E46*P46,2)</f>
        <v>0</v>
      </c>
      <c r="R46" s="160"/>
      <c r="S46" s="160" t="s">
        <v>221</v>
      </c>
      <c r="T46" s="160" t="s">
        <v>233</v>
      </c>
      <c r="U46" s="160">
        <v>0.54290000000000005</v>
      </c>
      <c r="V46" s="160">
        <f>ROUND(E46*U46,2)</f>
        <v>4.34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57"/>
      <c r="B47" s="158"/>
      <c r="C47" s="262" t="s">
        <v>335</v>
      </c>
      <c r="D47" s="263"/>
      <c r="E47" s="263"/>
      <c r="F47" s="263"/>
      <c r="G47" s="263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218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264" t="s">
        <v>336</v>
      </c>
      <c r="D48" s="265"/>
      <c r="E48" s="265"/>
      <c r="F48" s="265"/>
      <c r="G48" s="265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218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69">
        <v>26</v>
      </c>
      <c r="B49" s="170" t="s">
        <v>975</v>
      </c>
      <c r="C49" s="183" t="s">
        <v>976</v>
      </c>
      <c r="D49" s="171" t="s">
        <v>261</v>
      </c>
      <c r="E49" s="172">
        <v>12</v>
      </c>
      <c r="F49" s="173"/>
      <c r="G49" s="174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5.3499999999999997E-3</v>
      </c>
      <c r="O49" s="160">
        <f>ROUND(E49*N49,2)</f>
        <v>0.06</v>
      </c>
      <c r="P49" s="160">
        <v>0</v>
      </c>
      <c r="Q49" s="160">
        <f>ROUND(E49*P49,2)</f>
        <v>0</v>
      </c>
      <c r="R49" s="160"/>
      <c r="S49" s="160" t="s">
        <v>221</v>
      </c>
      <c r="T49" s="160" t="s">
        <v>215</v>
      </c>
      <c r="U49" s="160">
        <v>0.68279999999999996</v>
      </c>
      <c r="V49" s="160">
        <f>ROUND(E49*U49,2)</f>
        <v>8.19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262" t="s">
        <v>335</v>
      </c>
      <c r="D50" s="263"/>
      <c r="E50" s="263"/>
      <c r="F50" s="263"/>
      <c r="G50" s="263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218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57"/>
      <c r="B51" s="158"/>
      <c r="C51" s="264" t="s">
        <v>336</v>
      </c>
      <c r="D51" s="265"/>
      <c r="E51" s="265"/>
      <c r="F51" s="265"/>
      <c r="G51" s="265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218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ht="22.5" outlineLevel="1" x14ac:dyDescent="0.2">
      <c r="A52" s="169">
        <v>27</v>
      </c>
      <c r="B52" s="170" t="s">
        <v>977</v>
      </c>
      <c r="C52" s="183" t="s">
        <v>978</v>
      </c>
      <c r="D52" s="171" t="s">
        <v>261</v>
      </c>
      <c r="E52" s="172">
        <v>6</v>
      </c>
      <c r="F52" s="173"/>
      <c r="G52" s="174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5.0000000000000002E-5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221</v>
      </c>
      <c r="T52" s="160" t="s">
        <v>215</v>
      </c>
      <c r="U52" s="160">
        <v>0.14199999999999999</v>
      </c>
      <c r="V52" s="160">
        <f>ROUND(E52*U52,2)</f>
        <v>0.85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57"/>
      <c r="B53" s="158"/>
      <c r="C53" s="262" t="s">
        <v>339</v>
      </c>
      <c r="D53" s="263"/>
      <c r="E53" s="263"/>
      <c r="F53" s="263"/>
      <c r="G53" s="263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218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ht="22.5" outlineLevel="1" x14ac:dyDescent="0.2">
      <c r="A54" s="169">
        <v>28</v>
      </c>
      <c r="B54" s="170" t="s">
        <v>337</v>
      </c>
      <c r="C54" s="183" t="s">
        <v>338</v>
      </c>
      <c r="D54" s="171" t="s">
        <v>261</v>
      </c>
      <c r="E54" s="172">
        <v>2</v>
      </c>
      <c r="F54" s="173"/>
      <c r="G54" s="174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3.0000000000000001E-5</v>
      </c>
      <c r="O54" s="160">
        <f>ROUND(E54*N54,2)</f>
        <v>0</v>
      </c>
      <c r="P54" s="160">
        <v>0</v>
      </c>
      <c r="Q54" s="160">
        <f>ROUND(E54*P54,2)</f>
        <v>0</v>
      </c>
      <c r="R54" s="160"/>
      <c r="S54" s="160" t="s">
        <v>221</v>
      </c>
      <c r="T54" s="160" t="s">
        <v>233</v>
      </c>
      <c r="U54" s="160">
        <v>0.129</v>
      </c>
      <c r="V54" s="160">
        <f>ROUND(E54*U54,2)</f>
        <v>0.26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57"/>
      <c r="B55" s="158"/>
      <c r="C55" s="262" t="s">
        <v>339</v>
      </c>
      <c r="D55" s="263"/>
      <c r="E55" s="263"/>
      <c r="F55" s="263"/>
      <c r="G55" s="263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218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ht="22.5" outlineLevel="1" x14ac:dyDescent="0.2">
      <c r="A56" s="169">
        <v>29</v>
      </c>
      <c r="B56" s="170" t="s">
        <v>340</v>
      </c>
      <c r="C56" s="183" t="s">
        <v>341</v>
      </c>
      <c r="D56" s="171" t="s">
        <v>261</v>
      </c>
      <c r="E56" s="172">
        <v>6</v>
      </c>
      <c r="F56" s="173"/>
      <c r="G56" s="174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5.0000000000000002E-5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221</v>
      </c>
      <c r="T56" s="160" t="s">
        <v>233</v>
      </c>
      <c r="U56" s="160">
        <v>0.129</v>
      </c>
      <c r="V56" s="160">
        <f>ROUND(E56*U56,2)</f>
        <v>0.77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57"/>
      <c r="B57" s="158"/>
      <c r="C57" s="262" t="s">
        <v>339</v>
      </c>
      <c r="D57" s="263"/>
      <c r="E57" s="263"/>
      <c r="F57" s="263"/>
      <c r="G57" s="263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218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ht="22.5" outlineLevel="1" x14ac:dyDescent="0.2">
      <c r="A58" s="169">
        <v>30</v>
      </c>
      <c r="B58" s="170" t="s">
        <v>979</v>
      </c>
      <c r="C58" s="183" t="s">
        <v>980</v>
      </c>
      <c r="D58" s="171" t="s">
        <v>261</v>
      </c>
      <c r="E58" s="172">
        <v>6</v>
      </c>
      <c r="F58" s="173"/>
      <c r="G58" s="174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8.0000000000000007E-5</v>
      </c>
      <c r="O58" s="160">
        <f>ROUND(E58*N58,2)</f>
        <v>0</v>
      </c>
      <c r="P58" s="160">
        <v>0</v>
      </c>
      <c r="Q58" s="160">
        <f>ROUND(E58*P58,2)</f>
        <v>0</v>
      </c>
      <c r="R58" s="160"/>
      <c r="S58" s="160" t="s">
        <v>221</v>
      </c>
      <c r="T58" s="160" t="s">
        <v>233</v>
      </c>
      <c r="U58" s="160">
        <v>0.14199999999999999</v>
      </c>
      <c r="V58" s="160">
        <f>ROUND(E58*U58,2)</f>
        <v>0.85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57"/>
      <c r="B59" s="158"/>
      <c r="C59" s="262" t="s">
        <v>339</v>
      </c>
      <c r="D59" s="263"/>
      <c r="E59" s="263"/>
      <c r="F59" s="263"/>
      <c r="G59" s="263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218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75">
        <v>31</v>
      </c>
      <c r="B60" s="176" t="s">
        <v>342</v>
      </c>
      <c r="C60" s="184" t="s">
        <v>343</v>
      </c>
      <c r="D60" s="177" t="s">
        <v>232</v>
      </c>
      <c r="E60" s="178">
        <v>2</v>
      </c>
      <c r="F60" s="179"/>
      <c r="G60" s="180">
        <f t="shared" ref="G60:G69" si="0">ROUND(E60*F60,2)</f>
        <v>0</v>
      </c>
      <c r="H60" s="161"/>
      <c r="I60" s="160">
        <f t="shared" ref="I60:I69" si="1">ROUND(E60*H60,2)</f>
        <v>0</v>
      </c>
      <c r="J60" s="161"/>
      <c r="K60" s="160">
        <f t="shared" ref="K60:K69" si="2">ROUND(E60*J60,2)</f>
        <v>0</v>
      </c>
      <c r="L60" s="160">
        <v>21</v>
      </c>
      <c r="M60" s="160">
        <f t="shared" ref="M60:M69" si="3">G60*(1+L60/100)</f>
        <v>0</v>
      </c>
      <c r="N60" s="160">
        <v>2.14E-3</v>
      </c>
      <c r="O60" s="160">
        <f t="shared" ref="O60:O69" si="4">ROUND(E60*N60,2)</f>
        <v>0</v>
      </c>
      <c r="P60" s="160">
        <v>0</v>
      </c>
      <c r="Q60" s="160">
        <f t="shared" ref="Q60:Q69" si="5">ROUND(E60*P60,2)</f>
        <v>0</v>
      </c>
      <c r="R60" s="160"/>
      <c r="S60" s="160" t="s">
        <v>221</v>
      </c>
      <c r="T60" s="160" t="s">
        <v>233</v>
      </c>
      <c r="U60" s="160">
        <v>0.372</v>
      </c>
      <c r="V60" s="160">
        <f t="shared" ref="V60:V69" si="6">ROUND(E60*U60,2)</f>
        <v>0.74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234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ht="22.5" outlineLevel="1" x14ac:dyDescent="0.2">
      <c r="A61" s="175">
        <v>32</v>
      </c>
      <c r="B61" s="176" t="s">
        <v>909</v>
      </c>
      <c r="C61" s="184" t="s">
        <v>910</v>
      </c>
      <c r="D61" s="177" t="s">
        <v>232</v>
      </c>
      <c r="E61" s="178">
        <v>1</v>
      </c>
      <c r="F61" s="179"/>
      <c r="G61" s="180">
        <f t="shared" si="0"/>
        <v>0</v>
      </c>
      <c r="H61" s="161"/>
      <c r="I61" s="160">
        <f t="shared" si="1"/>
        <v>0</v>
      </c>
      <c r="J61" s="161"/>
      <c r="K61" s="160">
        <f t="shared" si="2"/>
        <v>0</v>
      </c>
      <c r="L61" s="160">
        <v>21</v>
      </c>
      <c r="M61" s="160">
        <f t="shared" si="3"/>
        <v>0</v>
      </c>
      <c r="N61" s="160">
        <v>5.5999999999999995E-4</v>
      </c>
      <c r="O61" s="160">
        <f t="shared" si="4"/>
        <v>0</v>
      </c>
      <c r="P61" s="160">
        <v>0</v>
      </c>
      <c r="Q61" s="160">
        <f t="shared" si="5"/>
        <v>0</v>
      </c>
      <c r="R61" s="160"/>
      <c r="S61" s="160" t="s">
        <v>221</v>
      </c>
      <c r="T61" s="160" t="s">
        <v>298</v>
      </c>
      <c r="U61" s="160">
        <v>0</v>
      </c>
      <c r="V61" s="160">
        <f t="shared" si="6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248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33</v>
      </c>
      <c r="B62" s="176" t="s">
        <v>344</v>
      </c>
      <c r="C62" s="184" t="s">
        <v>345</v>
      </c>
      <c r="D62" s="177" t="s">
        <v>232</v>
      </c>
      <c r="E62" s="178">
        <v>4</v>
      </c>
      <c r="F62" s="179"/>
      <c r="G62" s="180">
        <f t="shared" si="0"/>
        <v>0</v>
      </c>
      <c r="H62" s="161"/>
      <c r="I62" s="160">
        <f t="shared" si="1"/>
        <v>0</v>
      </c>
      <c r="J62" s="161"/>
      <c r="K62" s="160">
        <f t="shared" si="2"/>
        <v>0</v>
      </c>
      <c r="L62" s="160">
        <v>21</v>
      </c>
      <c r="M62" s="160">
        <f t="shared" si="3"/>
        <v>0</v>
      </c>
      <c r="N62" s="160">
        <v>1.8E-3</v>
      </c>
      <c r="O62" s="160">
        <f t="shared" si="4"/>
        <v>0.01</v>
      </c>
      <c r="P62" s="160">
        <v>0</v>
      </c>
      <c r="Q62" s="160">
        <f t="shared" si="5"/>
        <v>0</v>
      </c>
      <c r="R62" s="160"/>
      <c r="S62" s="160" t="s">
        <v>221</v>
      </c>
      <c r="T62" s="160" t="s">
        <v>298</v>
      </c>
      <c r="U62" s="160">
        <v>0</v>
      </c>
      <c r="V62" s="160">
        <f t="shared" si="6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248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34</v>
      </c>
      <c r="B63" s="176" t="s">
        <v>981</v>
      </c>
      <c r="C63" s="184" t="s">
        <v>982</v>
      </c>
      <c r="D63" s="177" t="s">
        <v>232</v>
      </c>
      <c r="E63" s="178">
        <v>2</v>
      </c>
      <c r="F63" s="179"/>
      <c r="G63" s="180">
        <f t="shared" si="0"/>
        <v>0</v>
      </c>
      <c r="H63" s="161"/>
      <c r="I63" s="160">
        <f t="shared" si="1"/>
        <v>0</v>
      </c>
      <c r="J63" s="161"/>
      <c r="K63" s="160">
        <f t="shared" si="2"/>
        <v>0</v>
      </c>
      <c r="L63" s="160">
        <v>21</v>
      </c>
      <c r="M63" s="160">
        <f t="shared" si="3"/>
        <v>0</v>
      </c>
      <c r="N63" s="160">
        <v>4.8000000000000001E-4</v>
      </c>
      <c r="O63" s="160">
        <f t="shared" si="4"/>
        <v>0</v>
      </c>
      <c r="P63" s="160">
        <v>0</v>
      </c>
      <c r="Q63" s="160">
        <f t="shared" si="5"/>
        <v>0</v>
      </c>
      <c r="R63" s="160" t="s">
        <v>495</v>
      </c>
      <c r="S63" s="160" t="s">
        <v>214</v>
      </c>
      <c r="T63" s="160" t="s">
        <v>298</v>
      </c>
      <c r="U63" s="160">
        <v>0</v>
      </c>
      <c r="V63" s="160">
        <f t="shared" si="6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248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35</v>
      </c>
      <c r="B64" s="176" t="s">
        <v>346</v>
      </c>
      <c r="C64" s="184" t="s">
        <v>347</v>
      </c>
      <c r="D64" s="177" t="s">
        <v>232</v>
      </c>
      <c r="E64" s="178">
        <v>2</v>
      </c>
      <c r="F64" s="179"/>
      <c r="G64" s="180">
        <f t="shared" si="0"/>
        <v>0</v>
      </c>
      <c r="H64" s="161"/>
      <c r="I64" s="160">
        <f t="shared" si="1"/>
        <v>0</v>
      </c>
      <c r="J64" s="161"/>
      <c r="K64" s="160">
        <f t="shared" si="2"/>
        <v>0</v>
      </c>
      <c r="L64" s="160">
        <v>21</v>
      </c>
      <c r="M64" s="160">
        <f t="shared" si="3"/>
        <v>0</v>
      </c>
      <c r="N64" s="160">
        <v>1.9000000000000001E-4</v>
      </c>
      <c r="O64" s="160">
        <f t="shared" si="4"/>
        <v>0</v>
      </c>
      <c r="P64" s="160">
        <v>0</v>
      </c>
      <c r="Q64" s="160">
        <f t="shared" si="5"/>
        <v>0</v>
      </c>
      <c r="R64" s="160"/>
      <c r="S64" s="160" t="s">
        <v>221</v>
      </c>
      <c r="T64" s="160" t="s">
        <v>298</v>
      </c>
      <c r="U64" s="160">
        <v>0</v>
      </c>
      <c r="V64" s="160">
        <f t="shared" si="6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248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75">
        <v>36</v>
      </c>
      <c r="B65" s="176" t="s">
        <v>348</v>
      </c>
      <c r="C65" s="184" t="s">
        <v>349</v>
      </c>
      <c r="D65" s="177" t="s">
        <v>232</v>
      </c>
      <c r="E65" s="178">
        <v>2</v>
      </c>
      <c r="F65" s="179"/>
      <c r="G65" s="180">
        <f t="shared" si="0"/>
        <v>0</v>
      </c>
      <c r="H65" s="161"/>
      <c r="I65" s="160">
        <f t="shared" si="1"/>
        <v>0</v>
      </c>
      <c r="J65" s="161"/>
      <c r="K65" s="160">
        <f t="shared" si="2"/>
        <v>0</v>
      </c>
      <c r="L65" s="160">
        <v>21</v>
      </c>
      <c r="M65" s="160">
        <f t="shared" si="3"/>
        <v>0</v>
      </c>
      <c r="N65" s="160">
        <v>1.4999999999999999E-4</v>
      </c>
      <c r="O65" s="160">
        <f t="shared" si="4"/>
        <v>0</v>
      </c>
      <c r="P65" s="160">
        <v>0</v>
      </c>
      <c r="Q65" s="160">
        <f t="shared" si="5"/>
        <v>0</v>
      </c>
      <c r="R65" s="160"/>
      <c r="S65" s="160" t="s">
        <v>221</v>
      </c>
      <c r="T65" s="160" t="s">
        <v>298</v>
      </c>
      <c r="U65" s="160">
        <v>0</v>
      </c>
      <c r="V65" s="160">
        <f t="shared" si="6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248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37</v>
      </c>
      <c r="B66" s="176" t="s">
        <v>983</v>
      </c>
      <c r="C66" s="184" t="s">
        <v>984</v>
      </c>
      <c r="D66" s="177" t="s">
        <v>232</v>
      </c>
      <c r="E66" s="178">
        <v>1</v>
      </c>
      <c r="F66" s="179"/>
      <c r="G66" s="180">
        <f t="shared" si="0"/>
        <v>0</v>
      </c>
      <c r="H66" s="161"/>
      <c r="I66" s="160">
        <f t="shared" si="1"/>
        <v>0</v>
      </c>
      <c r="J66" s="161"/>
      <c r="K66" s="160">
        <f t="shared" si="2"/>
        <v>0</v>
      </c>
      <c r="L66" s="160">
        <v>21</v>
      </c>
      <c r="M66" s="160">
        <f t="shared" si="3"/>
        <v>0</v>
      </c>
      <c r="N66" s="160">
        <v>3.4000000000000002E-4</v>
      </c>
      <c r="O66" s="160">
        <f t="shared" si="4"/>
        <v>0</v>
      </c>
      <c r="P66" s="160">
        <v>0</v>
      </c>
      <c r="Q66" s="160">
        <f t="shared" si="5"/>
        <v>0</v>
      </c>
      <c r="R66" s="160" t="s">
        <v>495</v>
      </c>
      <c r="S66" s="160" t="s">
        <v>214</v>
      </c>
      <c r="T66" s="160" t="s">
        <v>298</v>
      </c>
      <c r="U66" s="160">
        <v>0</v>
      </c>
      <c r="V66" s="160">
        <f t="shared" si="6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248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38</v>
      </c>
      <c r="B67" s="176" t="s">
        <v>985</v>
      </c>
      <c r="C67" s="184" t="s">
        <v>986</v>
      </c>
      <c r="D67" s="177" t="s">
        <v>232</v>
      </c>
      <c r="E67" s="178">
        <v>1</v>
      </c>
      <c r="F67" s="179"/>
      <c r="G67" s="180">
        <f t="shared" si="0"/>
        <v>0</v>
      </c>
      <c r="H67" s="161"/>
      <c r="I67" s="160">
        <f t="shared" si="1"/>
        <v>0</v>
      </c>
      <c r="J67" s="161"/>
      <c r="K67" s="160">
        <f t="shared" si="2"/>
        <v>0</v>
      </c>
      <c r="L67" s="160">
        <v>21</v>
      </c>
      <c r="M67" s="160">
        <f t="shared" si="3"/>
        <v>0</v>
      </c>
      <c r="N67" s="160">
        <v>1.6000000000000001E-4</v>
      </c>
      <c r="O67" s="160">
        <f t="shared" si="4"/>
        <v>0</v>
      </c>
      <c r="P67" s="160">
        <v>0</v>
      </c>
      <c r="Q67" s="160">
        <f t="shared" si="5"/>
        <v>0</v>
      </c>
      <c r="R67" s="160"/>
      <c r="S67" s="160" t="s">
        <v>221</v>
      </c>
      <c r="T67" s="160" t="s">
        <v>298</v>
      </c>
      <c r="U67" s="160">
        <v>0</v>
      </c>
      <c r="V67" s="160">
        <f t="shared" si="6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248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39</v>
      </c>
      <c r="B68" s="176" t="s">
        <v>350</v>
      </c>
      <c r="C68" s="184" t="s">
        <v>351</v>
      </c>
      <c r="D68" s="177" t="s">
        <v>255</v>
      </c>
      <c r="E68" s="178">
        <v>0.11429</v>
      </c>
      <c r="F68" s="179"/>
      <c r="G68" s="180">
        <f t="shared" si="0"/>
        <v>0</v>
      </c>
      <c r="H68" s="161"/>
      <c r="I68" s="160">
        <f t="shared" si="1"/>
        <v>0</v>
      </c>
      <c r="J68" s="161"/>
      <c r="K68" s="160">
        <f t="shared" si="2"/>
        <v>0</v>
      </c>
      <c r="L68" s="160">
        <v>21</v>
      </c>
      <c r="M68" s="160">
        <f t="shared" si="3"/>
        <v>0</v>
      </c>
      <c r="N68" s="160">
        <v>0</v>
      </c>
      <c r="O68" s="160">
        <f t="shared" si="4"/>
        <v>0</v>
      </c>
      <c r="P68" s="160">
        <v>0</v>
      </c>
      <c r="Q68" s="160">
        <f t="shared" si="5"/>
        <v>0</v>
      </c>
      <c r="R68" s="160"/>
      <c r="S68" s="160" t="s">
        <v>214</v>
      </c>
      <c r="T68" s="160" t="s">
        <v>233</v>
      </c>
      <c r="U68" s="160">
        <v>1.327</v>
      </c>
      <c r="V68" s="160">
        <f t="shared" si="6"/>
        <v>0.15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256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40</v>
      </c>
      <c r="B69" s="176" t="s">
        <v>352</v>
      </c>
      <c r="C69" s="184" t="s">
        <v>353</v>
      </c>
      <c r="D69" s="177" t="s">
        <v>255</v>
      </c>
      <c r="E69" s="178">
        <v>0.11429</v>
      </c>
      <c r="F69" s="179"/>
      <c r="G69" s="180">
        <f t="shared" si="0"/>
        <v>0</v>
      </c>
      <c r="H69" s="161"/>
      <c r="I69" s="160">
        <f t="shared" si="1"/>
        <v>0</v>
      </c>
      <c r="J69" s="161"/>
      <c r="K69" s="160">
        <f t="shared" si="2"/>
        <v>0</v>
      </c>
      <c r="L69" s="160">
        <v>21</v>
      </c>
      <c r="M69" s="160">
        <f t="shared" si="3"/>
        <v>0</v>
      </c>
      <c r="N69" s="160">
        <v>0</v>
      </c>
      <c r="O69" s="160">
        <f t="shared" si="4"/>
        <v>0</v>
      </c>
      <c r="P69" s="160">
        <v>0</v>
      </c>
      <c r="Q69" s="160">
        <f t="shared" si="5"/>
        <v>0</v>
      </c>
      <c r="R69" s="160"/>
      <c r="S69" s="160" t="s">
        <v>214</v>
      </c>
      <c r="T69" s="160" t="s">
        <v>233</v>
      </c>
      <c r="U69" s="160">
        <v>0.72499999999999998</v>
      </c>
      <c r="V69" s="160">
        <f t="shared" si="6"/>
        <v>0.08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256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x14ac:dyDescent="0.2">
      <c r="A70" s="163" t="s">
        <v>209</v>
      </c>
      <c r="B70" s="164" t="s">
        <v>141</v>
      </c>
      <c r="C70" s="182" t="s">
        <v>142</v>
      </c>
      <c r="D70" s="165"/>
      <c r="E70" s="166"/>
      <c r="F70" s="167"/>
      <c r="G70" s="168">
        <f>SUMIF(AG71:AG86,"&lt;&gt;NOR",G71:G86)</f>
        <v>0</v>
      </c>
      <c r="H70" s="162"/>
      <c r="I70" s="162">
        <f>SUM(I71:I86)</f>
        <v>0</v>
      </c>
      <c r="J70" s="162"/>
      <c r="K70" s="162">
        <f>SUM(K71:K86)</f>
        <v>0</v>
      </c>
      <c r="L70" s="162"/>
      <c r="M70" s="162">
        <f>SUM(M71:M86)</f>
        <v>0</v>
      </c>
      <c r="N70" s="162"/>
      <c r="O70" s="162">
        <f>SUM(O71:O86)</f>
        <v>7.0000000000000007E-2</v>
      </c>
      <c r="P70" s="162"/>
      <c r="Q70" s="162">
        <f>SUM(Q71:Q86)</f>
        <v>0</v>
      </c>
      <c r="R70" s="162"/>
      <c r="S70" s="162"/>
      <c r="T70" s="162"/>
      <c r="U70" s="162"/>
      <c r="V70" s="162">
        <f>SUM(V71:V86)</f>
        <v>9.1999999999999993</v>
      </c>
      <c r="W70" s="162"/>
      <c r="AG70" t="s">
        <v>210</v>
      </c>
    </row>
    <row r="71" spans="1:60" outlineLevel="1" x14ac:dyDescent="0.2">
      <c r="A71" s="175">
        <v>41</v>
      </c>
      <c r="B71" s="176" t="s">
        <v>665</v>
      </c>
      <c r="C71" s="184" t="s">
        <v>666</v>
      </c>
      <c r="D71" s="177" t="s">
        <v>314</v>
      </c>
      <c r="E71" s="178">
        <v>1</v>
      </c>
      <c r="F71" s="179"/>
      <c r="G71" s="180">
        <f t="shared" ref="G71:G86" si="7">ROUND(E71*F71,2)</f>
        <v>0</v>
      </c>
      <c r="H71" s="161"/>
      <c r="I71" s="160">
        <f t="shared" ref="I71:I86" si="8">ROUND(E71*H71,2)</f>
        <v>0</v>
      </c>
      <c r="J71" s="161"/>
      <c r="K71" s="160">
        <f t="shared" ref="K71:K86" si="9">ROUND(E71*J71,2)</f>
        <v>0</v>
      </c>
      <c r="L71" s="160">
        <v>21</v>
      </c>
      <c r="M71" s="160">
        <f t="shared" ref="M71:M86" si="10">G71*(1+L71/100)</f>
        <v>0</v>
      </c>
      <c r="N71" s="160">
        <v>7.3999999999999999E-4</v>
      </c>
      <c r="O71" s="160">
        <f t="shared" ref="O71:O86" si="11">ROUND(E71*N71,2)</f>
        <v>0</v>
      </c>
      <c r="P71" s="160">
        <v>0</v>
      </c>
      <c r="Q71" s="160">
        <f t="shared" ref="Q71:Q86" si="12">ROUND(E71*P71,2)</f>
        <v>0</v>
      </c>
      <c r="R71" s="160"/>
      <c r="S71" s="160" t="s">
        <v>214</v>
      </c>
      <c r="T71" s="160" t="s">
        <v>233</v>
      </c>
      <c r="U71" s="160">
        <v>8.2569999999999997</v>
      </c>
      <c r="V71" s="160">
        <f t="shared" ref="V71:V86" si="13">ROUND(E71*U71,2)</f>
        <v>8.26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234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42</v>
      </c>
      <c r="B72" s="176" t="s">
        <v>364</v>
      </c>
      <c r="C72" s="184" t="s">
        <v>365</v>
      </c>
      <c r="D72" s="177" t="s">
        <v>261</v>
      </c>
      <c r="E72" s="178">
        <v>5</v>
      </c>
      <c r="F72" s="179"/>
      <c r="G72" s="180">
        <f t="shared" si="7"/>
        <v>0</v>
      </c>
      <c r="H72" s="161"/>
      <c r="I72" s="160">
        <f t="shared" si="8"/>
        <v>0</v>
      </c>
      <c r="J72" s="161"/>
      <c r="K72" s="160">
        <f t="shared" si="9"/>
        <v>0</v>
      </c>
      <c r="L72" s="160">
        <v>21</v>
      </c>
      <c r="M72" s="160">
        <f t="shared" si="10"/>
        <v>0</v>
      </c>
      <c r="N72" s="160">
        <v>3.6999999999999999E-4</v>
      </c>
      <c r="O72" s="160">
        <f t="shared" si="11"/>
        <v>0</v>
      </c>
      <c r="P72" s="160">
        <v>0</v>
      </c>
      <c r="Q72" s="160">
        <f t="shared" si="12"/>
        <v>0</v>
      </c>
      <c r="R72" s="160"/>
      <c r="S72" s="160" t="s">
        <v>214</v>
      </c>
      <c r="T72" s="160" t="s">
        <v>215</v>
      </c>
      <c r="U72" s="160">
        <v>3.1E-2</v>
      </c>
      <c r="V72" s="160">
        <f t="shared" si="13"/>
        <v>0.16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234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75">
        <v>43</v>
      </c>
      <c r="B73" s="176" t="s">
        <v>366</v>
      </c>
      <c r="C73" s="184" t="s">
        <v>367</v>
      </c>
      <c r="D73" s="177" t="s">
        <v>314</v>
      </c>
      <c r="E73" s="178">
        <v>1</v>
      </c>
      <c r="F73" s="179"/>
      <c r="G73" s="180">
        <f t="shared" si="7"/>
        <v>0</v>
      </c>
      <c r="H73" s="161"/>
      <c r="I73" s="160">
        <f t="shared" si="8"/>
        <v>0</v>
      </c>
      <c r="J73" s="161"/>
      <c r="K73" s="160">
        <f t="shared" si="9"/>
        <v>0</v>
      </c>
      <c r="L73" s="160">
        <v>21</v>
      </c>
      <c r="M73" s="160">
        <f t="shared" si="10"/>
        <v>0</v>
      </c>
      <c r="N73" s="160">
        <v>0.01</v>
      </c>
      <c r="O73" s="160">
        <f t="shared" si="11"/>
        <v>0.01</v>
      </c>
      <c r="P73" s="160">
        <v>0</v>
      </c>
      <c r="Q73" s="160">
        <f t="shared" si="12"/>
        <v>0</v>
      </c>
      <c r="R73" s="160"/>
      <c r="S73" s="160" t="s">
        <v>221</v>
      </c>
      <c r="T73" s="160" t="s">
        <v>215</v>
      </c>
      <c r="U73" s="160">
        <v>0</v>
      </c>
      <c r="V73" s="160">
        <f t="shared" si="13"/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234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ht="22.5" outlineLevel="1" x14ac:dyDescent="0.2">
      <c r="A74" s="175">
        <v>44</v>
      </c>
      <c r="B74" s="176" t="s">
        <v>368</v>
      </c>
      <c r="C74" s="184" t="s">
        <v>369</v>
      </c>
      <c r="D74" s="177" t="s">
        <v>314</v>
      </c>
      <c r="E74" s="178">
        <v>1</v>
      </c>
      <c r="F74" s="179"/>
      <c r="G74" s="180">
        <f t="shared" si="7"/>
        <v>0</v>
      </c>
      <c r="H74" s="161"/>
      <c r="I74" s="160">
        <f t="shared" si="8"/>
        <v>0</v>
      </c>
      <c r="J74" s="161"/>
      <c r="K74" s="160">
        <f t="shared" si="9"/>
        <v>0</v>
      </c>
      <c r="L74" s="160">
        <v>21</v>
      </c>
      <c r="M74" s="160">
        <f t="shared" si="10"/>
        <v>0</v>
      </c>
      <c r="N74" s="160">
        <v>0</v>
      </c>
      <c r="O74" s="160">
        <f t="shared" si="11"/>
        <v>0</v>
      </c>
      <c r="P74" s="160">
        <v>0</v>
      </c>
      <c r="Q74" s="160">
        <f t="shared" si="12"/>
        <v>0</v>
      </c>
      <c r="R74" s="160"/>
      <c r="S74" s="160" t="s">
        <v>221</v>
      </c>
      <c r="T74" s="160" t="s">
        <v>215</v>
      </c>
      <c r="U74" s="160">
        <v>0</v>
      </c>
      <c r="V74" s="160">
        <f t="shared" si="13"/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234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ht="22.5" outlineLevel="1" x14ac:dyDescent="0.2">
      <c r="A75" s="175">
        <v>45</v>
      </c>
      <c r="B75" s="176" t="s">
        <v>372</v>
      </c>
      <c r="C75" s="184" t="s">
        <v>373</v>
      </c>
      <c r="D75" s="177" t="s">
        <v>277</v>
      </c>
      <c r="E75" s="178">
        <v>1</v>
      </c>
      <c r="F75" s="179"/>
      <c r="G75" s="180">
        <f t="shared" si="7"/>
        <v>0</v>
      </c>
      <c r="H75" s="161"/>
      <c r="I75" s="160">
        <f t="shared" si="8"/>
        <v>0</v>
      </c>
      <c r="J75" s="161"/>
      <c r="K75" s="160">
        <f t="shared" si="9"/>
        <v>0</v>
      </c>
      <c r="L75" s="160">
        <v>21</v>
      </c>
      <c r="M75" s="160">
        <f t="shared" si="10"/>
        <v>0</v>
      </c>
      <c r="N75" s="160">
        <v>2.0000000000000001E-4</v>
      </c>
      <c r="O75" s="160">
        <f t="shared" si="11"/>
        <v>0</v>
      </c>
      <c r="P75" s="160">
        <v>0</v>
      </c>
      <c r="Q75" s="160">
        <f t="shared" si="12"/>
        <v>0</v>
      </c>
      <c r="R75" s="160"/>
      <c r="S75" s="160" t="s">
        <v>221</v>
      </c>
      <c r="T75" s="160" t="s">
        <v>215</v>
      </c>
      <c r="U75" s="160">
        <v>0</v>
      </c>
      <c r="V75" s="160">
        <f t="shared" si="13"/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248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46</v>
      </c>
      <c r="B76" s="176" t="s">
        <v>374</v>
      </c>
      <c r="C76" s="184" t="s">
        <v>375</v>
      </c>
      <c r="D76" s="177" t="s">
        <v>277</v>
      </c>
      <c r="E76" s="178">
        <v>1</v>
      </c>
      <c r="F76" s="179"/>
      <c r="G76" s="180">
        <f t="shared" si="7"/>
        <v>0</v>
      </c>
      <c r="H76" s="161"/>
      <c r="I76" s="160">
        <f t="shared" si="8"/>
        <v>0</v>
      </c>
      <c r="J76" s="161"/>
      <c r="K76" s="160">
        <f t="shared" si="9"/>
        <v>0</v>
      </c>
      <c r="L76" s="160">
        <v>21</v>
      </c>
      <c r="M76" s="160">
        <f t="shared" si="10"/>
        <v>0</v>
      </c>
      <c r="N76" s="160">
        <v>1E-4</v>
      </c>
      <c r="O76" s="160">
        <f t="shared" si="11"/>
        <v>0</v>
      </c>
      <c r="P76" s="160">
        <v>0</v>
      </c>
      <c r="Q76" s="160">
        <f t="shared" si="12"/>
        <v>0</v>
      </c>
      <c r="R76" s="160"/>
      <c r="S76" s="160" t="s">
        <v>221</v>
      </c>
      <c r="T76" s="160" t="s">
        <v>233</v>
      </c>
      <c r="U76" s="160">
        <v>0</v>
      </c>
      <c r="V76" s="160">
        <f t="shared" si="13"/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248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ht="22.5" outlineLevel="1" x14ac:dyDescent="0.2">
      <c r="A77" s="175">
        <v>47</v>
      </c>
      <c r="B77" s="176" t="s">
        <v>917</v>
      </c>
      <c r="C77" s="184" t="s">
        <v>918</v>
      </c>
      <c r="D77" s="177" t="s">
        <v>277</v>
      </c>
      <c r="E77" s="178">
        <v>1</v>
      </c>
      <c r="F77" s="179"/>
      <c r="G77" s="180">
        <f t="shared" si="7"/>
        <v>0</v>
      </c>
      <c r="H77" s="161"/>
      <c r="I77" s="160">
        <f t="shared" si="8"/>
        <v>0</v>
      </c>
      <c r="J77" s="161"/>
      <c r="K77" s="160">
        <f t="shared" si="9"/>
        <v>0</v>
      </c>
      <c r="L77" s="160">
        <v>21</v>
      </c>
      <c r="M77" s="160">
        <f t="shared" si="10"/>
        <v>0</v>
      </c>
      <c r="N77" s="160">
        <v>8.0000000000000002E-3</v>
      </c>
      <c r="O77" s="160">
        <f t="shared" si="11"/>
        <v>0.01</v>
      </c>
      <c r="P77" s="160">
        <v>0</v>
      </c>
      <c r="Q77" s="160">
        <f t="shared" si="12"/>
        <v>0</v>
      </c>
      <c r="R77" s="160"/>
      <c r="S77" s="160" t="s">
        <v>221</v>
      </c>
      <c r="T77" s="160" t="s">
        <v>215</v>
      </c>
      <c r="U77" s="160">
        <v>0</v>
      </c>
      <c r="V77" s="160">
        <f t="shared" si="13"/>
        <v>0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248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ht="22.5" outlineLevel="1" x14ac:dyDescent="0.2">
      <c r="A78" s="175">
        <v>48</v>
      </c>
      <c r="B78" s="176" t="s">
        <v>919</v>
      </c>
      <c r="C78" s="184" t="s">
        <v>920</v>
      </c>
      <c r="D78" s="177" t="s">
        <v>677</v>
      </c>
      <c r="E78" s="178">
        <v>7</v>
      </c>
      <c r="F78" s="179"/>
      <c r="G78" s="180">
        <f t="shared" si="7"/>
        <v>0</v>
      </c>
      <c r="H78" s="161"/>
      <c r="I78" s="160">
        <f t="shared" si="8"/>
        <v>0</v>
      </c>
      <c r="J78" s="161"/>
      <c r="K78" s="160">
        <f t="shared" si="9"/>
        <v>0</v>
      </c>
      <c r="L78" s="160">
        <v>21</v>
      </c>
      <c r="M78" s="160">
        <f t="shared" si="10"/>
        <v>0</v>
      </c>
      <c r="N78" s="160">
        <v>1E-3</v>
      </c>
      <c r="O78" s="160">
        <f t="shared" si="11"/>
        <v>0.01</v>
      </c>
      <c r="P78" s="160">
        <v>0</v>
      </c>
      <c r="Q78" s="160">
        <f t="shared" si="12"/>
        <v>0</v>
      </c>
      <c r="R78" s="160"/>
      <c r="S78" s="160" t="s">
        <v>221</v>
      </c>
      <c r="T78" s="160" t="s">
        <v>215</v>
      </c>
      <c r="U78" s="160">
        <v>0</v>
      </c>
      <c r="V78" s="160">
        <f t="shared" si="13"/>
        <v>0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248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ht="22.5" outlineLevel="1" x14ac:dyDescent="0.2">
      <c r="A79" s="175">
        <v>49</v>
      </c>
      <c r="B79" s="176" t="s">
        <v>376</v>
      </c>
      <c r="C79" s="184" t="s">
        <v>377</v>
      </c>
      <c r="D79" s="177" t="s">
        <v>277</v>
      </c>
      <c r="E79" s="178">
        <v>1</v>
      </c>
      <c r="F79" s="179"/>
      <c r="G79" s="180">
        <f t="shared" si="7"/>
        <v>0</v>
      </c>
      <c r="H79" s="161"/>
      <c r="I79" s="160">
        <f t="shared" si="8"/>
        <v>0</v>
      </c>
      <c r="J79" s="161"/>
      <c r="K79" s="160">
        <f t="shared" si="9"/>
        <v>0</v>
      </c>
      <c r="L79" s="160">
        <v>21</v>
      </c>
      <c r="M79" s="160">
        <f t="shared" si="10"/>
        <v>0</v>
      </c>
      <c r="N79" s="160">
        <v>5.0000000000000001E-4</v>
      </c>
      <c r="O79" s="160">
        <f t="shared" si="11"/>
        <v>0</v>
      </c>
      <c r="P79" s="160">
        <v>0</v>
      </c>
      <c r="Q79" s="160">
        <f t="shared" si="12"/>
        <v>0</v>
      </c>
      <c r="R79" s="160"/>
      <c r="S79" s="160" t="s">
        <v>221</v>
      </c>
      <c r="T79" s="160" t="s">
        <v>215</v>
      </c>
      <c r="U79" s="160">
        <v>0</v>
      </c>
      <c r="V79" s="160">
        <f t="shared" si="13"/>
        <v>0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248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ht="45" outlineLevel="1" x14ac:dyDescent="0.2">
      <c r="A80" s="175">
        <v>50</v>
      </c>
      <c r="B80" s="176" t="s">
        <v>987</v>
      </c>
      <c r="C80" s="184" t="s">
        <v>988</v>
      </c>
      <c r="D80" s="177" t="s">
        <v>277</v>
      </c>
      <c r="E80" s="178">
        <v>1</v>
      </c>
      <c r="F80" s="179"/>
      <c r="G80" s="180">
        <f t="shared" si="7"/>
        <v>0</v>
      </c>
      <c r="H80" s="161"/>
      <c r="I80" s="160">
        <f t="shared" si="8"/>
        <v>0</v>
      </c>
      <c r="J80" s="161"/>
      <c r="K80" s="160">
        <f t="shared" si="9"/>
        <v>0</v>
      </c>
      <c r="L80" s="160">
        <v>21</v>
      </c>
      <c r="M80" s="160">
        <f t="shared" si="10"/>
        <v>0</v>
      </c>
      <c r="N80" s="160">
        <v>3.5000000000000003E-2</v>
      </c>
      <c r="O80" s="160">
        <f t="shared" si="11"/>
        <v>0.04</v>
      </c>
      <c r="P80" s="160">
        <v>0</v>
      </c>
      <c r="Q80" s="160">
        <f t="shared" si="12"/>
        <v>0</v>
      </c>
      <c r="R80" s="160"/>
      <c r="S80" s="160" t="s">
        <v>221</v>
      </c>
      <c r="T80" s="160" t="s">
        <v>215</v>
      </c>
      <c r="U80" s="160">
        <v>0</v>
      </c>
      <c r="V80" s="160">
        <f t="shared" si="13"/>
        <v>0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248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ht="22.5" outlineLevel="1" x14ac:dyDescent="0.2">
      <c r="A81" s="175">
        <v>51</v>
      </c>
      <c r="B81" s="176" t="s">
        <v>380</v>
      </c>
      <c r="C81" s="184" t="s">
        <v>381</v>
      </c>
      <c r="D81" s="177" t="s">
        <v>277</v>
      </c>
      <c r="E81" s="178">
        <v>1</v>
      </c>
      <c r="F81" s="179"/>
      <c r="G81" s="180">
        <f t="shared" si="7"/>
        <v>0</v>
      </c>
      <c r="H81" s="161"/>
      <c r="I81" s="160">
        <f t="shared" si="8"/>
        <v>0</v>
      </c>
      <c r="J81" s="161"/>
      <c r="K81" s="160">
        <f t="shared" si="9"/>
        <v>0</v>
      </c>
      <c r="L81" s="160">
        <v>21</v>
      </c>
      <c r="M81" s="160">
        <f t="shared" si="10"/>
        <v>0</v>
      </c>
      <c r="N81" s="160">
        <v>1E-3</v>
      </c>
      <c r="O81" s="160">
        <f t="shared" si="11"/>
        <v>0</v>
      </c>
      <c r="P81" s="160">
        <v>0</v>
      </c>
      <c r="Q81" s="160">
        <f t="shared" si="12"/>
        <v>0</v>
      </c>
      <c r="R81" s="160"/>
      <c r="S81" s="160" t="s">
        <v>221</v>
      </c>
      <c r="T81" s="160" t="s">
        <v>215</v>
      </c>
      <c r="U81" s="160">
        <v>0</v>
      </c>
      <c r="V81" s="160">
        <f t="shared" si="13"/>
        <v>0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248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75">
        <v>52</v>
      </c>
      <c r="B82" s="176" t="s">
        <v>382</v>
      </c>
      <c r="C82" s="184" t="s">
        <v>383</v>
      </c>
      <c r="D82" s="177" t="s">
        <v>277</v>
      </c>
      <c r="E82" s="178">
        <v>1</v>
      </c>
      <c r="F82" s="179"/>
      <c r="G82" s="180">
        <f t="shared" si="7"/>
        <v>0</v>
      </c>
      <c r="H82" s="161"/>
      <c r="I82" s="160">
        <f t="shared" si="8"/>
        <v>0</v>
      </c>
      <c r="J82" s="161"/>
      <c r="K82" s="160">
        <f t="shared" si="9"/>
        <v>0</v>
      </c>
      <c r="L82" s="160">
        <v>21</v>
      </c>
      <c r="M82" s="160">
        <f t="shared" si="10"/>
        <v>0</v>
      </c>
      <c r="N82" s="160">
        <v>2.0000000000000001E-4</v>
      </c>
      <c r="O82" s="160">
        <f t="shared" si="11"/>
        <v>0</v>
      </c>
      <c r="P82" s="160">
        <v>0</v>
      </c>
      <c r="Q82" s="160">
        <f t="shared" si="12"/>
        <v>0</v>
      </c>
      <c r="R82" s="160"/>
      <c r="S82" s="160" t="s">
        <v>221</v>
      </c>
      <c r="T82" s="160" t="s">
        <v>215</v>
      </c>
      <c r="U82" s="160">
        <v>0</v>
      </c>
      <c r="V82" s="160">
        <f t="shared" si="13"/>
        <v>0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248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75">
        <v>53</v>
      </c>
      <c r="B83" s="176" t="s">
        <v>989</v>
      </c>
      <c r="C83" s="184" t="s">
        <v>990</v>
      </c>
      <c r="D83" s="177" t="s">
        <v>277</v>
      </c>
      <c r="E83" s="178">
        <v>1</v>
      </c>
      <c r="F83" s="179"/>
      <c r="G83" s="180">
        <f t="shared" si="7"/>
        <v>0</v>
      </c>
      <c r="H83" s="161"/>
      <c r="I83" s="160">
        <f t="shared" si="8"/>
        <v>0</v>
      </c>
      <c r="J83" s="161"/>
      <c r="K83" s="160">
        <f t="shared" si="9"/>
        <v>0</v>
      </c>
      <c r="L83" s="160">
        <v>21</v>
      </c>
      <c r="M83" s="160">
        <f t="shared" si="10"/>
        <v>0</v>
      </c>
      <c r="N83" s="160">
        <v>1E-3</v>
      </c>
      <c r="O83" s="160">
        <f t="shared" si="11"/>
        <v>0</v>
      </c>
      <c r="P83" s="160">
        <v>0</v>
      </c>
      <c r="Q83" s="160">
        <f t="shared" si="12"/>
        <v>0</v>
      </c>
      <c r="R83" s="160"/>
      <c r="S83" s="160" t="s">
        <v>221</v>
      </c>
      <c r="T83" s="160" t="s">
        <v>233</v>
      </c>
      <c r="U83" s="160">
        <v>0</v>
      </c>
      <c r="V83" s="160">
        <f t="shared" si="13"/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248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ht="22.5" outlineLevel="1" x14ac:dyDescent="0.2">
      <c r="A84" s="175">
        <v>54</v>
      </c>
      <c r="B84" s="176" t="s">
        <v>384</v>
      </c>
      <c r="C84" s="184" t="s">
        <v>385</v>
      </c>
      <c r="D84" s="177" t="s">
        <v>277</v>
      </c>
      <c r="E84" s="178">
        <v>1</v>
      </c>
      <c r="F84" s="179"/>
      <c r="G84" s="180">
        <f t="shared" si="7"/>
        <v>0</v>
      </c>
      <c r="H84" s="161"/>
      <c r="I84" s="160">
        <f t="shared" si="8"/>
        <v>0</v>
      </c>
      <c r="J84" s="161"/>
      <c r="K84" s="160">
        <f t="shared" si="9"/>
        <v>0</v>
      </c>
      <c r="L84" s="160">
        <v>21</v>
      </c>
      <c r="M84" s="160">
        <f t="shared" si="10"/>
        <v>0</v>
      </c>
      <c r="N84" s="160">
        <v>2.9999999999999997E-4</v>
      </c>
      <c r="O84" s="160">
        <f t="shared" si="11"/>
        <v>0</v>
      </c>
      <c r="P84" s="160">
        <v>0</v>
      </c>
      <c r="Q84" s="160">
        <f t="shared" si="12"/>
        <v>0</v>
      </c>
      <c r="R84" s="160"/>
      <c r="S84" s="160" t="s">
        <v>221</v>
      </c>
      <c r="T84" s="160" t="s">
        <v>215</v>
      </c>
      <c r="U84" s="160">
        <v>0</v>
      </c>
      <c r="V84" s="160">
        <f t="shared" si="13"/>
        <v>0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248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55</v>
      </c>
      <c r="B85" s="176" t="s">
        <v>386</v>
      </c>
      <c r="C85" s="184" t="s">
        <v>387</v>
      </c>
      <c r="D85" s="177" t="s">
        <v>255</v>
      </c>
      <c r="E85" s="178">
        <v>6.5890000000000004E-2</v>
      </c>
      <c r="F85" s="179"/>
      <c r="G85" s="180">
        <f t="shared" si="7"/>
        <v>0</v>
      </c>
      <c r="H85" s="161"/>
      <c r="I85" s="160">
        <f t="shared" si="8"/>
        <v>0</v>
      </c>
      <c r="J85" s="161"/>
      <c r="K85" s="160">
        <f t="shared" si="9"/>
        <v>0</v>
      </c>
      <c r="L85" s="160">
        <v>21</v>
      </c>
      <c r="M85" s="160">
        <f t="shared" si="10"/>
        <v>0</v>
      </c>
      <c r="N85" s="160">
        <v>0</v>
      </c>
      <c r="O85" s="160">
        <f t="shared" si="11"/>
        <v>0</v>
      </c>
      <c r="P85" s="160">
        <v>0</v>
      </c>
      <c r="Q85" s="160">
        <f t="shared" si="12"/>
        <v>0</v>
      </c>
      <c r="R85" s="160"/>
      <c r="S85" s="160" t="s">
        <v>214</v>
      </c>
      <c r="T85" s="160" t="s">
        <v>233</v>
      </c>
      <c r="U85" s="160">
        <v>10.582000000000001</v>
      </c>
      <c r="V85" s="160">
        <f t="shared" si="13"/>
        <v>0.7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256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56</v>
      </c>
      <c r="B86" s="176" t="s">
        <v>388</v>
      </c>
      <c r="C86" s="184" t="s">
        <v>389</v>
      </c>
      <c r="D86" s="177" t="s">
        <v>255</v>
      </c>
      <c r="E86" s="178">
        <v>6.5890000000000004E-2</v>
      </c>
      <c r="F86" s="179"/>
      <c r="G86" s="180">
        <f t="shared" si="7"/>
        <v>0</v>
      </c>
      <c r="H86" s="161"/>
      <c r="I86" s="160">
        <f t="shared" si="8"/>
        <v>0</v>
      </c>
      <c r="J86" s="161"/>
      <c r="K86" s="160">
        <f t="shared" si="9"/>
        <v>0</v>
      </c>
      <c r="L86" s="160">
        <v>21</v>
      </c>
      <c r="M86" s="160">
        <f t="shared" si="10"/>
        <v>0</v>
      </c>
      <c r="N86" s="160">
        <v>0</v>
      </c>
      <c r="O86" s="160">
        <f t="shared" si="11"/>
        <v>0</v>
      </c>
      <c r="P86" s="160">
        <v>0</v>
      </c>
      <c r="Q86" s="160">
        <f t="shared" si="12"/>
        <v>0</v>
      </c>
      <c r="R86" s="160"/>
      <c r="S86" s="160" t="s">
        <v>214</v>
      </c>
      <c r="T86" s="160" t="s">
        <v>233</v>
      </c>
      <c r="U86" s="160">
        <v>1.1830000000000001</v>
      </c>
      <c r="V86" s="160">
        <f t="shared" si="13"/>
        <v>0.08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256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x14ac:dyDescent="0.2">
      <c r="A87" s="163" t="s">
        <v>209</v>
      </c>
      <c r="B87" s="164" t="s">
        <v>143</v>
      </c>
      <c r="C87" s="182" t="s">
        <v>144</v>
      </c>
      <c r="D87" s="165"/>
      <c r="E87" s="166"/>
      <c r="F87" s="167"/>
      <c r="G87" s="168">
        <f>SUMIF(AG88:AG100,"&lt;&gt;NOR",G88:G100)</f>
        <v>0</v>
      </c>
      <c r="H87" s="162"/>
      <c r="I87" s="162">
        <f>SUM(I88:I100)</f>
        <v>0</v>
      </c>
      <c r="J87" s="162"/>
      <c r="K87" s="162">
        <f>SUM(K88:K100)</f>
        <v>0</v>
      </c>
      <c r="L87" s="162"/>
      <c r="M87" s="162">
        <f>SUM(M88:M100)</f>
        <v>0</v>
      </c>
      <c r="N87" s="162"/>
      <c r="O87" s="162">
        <f>SUM(O88:O100)</f>
        <v>0.14000000000000001</v>
      </c>
      <c r="P87" s="162"/>
      <c r="Q87" s="162">
        <f>SUM(Q88:Q100)</f>
        <v>0</v>
      </c>
      <c r="R87" s="162"/>
      <c r="S87" s="162"/>
      <c r="T87" s="162"/>
      <c r="U87" s="162"/>
      <c r="V87" s="162">
        <f>SUM(V88:V100)</f>
        <v>5.72</v>
      </c>
      <c r="W87" s="162"/>
      <c r="AG87" t="s">
        <v>210</v>
      </c>
    </row>
    <row r="88" spans="1:60" outlineLevel="1" x14ac:dyDescent="0.2">
      <c r="A88" s="175">
        <v>57</v>
      </c>
      <c r="B88" s="176" t="s">
        <v>926</v>
      </c>
      <c r="C88" s="184" t="s">
        <v>927</v>
      </c>
      <c r="D88" s="177" t="s">
        <v>314</v>
      </c>
      <c r="E88" s="178">
        <v>1</v>
      </c>
      <c r="F88" s="179"/>
      <c r="G88" s="180">
        <f t="shared" ref="G88:G100" si="14">ROUND(E88*F88,2)</f>
        <v>0</v>
      </c>
      <c r="H88" s="161"/>
      <c r="I88" s="160">
        <f t="shared" ref="I88:I100" si="15">ROUND(E88*H88,2)</f>
        <v>0</v>
      </c>
      <c r="J88" s="161"/>
      <c r="K88" s="160">
        <f t="shared" ref="K88:K100" si="16">ROUND(E88*J88,2)</f>
        <v>0</v>
      </c>
      <c r="L88" s="160">
        <v>21</v>
      </c>
      <c r="M88" s="160">
        <f t="shared" ref="M88:M100" si="17">G88*(1+L88/100)</f>
        <v>0</v>
      </c>
      <c r="N88" s="160">
        <v>6.3E-3</v>
      </c>
      <c r="O88" s="160">
        <f t="shared" ref="O88:O100" si="18">ROUND(E88*N88,2)</f>
        <v>0.01</v>
      </c>
      <c r="P88" s="160">
        <v>0</v>
      </c>
      <c r="Q88" s="160">
        <f t="shared" ref="Q88:Q100" si="19">ROUND(E88*P88,2)</f>
        <v>0</v>
      </c>
      <c r="R88" s="160"/>
      <c r="S88" s="160" t="s">
        <v>214</v>
      </c>
      <c r="T88" s="160" t="s">
        <v>233</v>
      </c>
      <c r="U88" s="160">
        <v>2.8220000000000001</v>
      </c>
      <c r="V88" s="160">
        <f t="shared" ref="V88:V100" si="20">ROUND(E88*U88,2)</f>
        <v>2.82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234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58</v>
      </c>
      <c r="B89" s="176" t="s">
        <v>928</v>
      </c>
      <c r="C89" s="184" t="s">
        <v>929</v>
      </c>
      <c r="D89" s="177" t="s">
        <v>314</v>
      </c>
      <c r="E89" s="178">
        <v>1</v>
      </c>
      <c r="F89" s="179"/>
      <c r="G89" s="180">
        <f t="shared" si="14"/>
        <v>0</v>
      </c>
      <c r="H89" s="161"/>
      <c r="I89" s="160">
        <f t="shared" si="15"/>
        <v>0</v>
      </c>
      <c r="J89" s="161"/>
      <c r="K89" s="160">
        <f t="shared" si="16"/>
        <v>0</v>
      </c>
      <c r="L89" s="160">
        <v>21</v>
      </c>
      <c r="M89" s="160">
        <f t="shared" si="17"/>
        <v>0</v>
      </c>
      <c r="N89" s="160">
        <v>5.2999999999999998E-4</v>
      </c>
      <c r="O89" s="160">
        <f t="shared" si="18"/>
        <v>0</v>
      </c>
      <c r="P89" s="160">
        <v>0</v>
      </c>
      <c r="Q89" s="160">
        <f t="shared" si="19"/>
        <v>0</v>
      </c>
      <c r="R89" s="160"/>
      <c r="S89" s="160" t="s">
        <v>214</v>
      </c>
      <c r="T89" s="160" t="s">
        <v>233</v>
      </c>
      <c r="U89" s="160">
        <v>0.23899999999999999</v>
      </c>
      <c r="V89" s="160">
        <f t="shared" si="20"/>
        <v>0.24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234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75">
        <v>59</v>
      </c>
      <c r="B90" s="176" t="s">
        <v>964</v>
      </c>
      <c r="C90" s="184" t="s">
        <v>965</v>
      </c>
      <c r="D90" s="177" t="s">
        <v>314</v>
      </c>
      <c r="E90" s="178">
        <v>1</v>
      </c>
      <c r="F90" s="179"/>
      <c r="G90" s="180">
        <f t="shared" si="14"/>
        <v>0</v>
      </c>
      <c r="H90" s="161"/>
      <c r="I90" s="160">
        <f t="shared" si="15"/>
        <v>0</v>
      </c>
      <c r="J90" s="161"/>
      <c r="K90" s="160">
        <f t="shared" si="16"/>
        <v>0</v>
      </c>
      <c r="L90" s="160">
        <v>21</v>
      </c>
      <c r="M90" s="160">
        <f t="shared" si="17"/>
        <v>0</v>
      </c>
      <c r="N90" s="160">
        <v>4.7600000000000003E-3</v>
      </c>
      <c r="O90" s="160">
        <f t="shared" si="18"/>
        <v>0</v>
      </c>
      <c r="P90" s="160">
        <v>0</v>
      </c>
      <c r="Q90" s="160">
        <f t="shared" si="19"/>
        <v>0</v>
      </c>
      <c r="R90" s="160"/>
      <c r="S90" s="160" t="s">
        <v>214</v>
      </c>
      <c r="T90" s="160" t="s">
        <v>215</v>
      </c>
      <c r="U90" s="160">
        <v>1.7150000000000001</v>
      </c>
      <c r="V90" s="160">
        <f t="shared" si="20"/>
        <v>1.72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234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75">
        <v>60</v>
      </c>
      <c r="B91" s="176" t="s">
        <v>698</v>
      </c>
      <c r="C91" s="184" t="s">
        <v>699</v>
      </c>
      <c r="D91" s="177" t="s">
        <v>314</v>
      </c>
      <c r="E91" s="178">
        <v>1</v>
      </c>
      <c r="F91" s="179"/>
      <c r="G91" s="180">
        <f t="shared" si="14"/>
        <v>0</v>
      </c>
      <c r="H91" s="161"/>
      <c r="I91" s="160">
        <f t="shared" si="15"/>
        <v>0</v>
      </c>
      <c r="J91" s="161"/>
      <c r="K91" s="160">
        <f t="shared" si="16"/>
        <v>0</v>
      </c>
      <c r="L91" s="160">
        <v>21</v>
      </c>
      <c r="M91" s="160">
        <f t="shared" si="17"/>
        <v>0</v>
      </c>
      <c r="N91" s="160">
        <v>0</v>
      </c>
      <c r="O91" s="160">
        <f t="shared" si="18"/>
        <v>0</v>
      </c>
      <c r="P91" s="160">
        <v>0</v>
      </c>
      <c r="Q91" s="160">
        <f t="shared" si="19"/>
        <v>0</v>
      </c>
      <c r="R91" s="160"/>
      <c r="S91" s="160" t="s">
        <v>214</v>
      </c>
      <c r="T91" s="160" t="s">
        <v>215</v>
      </c>
      <c r="U91" s="160">
        <v>0.28100000000000003</v>
      </c>
      <c r="V91" s="160">
        <f t="shared" si="20"/>
        <v>0.28000000000000003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234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ht="22.5" outlineLevel="1" x14ac:dyDescent="0.2">
      <c r="A92" s="175">
        <v>61</v>
      </c>
      <c r="B92" s="176" t="s">
        <v>991</v>
      </c>
      <c r="C92" s="184" t="s">
        <v>992</v>
      </c>
      <c r="D92" s="177" t="s">
        <v>277</v>
      </c>
      <c r="E92" s="178">
        <v>1</v>
      </c>
      <c r="F92" s="179"/>
      <c r="G92" s="180">
        <f t="shared" si="14"/>
        <v>0</v>
      </c>
      <c r="H92" s="161"/>
      <c r="I92" s="160">
        <f t="shared" si="15"/>
        <v>0</v>
      </c>
      <c r="J92" s="161"/>
      <c r="K92" s="160">
        <f t="shared" si="16"/>
        <v>0</v>
      </c>
      <c r="L92" s="160">
        <v>21</v>
      </c>
      <c r="M92" s="160">
        <f t="shared" si="17"/>
        <v>0</v>
      </c>
      <c r="N92" s="160">
        <v>2.0999999999999999E-3</v>
      </c>
      <c r="O92" s="160">
        <f t="shared" si="18"/>
        <v>0</v>
      </c>
      <c r="P92" s="160">
        <v>0</v>
      </c>
      <c r="Q92" s="160">
        <f t="shared" si="19"/>
        <v>0</v>
      </c>
      <c r="R92" s="160"/>
      <c r="S92" s="160" t="s">
        <v>221</v>
      </c>
      <c r="T92" s="160" t="s">
        <v>233</v>
      </c>
      <c r="U92" s="160">
        <v>0</v>
      </c>
      <c r="V92" s="160">
        <f t="shared" si="20"/>
        <v>0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248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ht="33.75" outlineLevel="1" x14ac:dyDescent="0.2">
      <c r="A93" s="175">
        <v>62</v>
      </c>
      <c r="B93" s="176" t="s">
        <v>710</v>
      </c>
      <c r="C93" s="184" t="s">
        <v>711</v>
      </c>
      <c r="D93" s="177" t="s">
        <v>232</v>
      </c>
      <c r="E93" s="178">
        <v>1</v>
      </c>
      <c r="F93" s="179"/>
      <c r="G93" s="180">
        <f t="shared" si="14"/>
        <v>0</v>
      </c>
      <c r="H93" s="161"/>
      <c r="I93" s="160">
        <f t="shared" si="15"/>
        <v>0</v>
      </c>
      <c r="J93" s="161"/>
      <c r="K93" s="160">
        <f t="shared" si="16"/>
        <v>0</v>
      </c>
      <c r="L93" s="160">
        <v>21</v>
      </c>
      <c r="M93" s="160">
        <f t="shared" si="17"/>
        <v>0</v>
      </c>
      <c r="N93" s="160">
        <v>4.0999999999999999E-4</v>
      </c>
      <c r="O93" s="160">
        <f t="shared" si="18"/>
        <v>0</v>
      </c>
      <c r="P93" s="160">
        <v>0</v>
      </c>
      <c r="Q93" s="160">
        <f t="shared" si="19"/>
        <v>0</v>
      </c>
      <c r="R93" s="160"/>
      <c r="S93" s="160" t="s">
        <v>221</v>
      </c>
      <c r="T93" s="160" t="s">
        <v>215</v>
      </c>
      <c r="U93" s="160">
        <v>0</v>
      </c>
      <c r="V93" s="160">
        <f t="shared" si="20"/>
        <v>0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248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ht="22.5" outlineLevel="1" x14ac:dyDescent="0.2">
      <c r="A94" s="175">
        <v>63</v>
      </c>
      <c r="B94" s="176" t="s">
        <v>932</v>
      </c>
      <c r="C94" s="184" t="s">
        <v>933</v>
      </c>
      <c r="D94" s="177" t="s">
        <v>277</v>
      </c>
      <c r="E94" s="178">
        <v>1</v>
      </c>
      <c r="F94" s="179"/>
      <c r="G94" s="180">
        <f t="shared" si="14"/>
        <v>0</v>
      </c>
      <c r="H94" s="161"/>
      <c r="I94" s="160">
        <f t="shared" si="15"/>
        <v>0</v>
      </c>
      <c r="J94" s="161"/>
      <c r="K94" s="160">
        <f t="shared" si="16"/>
        <v>0</v>
      </c>
      <c r="L94" s="160">
        <v>21</v>
      </c>
      <c r="M94" s="160">
        <f t="shared" si="17"/>
        <v>0</v>
      </c>
      <c r="N94" s="160">
        <v>1.6999999999999999E-3</v>
      </c>
      <c r="O94" s="160">
        <f t="shared" si="18"/>
        <v>0</v>
      </c>
      <c r="P94" s="160">
        <v>0</v>
      </c>
      <c r="Q94" s="160">
        <f t="shared" si="19"/>
        <v>0</v>
      </c>
      <c r="R94" s="160"/>
      <c r="S94" s="160" t="s">
        <v>221</v>
      </c>
      <c r="T94" s="160" t="s">
        <v>215</v>
      </c>
      <c r="U94" s="160">
        <v>0</v>
      </c>
      <c r="V94" s="160">
        <f t="shared" si="20"/>
        <v>0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248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ht="22.5" outlineLevel="1" x14ac:dyDescent="0.2">
      <c r="A95" s="175">
        <v>64</v>
      </c>
      <c r="B95" s="176" t="s">
        <v>966</v>
      </c>
      <c r="C95" s="184" t="s">
        <v>967</v>
      </c>
      <c r="D95" s="177" t="s">
        <v>277</v>
      </c>
      <c r="E95" s="178">
        <v>1</v>
      </c>
      <c r="F95" s="179"/>
      <c r="G95" s="180">
        <f t="shared" si="14"/>
        <v>0</v>
      </c>
      <c r="H95" s="161"/>
      <c r="I95" s="160">
        <f t="shared" si="15"/>
        <v>0</v>
      </c>
      <c r="J95" s="161"/>
      <c r="K95" s="160">
        <f t="shared" si="16"/>
        <v>0</v>
      </c>
      <c r="L95" s="160">
        <v>21</v>
      </c>
      <c r="M95" s="160">
        <f t="shared" si="17"/>
        <v>0</v>
      </c>
      <c r="N95" s="160">
        <v>1.3100000000000001E-2</v>
      </c>
      <c r="O95" s="160">
        <f t="shared" si="18"/>
        <v>0.01</v>
      </c>
      <c r="P95" s="160">
        <v>0</v>
      </c>
      <c r="Q95" s="160">
        <f t="shared" si="19"/>
        <v>0</v>
      </c>
      <c r="R95" s="160"/>
      <c r="S95" s="160" t="s">
        <v>221</v>
      </c>
      <c r="T95" s="160" t="s">
        <v>215</v>
      </c>
      <c r="U95" s="160">
        <v>0</v>
      </c>
      <c r="V95" s="160">
        <f t="shared" si="20"/>
        <v>0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248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75">
        <v>65</v>
      </c>
      <c r="B96" s="176" t="s">
        <v>400</v>
      </c>
      <c r="C96" s="184" t="s">
        <v>401</v>
      </c>
      <c r="D96" s="177" t="s">
        <v>277</v>
      </c>
      <c r="E96" s="178">
        <v>2</v>
      </c>
      <c r="F96" s="179"/>
      <c r="G96" s="180">
        <f t="shared" si="14"/>
        <v>0</v>
      </c>
      <c r="H96" s="161"/>
      <c r="I96" s="160">
        <f t="shared" si="15"/>
        <v>0</v>
      </c>
      <c r="J96" s="161"/>
      <c r="K96" s="160">
        <f t="shared" si="16"/>
        <v>0</v>
      </c>
      <c r="L96" s="160">
        <v>21</v>
      </c>
      <c r="M96" s="160">
        <f t="shared" si="17"/>
        <v>0</v>
      </c>
      <c r="N96" s="160">
        <v>0.02</v>
      </c>
      <c r="O96" s="160">
        <f t="shared" si="18"/>
        <v>0.04</v>
      </c>
      <c r="P96" s="160">
        <v>0</v>
      </c>
      <c r="Q96" s="160">
        <f t="shared" si="19"/>
        <v>0</v>
      </c>
      <c r="R96" s="160"/>
      <c r="S96" s="160" t="s">
        <v>221</v>
      </c>
      <c r="T96" s="160" t="s">
        <v>215</v>
      </c>
      <c r="U96" s="160">
        <v>0</v>
      </c>
      <c r="V96" s="160">
        <f t="shared" si="20"/>
        <v>0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248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ht="22.5" outlineLevel="1" x14ac:dyDescent="0.2">
      <c r="A97" s="175">
        <v>66</v>
      </c>
      <c r="B97" s="176" t="s">
        <v>716</v>
      </c>
      <c r="C97" s="184" t="s">
        <v>717</v>
      </c>
      <c r="D97" s="177" t="s">
        <v>232</v>
      </c>
      <c r="E97" s="178">
        <v>1</v>
      </c>
      <c r="F97" s="179"/>
      <c r="G97" s="180">
        <f t="shared" si="14"/>
        <v>0</v>
      </c>
      <c r="H97" s="161"/>
      <c r="I97" s="160">
        <f t="shared" si="15"/>
        <v>0</v>
      </c>
      <c r="J97" s="161"/>
      <c r="K97" s="160">
        <f t="shared" si="16"/>
        <v>0</v>
      </c>
      <c r="L97" s="160">
        <v>21</v>
      </c>
      <c r="M97" s="160">
        <f t="shared" si="17"/>
        <v>0</v>
      </c>
      <c r="N97" s="160">
        <v>4.0999999999999999E-4</v>
      </c>
      <c r="O97" s="160">
        <f t="shared" si="18"/>
        <v>0</v>
      </c>
      <c r="P97" s="160">
        <v>0</v>
      </c>
      <c r="Q97" s="160">
        <f t="shared" si="19"/>
        <v>0</v>
      </c>
      <c r="R97" s="160"/>
      <c r="S97" s="160" t="s">
        <v>221</v>
      </c>
      <c r="T97" s="160" t="s">
        <v>215</v>
      </c>
      <c r="U97" s="160">
        <v>0</v>
      </c>
      <c r="V97" s="160">
        <f t="shared" si="20"/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248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ht="22.5" outlineLevel="1" x14ac:dyDescent="0.2">
      <c r="A98" s="175">
        <v>67</v>
      </c>
      <c r="B98" s="176" t="s">
        <v>936</v>
      </c>
      <c r="C98" s="184" t="s">
        <v>937</v>
      </c>
      <c r="D98" s="177" t="s">
        <v>277</v>
      </c>
      <c r="E98" s="178">
        <v>1</v>
      </c>
      <c r="F98" s="179"/>
      <c r="G98" s="180">
        <f t="shared" si="14"/>
        <v>0</v>
      </c>
      <c r="H98" s="161"/>
      <c r="I98" s="160">
        <f t="shared" si="15"/>
        <v>0</v>
      </c>
      <c r="J98" s="161"/>
      <c r="K98" s="160">
        <f t="shared" si="16"/>
        <v>0</v>
      </c>
      <c r="L98" s="160">
        <v>21</v>
      </c>
      <c r="M98" s="160">
        <f t="shared" si="17"/>
        <v>0</v>
      </c>
      <c r="N98" s="160">
        <v>7.6999999999999999E-2</v>
      </c>
      <c r="O98" s="160">
        <f t="shared" si="18"/>
        <v>0.08</v>
      </c>
      <c r="P98" s="160">
        <v>0</v>
      </c>
      <c r="Q98" s="160">
        <f t="shared" si="19"/>
        <v>0</v>
      </c>
      <c r="R98" s="160"/>
      <c r="S98" s="160" t="s">
        <v>221</v>
      </c>
      <c r="T98" s="160" t="s">
        <v>233</v>
      </c>
      <c r="U98" s="160">
        <v>0</v>
      </c>
      <c r="V98" s="160">
        <f t="shared" si="20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248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68</v>
      </c>
      <c r="B99" s="176" t="s">
        <v>402</v>
      </c>
      <c r="C99" s="184" t="s">
        <v>403</v>
      </c>
      <c r="D99" s="177" t="s">
        <v>255</v>
      </c>
      <c r="E99" s="178">
        <v>0.14631</v>
      </c>
      <c r="F99" s="179"/>
      <c r="G99" s="180">
        <f t="shared" si="14"/>
        <v>0</v>
      </c>
      <c r="H99" s="161"/>
      <c r="I99" s="160">
        <f t="shared" si="15"/>
        <v>0</v>
      </c>
      <c r="J99" s="161"/>
      <c r="K99" s="160">
        <f t="shared" si="16"/>
        <v>0</v>
      </c>
      <c r="L99" s="160">
        <v>21</v>
      </c>
      <c r="M99" s="160">
        <f t="shared" si="17"/>
        <v>0</v>
      </c>
      <c r="N99" s="160">
        <v>0</v>
      </c>
      <c r="O99" s="160">
        <f t="shared" si="18"/>
        <v>0</v>
      </c>
      <c r="P99" s="160">
        <v>0</v>
      </c>
      <c r="Q99" s="160">
        <f t="shared" si="19"/>
        <v>0</v>
      </c>
      <c r="R99" s="160"/>
      <c r="S99" s="160" t="s">
        <v>214</v>
      </c>
      <c r="T99" s="160" t="s">
        <v>233</v>
      </c>
      <c r="U99" s="160">
        <v>4.0430000000000001</v>
      </c>
      <c r="V99" s="160">
        <f t="shared" si="20"/>
        <v>0.59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256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69</v>
      </c>
      <c r="B100" s="176" t="s">
        <v>404</v>
      </c>
      <c r="C100" s="184" t="s">
        <v>405</v>
      </c>
      <c r="D100" s="177" t="s">
        <v>255</v>
      </c>
      <c r="E100" s="178">
        <v>0.14631</v>
      </c>
      <c r="F100" s="179"/>
      <c r="G100" s="180">
        <f t="shared" si="14"/>
        <v>0</v>
      </c>
      <c r="H100" s="161"/>
      <c r="I100" s="160">
        <f t="shared" si="15"/>
        <v>0</v>
      </c>
      <c r="J100" s="161"/>
      <c r="K100" s="160">
        <f t="shared" si="16"/>
        <v>0</v>
      </c>
      <c r="L100" s="160">
        <v>21</v>
      </c>
      <c r="M100" s="160">
        <f t="shared" si="17"/>
        <v>0</v>
      </c>
      <c r="N100" s="160">
        <v>0</v>
      </c>
      <c r="O100" s="160">
        <f t="shared" si="18"/>
        <v>0</v>
      </c>
      <c r="P100" s="160">
        <v>0</v>
      </c>
      <c r="Q100" s="160">
        <f t="shared" si="19"/>
        <v>0</v>
      </c>
      <c r="R100" s="160"/>
      <c r="S100" s="160" t="s">
        <v>214</v>
      </c>
      <c r="T100" s="160" t="s">
        <v>233</v>
      </c>
      <c r="U100" s="160">
        <v>0.48899999999999999</v>
      </c>
      <c r="V100" s="160">
        <f t="shared" si="20"/>
        <v>7.0000000000000007E-2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256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x14ac:dyDescent="0.2">
      <c r="A101" s="163" t="s">
        <v>209</v>
      </c>
      <c r="B101" s="164" t="s">
        <v>145</v>
      </c>
      <c r="C101" s="182" t="s">
        <v>146</v>
      </c>
      <c r="D101" s="165"/>
      <c r="E101" s="166"/>
      <c r="F101" s="167"/>
      <c r="G101" s="168">
        <f>SUMIF(AG102:AG110,"&lt;&gt;NOR",G102:G110)</f>
        <v>0</v>
      </c>
      <c r="H101" s="162"/>
      <c r="I101" s="162">
        <f>SUM(I102:I110)</f>
        <v>0</v>
      </c>
      <c r="J101" s="162"/>
      <c r="K101" s="162">
        <f>SUM(K102:K110)</f>
        <v>0</v>
      </c>
      <c r="L101" s="162"/>
      <c r="M101" s="162">
        <f>SUM(M102:M110)</f>
        <v>0</v>
      </c>
      <c r="N101" s="162"/>
      <c r="O101" s="162">
        <f>SUM(O102:O110)</f>
        <v>0.25</v>
      </c>
      <c r="P101" s="162"/>
      <c r="Q101" s="162">
        <f>SUM(Q102:Q110)</f>
        <v>0</v>
      </c>
      <c r="R101" s="162"/>
      <c r="S101" s="162"/>
      <c r="T101" s="162"/>
      <c r="U101" s="162"/>
      <c r="V101" s="162">
        <f>SUM(V102:V110)</f>
        <v>9.6399999999999988</v>
      </c>
      <c r="W101" s="162"/>
      <c r="AG101" t="s">
        <v>210</v>
      </c>
    </row>
    <row r="102" spans="1:60" outlineLevel="1" x14ac:dyDescent="0.2">
      <c r="A102" s="169">
        <v>70</v>
      </c>
      <c r="B102" s="170" t="s">
        <v>722</v>
      </c>
      <c r="C102" s="183" t="s">
        <v>723</v>
      </c>
      <c r="D102" s="171" t="s">
        <v>261</v>
      </c>
      <c r="E102" s="172">
        <v>18</v>
      </c>
      <c r="F102" s="173"/>
      <c r="G102" s="174">
        <f>ROUND(E102*F102,2)</f>
        <v>0</v>
      </c>
      <c r="H102" s="161"/>
      <c r="I102" s="160">
        <f>ROUND(E102*H102,2)</f>
        <v>0</v>
      </c>
      <c r="J102" s="161"/>
      <c r="K102" s="160">
        <f>ROUND(E102*J102,2)</f>
        <v>0</v>
      </c>
      <c r="L102" s="160">
        <v>21</v>
      </c>
      <c r="M102" s="160">
        <f>G102*(1+L102/100)</f>
        <v>0</v>
      </c>
      <c r="N102" s="160">
        <v>8.2400000000000008E-3</v>
      </c>
      <c r="O102" s="160">
        <f>ROUND(E102*N102,2)</f>
        <v>0.15</v>
      </c>
      <c r="P102" s="160">
        <v>0</v>
      </c>
      <c r="Q102" s="160">
        <f>ROUND(E102*P102,2)</f>
        <v>0</v>
      </c>
      <c r="R102" s="160"/>
      <c r="S102" s="160" t="s">
        <v>214</v>
      </c>
      <c r="T102" s="160" t="s">
        <v>233</v>
      </c>
      <c r="U102" s="160">
        <v>0.442</v>
      </c>
      <c r="V102" s="160">
        <f>ROUND(E102*U102,2)</f>
        <v>7.96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234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57"/>
      <c r="B103" s="158"/>
      <c r="C103" s="262" t="s">
        <v>335</v>
      </c>
      <c r="D103" s="263"/>
      <c r="E103" s="263"/>
      <c r="F103" s="263"/>
      <c r="G103" s="263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218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69">
        <v>71</v>
      </c>
      <c r="B104" s="170" t="s">
        <v>412</v>
      </c>
      <c r="C104" s="183" t="s">
        <v>413</v>
      </c>
      <c r="D104" s="171" t="s">
        <v>261</v>
      </c>
      <c r="E104" s="172">
        <v>18</v>
      </c>
      <c r="F104" s="173"/>
      <c r="G104" s="174">
        <f>ROUND(E104*F104,2)</f>
        <v>0</v>
      </c>
      <c r="H104" s="161"/>
      <c r="I104" s="160">
        <f>ROUND(E104*H104,2)</f>
        <v>0</v>
      </c>
      <c r="J104" s="161"/>
      <c r="K104" s="160">
        <f>ROUND(E104*J104,2)</f>
        <v>0</v>
      </c>
      <c r="L104" s="160">
        <v>21</v>
      </c>
      <c r="M104" s="160">
        <f>G104*(1+L104/100)</f>
        <v>0</v>
      </c>
      <c r="N104" s="160">
        <v>0</v>
      </c>
      <c r="O104" s="160">
        <f>ROUND(E104*N104,2)</f>
        <v>0</v>
      </c>
      <c r="P104" s="160">
        <v>0</v>
      </c>
      <c r="Q104" s="160">
        <f>ROUND(E104*P104,2)</f>
        <v>0</v>
      </c>
      <c r="R104" s="160"/>
      <c r="S104" s="160" t="s">
        <v>214</v>
      </c>
      <c r="T104" s="160" t="s">
        <v>215</v>
      </c>
      <c r="U104" s="160">
        <v>1.7999999999999999E-2</v>
      </c>
      <c r="V104" s="160">
        <f>ROUND(E104*U104,2)</f>
        <v>0.32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234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57"/>
      <c r="B105" s="158"/>
      <c r="C105" s="262" t="s">
        <v>329</v>
      </c>
      <c r="D105" s="263"/>
      <c r="E105" s="263"/>
      <c r="F105" s="263"/>
      <c r="G105" s="263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218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75">
        <v>72</v>
      </c>
      <c r="B106" s="176" t="s">
        <v>414</v>
      </c>
      <c r="C106" s="184" t="s">
        <v>415</v>
      </c>
      <c r="D106" s="177" t="s">
        <v>314</v>
      </c>
      <c r="E106" s="178">
        <v>1</v>
      </c>
      <c r="F106" s="179"/>
      <c r="G106" s="180">
        <f>ROUND(E106*F106,2)</f>
        <v>0</v>
      </c>
      <c r="H106" s="161"/>
      <c r="I106" s="160">
        <f>ROUND(E106*H106,2)</f>
        <v>0</v>
      </c>
      <c r="J106" s="161"/>
      <c r="K106" s="160">
        <f>ROUND(E106*J106,2)</f>
        <v>0</v>
      </c>
      <c r="L106" s="160">
        <v>21</v>
      </c>
      <c r="M106" s="160">
        <f>G106*(1+L106/100)</f>
        <v>0</v>
      </c>
      <c r="N106" s="160">
        <v>3.8999999999999999E-4</v>
      </c>
      <c r="O106" s="160">
        <f>ROUND(E106*N106,2)</f>
        <v>0</v>
      </c>
      <c r="P106" s="160">
        <v>0</v>
      </c>
      <c r="Q106" s="160">
        <f>ROUND(E106*P106,2)</f>
        <v>0</v>
      </c>
      <c r="R106" s="160"/>
      <c r="S106" s="160" t="s">
        <v>221</v>
      </c>
      <c r="T106" s="160" t="s">
        <v>215</v>
      </c>
      <c r="U106" s="160">
        <v>0.24199999999999999</v>
      </c>
      <c r="V106" s="160">
        <f>ROUND(E106*U106,2)</f>
        <v>0.24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234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75">
        <v>73</v>
      </c>
      <c r="B107" s="176" t="s">
        <v>418</v>
      </c>
      <c r="C107" s="184" t="s">
        <v>419</v>
      </c>
      <c r="D107" s="177" t="s">
        <v>314</v>
      </c>
      <c r="E107" s="178">
        <v>1</v>
      </c>
      <c r="F107" s="179"/>
      <c r="G107" s="180">
        <f>ROUND(E107*F107,2)</f>
        <v>0</v>
      </c>
      <c r="H107" s="161"/>
      <c r="I107" s="160">
        <f>ROUND(E107*H107,2)</f>
        <v>0</v>
      </c>
      <c r="J107" s="161"/>
      <c r="K107" s="160">
        <f>ROUND(E107*J107,2)</f>
        <v>0</v>
      </c>
      <c r="L107" s="160">
        <v>21</v>
      </c>
      <c r="M107" s="160">
        <f>G107*(1+L107/100)</f>
        <v>0</v>
      </c>
      <c r="N107" s="160">
        <v>0</v>
      </c>
      <c r="O107" s="160">
        <f>ROUND(E107*N107,2)</f>
        <v>0</v>
      </c>
      <c r="P107" s="160">
        <v>0</v>
      </c>
      <c r="Q107" s="160">
        <f>ROUND(E107*P107,2)</f>
        <v>0</v>
      </c>
      <c r="R107" s="160"/>
      <c r="S107" s="160" t="s">
        <v>221</v>
      </c>
      <c r="T107" s="160" t="s">
        <v>215</v>
      </c>
      <c r="U107" s="160">
        <v>3.1E-2</v>
      </c>
      <c r="V107" s="160">
        <f>ROUND(E107*U107,2)</f>
        <v>0.03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234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ht="22.5" outlineLevel="1" x14ac:dyDescent="0.2">
      <c r="A108" s="175">
        <v>74</v>
      </c>
      <c r="B108" s="176" t="s">
        <v>420</v>
      </c>
      <c r="C108" s="184" t="s">
        <v>421</v>
      </c>
      <c r="D108" s="177" t="s">
        <v>314</v>
      </c>
      <c r="E108" s="178">
        <v>1</v>
      </c>
      <c r="F108" s="179"/>
      <c r="G108" s="180">
        <f>ROUND(E108*F108,2)</f>
        <v>0</v>
      </c>
      <c r="H108" s="161"/>
      <c r="I108" s="160">
        <f>ROUND(E108*H108,2)</f>
        <v>0</v>
      </c>
      <c r="J108" s="161"/>
      <c r="K108" s="160">
        <f>ROUND(E108*J108,2)</f>
        <v>0</v>
      </c>
      <c r="L108" s="160">
        <v>21</v>
      </c>
      <c r="M108" s="160">
        <f>G108*(1+L108/100)</f>
        <v>0</v>
      </c>
      <c r="N108" s="160">
        <v>0.1</v>
      </c>
      <c r="O108" s="160">
        <f>ROUND(E108*N108,2)</f>
        <v>0.1</v>
      </c>
      <c r="P108" s="160">
        <v>0</v>
      </c>
      <c r="Q108" s="160">
        <f>ROUND(E108*P108,2)</f>
        <v>0</v>
      </c>
      <c r="R108" s="160"/>
      <c r="S108" s="160" t="s">
        <v>221</v>
      </c>
      <c r="T108" s="160" t="s">
        <v>215</v>
      </c>
      <c r="U108" s="160">
        <v>0</v>
      </c>
      <c r="V108" s="160">
        <f>ROUND(E108*U108,2)</f>
        <v>0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248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75">
        <v>75</v>
      </c>
      <c r="B109" s="176" t="s">
        <v>422</v>
      </c>
      <c r="C109" s="184" t="s">
        <v>423</v>
      </c>
      <c r="D109" s="177" t="s">
        <v>255</v>
      </c>
      <c r="E109" s="178">
        <v>0.24870999999999999</v>
      </c>
      <c r="F109" s="179"/>
      <c r="G109" s="180">
        <f>ROUND(E109*F109,2)</f>
        <v>0</v>
      </c>
      <c r="H109" s="161"/>
      <c r="I109" s="160">
        <f>ROUND(E109*H109,2)</f>
        <v>0</v>
      </c>
      <c r="J109" s="161"/>
      <c r="K109" s="160">
        <f>ROUND(E109*J109,2)</f>
        <v>0</v>
      </c>
      <c r="L109" s="160">
        <v>21</v>
      </c>
      <c r="M109" s="160">
        <f>G109*(1+L109/100)</f>
        <v>0</v>
      </c>
      <c r="N109" s="160">
        <v>0</v>
      </c>
      <c r="O109" s="160">
        <f>ROUND(E109*N109,2)</f>
        <v>0</v>
      </c>
      <c r="P109" s="160">
        <v>0</v>
      </c>
      <c r="Q109" s="160">
        <f>ROUND(E109*P109,2)</f>
        <v>0</v>
      </c>
      <c r="R109" s="160"/>
      <c r="S109" s="160" t="s">
        <v>214</v>
      </c>
      <c r="T109" s="160" t="s">
        <v>233</v>
      </c>
      <c r="U109" s="160">
        <v>3.5630000000000002</v>
      </c>
      <c r="V109" s="160">
        <f>ROUND(E109*U109,2)</f>
        <v>0.89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256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76</v>
      </c>
      <c r="B110" s="176" t="s">
        <v>424</v>
      </c>
      <c r="C110" s="184" t="s">
        <v>425</v>
      </c>
      <c r="D110" s="177" t="s">
        <v>255</v>
      </c>
      <c r="E110" s="178">
        <v>0.24870999999999999</v>
      </c>
      <c r="F110" s="179"/>
      <c r="G110" s="180">
        <f>ROUND(E110*F110,2)</f>
        <v>0</v>
      </c>
      <c r="H110" s="161"/>
      <c r="I110" s="160">
        <f>ROUND(E110*H110,2)</f>
        <v>0</v>
      </c>
      <c r="J110" s="161"/>
      <c r="K110" s="160">
        <f>ROUND(E110*J110,2)</f>
        <v>0</v>
      </c>
      <c r="L110" s="160">
        <v>21</v>
      </c>
      <c r="M110" s="160">
        <f>G110*(1+L110/100)</f>
        <v>0</v>
      </c>
      <c r="N110" s="160">
        <v>0</v>
      </c>
      <c r="O110" s="160">
        <f>ROUND(E110*N110,2)</f>
        <v>0</v>
      </c>
      <c r="P110" s="160">
        <v>0</v>
      </c>
      <c r="Q110" s="160">
        <f>ROUND(E110*P110,2)</f>
        <v>0</v>
      </c>
      <c r="R110" s="160"/>
      <c r="S110" s="160" t="s">
        <v>214</v>
      </c>
      <c r="T110" s="160" t="s">
        <v>233</v>
      </c>
      <c r="U110" s="160">
        <v>0.81599999999999995</v>
      </c>
      <c r="V110" s="160">
        <f>ROUND(E110*U110,2)</f>
        <v>0.2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256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x14ac:dyDescent="0.2">
      <c r="A111" s="163" t="s">
        <v>209</v>
      </c>
      <c r="B111" s="164" t="s">
        <v>147</v>
      </c>
      <c r="C111" s="182" t="s">
        <v>148</v>
      </c>
      <c r="D111" s="165"/>
      <c r="E111" s="166"/>
      <c r="F111" s="167"/>
      <c r="G111" s="168">
        <f>SUMIF(AG112:AG121,"&lt;&gt;NOR",G112:G121)</f>
        <v>0</v>
      </c>
      <c r="H111" s="162"/>
      <c r="I111" s="162">
        <f>SUM(I112:I121)</f>
        <v>0</v>
      </c>
      <c r="J111" s="162"/>
      <c r="K111" s="162">
        <f>SUM(K112:K121)</f>
        <v>0</v>
      </c>
      <c r="L111" s="162"/>
      <c r="M111" s="162">
        <f>SUM(M112:M121)</f>
        <v>0</v>
      </c>
      <c r="N111" s="162"/>
      <c r="O111" s="162">
        <f>SUM(O112:O121)</f>
        <v>0</v>
      </c>
      <c r="P111" s="162"/>
      <c r="Q111" s="162">
        <f>SUM(Q112:Q121)</f>
        <v>0</v>
      </c>
      <c r="R111" s="162"/>
      <c r="S111" s="162"/>
      <c r="T111" s="162"/>
      <c r="U111" s="162"/>
      <c r="V111" s="162">
        <f>SUM(V112:V121)</f>
        <v>2.37</v>
      </c>
      <c r="W111" s="162"/>
      <c r="AG111" t="s">
        <v>210</v>
      </c>
    </row>
    <row r="112" spans="1:60" outlineLevel="1" x14ac:dyDescent="0.2">
      <c r="A112" s="175">
        <v>77</v>
      </c>
      <c r="B112" s="176" t="s">
        <v>426</v>
      </c>
      <c r="C112" s="184" t="s">
        <v>427</v>
      </c>
      <c r="D112" s="177" t="s">
        <v>232</v>
      </c>
      <c r="E112" s="178">
        <v>2</v>
      </c>
      <c r="F112" s="179"/>
      <c r="G112" s="180">
        <f t="shared" ref="G112:G121" si="21">ROUND(E112*F112,2)</f>
        <v>0</v>
      </c>
      <c r="H112" s="161"/>
      <c r="I112" s="160">
        <f t="shared" ref="I112:I121" si="22">ROUND(E112*H112,2)</f>
        <v>0</v>
      </c>
      <c r="J112" s="161"/>
      <c r="K112" s="160">
        <f t="shared" ref="K112:K121" si="23">ROUND(E112*J112,2)</f>
        <v>0</v>
      </c>
      <c r="L112" s="160">
        <v>21</v>
      </c>
      <c r="M112" s="160">
        <f t="shared" ref="M112:M121" si="24">G112*(1+L112/100)</f>
        <v>0</v>
      </c>
      <c r="N112" s="160">
        <v>0</v>
      </c>
      <c r="O112" s="160">
        <f t="shared" ref="O112:O121" si="25">ROUND(E112*N112,2)</f>
        <v>0</v>
      </c>
      <c r="P112" s="160">
        <v>0</v>
      </c>
      <c r="Q112" s="160">
        <f t="shared" ref="Q112:Q121" si="26">ROUND(E112*P112,2)</f>
        <v>0</v>
      </c>
      <c r="R112" s="160"/>
      <c r="S112" s="160" t="s">
        <v>214</v>
      </c>
      <c r="T112" s="160" t="s">
        <v>233</v>
      </c>
      <c r="U112" s="160">
        <v>5.0999999999999997E-2</v>
      </c>
      <c r="V112" s="160">
        <f t="shared" ref="V112:V121" si="27">ROUND(E112*U112,2)</f>
        <v>0.1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234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75">
        <v>78</v>
      </c>
      <c r="B113" s="176" t="s">
        <v>428</v>
      </c>
      <c r="C113" s="184" t="s">
        <v>429</v>
      </c>
      <c r="D113" s="177" t="s">
        <v>232</v>
      </c>
      <c r="E113" s="178">
        <v>4</v>
      </c>
      <c r="F113" s="179"/>
      <c r="G113" s="180">
        <f t="shared" si="21"/>
        <v>0</v>
      </c>
      <c r="H113" s="161"/>
      <c r="I113" s="160">
        <f t="shared" si="22"/>
        <v>0</v>
      </c>
      <c r="J113" s="161"/>
      <c r="K113" s="160">
        <f t="shared" si="23"/>
        <v>0</v>
      </c>
      <c r="L113" s="160">
        <v>21</v>
      </c>
      <c r="M113" s="160">
        <f t="shared" si="24"/>
        <v>0</v>
      </c>
      <c r="N113" s="160">
        <v>0</v>
      </c>
      <c r="O113" s="160">
        <f t="shared" si="25"/>
        <v>0</v>
      </c>
      <c r="P113" s="160">
        <v>0</v>
      </c>
      <c r="Q113" s="160">
        <f t="shared" si="26"/>
        <v>0</v>
      </c>
      <c r="R113" s="160"/>
      <c r="S113" s="160" t="s">
        <v>214</v>
      </c>
      <c r="T113" s="160" t="s">
        <v>233</v>
      </c>
      <c r="U113" s="160">
        <v>5.0999999999999997E-2</v>
      </c>
      <c r="V113" s="160">
        <f t="shared" si="27"/>
        <v>0.2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234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75">
        <v>79</v>
      </c>
      <c r="B114" s="176" t="s">
        <v>738</v>
      </c>
      <c r="C114" s="184" t="s">
        <v>739</v>
      </c>
      <c r="D114" s="177" t="s">
        <v>232</v>
      </c>
      <c r="E114" s="178">
        <v>6</v>
      </c>
      <c r="F114" s="179"/>
      <c r="G114" s="180">
        <f t="shared" si="21"/>
        <v>0</v>
      </c>
      <c r="H114" s="161"/>
      <c r="I114" s="160">
        <f t="shared" si="22"/>
        <v>0</v>
      </c>
      <c r="J114" s="161"/>
      <c r="K114" s="160">
        <f t="shared" si="23"/>
        <v>0</v>
      </c>
      <c r="L114" s="160">
        <v>21</v>
      </c>
      <c r="M114" s="160">
        <f t="shared" si="24"/>
        <v>0</v>
      </c>
      <c r="N114" s="160">
        <v>0</v>
      </c>
      <c r="O114" s="160">
        <f t="shared" si="25"/>
        <v>0</v>
      </c>
      <c r="P114" s="160">
        <v>0</v>
      </c>
      <c r="Q114" s="160">
        <f t="shared" si="26"/>
        <v>0</v>
      </c>
      <c r="R114" s="160"/>
      <c r="S114" s="160" t="s">
        <v>214</v>
      </c>
      <c r="T114" s="160" t="s">
        <v>233</v>
      </c>
      <c r="U114" s="160">
        <v>0.26800000000000002</v>
      </c>
      <c r="V114" s="160">
        <f t="shared" si="27"/>
        <v>1.61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234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ht="22.5" outlineLevel="1" x14ac:dyDescent="0.2">
      <c r="A115" s="175">
        <v>80</v>
      </c>
      <c r="B115" s="176" t="s">
        <v>436</v>
      </c>
      <c r="C115" s="184" t="s">
        <v>941</v>
      </c>
      <c r="D115" s="177" t="s">
        <v>232</v>
      </c>
      <c r="E115" s="178">
        <v>1</v>
      </c>
      <c r="F115" s="179"/>
      <c r="G115" s="180">
        <f t="shared" si="21"/>
        <v>0</v>
      </c>
      <c r="H115" s="161"/>
      <c r="I115" s="160">
        <f t="shared" si="22"/>
        <v>0</v>
      </c>
      <c r="J115" s="161"/>
      <c r="K115" s="160">
        <f t="shared" si="23"/>
        <v>0</v>
      </c>
      <c r="L115" s="160">
        <v>21</v>
      </c>
      <c r="M115" s="160">
        <f t="shared" si="24"/>
        <v>0</v>
      </c>
      <c r="N115" s="160">
        <v>2.5699999999999998E-3</v>
      </c>
      <c r="O115" s="160">
        <f t="shared" si="25"/>
        <v>0</v>
      </c>
      <c r="P115" s="160">
        <v>0</v>
      </c>
      <c r="Q115" s="160">
        <f t="shared" si="26"/>
        <v>0</v>
      </c>
      <c r="R115" s="160"/>
      <c r="S115" s="160" t="s">
        <v>221</v>
      </c>
      <c r="T115" s="160" t="s">
        <v>233</v>
      </c>
      <c r="U115" s="160">
        <v>0.433</v>
      </c>
      <c r="V115" s="160">
        <f t="shared" si="27"/>
        <v>0.43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234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ht="22.5" outlineLevel="1" x14ac:dyDescent="0.2">
      <c r="A116" s="175">
        <v>81</v>
      </c>
      <c r="B116" s="176" t="s">
        <v>438</v>
      </c>
      <c r="C116" s="184" t="s">
        <v>439</v>
      </c>
      <c r="D116" s="177" t="s">
        <v>232</v>
      </c>
      <c r="E116" s="178">
        <v>2</v>
      </c>
      <c r="F116" s="179"/>
      <c r="G116" s="180">
        <f t="shared" si="21"/>
        <v>0</v>
      </c>
      <c r="H116" s="161"/>
      <c r="I116" s="160">
        <f t="shared" si="22"/>
        <v>0</v>
      </c>
      <c r="J116" s="161"/>
      <c r="K116" s="160">
        <f t="shared" si="23"/>
        <v>0</v>
      </c>
      <c r="L116" s="160">
        <v>21</v>
      </c>
      <c r="M116" s="160">
        <f t="shared" si="24"/>
        <v>0</v>
      </c>
      <c r="N116" s="160">
        <v>6.9999999999999994E-5</v>
      </c>
      <c r="O116" s="160">
        <f t="shared" si="25"/>
        <v>0</v>
      </c>
      <c r="P116" s="160">
        <v>0</v>
      </c>
      <c r="Q116" s="160">
        <f t="shared" si="26"/>
        <v>0</v>
      </c>
      <c r="R116" s="160"/>
      <c r="S116" s="160" t="s">
        <v>221</v>
      </c>
      <c r="T116" s="160" t="s">
        <v>298</v>
      </c>
      <c r="U116" s="160">
        <v>0</v>
      </c>
      <c r="V116" s="160">
        <f t="shared" si="27"/>
        <v>0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248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75">
        <v>82</v>
      </c>
      <c r="B117" s="176" t="s">
        <v>993</v>
      </c>
      <c r="C117" s="184" t="s">
        <v>750</v>
      </c>
      <c r="D117" s="177" t="s">
        <v>232</v>
      </c>
      <c r="E117" s="178">
        <v>5</v>
      </c>
      <c r="F117" s="179"/>
      <c r="G117" s="180">
        <f t="shared" si="21"/>
        <v>0</v>
      </c>
      <c r="H117" s="161"/>
      <c r="I117" s="160">
        <f t="shared" si="22"/>
        <v>0</v>
      </c>
      <c r="J117" s="161"/>
      <c r="K117" s="160">
        <f t="shared" si="23"/>
        <v>0</v>
      </c>
      <c r="L117" s="160">
        <v>21</v>
      </c>
      <c r="M117" s="160">
        <f t="shared" si="24"/>
        <v>0</v>
      </c>
      <c r="N117" s="160">
        <v>6.8000000000000005E-4</v>
      </c>
      <c r="O117" s="160">
        <f t="shared" si="25"/>
        <v>0</v>
      </c>
      <c r="P117" s="160">
        <v>0</v>
      </c>
      <c r="Q117" s="160">
        <f t="shared" si="26"/>
        <v>0</v>
      </c>
      <c r="R117" s="160" t="s">
        <v>495</v>
      </c>
      <c r="S117" s="160" t="s">
        <v>214</v>
      </c>
      <c r="T117" s="160" t="s">
        <v>298</v>
      </c>
      <c r="U117" s="160">
        <v>0</v>
      </c>
      <c r="V117" s="160">
        <f t="shared" si="27"/>
        <v>0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248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75">
        <v>83</v>
      </c>
      <c r="B118" s="176" t="s">
        <v>346</v>
      </c>
      <c r="C118" s="184" t="s">
        <v>347</v>
      </c>
      <c r="D118" s="177" t="s">
        <v>232</v>
      </c>
      <c r="E118" s="178">
        <v>4</v>
      </c>
      <c r="F118" s="179"/>
      <c r="G118" s="180">
        <f t="shared" si="21"/>
        <v>0</v>
      </c>
      <c r="H118" s="161"/>
      <c r="I118" s="160">
        <f t="shared" si="22"/>
        <v>0</v>
      </c>
      <c r="J118" s="161"/>
      <c r="K118" s="160">
        <f t="shared" si="23"/>
        <v>0</v>
      </c>
      <c r="L118" s="160">
        <v>21</v>
      </c>
      <c r="M118" s="160">
        <f t="shared" si="24"/>
        <v>0</v>
      </c>
      <c r="N118" s="160">
        <v>1.9000000000000001E-4</v>
      </c>
      <c r="O118" s="160">
        <f t="shared" si="25"/>
        <v>0</v>
      </c>
      <c r="P118" s="160">
        <v>0</v>
      </c>
      <c r="Q118" s="160">
        <f t="shared" si="26"/>
        <v>0</v>
      </c>
      <c r="R118" s="160"/>
      <c r="S118" s="160" t="s">
        <v>221</v>
      </c>
      <c r="T118" s="160" t="s">
        <v>298</v>
      </c>
      <c r="U118" s="160">
        <v>0</v>
      </c>
      <c r="V118" s="160">
        <f t="shared" si="27"/>
        <v>0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248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75">
        <v>84</v>
      </c>
      <c r="B119" s="176" t="s">
        <v>994</v>
      </c>
      <c r="C119" s="184" t="s">
        <v>995</v>
      </c>
      <c r="D119" s="177" t="s">
        <v>232</v>
      </c>
      <c r="E119" s="178">
        <v>1</v>
      </c>
      <c r="F119" s="179"/>
      <c r="G119" s="180">
        <f t="shared" si="21"/>
        <v>0</v>
      </c>
      <c r="H119" s="161"/>
      <c r="I119" s="160">
        <f t="shared" si="22"/>
        <v>0</v>
      </c>
      <c r="J119" s="161"/>
      <c r="K119" s="160">
        <f t="shared" si="23"/>
        <v>0</v>
      </c>
      <c r="L119" s="160">
        <v>21</v>
      </c>
      <c r="M119" s="160">
        <f t="shared" si="24"/>
        <v>0</v>
      </c>
      <c r="N119" s="160">
        <v>5.5999999999999995E-4</v>
      </c>
      <c r="O119" s="160">
        <f t="shared" si="25"/>
        <v>0</v>
      </c>
      <c r="P119" s="160">
        <v>0</v>
      </c>
      <c r="Q119" s="160">
        <f t="shared" si="26"/>
        <v>0</v>
      </c>
      <c r="R119" s="160" t="s">
        <v>495</v>
      </c>
      <c r="S119" s="160" t="s">
        <v>214</v>
      </c>
      <c r="T119" s="160" t="s">
        <v>298</v>
      </c>
      <c r="U119" s="160">
        <v>0</v>
      </c>
      <c r="V119" s="160">
        <f t="shared" si="27"/>
        <v>0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248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85</v>
      </c>
      <c r="B120" s="176" t="s">
        <v>444</v>
      </c>
      <c r="C120" s="184" t="s">
        <v>445</v>
      </c>
      <c r="D120" s="177" t="s">
        <v>255</v>
      </c>
      <c r="E120" s="178">
        <v>7.43E-3</v>
      </c>
      <c r="F120" s="179"/>
      <c r="G120" s="180">
        <f t="shared" si="21"/>
        <v>0</v>
      </c>
      <c r="H120" s="161"/>
      <c r="I120" s="160">
        <f t="shared" si="22"/>
        <v>0</v>
      </c>
      <c r="J120" s="161"/>
      <c r="K120" s="160">
        <f t="shared" si="23"/>
        <v>0</v>
      </c>
      <c r="L120" s="160">
        <v>21</v>
      </c>
      <c r="M120" s="160">
        <f t="shared" si="24"/>
        <v>0</v>
      </c>
      <c r="N120" s="160">
        <v>0</v>
      </c>
      <c r="O120" s="160">
        <f t="shared" si="25"/>
        <v>0</v>
      </c>
      <c r="P120" s="160">
        <v>0</v>
      </c>
      <c r="Q120" s="160">
        <f t="shared" si="26"/>
        <v>0</v>
      </c>
      <c r="R120" s="160"/>
      <c r="S120" s="160" t="s">
        <v>214</v>
      </c>
      <c r="T120" s="160" t="s">
        <v>233</v>
      </c>
      <c r="U120" s="160">
        <v>2.5750000000000002</v>
      </c>
      <c r="V120" s="160">
        <f t="shared" si="27"/>
        <v>0.02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256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75">
        <v>86</v>
      </c>
      <c r="B121" s="176" t="s">
        <v>446</v>
      </c>
      <c r="C121" s="184" t="s">
        <v>447</v>
      </c>
      <c r="D121" s="177" t="s">
        <v>255</v>
      </c>
      <c r="E121" s="178">
        <v>7.43E-3</v>
      </c>
      <c r="F121" s="179"/>
      <c r="G121" s="180">
        <f t="shared" si="21"/>
        <v>0</v>
      </c>
      <c r="H121" s="161"/>
      <c r="I121" s="160">
        <f t="shared" si="22"/>
        <v>0</v>
      </c>
      <c r="J121" s="161"/>
      <c r="K121" s="160">
        <f t="shared" si="23"/>
        <v>0</v>
      </c>
      <c r="L121" s="160">
        <v>21</v>
      </c>
      <c r="M121" s="160">
        <f t="shared" si="24"/>
        <v>0</v>
      </c>
      <c r="N121" s="160">
        <v>0</v>
      </c>
      <c r="O121" s="160">
        <f t="shared" si="25"/>
        <v>0</v>
      </c>
      <c r="P121" s="160">
        <v>0</v>
      </c>
      <c r="Q121" s="160">
        <f t="shared" si="26"/>
        <v>0</v>
      </c>
      <c r="R121" s="160"/>
      <c r="S121" s="160" t="s">
        <v>214</v>
      </c>
      <c r="T121" s="160" t="s">
        <v>233</v>
      </c>
      <c r="U121" s="160">
        <v>1.355</v>
      </c>
      <c r="V121" s="160">
        <f t="shared" si="27"/>
        <v>0.01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256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x14ac:dyDescent="0.2">
      <c r="A122" s="163" t="s">
        <v>209</v>
      </c>
      <c r="B122" s="164" t="s">
        <v>153</v>
      </c>
      <c r="C122" s="182" t="s">
        <v>154</v>
      </c>
      <c r="D122" s="165"/>
      <c r="E122" s="166"/>
      <c r="F122" s="167"/>
      <c r="G122" s="168">
        <f>SUMIF(AG123:AG124,"&lt;&gt;NOR",G123:G124)</f>
        <v>0</v>
      </c>
      <c r="H122" s="162"/>
      <c r="I122" s="162">
        <f>SUM(I123:I124)</f>
        <v>0</v>
      </c>
      <c r="J122" s="162"/>
      <c r="K122" s="162">
        <f>SUM(K123:K124)</f>
        <v>0</v>
      </c>
      <c r="L122" s="162"/>
      <c r="M122" s="162">
        <f>SUM(M123:M124)</f>
        <v>0</v>
      </c>
      <c r="N122" s="162"/>
      <c r="O122" s="162">
        <f>SUM(O123:O124)</f>
        <v>0</v>
      </c>
      <c r="P122" s="162"/>
      <c r="Q122" s="162">
        <f>SUM(Q123:Q124)</f>
        <v>0</v>
      </c>
      <c r="R122" s="162"/>
      <c r="S122" s="162"/>
      <c r="T122" s="162"/>
      <c r="U122" s="162"/>
      <c r="V122" s="162">
        <f>SUM(V123:V124)</f>
        <v>3.04</v>
      </c>
      <c r="W122" s="162"/>
      <c r="AG122" t="s">
        <v>210</v>
      </c>
    </row>
    <row r="123" spans="1:60" outlineLevel="1" x14ac:dyDescent="0.2">
      <c r="A123" s="175">
        <v>87</v>
      </c>
      <c r="B123" s="176" t="s">
        <v>448</v>
      </c>
      <c r="C123" s="184" t="s">
        <v>449</v>
      </c>
      <c r="D123" s="177" t="s">
        <v>450</v>
      </c>
      <c r="E123" s="178">
        <v>10</v>
      </c>
      <c r="F123" s="179"/>
      <c r="G123" s="180">
        <f>ROUND(E123*F123,2)</f>
        <v>0</v>
      </c>
      <c r="H123" s="161"/>
      <c r="I123" s="160">
        <f>ROUND(E123*H123,2)</f>
        <v>0</v>
      </c>
      <c r="J123" s="161"/>
      <c r="K123" s="160">
        <f>ROUND(E123*J123,2)</f>
        <v>0</v>
      </c>
      <c r="L123" s="160">
        <v>21</v>
      </c>
      <c r="M123" s="160">
        <f>G123*(1+L123/100)</f>
        <v>0</v>
      </c>
      <c r="N123" s="160">
        <v>6.0000000000000002E-5</v>
      </c>
      <c r="O123" s="160">
        <f>ROUND(E123*N123,2)</f>
        <v>0</v>
      </c>
      <c r="P123" s="160">
        <v>0</v>
      </c>
      <c r="Q123" s="160">
        <f>ROUND(E123*P123,2)</f>
        <v>0</v>
      </c>
      <c r="R123" s="160"/>
      <c r="S123" s="160" t="s">
        <v>214</v>
      </c>
      <c r="T123" s="160" t="s">
        <v>233</v>
      </c>
      <c r="U123" s="160">
        <v>0.30399999999999999</v>
      </c>
      <c r="V123" s="160">
        <f>ROUND(E123*U123,2)</f>
        <v>3.04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234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75">
        <v>88</v>
      </c>
      <c r="B124" s="176" t="s">
        <v>451</v>
      </c>
      <c r="C124" s="184" t="s">
        <v>452</v>
      </c>
      <c r="D124" s="177" t="s">
        <v>255</v>
      </c>
      <c r="E124" s="178">
        <v>5.9999999999999995E-4</v>
      </c>
      <c r="F124" s="179"/>
      <c r="G124" s="180">
        <f>ROUND(E124*F124,2)</f>
        <v>0</v>
      </c>
      <c r="H124" s="161"/>
      <c r="I124" s="160">
        <f>ROUND(E124*H124,2)</f>
        <v>0</v>
      </c>
      <c r="J124" s="161"/>
      <c r="K124" s="160">
        <f>ROUND(E124*J124,2)</f>
        <v>0</v>
      </c>
      <c r="L124" s="160">
        <v>21</v>
      </c>
      <c r="M124" s="160">
        <f>G124*(1+L124/100)</f>
        <v>0</v>
      </c>
      <c r="N124" s="160">
        <v>0</v>
      </c>
      <c r="O124" s="160">
        <f>ROUND(E124*N124,2)</f>
        <v>0</v>
      </c>
      <c r="P124" s="160">
        <v>0</v>
      </c>
      <c r="Q124" s="160">
        <f>ROUND(E124*P124,2)</f>
        <v>0</v>
      </c>
      <c r="R124" s="160"/>
      <c r="S124" s="160" t="s">
        <v>214</v>
      </c>
      <c r="T124" s="160" t="s">
        <v>233</v>
      </c>
      <c r="U124" s="160">
        <v>3.0059999999999998</v>
      </c>
      <c r="V124" s="160">
        <f>ROUND(E124*U124,2)</f>
        <v>0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256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x14ac:dyDescent="0.2">
      <c r="A125" s="163" t="s">
        <v>209</v>
      </c>
      <c r="B125" s="164" t="s">
        <v>155</v>
      </c>
      <c r="C125" s="182" t="s">
        <v>156</v>
      </c>
      <c r="D125" s="165"/>
      <c r="E125" s="166"/>
      <c r="F125" s="167"/>
      <c r="G125" s="168">
        <f>SUMIF(AG126:AG128,"&lt;&gt;NOR",G126:G128)</f>
        <v>0</v>
      </c>
      <c r="H125" s="162"/>
      <c r="I125" s="162">
        <f>SUM(I126:I128)</f>
        <v>0</v>
      </c>
      <c r="J125" s="162"/>
      <c r="K125" s="162">
        <f>SUM(K126:K128)</f>
        <v>0</v>
      </c>
      <c r="L125" s="162"/>
      <c r="M125" s="162">
        <f>SUM(M126:M128)</f>
        <v>0</v>
      </c>
      <c r="N125" s="162"/>
      <c r="O125" s="162">
        <f>SUM(O126:O128)</f>
        <v>0</v>
      </c>
      <c r="P125" s="162"/>
      <c r="Q125" s="162">
        <f>SUM(Q126:Q128)</f>
        <v>0</v>
      </c>
      <c r="R125" s="162"/>
      <c r="S125" s="162"/>
      <c r="T125" s="162"/>
      <c r="U125" s="162"/>
      <c r="V125" s="162">
        <f>SUM(V126:V128)</f>
        <v>1.79</v>
      </c>
      <c r="W125" s="162"/>
      <c r="AG125" t="s">
        <v>210</v>
      </c>
    </row>
    <row r="126" spans="1:60" outlineLevel="1" x14ac:dyDescent="0.2">
      <c r="A126" s="169">
        <v>89</v>
      </c>
      <c r="B126" s="170" t="s">
        <v>453</v>
      </c>
      <c r="C126" s="183" t="s">
        <v>454</v>
      </c>
      <c r="D126" s="171" t="s">
        <v>241</v>
      </c>
      <c r="E126" s="172">
        <v>1</v>
      </c>
      <c r="F126" s="173"/>
      <c r="G126" s="174">
        <f>ROUND(E126*F126,2)</f>
        <v>0</v>
      </c>
      <c r="H126" s="161"/>
      <c r="I126" s="160">
        <f>ROUND(E126*H126,2)</f>
        <v>0</v>
      </c>
      <c r="J126" s="161"/>
      <c r="K126" s="160">
        <f>ROUND(E126*J126,2)</f>
        <v>0</v>
      </c>
      <c r="L126" s="160">
        <v>21</v>
      </c>
      <c r="M126" s="160">
        <f>G126*(1+L126/100)</f>
        <v>0</v>
      </c>
      <c r="N126" s="160">
        <v>3.1E-4</v>
      </c>
      <c r="O126" s="160">
        <f>ROUND(E126*N126,2)</f>
        <v>0</v>
      </c>
      <c r="P126" s="160">
        <v>0</v>
      </c>
      <c r="Q126" s="160">
        <f>ROUND(E126*P126,2)</f>
        <v>0</v>
      </c>
      <c r="R126" s="160"/>
      <c r="S126" s="160" t="s">
        <v>214</v>
      </c>
      <c r="T126" s="160" t="s">
        <v>233</v>
      </c>
      <c r="U126" s="160">
        <v>0.40300000000000002</v>
      </c>
      <c r="V126" s="160">
        <f>ROUND(E126*U126,2)</f>
        <v>0.4</v>
      </c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234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57"/>
      <c r="B127" s="158"/>
      <c r="C127" s="262" t="s">
        <v>455</v>
      </c>
      <c r="D127" s="263"/>
      <c r="E127" s="263"/>
      <c r="F127" s="263"/>
      <c r="G127" s="263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218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75">
        <v>90</v>
      </c>
      <c r="B128" s="176" t="s">
        <v>456</v>
      </c>
      <c r="C128" s="184" t="s">
        <v>457</v>
      </c>
      <c r="D128" s="177" t="s">
        <v>261</v>
      </c>
      <c r="E128" s="178">
        <v>12</v>
      </c>
      <c r="F128" s="179"/>
      <c r="G128" s="180">
        <f>ROUND(E128*F128,2)</f>
        <v>0</v>
      </c>
      <c r="H128" s="161"/>
      <c r="I128" s="160">
        <f>ROUND(E128*H128,2)</f>
        <v>0</v>
      </c>
      <c r="J128" s="161"/>
      <c r="K128" s="160">
        <f>ROUND(E128*J128,2)</f>
        <v>0</v>
      </c>
      <c r="L128" s="160">
        <v>21</v>
      </c>
      <c r="M128" s="160">
        <f>G128*(1+L128/100)</f>
        <v>0</v>
      </c>
      <c r="N128" s="160">
        <v>9.0000000000000006E-5</v>
      </c>
      <c r="O128" s="160">
        <f>ROUND(E128*N128,2)</f>
        <v>0</v>
      </c>
      <c r="P128" s="160">
        <v>0</v>
      </c>
      <c r="Q128" s="160">
        <f>ROUND(E128*P128,2)</f>
        <v>0</v>
      </c>
      <c r="R128" s="160"/>
      <c r="S128" s="160" t="s">
        <v>214</v>
      </c>
      <c r="T128" s="160" t="s">
        <v>233</v>
      </c>
      <c r="U128" s="160">
        <v>0.11600000000000001</v>
      </c>
      <c r="V128" s="160">
        <f>ROUND(E128*U128,2)</f>
        <v>1.39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234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x14ac:dyDescent="0.2">
      <c r="A129" s="163" t="s">
        <v>209</v>
      </c>
      <c r="B129" s="164" t="s">
        <v>157</v>
      </c>
      <c r="C129" s="182" t="s">
        <v>158</v>
      </c>
      <c r="D129" s="165"/>
      <c r="E129" s="166"/>
      <c r="F129" s="167"/>
      <c r="G129" s="168">
        <f>SUMIF(AG130:AG130,"&lt;&gt;NOR",G130:G130)</f>
        <v>0</v>
      </c>
      <c r="H129" s="162"/>
      <c r="I129" s="162">
        <f>SUM(I130:I130)</f>
        <v>0</v>
      </c>
      <c r="J129" s="162"/>
      <c r="K129" s="162">
        <f>SUM(K130:K130)</f>
        <v>0</v>
      </c>
      <c r="L129" s="162"/>
      <c r="M129" s="162">
        <f>SUM(M130:M130)</f>
        <v>0</v>
      </c>
      <c r="N129" s="162"/>
      <c r="O129" s="162">
        <f>SUM(O130:O130)</f>
        <v>0.01</v>
      </c>
      <c r="P129" s="162"/>
      <c r="Q129" s="162">
        <f>SUM(Q130:Q130)</f>
        <v>0</v>
      </c>
      <c r="R129" s="162"/>
      <c r="S129" s="162"/>
      <c r="T129" s="162"/>
      <c r="U129" s="162"/>
      <c r="V129" s="162">
        <f>SUM(V130:V130)</f>
        <v>2.5499999999999998</v>
      </c>
      <c r="W129" s="162"/>
      <c r="AG129" t="s">
        <v>210</v>
      </c>
    </row>
    <row r="130" spans="1:60" ht="22.5" outlineLevel="1" x14ac:dyDescent="0.2">
      <c r="A130" s="175">
        <v>91</v>
      </c>
      <c r="B130" s="176" t="s">
        <v>458</v>
      </c>
      <c r="C130" s="184" t="s">
        <v>459</v>
      </c>
      <c r="D130" s="177" t="s">
        <v>241</v>
      </c>
      <c r="E130" s="178">
        <v>25</v>
      </c>
      <c r="F130" s="179"/>
      <c r="G130" s="180">
        <f>ROUND(E130*F130,2)</f>
        <v>0</v>
      </c>
      <c r="H130" s="161"/>
      <c r="I130" s="160">
        <f>ROUND(E130*H130,2)</f>
        <v>0</v>
      </c>
      <c r="J130" s="161"/>
      <c r="K130" s="160">
        <f>ROUND(E130*J130,2)</f>
        <v>0</v>
      </c>
      <c r="L130" s="160">
        <v>21</v>
      </c>
      <c r="M130" s="160">
        <f>G130*(1+L130/100)</f>
        <v>0</v>
      </c>
      <c r="N130" s="160">
        <v>4.6000000000000001E-4</v>
      </c>
      <c r="O130" s="160">
        <f>ROUND(E130*N130,2)</f>
        <v>0.01</v>
      </c>
      <c r="P130" s="160">
        <v>0</v>
      </c>
      <c r="Q130" s="160">
        <f>ROUND(E130*P130,2)</f>
        <v>0</v>
      </c>
      <c r="R130" s="160"/>
      <c r="S130" s="160" t="s">
        <v>221</v>
      </c>
      <c r="T130" s="160" t="s">
        <v>215</v>
      </c>
      <c r="U130" s="160">
        <v>0.10191</v>
      </c>
      <c r="V130" s="160">
        <f>ROUND(E130*U130,2)</f>
        <v>2.5499999999999998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234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x14ac:dyDescent="0.2">
      <c r="A131" s="163" t="s">
        <v>209</v>
      </c>
      <c r="B131" s="164" t="s">
        <v>173</v>
      </c>
      <c r="C131" s="182" t="s">
        <v>174</v>
      </c>
      <c r="D131" s="165"/>
      <c r="E131" s="166"/>
      <c r="F131" s="167"/>
      <c r="G131" s="168">
        <f>SUMIF(AG132:AG136,"&lt;&gt;NOR",G132:G136)</f>
        <v>0</v>
      </c>
      <c r="H131" s="162"/>
      <c r="I131" s="162">
        <f>SUM(I132:I136)</f>
        <v>0</v>
      </c>
      <c r="J131" s="162"/>
      <c r="K131" s="162">
        <f>SUM(K132:K136)</f>
        <v>0</v>
      </c>
      <c r="L131" s="162"/>
      <c r="M131" s="162">
        <f>SUM(M132:M136)</f>
        <v>0</v>
      </c>
      <c r="N131" s="162"/>
      <c r="O131" s="162">
        <f>SUM(O132:O136)</f>
        <v>0</v>
      </c>
      <c r="P131" s="162"/>
      <c r="Q131" s="162">
        <f>SUM(Q132:Q136)</f>
        <v>0</v>
      </c>
      <c r="R131" s="162"/>
      <c r="S131" s="162"/>
      <c r="T131" s="162"/>
      <c r="U131" s="162"/>
      <c r="V131" s="162">
        <f>SUM(V132:V136)</f>
        <v>12</v>
      </c>
      <c r="W131" s="162"/>
      <c r="AG131" t="s">
        <v>210</v>
      </c>
    </row>
    <row r="132" spans="1:60" outlineLevel="1" x14ac:dyDescent="0.2">
      <c r="A132" s="169">
        <v>92</v>
      </c>
      <c r="B132" s="170" t="s">
        <v>460</v>
      </c>
      <c r="C132" s="183" t="s">
        <v>461</v>
      </c>
      <c r="D132" s="171" t="s">
        <v>213</v>
      </c>
      <c r="E132" s="172">
        <v>1</v>
      </c>
      <c r="F132" s="173"/>
      <c r="G132" s="174">
        <f>ROUND(E132*F132,2)</f>
        <v>0</v>
      </c>
      <c r="H132" s="161"/>
      <c r="I132" s="160">
        <f>ROUND(E132*H132,2)</f>
        <v>0</v>
      </c>
      <c r="J132" s="161"/>
      <c r="K132" s="160">
        <f>ROUND(E132*J132,2)</f>
        <v>0</v>
      </c>
      <c r="L132" s="160">
        <v>21</v>
      </c>
      <c r="M132" s="160">
        <f>G132*(1+L132/100)</f>
        <v>0</v>
      </c>
      <c r="N132" s="160">
        <v>0</v>
      </c>
      <c r="O132" s="160">
        <f>ROUND(E132*N132,2)</f>
        <v>0</v>
      </c>
      <c r="P132" s="160">
        <v>0</v>
      </c>
      <c r="Q132" s="160">
        <f>ROUND(E132*P132,2)</f>
        <v>0</v>
      </c>
      <c r="R132" s="160"/>
      <c r="S132" s="160" t="s">
        <v>221</v>
      </c>
      <c r="T132" s="160" t="s">
        <v>215</v>
      </c>
      <c r="U132" s="160">
        <v>0</v>
      </c>
      <c r="V132" s="160">
        <f>ROUND(E132*U132,2)</f>
        <v>0</v>
      </c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234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57"/>
      <c r="B133" s="158"/>
      <c r="C133" s="262" t="s">
        <v>462</v>
      </c>
      <c r="D133" s="263"/>
      <c r="E133" s="263"/>
      <c r="F133" s="263"/>
      <c r="G133" s="263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218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69">
        <v>93</v>
      </c>
      <c r="B134" s="170" t="s">
        <v>463</v>
      </c>
      <c r="C134" s="183" t="s">
        <v>464</v>
      </c>
      <c r="D134" s="171" t="s">
        <v>213</v>
      </c>
      <c r="E134" s="172">
        <v>1</v>
      </c>
      <c r="F134" s="173"/>
      <c r="G134" s="174">
        <f>ROUND(E134*F134,2)</f>
        <v>0</v>
      </c>
      <c r="H134" s="161"/>
      <c r="I134" s="160">
        <f>ROUND(E134*H134,2)</f>
        <v>0</v>
      </c>
      <c r="J134" s="161"/>
      <c r="K134" s="160">
        <f>ROUND(E134*J134,2)</f>
        <v>0</v>
      </c>
      <c r="L134" s="160">
        <v>21</v>
      </c>
      <c r="M134" s="160">
        <f>G134*(1+L134/100)</f>
        <v>0</v>
      </c>
      <c r="N134" s="160">
        <v>0</v>
      </c>
      <c r="O134" s="160">
        <f>ROUND(E134*N134,2)</f>
        <v>0</v>
      </c>
      <c r="P134" s="160">
        <v>0</v>
      </c>
      <c r="Q134" s="160">
        <f>ROUND(E134*P134,2)</f>
        <v>0</v>
      </c>
      <c r="R134" s="160"/>
      <c r="S134" s="160" t="s">
        <v>221</v>
      </c>
      <c r="T134" s="160" t="s">
        <v>215</v>
      </c>
      <c r="U134" s="160">
        <v>0</v>
      </c>
      <c r="V134" s="160">
        <f>ROUND(E134*U134,2)</f>
        <v>0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234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">
      <c r="A135" s="157"/>
      <c r="B135" s="158"/>
      <c r="C135" s="262" t="s">
        <v>462</v>
      </c>
      <c r="D135" s="263"/>
      <c r="E135" s="263"/>
      <c r="F135" s="263"/>
      <c r="G135" s="263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 t="s">
        <v>218</v>
      </c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 x14ac:dyDescent="0.2">
      <c r="A136" s="175">
        <v>94</v>
      </c>
      <c r="B136" s="176" t="s">
        <v>262</v>
      </c>
      <c r="C136" s="184" t="s">
        <v>263</v>
      </c>
      <c r="D136" s="177" t="s">
        <v>264</v>
      </c>
      <c r="E136" s="178">
        <v>12</v>
      </c>
      <c r="F136" s="179"/>
      <c r="G136" s="180">
        <f>ROUND(E136*F136,2)</f>
        <v>0</v>
      </c>
      <c r="H136" s="161"/>
      <c r="I136" s="160">
        <f>ROUND(E136*H136,2)</f>
        <v>0</v>
      </c>
      <c r="J136" s="161"/>
      <c r="K136" s="160">
        <f>ROUND(E136*J136,2)</f>
        <v>0</v>
      </c>
      <c r="L136" s="160">
        <v>21</v>
      </c>
      <c r="M136" s="160">
        <f>G136*(1+L136/100)</f>
        <v>0</v>
      </c>
      <c r="N136" s="160">
        <v>0</v>
      </c>
      <c r="O136" s="160">
        <f>ROUND(E136*N136,2)</f>
        <v>0</v>
      </c>
      <c r="P136" s="160">
        <v>0</v>
      </c>
      <c r="Q136" s="160">
        <f>ROUND(E136*P136,2)</f>
        <v>0</v>
      </c>
      <c r="R136" s="160" t="s">
        <v>265</v>
      </c>
      <c r="S136" s="160" t="s">
        <v>214</v>
      </c>
      <c r="T136" s="160" t="s">
        <v>215</v>
      </c>
      <c r="U136" s="160">
        <v>1</v>
      </c>
      <c r="V136" s="160">
        <f>ROUND(E136*U136,2)</f>
        <v>12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266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x14ac:dyDescent="0.2">
      <c r="A137" s="163" t="s">
        <v>209</v>
      </c>
      <c r="B137" s="164" t="s">
        <v>177</v>
      </c>
      <c r="C137" s="182" t="s">
        <v>178</v>
      </c>
      <c r="D137" s="165"/>
      <c r="E137" s="166"/>
      <c r="F137" s="167"/>
      <c r="G137" s="168">
        <f>SUMIF(AG138:AG141,"&lt;&gt;NOR",G138:G141)</f>
        <v>0</v>
      </c>
      <c r="H137" s="162"/>
      <c r="I137" s="162">
        <f>SUM(I138:I141)</f>
        <v>0</v>
      </c>
      <c r="J137" s="162"/>
      <c r="K137" s="162">
        <f>SUM(K138:K141)</f>
        <v>0</v>
      </c>
      <c r="L137" s="162"/>
      <c r="M137" s="162">
        <f>SUM(M138:M141)</f>
        <v>0</v>
      </c>
      <c r="N137" s="162"/>
      <c r="O137" s="162">
        <f>SUM(O138:O141)</f>
        <v>0</v>
      </c>
      <c r="P137" s="162"/>
      <c r="Q137" s="162">
        <f>SUM(Q138:Q141)</f>
        <v>0</v>
      </c>
      <c r="R137" s="162"/>
      <c r="S137" s="162"/>
      <c r="T137" s="162"/>
      <c r="U137" s="162"/>
      <c r="V137" s="162">
        <f>SUM(V138:V141)</f>
        <v>1.06</v>
      </c>
      <c r="W137" s="162"/>
      <c r="AG137" t="s">
        <v>210</v>
      </c>
    </row>
    <row r="138" spans="1:60" outlineLevel="1" x14ac:dyDescent="0.2">
      <c r="A138" s="175">
        <v>95</v>
      </c>
      <c r="B138" s="176" t="s">
        <v>267</v>
      </c>
      <c r="C138" s="184" t="s">
        <v>268</v>
      </c>
      <c r="D138" s="177" t="s">
        <v>255</v>
      </c>
      <c r="E138" s="178">
        <v>1.8</v>
      </c>
      <c r="F138" s="179"/>
      <c r="G138" s="180">
        <f>ROUND(E138*F138,2)</f>
        <v>0</v>
      </c>
      <c r="H138" s="161"/>
      <c r="I138" s="160">
        <f>ROUND(E138*H138,2)</f>
        <v>0</v>
      </c>
      <c r="J138" s="161"/>
      <c r="K138" s="160">
        <f>ROUND(E138*J138,2)</f>
        <v>0</v>
      </c>
      <c r="L138" s="160">
        <v>21</v>
      </c>
      <c r="M138" s="160">
        <f>G138*(1+L138/100)</f>
        <v>0</v>
      </c>
      <c r="N138" s="160">
        <v>0</v>
      </c>
      <c r="O138" s="160">
        <f>ROUND(E138*N138,2)</f>
        <v>0</v>
      </c>
      <c r="P138" s="160">
        <v>0</v>
      </c>
      <c r="Q138" s="160">
        <f>ROUND(E138*P138,2)</f>
        <v>0</v>
      </c>
      <c r="R138" s="160"/>
      <c r="S138" s="160" t="s">
        <v>214</v>
      </c>
      <c r="T138" s="160" t="s">
        <v>215</v>
      </c>
      <c r="U138" s="160">
        <v>9.9000000000000005E-2</v>
      </c>
      <c r="V138" s="160">
        <f>ROUND(E138*U138,2)</f>
        <v>0.18</v>
      </c>
      <c r="W138" s="16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269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69">
        <v>96</v>
      </c>
      <c r="B139" s="170" t="s">
        <v>270</v>
      </c>
      <c r="C139" s="183" t="s">
        <v>271</v>
      </c>
      <c r="D139" s="171" t="s">
        <v>255</v>
      </c>
      <c r="E139" s="172">
        <v>1.8</v>
      </c>
      <c r="F139" s="173"/>
      <c r="G139" s="174">
        <f>ROUND(E139*F139,2)</f>
        <v>0</v>
      </c>
      <c r="H139" s="161"/>
      <c r="I139" s="160">
        <f>ROUND(E139*H139,2)</f>
        <v>0</v>
      </c>
      <c r="J139" s="161"/>
      <c r="K139" s="160">
        <f>ROUND(E139*J139,2)</f>
        <v>0</v>
      </c>
      <c r="L139" s="160">
        <v>21</v>
      </c>
      <c r="M139" s="160">
        <f>G139*(1+L139/100)</f>
        <v>0</v>
      </c>
      <c r="N139" s="160">
        <v>0</v>
      </c>
      <c r="O139" s="160">
        <f>ROUND(E139*N139,2)</f>
        <v>0</v>
      </c>
      <c r="P139" s="160">
        <v>0</v>
      </c>
      <c r="Q139" s="160">
        <f>ROUND(E139*P139,2)</f>
        <v>0</v>
      </c>
      <c r="R139" s="160"/>
      <c r="S139" s="160" t="s">
        <v>214</v>
      </c>
      <c r="T139" s="160" t="s">
        <v>233</v>
      </c>
      <c r="U139" s="160">
        <v>0.49</v>
      </c>
      <c r="V139" s="160">
        <f>ROUND(E139*U139,2)</f>
        <v>0.88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269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57"/>
      <c r="B140" s="158"/>
      <c r="C140" s="262" t="s">
        <v>272</v>
      </c>
      <c r="D140" s="263"/>
      <c r="E140" s="263"/>
      <c r="F140" s="263"/>
      <c r="G140" s="263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218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75">
        <v>97</v>
      </c>
      <c r="B141" s="176" t="s">
        <v>273</v>
      </c>
      <c r="C141" s="184" t="s">
        <v>274</v>
      </c>
      <c r="D141" s="177" t="s">
        <v>255</v>
      </c>
      <c r="E141" s="178">
        <v>36</v>
      </c>
      <c r="F141" s="179"/>
      <c r="G141" s="180">
        <f>ROUND(E141*F141,2)</f>
        <v>0</v>
      </c>
      <c r="H141" s="161"/>
      <c r="I141" s="160">
        <f>ROUND(E141*H141,2)</f>
        <v>0</v>
      </c>
      <c r="J141" s="161"/>
      <c r="K141" s="160">
        <f>ROUND(E141*J141,2)</f>
        <v>0</v>
      </c>
      <c r="L141" s="160">
        <v>21</v>
      </c>
      <c r="M141" s="160">
        <f>G141*(1+L141/100)</f>
        <v>0</v>
      </c>
      <c r="N141" s="160">
        <v>0</v>
      </c>
      <c r="O141" s="160">
        <f>ROUND(E141*N141,2)</f>
        <v>0</v>
      </c>
      <c r="P141" s="160">
        <v>0</v>
      </c>
      <c r="Q141" s="160">
        <f>ROUND(E141*P141,2)</f>
        <v>0</v>
      </c>
      <c r="R141" s="160"/>
      <c r="S141" s="160" t="s">
        <v>214</v>
      </c>
      <c r="T141" s="160" t="s">
        <v>233</v>
      </c>
      <c r="U141" s="160">
        <v>0</v>
      </c>
      <c r="V141" s="160">
        <f>ROUND(E141*U141,2)</f>
        <v>0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269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x14ac:dyDescent="0.2">
      <c r="A142" s="163" t="s">
        <v>209</v>
      </c>
      <c r="B142" s="164" t="s">
        <v>183</v>
      </c>
      <c r="C142" s="182" t="s">
        <v>30</v>
      </c>
      <c r="D142" s="165"/>
      <c r="E142" s="166"/>
      <c r="F142" s="167"/>
      <c r="G142" s="168">
        <f>SUMIF(AG143:AG143,"&lt;&gt;NOR",G143:G143)</f>
        <v>0</v>
      </c>
      <c r="H142" s="162"/>
      <c r="I142" s="162">
        <f>SUM(I143:I143)</f>
        <v>0</v>
      </c>
      <c r="J142" s="162"/>
      <c r="K142" s="162">
        <f>SUM(K143:K143)</f>
        <v>0</v>
      </c>
      <c r="L142" s="162"/>
      <c r="M142" s="162">
        <f>SUM(M143:M143)</f>
        <v>0</v>
      </c>
      <c r="N142" s="162"/>
      <c r="O142" s="162">
        <f>SUM(O143:O143)</f>
        <v>0</v>
      </c>
      <c r="P142" s="162"/>
      <c r="Q142" s="162">
        <f>SUM(Q143:Q143)</f>
        <v>0</v>
      </c>
      <c r="R142" s="162"/>
      <c r="S142" s="162"/>
      <c r="T142" s="162"/>
      <c r="U142" s="162"/>
      <c r="V142" s="162">
        <f>SUM(V143:V143)</f>
        <v>0</v>
      </c>
      <c r="W142" s="162"/>
      <c r="AG142" t="s">
        <v>210</v>
      </c>
    </row>
    <row r="143" spans="1:60" outlineLevel="1" x14ac:dyDescent="0.2">
      <c r="A143" s="169">
        <v>98</v>
      </c>
      <c r="B143" s="170" t="s">
        <v>465</v>
      </c>
      <c r="C143" s="183" t="s">
        <v>466</v>
      </c>
      <c r="D143" s="171" t="s">
        <v>314</v>
      </c>
      <c r="E143" s="172">
        <v>1</v>
      </c>
      <c r="F143" s="173"/>
      <c r="G143" s="174">
        <f>ROUND(E143*F143,2)</f>
        <v>0</v>
      </c>
      <c r="H143" s="161"/>
      <c r="I143" s="160">
        <f>ROUND(E143*H143,2)</f>
        <v>0</v>
      </c>
      <c r="J143" s="161"/>
      <c r="K143" s="160">
        <f>ROUND(E143*J143,2)</f>
        <v>0</v>
      </c>
      <c r="L143" s="160">
        <v>21</v>
      </c>
      <c r="M143" s="160">
        <f>G143*(1+L143/100)</f>
        <v>0</v>
      </c>
      <c r="N143" s="160">
        <v>0</v>
      </c>
      <c r="O143" s="160">
        <f>ROUND(E143*N143,2)</f>
        <v>0</v>
      </c>
      <c r="P143" s="160">
        <v>0</v>
      </c>
      <c r="Q143" s="160">
        <f>ROUND(E143*P143,2)</f>
        <v>0</v>
      </c>
      <c r="R143" s="160"/>
      <c r="S143" s="160" t="s">
        <v>221</v>
      </c>
      <c r="T143" s="160" t="s">
        <v>215</v>
      </c>
      <c r="U143" s="160">
        <v>0</v>
      </c>
      <c r="V143" s="160">
        <f>ROUND(E143*U143,2)</f>
        <v>0</v>
      </c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234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x14ac:dyDescent="0.2">
      <c r="A144" s="5"/>
      <c r="B144" s="6"/>
      <c r="C144" s="185"/>
      <c r="D144" s="8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AE144">
        <v>15</v>
      </c>
      <c r="AF144">
        <v>21</v>
      </c>
    </row>
    <row r="145" spans="1:33" x14ac:dyDescent="0.2">
      <c r="A145" s="153"/>
      <c r="B145" s="154" t="s">
        <v>31</v>
      </c>
      <c r="C145" s="186"/>
      <c r="D145" s="155"/>
      <c r="E145" s="156"/>
      <c r="F145" s="156"/>
      <c r="G145" s="181">
        <f>G8+G10+G16+G18+G21+G24+G30+G37+G70+G87+G101+G111+G122+G125+G129+G131+G137+G142</f>
        <v>0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AE145">
        <f>SUMIF(L7:L143,AE144,G7:G143)</f>
        <v>0</v>
      </c>
      <c r="AF145">
        <f>SUMIF(L7:L143,AF144,G7:G143)</f>
        <v>0</v>
      </c>
      <c r="AG145" t="s">
        <v>226</v>
      </c>
    </row>
    <row r="146" spans="1:33" x14ac:dyDescent="0.2">
      <c r="A146" s="5"/>
      <c r="B146" s="6"/>
      <c r="C146" s="185"/>
      <c r="D146" s="8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33" x14ac:dyDescent="0.2">
      <c r="A147" s="5"/>
      <c r="B147" s="6"/>
      <c r="C147" s="185"/>
      <c r="D147" s="8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33" x14ac:dyDescent="0.2">
      <c r="A148" s="248" t="s">
        <v>227</v>
      </c>
      <c r="B148" s="248"/>
      <c r="C148" s="249"/>
      <c r="D148" s="8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33" x14ac:dyDescent="0.2">
      <c r="A149" s="250"/>
      <c r="B149" s="251"/>
      <c r="C149" s="252"/>
      <c r="D149" s="251"/>
      <c r="E149" s="251"/>
      <c r="F149" s="251"/>
      <c r="G149" s="253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AG149" t="s">
        <v>228</v>
      </c>
    </row>
    <row r="150" spans="1:33" x14ac:dyDescent="0.2">
      <c r="A150" s="254"/>
      <c r="B150" s="255"/>
      <c r="C150" s="256"/>
      <c r="D150" s="255"/>
      <c r="E150" s="255"/>
      <c r="F150" s="255"/>
      <c r="G150" s="257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33" x14ac:dyDescent="0.2">
      <c r="A151" s="254"/>
      <c r="B151" s="255"/>
      <c r="C151" s="256"/>
      <c r="D151" s="255"/>
      <c r="E151" s="255"/>
      <c r="F151" s="255"/>
      <c r="G151" s="257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33" x14ac:dyDescent="0.2">
      <c r="A152" s="254"/>
      <c r="B152" s="255"/>
      <c r="C152" s="256"/>
      <c r="D152" s="255"/>
      <c r="E152" s="255"/>
      <c r="F152" s="255"/>
      <c r="G152" s="257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33" x14ac:dyDescent="0.2">
      <c r="A153" s="258"/>
      <c r="B153" s="259"/>
      <c r="C153" s="260"/>
      <c r="D153" s="259"/>
      <c r="E153" s="259"/>
      <c r="F153" s="259"/>
      <c r="G153" s="26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33" x14ac:dyDescent="0.2">
      <c r="A154" s="5"/>
      <c r="B154" s="6"/>
      <c r="C154" s="185"/>
      <c r="D154" s="8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33" x14ac:dyDescent="0.2">
      <c r="C155" s="187"/>
      <c r="D155" s="141"/>
      <c r="AG155" t="s">
        <v>229</v>
      </c>
    </row>
    <row r="156" spans="1:33" x14ac:dyDescent="0.2">
      <c r="D156" s="141"/>
    </row>
    <row r="157" spans="1:33" x14ac:dyDescent="0.2">
      <c r="D157" s="141"/>
    </row>
    <row r="158" spans="1:33" x14ac:dyDescent="0.2">
      <c r="D158" s="141"/>
    </row>
    <row r="159" spans="1:33" x14ac:dyDescent="0.2">
      <c r="D159" s="141"/>
    </row>
    <row r="160" spans="1:33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6">
    <mergeCell ref="A148:C148"/>
    <mergeCell ref="A149:G153"/>
    <mergeCell ref="C12:G12"/>
    <mergeCell ref="C15:G15"/>
    <mergeCell ref="C20:G20"/>
    <mergeCell ref="C32:G32"/>
    <mergeCell ref="C51:G51"/>
    <mergeCell ref="A1:G1"/>
    <mergeCell ref="C2:G2"/>
    <mergeCell ref="C3:G3"/>
    <mergeCell ref="C4:G4"/>
    <mergeCell ref="C42:G42"/>
    <mergeCell ref="C44:G44"/>
    <mergeCell ref="C47:G47"/>
    <mergeCell ref="C48:G48"/>
    <mergeCell ref="C50:G50"/>
    <mergeCell ref="C127:G127"/>
    <mergeCell ref="C133:G133"/>
    <mergeCell ref="C135:G135"/>
    <mergeCell ref="C140:G140"/>
    <mergeCell ref="C53:G53"/>
    <mergeCell ref="C55:G55"/>
    <mergeCell ref="C57:G57"/>
    <mergeCell ref="C59:G59"/>
    <mergeCell ref="C103:G103"/>
    <mergeCell ref="C105:G105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78</v>
      </c>
      <c r="C3" s="242" t="s">
        <v>79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80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1.42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5.1100000000000003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5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1.42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5.1100000000000003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SUMIF(AG11:AG15,"&lt;&gt;NOR",G11:G15)</f>
        <v>0</v>
      </c>
      <c r="H10" s="162"/>
      <c r="I10" s="162">
        <f>SUM(I11:I15)</f>
        <v>0</v>
      </c>
      <c r="J10" s="162"/>
      <c r="K10" s="162">
        <f>SUM(K11:K15)</f>
        <v>0</v>
      </c>
      <c r="L10" s="162"/>
      <c r="M10" s="162">
        <f>SUM(M11:M15)</f>
        <v>0</v>
      </c>
      <c r="N10" s="162"/>
      <c r="O10" s="162">
        <f>SUM(O11:O15)</f>
        <v>0.2</v>
      </c>
      <c r="P10" s="162"/>
      <c r="Q10" s="162">
        <f>SUM(Q11:Q15)</f>
        <v>0</v>
      </c>
      <c r="R10" s="162"/>
      <c r="S10" s="162"/>
      <c r="T10" s="162"/>
      <c r="U10" s="162"/>
      <c r="V10" s="162">
        <f>SUM(V11:V15)</f>
        <v>2.4699999999999998</v>
      </c>
      <c r="W10" s="162"/>
      <c r="AG10" t="s">
        <v>210</v>
      </c>
    </row>
    <row r="11" spans="1:60" ht="22.5" outlineLevel="1" x14ac:dyDescent="0.2">
      <c r="A11" s="169">
        <v>2</v>
      </c>
      <c r="B11" s="170" t="s">
        <v>629</v>
      </c>
      <c r="C11" s="183" t="s">
        <v>630</v>
      </c>
      <c r="D11" s="171" t="s">
        <v>241</v>
      </c>
      <c r="E11" s="172">
        <v>2</v>
      </c>
      <c r="F11" s="173"/>
      <c r="G11" s="174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1.8880000000000001E-2</v>
      </c>
      <c r="O11" s="160">
        <f>ROUND(E11*N11,2)</f>
        <v>0.04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0.38716</v>
      </c>
      <c r="V11" s="160">
        <f>ROUND(E11*U11,2)</f>
        <v>0.77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262" t="s">
        <v>282</v>
      </c>
      <c r="D12" s="263"/>
      <c r="E12" s="263"/>
      <c r="F12" s="263"/>
      <c r="G12" s="263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218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3</v>
      </c>
      <c r="B13" s="176" t="s">
        <v>278</v>
      </c>
      <c r="C13" s="184" t="s">
        <v>279</v>
      </c>
      <c r="D13" s="177" t="s">
        <v>241</v>
      </c>
      <c r="E13" s="178">
        <v>1</v>
      </c>
      <c r="F13" s="179"/>
      <c r="G13" s="180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60">
        <v>0.10712000000000001</v>
      </c>
      <c r="O13" s="160">
        <f>ROUND(E13*N13,2)</f>
        <v>0.11</v>
      </c>
      <c r="P13" s="160">
        <v>0</v>
      </c>
      <c r="Q13" s="160">
        <f>ROUND(E13*P13,2)</f>
        <v>0</v>
      </c>
      <c r="R13" s="160"/>
      <c r="S13" s="160" t="s">
        <v>214</v>
      </c>
      <c r="T13" s="160" t="s">
        <v>215</v>
      </c>
      <c r="U13" s="160">
        <v>0.69998000000000005</v>
      </c>
      <c r="V13" s="160">
        <f>ROUND(E13*U13,2)</f>
        <v>0.7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9">
        <v>4</v>
      </c>
      <c r="B14" s="170" t="s">
        <v>280</v>
      </c>
      <c r="C14" s="183" t="s">
        <v>281</v>
      </c>
      <c r="D14" s="171" t="s">
        <v>241</v>
      </c>
      <c r="E14" s="172">
        <v>3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1.694E-2</v>
      </c>
      <c r="O14" s="160">
        <f>ROUND(E14*N14,2)</f>
        <v>0.05</v>
      </c>
      <c r="P14" s="160">
        <v>0</v>
      </c>
      <c r="Q14" s="160">
        <f>ROUND(E14*P14,2)</f>
        <v>0</v>
      </c>
      <c r="R14" s="160"/>
      <c r="S14" s="160" t="s">
        <v>214</v>
      </c>
      <c r="T14" s="160" t="s">
        <v>215</v>
      </c>
      <c r="U14" s="160">
        <v>0.33481</v>
      </c>
      <c r="V14" s="160">
        <f>ROUND(E14*U14,2)</f>
        <v>1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62" t="s">
        <v>282</v>
      </c>
      <c r="D15" s="263"/>
      <c r="E15" s="263"/>
      <c r="F15" s="263"/>
      <c r="G15" s="263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218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x14ac:dyDescent="0.2">
      <c r="A16" s="163" t="s">
        <v>209</v>
      </c>
      <c r="B16" s="164" t="s">
        <v>127</v>
      </c>
      <c r="C16" s="182" t="s">
        <v>128</v>
      </c>
      <c r="D16" s="165"/>
      <c r="E16" s="166"/>
      <c r="F16" s="167"/>
      <c r="G16" s="168">
        <f>SUMIF(AG17:AG20,"&lt;&gt;NOR",G17:G20)</f>
        <v>0</v>
      </c>
      <c r="H16" s="162"/>
      <c r="I16" s="162">
        <f>SUM(I17:I20)</f>
        <v>0</v>
      </c>
      <c r="J16" s="162"/>
      <c r="K16" s="162">
        <f>SUM(K17:K20)</f>
        <v>0</v>
      </c>
      <c r="L16" s="162"/>
      <c r="M16" s="162">
        <f>SUM(M17:M20)</f>
        <v>0</v>
      </c>
      <c r="N16" s="162"/>
      <c r="O16" s="162">
        <f>SUM(O17:O20)</f>
        <v>0.01</v>
      </c>
      <c r="P16" s="162"/>
      <c r="Q16" s="162">
        <f>SUM(Q17:Q20)</f>
        <v>9.73</v>
      </c>
      <c r="R16" s="162"/>
      <c r="S16" s="162"/>
      <c r="T16" s="162"/>
      <c r="U16" s="162"/>
      <c r="V16" s="162">
        <f>SUM(V17:V20)</f>
        <v>32.25</v>
      </c>
      <c r="W16" s="162"/>
      <c r="AG16" t="s">
        <v>210</v>
      </c>
    </row>
    <row r="17" spans="1:60" ht="22.5" outlineLevel="1" x14ac:dyDescent="0.2">
      <c r="A17" s="169">
        <v>5</v>
      </c>
      <c r="B17" s="170" t="s">
        <v>287</v>
      </c>
      <c r="C17" s="183" t="s">
        <v>288</v>
      </c>
      <c r="D17" s="171" t="s">
        <v>277</v>
      </c>
      <c r="E17" s="172">
        <v>5</v>
      </c>
      <c r="F17" s="173"/>
      <c r="G17" s="174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1.82E-3</v>
      </c>
      <c r="O17" s="160">
        <f>ROUND(E17*N17,2)</f>
        <v>0.01</v>
      </c>
      <c r="P17" s="160">
        <v>1.8</v>
      </c>
      <c r="Q17" s="160">
        <f>ROUND(E17*P17,2)</f>
        <v>9</v>
      </c>
      <c r="R17" s="160"/>
      <c r="S17" s="160" t="s">
        <v>221</v>
      </c>
      <c r="T17" s="160" t="s">
        <v>215</v>
      </c>
      <c r="U17" s="160">
        <v>5.016</v>
      </c>
      <c r="V17" s="160">
        <f>ROUND(E17*U17,2)</f>
        <v>25.08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57"/>
      <c r="B18" s="158"/>
      <c r="C18" s="262" t="s">
        <v>289</v>
      </c>
      <c r="D18" s="263"/>
      <c r="E18" s="263"/>
      <c r="F18" s="263"/>
      <c r="G18" s="263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218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69">
        <v>6</v>
      </c>
      <c r="B19" s="170" t="s">
        <v>637</v>
      </c>
      <c r="C19" s="183" t="s">
        <v>638</v>
      </c>
      <c r="D19" s="171" t="s">
        <v>277</v>
      </c>
      <c r="E19" s="172">
        <v>2</v>
      </c>
      <c r="F19" s="173"/>
      <c r="G19" s="174">
        <f>ROUND(E19*F19,2)</f>
        <v>0</v>
      </c>
      <c r="H19" s="161"/>
      <c r="I19" s="160">
        <f>ROUND(E19*H19,2)</f>
        <v>0</v>
      </c>
      <c r="J19" s="161"/>
      <c r="K19" s="160">
        <f>ROUND(E19*J19,2)</f>
        <v>0</v>
      </c>
      <c r="L19" s="160">
        <v>21</v>
      </c>
      <c r="M19" s="160">
        <f>G19*(1+L19/100)</f>
        <v>0</v>
      </c>
      <c r="N19" s="160">
        <v>1.65E-3</v>
      </c>
      <c r="O19" s="160">
        <f>ROUND(E19*N19,2)</f>
        <v>0</v>
      </c>
      <c r="P19" s="160">
        <v>0.36499999999999999</v>
      </c>
      <c r="Q19" s="160">
        <f>ROUND(E19*P19,2)</f>
        <v>0.73</v>
      </c>
      <c r="R19" s="160"/>
      <c r="S19" s="160" t="s">
        <v>221</v>
      </c>
      <c r="T19" s="160" t="s">
        <v>215</v>
      </c>
      <c r="U19" s="160">
        <v>3.5859999999999999</v>
      </c>
      <c r="V19" s="160">
        <f>ROUND(E19*U19,2)</f>
        <v>7.17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262" t="s">
        <v>289</v>
      </c>
      <c r="D20" s="263"/>
      <c r="E20" s="263"/>
      <c r="F20" s="263"/>
      <c r="G20" s="263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218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x14ac:dyDescent="0.2">
      <c r="A21" s="163" t="s">
        <v>209</v>
      </c>
      <c r="B21" s="164" t="s">
        <v>129</v>
      </c>
      <c r="C21" s="182" t="s">
        <v>130</v>
      </c>
      <c r="D21" s="165"/>
      <c r="E21" s="166"/>
      <c r="F21" s="167"/>
      <c r="G21" s="168">
        <f>SUMIF(AG22:AG23,"&lt;&gt;NOR",G22:G23)</f>
        <v>0</v>
      </c>
      <c r="H21" s="162"/>
      <c r="I21" s="162">
        <f>SUM(I22:I23)</f>
        <v>0</v>
      </c>
      <c r="J21" s="162"/>
      <c r="K21" s="162">
        <f>SUM(K22:K23)</f>
        <v>0</v>
      </c>
      <c r="L21" s="162"/>
      <c r="M21" s="162">
        <f>SUM(M22:M23)</f>
        <v>0</v>
      </c>
      <c r="N21" s="162"/>
      <c r="O21" s="162">
        <f>SUM(O22:O23)</f>
        <v>0</v>
      </c>
      <c r="P21" s="162"/>
      <c r="Q21" s="162">
        <f>SUM(Q22:Q23)</f>
        <v>0</v>
      </c>
      <c r="R21" s="162"/>
      <c r="S21" s="162"/>
      <c r="T21" s="162"/>
      <c r="U21" s="162"/>
      <c r="V21" s="162">
        <f>SUM(V22:V23)</f>
        <v>1.39</v>
      </c>
      <c r="W21" s="162"/>
      <c r="AG21" t="s">
        <v>210</v>
      </c>
    </row>
    <row r="22" spans="1:60" outlineLevel="1" x14ac:dyDescent="0.2">
      <c r="A22" s="175">
        <v>7</v>
      </c>
      <c r="B22" s="176" t="s">
        <v>290</v>
      </c>
      <c r="C22" s="184" t="s">
        <v>291</v>
      </c>
      <c r="D22" s="177" t="s">
        <v>255</v>
      </c>
      <c r="E22" s="178">
        <v>1.6261000000000001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215</v>
      </c>
      <c r="U22" s="160">
        <v>0.85199999999999998</v>
      </c>
      <c r="V22" s="160">
        <f>ROUND(E22*U22,2)</f>
        <v>1.39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8</v>
      </c>
      <c r="B23" s="176" t="s">
        <v>292</v>
      </c>
      <c r="C23" s="184" t="s">
        <v>293</v>
      </c>
      <c r="D23" s="177" t="s">
        <v>255</v>
      </c>
      <c r="E23" s="178">
        <v>1.6261000000000001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/>
      <c r="S23" s="160" t="s">
        <v>214</v>
      </c>
      <c r="T23" s="160" t="s">
        <v>215</v>
      </c>
      <c r="U23" s="160">
        <v>0</v>
      </c>
      <c r="V23" s="160">
        <f>ROUND(E23*U23,2)</f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256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131</v>
      </c>
      <c r="C24" s="182" t="s">
        <v>132</v>
      </c>
      <c r="D24" s="165"/>
      <c r="E24" s="166"/>
      <c r="F24" s="167"/>
      <c r="G24" s="168">
        <f>SUMIF(AG25:AG29,"&lt;&gt;NOR",G25:G29)</f>
        <v>0</v>
      </c>
      <c r="H24" s="162"/>
      <c r="I24" s="162">
        <f>SUM(I25:I29)</f>
        <v>0</v>
      </c>
      <c r="J24" s="162"/>
      <c r="K24" s="162">
        <f>SUM(K25:K29)</f>
        <v>0</v>
      </c>
      <c r="L24" s="162"/>
      <c r="M24" s="162">
        <f>SUM(M25:M29)</f>
        <v>0</v>
      </c>
      <c r="N24" s="162"/>
      <c r="O24" s="162">
        <f>SUM(O25:O29)</f>
        <v>0.05</v>
      </c>
      <c r="P24" s="162"/>
      <c r="Q24" s="162">
        <f>SUM(Q25:Q29)</f>
        <v>0</v>
      </c>
      <c r="R24" s="162"/>
      <c r="S24" s="162"/>
      <c r="T24" s="162"/>
      <c r="U24" s="162"/>
      <c r="V24" s="162">
        <f>SUM(V25:V29)</f>
        <v>13.99</v>
      </c>
      <c r="W24" s="162"/>
      <c r="AG24" t="s">
        <v>210</v>
      </c>
    </row>
    <row r="25" spans="1:60" outlineLevel="1" x14ac:dyDescent="0.2">
      <c r="A25" s="175">
        <v>9</v>
      </c>
      <c r="B25" s="176" t="s">
        <v>641</v>
      </c>
      <c r="C25" s="184" t="s">
        <v>642</v>
      </c>
      <c r="D25" s="177" t="s">
        <v>261</v>
      </c>
      <c r="E25" s="178">
        <v>122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215</v>
      </c>
      <c r="U25" s="160">
        <v>0.114</v>
      </c>
      <c r="V25" s="160">
        <f>ROUND(E25*U25,2)</f>
        <v>13.91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10</v>
      </c>
      <c r="B26" s="176" t="s">
        <v>296</v>
      </c>
      <c r="C26" s="184" t="s">
        <v>297</v>
      </c>
      <c r="D26" s="177" t="s">
        <v>232</v>
      </c>
      <c r="E26" s="178">
        <v>2</v>
      </c>
      <c r="F26" s="179"/>
      <c r="G26" s="180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221</v>
      </c>
      <c r="T26" s="160" t="s">
        <v>298</v>
      </c>
      <c r="U26" s="160">
        <v>0</v>
      </c>
      <c r="V26" s="160">
        <f>ROUND(E26*U26,2)</f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2.5" outlineLevel="1" x14ac:dyDescent="0.2">
      <c r="A27" s="175">
        <v>11</v>
      </c>
      <c r="B27" s="176" t="s">
        <v>970</v>
      </c>
      <c r="C27" s="184" t="s">
        <v>971</v>
      </c>
      <c r="D27" s="177" t="s">
        <v>261</v>
      </c>
      <c r="E27" s="178">
        <v>126</v>
      </c>
      <c r="F27" s="179"/>
      <c r="G27" s="180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60">
        <v>3.6999999999999999E-4</v>
      </c>
      <c r="O27" s="160">
        <f>ROUND(E27*N27,2)</f>
        <v>0.05</v>
      </c>
      <c r="P27" s="160">
        <v>0</v>
      </c>
      <c r="Q27" s="160">
        <f>ROUND(E27*P27,2)</f>
        <v>0</v>
      </c>
      <c r="R27" s="160"/>
      <c r="S27" s="160" t="s">
        <v>221</v>
      </c>
      <c r="T27" s="160" t="s">
        <v>298</v>
      </c>
      <c r="U27" s="160">
        <v>0</v>
      </c>
      <c r="V27" s="160">
        <f>ROUND(E27*U27,2)</f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12</v>
      </c>
      <c r="B28" s="176" t="s">
        <v>303</v>
      </c>
      <c r="C28" s="184" t="s">
        <v>304</v>
      </c>
      <c r="D28" s="177" t="s">
        <v>255</v>
      </c>
      <c r="E28" s="178">
        <v>4.6620000000000002E-2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1.74</v>
      </c>
      <c r="V28" s="160">
        <f>ROUND(E28*U28,2)</f>
        <v>0.08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13</v>
      </c>
      <c r="B29" s="176" t="s">
        <v>305</v>
      </c>
      <c r="C29" s="184" t="s">
        <v>306</v>
      </c>
      <c r="D29" s="177" t="s">
        <v>255</v>
      </c>
      <c r="E29" s="178">
        <v>4.6620000000000002E-2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214</v>
      </c>
      <c r="T29" s="160" t="s">
        <v>233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256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135</v>
      </c>
      <c r="C30" s="182" t="s">
        <v>136</v>
      </c>
      <c r="D30" s="165"/>
      <c r="E30" s="166"/>
      <c r="F30" s="167"/>
      <c r="G30" s="168">
        <f>SUMIF(AG31:AG52,"&lt;&gt;NOR",G31:G52)</f>
        <v>0</v>
      </c>
      <c r="H30" s="162"/>
      <c r="I30" s="162">
        <f>SUM(I31:I52)</f>
        <v>0</v>
      </c>
      <c r="J30" s="162"/>
      <c r="K30" s="162">
        <f>SUM(K31:K52)</f>
        <v>0</v>
      </c>
      <c r="L30" s="162"/>
      <c r="M30" s="162">
        <f>SUM(M31:M52)</f>
        <v>0</v>
      </c>
      <c r="N30" s="162"/>
      <c r="O30" s="162">
        <f>SUM(O31:O52)</f>
        <v>0.59</v>
      </c>
      <c r="P30" s="162"/>
      <c r="Q30" s="162">
        <f>SUM(Q31:Q52)</f>
        <v>0</v>
      </c>
      <c r="R30" s="162"/>
      <c r="S30" s="162"/>
      <c r="T30" s="162"/>
      <c r="U30" s="162"/>
      <c r="V30" s="162">
        <f>SUM(V31:V52)</f>
        <v>109.27</v>
      </c>
      <c r="W30" s="162"/>
      <c r="AG30" t="s">
        <v>210</v>
      </c>
    </row>
    <row r="31" spans="1:60" outlineLevel="1" x14ac:dyDescent="0.2">
      <c r="A31" s="175">
        <v>14</v>
      </c>
      <c r="B31" s="176" t="s">
        <v>325</v>
      </c>
      <c r="C31" s="184" t="s">
        <v>326</v>
      </c>
      <c r="D31" s="177" t="s">
        <v>232</v>
      </c>
      <c r="E31" s="178">
        <v>1</v>
      </c>
      <c r="F31" s="179"/>
      <c r="G31" s="180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214</v>
      </c>
      <c r="T31" s="160" t="s">
        <v>233</v>
      </c>
      <c r="U31" s="160">
        <v>0.16500000000000001</v>
      </c>
      <c r="V31" s="160">
        <f>ROUND(E31*U31,2)</f>
        <v>0.17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15</v>
      </c>
      <c r="B32" s="176" t="s">
        <v>972</v>
      </c>
      <c r="C32" s="184" t="s">
        <v>973</v>
      </c>
      <c r="D32" s="177" t="s">
        <v>232</v>
      </c>
      <c r="E32" s="178">
        <v>2</v>
      </c>
      <c r="F32" s="179"/>
      <c r="G32" s="180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21</v>
      </c>
      <c r="M32" s="160">
        <f>G32*(1+L32/100)</f>
        <v>0</v>
      </c>
      <c r="N32" s="160">
        <v>0</v>
      </c>
      <c r="O32" s="160">
        <f>ROUND(E32*N32,2)</f>
        <v>0</v>
      </c>
      <c r="P32" s="160">
        <v>0</v>
      </c>
      <c r="Q32" s="160">
        <f>ROUND(E32*P32,2)</f>
        <v>0</v>
      </c>
      <c r="R32" s="160"/>
      <c r="S32" s="160" t="s">
        <v>214</v>
      </c>
      <c r="T32" s="160" t="s">
        <v>233</v>
      </c>
      <c r="U32" s="160">
        <v>0.22700000000000001</v>
      </c>
      <c r="V32" s="160">
        <f>ROUND(E32*U32,2)</f>
        <v>0.45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69">
        <v>16</v>
      </c>
      <c r="B33" s="170" t="s">
        <v>327</v>
      </c>
      <c r="C33" s="183" t="s">
        <v>328</v>
      </c>
      <c r="D33" s="171" t="s">
        <v>261</v>
      </c>
      <c r="E33" s="172">
        <v>160</v>
      </c>
      <c r="F33" s="173"/>
      <c r="G33" s="174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214</v>
      </c>
      <c r="T33" s="160" t="s">
        <v>233</v>
      </c>
      <c r="U33" s="160">
        <v>2.9000000000000001E-2</v>
      </c>
      <c r="V33" s="160">
        <f>ROUND(E33*U33,2)</f>
        <v>4.6399999999999997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57"/>
      <c r="B34" s="158"/>
      <c r="C34" s="262" t="s">
        <v>329</v>
      </c>
      <c r="D34" s="263"/>
      <c r="E34" s="263"/>
      <c r="F34" s="263"/>
      <c r="G34" s="263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218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69">
        <v>17</v>
      </c>
      <c r="B35" s="170" t="s">
        <v>330</v>
      </c>
      <c r="C35" s="183" t="s">
        <v>331</v>
      </c>
      <c r="D35" s="171" t="s">
        <v>261</v>
      </c>
      <c r="E35" s="172">
        <v>160</v>
      </c>
      <c r="F35" s="173"/>
      <c r="G35" s="174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1.0000000000000001E-5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214</v>
      </c>
      <c r="T35" s="160" t="s">
        <v>233</v>
      </c>
      <c r="U35" s="160">
        <v>6.2E-2</v>
      </c>
      <c r="V35" s="160">
        <f>ROUND(E35*U35,2)</f>
        <v>9.92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57"/>
      <c r="B36" s="158"/>
      <c r="C36" s="262" t="s">
        <v>332</v>
      </c>
      <c r="D36" s="263"/>
      <c r="E36" s="263"/>
      <c r="F36" s="263"/>
      <c r="G36" s="263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218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69">
        <v>18</v>
      </c>
      <c r="B37" s="170" t="s">
        <v>333</v>
      </c>
      <c r="C37" s="183" t="s">
        <v>334</v>
      </c>
      <c r="D37" s="171" t="s">
        <v>261</v>
      </c>
      <c r="E37" s="172">
        <v>40</v>
      </c>
      <c r="F37" s="173"/>
      <c r="G37" s="174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3.9899999999999996E-3</v>
      </c>
      <c r="O37" s="160">
        <f>ROUND(E37*N37,2)</f>
        <v>0.16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233</v>
      </c>
      <c r="U37" s="160">
        <v>0.54290000000000005</v>
      </c>
      <c r="V37" s="160">
        <f>ROUND(E37*U37,2)</f>
        <v>21.72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57"/>
      <c r="B38" s="158"/>
      <c r="C38" s="262" t="s">
        <v>335</v>
      </c>
      <c r="D38" s="263"/>
      <c r="E38" s="263"/>
      <c r="F38" s="263"/>
      <c r="G38" s="263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218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57"/>
      <c r="B39" s="158"/>
      <c r="C39" s="264" t="s">
        <v>336</v>
      </c>
      <c r="D39" s="265"/>
      <c r="E39" s="265"/>
      <c r="F39" s="265"/>
      <c r="G39" s="265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218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69">
        <v>19</v>
      </c>
      <c r="B40" s="170" t="s">
        <v>975</v>
      </c>
      <c r="C40" s="183" t="s">
        <v>976</v>
      </c>
      <c r="D40" s="171" t="s">
        <v>261</v>
      </c>
      <c r="E40" s="172">
        <v>80</v>
      </c>
      <c r="F40" s="173"/>
      <c r="G40" s="174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5.3499999999999997E-3</v>
      </c>
      <c r="O40" s="160">
        <f>ROUND(E40*N40,2)</f>
        <v>0.43</v>
      </c>
      <c r="P40" s="160">
        <v>0</v>
      </c>
      <c r="Q40" s="160">
        <f>ROUND(E40*P40,2)</f>
        <v>0</v>
      </c>
      <c r="R40" s="160"/>
      <c r="S40" s="160" t="s">
        <v>221</v>
      </c>
      <c r="T40" s="160" t="s">
        <v>233</v>
      </c>
      <c r="U40" s="160">
        <v>0.68279999999999996</v>
      </c>
      <c r="V40" s="160">
        <f>ROUND(E40*U40,2)</f>
        <v>54.62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57"/>
      <c r="B41" s="158"/>
      <c r="C41" s="262" t="s">
        <v>335</v>
      </c>
      <c r="D41" s="263"/>
      <c r="E41" s="263"/>
      <c r="F41" s="263"/>
      <c r="G41" s="263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218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264" t="s">
        <v>336</v>
      </c>
      <c r="D42" s="265"/>
      <c r="E42" s="265"/>
      <c r="F42" s="265"/>
      <c r="G42" s="265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218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22.5" outlineLevel="1" x14ac:dyDescent="0.2">
      <c r="A43" s="169">
        <v>20</v>
      </c>
      <c r="B43" s="170" t="s">
        <v>977</v>
      </c>
      <c r="C43" s="183" t="s">
        <v>978</v>
      </c>
      <c r="D43" s="171" t="s">
        <v>261</v>
      </c>
      <c r="E43" s="172">
        <v>40</v>
      </c>
      <c r="F43" s="173"/>
      <c r="G43" s="174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5.0000000000000002E-5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221</v>
      </c>
      <c r="T43" s="160" t="s">
        <v>233</v>
      </c>
      <c r="U43" s="160">
        <v>0.14199999999999999</v>
      </c>
      <c r="V43" s="160">
        <f>ROUND(E43*U43,2)</f>
        <v>5.68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57"/>
      <c r="B44" s="158"/>
      <c r="C44" s="262" t="s">
        <v>339</v>
      </c>
      <c r="D44" s="263"/>
      <c r="E44" s="263"/>
      <c r="F44" s="263"/>
      <c r="G44" s="263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218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2.5" outlineLevel="1" x14ac:dyDescent="0.2">
      <c r="A45" s="169">
        <v>21</v>
      </c>
      <c r="B45" s="170" t="s">
        <v>340</v>
      </c>
      <c r="C45" s="183" t="s">
        <v>341</v>
      </c>
      <c r="D45" s="171" t="s">
        <v>261</v>
      </c>
      <c r="E45" s="172">
        <v>40</v>
      </c>
      <c r="F45" s="173"/>
      <c r="G45" s="174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5.0000000000000002E-5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221</v>
      </c>
      <c r="T45" s="160" t="s">
        <v>215</v>
      </c>
      <c r="U45" s="160">
        <v>0.129</v>
      </c>
      <c r="V45" s="160">
        <f>ROUND(E45*U45,2)</f>
        <v>5.16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62" t="s">
        <v>339</v>
      </c>
      <c r="D46" s="263"/>
      <c r="E46" s="263"/>
      <c r="F46" s="263"/>
      <c r="G46" s="263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22.5" outlineLevel="1" x14ac:dyDescent="0.2">
      <c r="A47" s="169">
        <v>22</v>
      </c>
      <c r="B47" s="170" t="s">
        <v>979</v>
      </c>
      <c r="C47" s="183" t="s">
        <v>980</v>
      </c>
      <c r="D47" s="171" t="s">
        <v>261</v>
      </c>
      <c r="E47" s="172">
        <v>40</v>
      </c>
      <c r="F47" s="173"/>
      <c r="G47" s="174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8.0000000000000007E-5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221</v>
      </c>
      <c r="T47" s="160" t="s">
        <v>215</v>
      </c>
      <c r="U47" s="160">
        <v>0.14199999999999999</v>
      </c>
      <c r="V47" s="160">
        <f>ROUND(E47*U47,2)</f>
        <v>5.68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262" t="s">
        <v>339</v>
      </c>
      <c r="D48" s="263"/>
      <c r="E48" s="263"/>
      <c r="F48" s="263"/>
      <c r="G48" s="263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218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23</v>
      </c>
      <c r="B49" s="176" t="s">
        <v>344</v>
      </c>
      <c r="C49" s="184" t="s">
        <v>345</v>
      </c>
      <c r="D49" s="177" t="s">
        <v>232</v>
      </c>
      <c r="E49" s="178">
        <v>1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1.8E-3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221</v>
      </c>
      <c r="T49" s="160" t="s">
        <v>298</v>
      </c>
      <c r="U49" s="160">
        <v>0</v>
      </c>
      <c r="V49" s="160">
        <f>ROUND(E49*U49,2)</f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248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24</v>
      </c>
      <c r="B50" s="176" t="s">
        <v>981</v>
      </c>
      <c r="C50" s="184" t="s">
        <v>982</v>
      </c>
      <c r="D50" s="177" t="s">
        <v>232</v>
      </c>
      <c r="E50" s="178">
        <v>2</v>
      </c>
      <c r="F50" s="179"/>
      <c r="G50" s="180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4.8000000000000001E-4</v>
      </c>
      <c r="O50" s="160">
        <f>ROUND(E50*N50,2)</f>
        <v>0</v>
      </c>
      <c r="P50" s="160">
        <v>0</v>
      </c>
      <c r="Q50" s="160">
        <f>ROUND(E50*P50,2)</f>
        <v>0</v>
      </c>
      <c r="R50" s="160" t="s">
        <v>495</v>
      </c>
      <c r="S50" s="160" t="s">
        <v>214</v>
      </c>
      <c r="T50" s="160" t="s">
        <v>298</v>
      </c>
      <c r="U50" s="160">
        <v>0</v>
      </c>
      <c r="V50" s="160">
        <f>ROUND(E50*U50,2)</f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248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25</v>
      </c>
      <c r="B51" s="176" t="s">
        <v>350</v>
      </c>
      <c r="C51" s="184" t="s">
        <v>351</v>
      </c>
      <c r="D51" s="177" t="s">
        <v>255</v>
      </c>
      <c r="E51" s="178">
        <v>0.59916000000000003</v>
      </c>
      <c r="F51" s="179"/>
      <c r="G51" s="180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0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214</v>
      </c>
      <c r="T51" s="160" t="s">
        <v>233</v>
      </c>
      <c r="U51" s="160">
        <v>1.327</v>
      </c>
      <c r="V51" s="160">
        <f>ROUND(E51*U51,2)</f>
        <v>0.8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256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26</v>
      </c>
      <c r="B52" s="176" t="s">
        <v>352</v>
      </c>
      <c r="C52" s="184" t="s">
        <v>353</v>
      </c>
      <c r="D52" s="177" t="s">
        <v>255</v>
      </c>
      <c r="E52" s="178">
        <v>0.59916000000000003</v>
      </c>
      <c r="F52" s="179"/>
      <c r="G52" s="180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0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214</v>
      </c>
      <c r="T52" s="160" t="s">
        <v>233</v>
      </c>
      <c r="U52" s="160">
        <v>0.72499999999999998</v>
      </c>
      <c r="V52" s="160">
        <f>ROUND(E52*U52,2)</f>
        <v>0.43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256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">
      <c r="A53" s="163" t="s">
        <v>209</v>
      </c>
      <c r="B53" s="164" t="s">
        <v>145</v>
      </c>
      <c r="C53" s="182" t="s">
        <v>146</v>
      </c>
      <c r="D53" s="165"/>
      <c r="E53" s="166"/>
      <c r="F53" s="167"/>
      <c r="G53" s="168">
        <f>SUMIF(AG54:AG60,"&lt;&gt;NOR",G54:G60)</f>
        <v>0</v>
      </c>
      <c r="H53" s="162"/>
      <c r="I53" s="162">
        <f>SUM(I54:I60)</f>
        <v>0</v>
      </c>
      <c r="J53" s="162"/>
      <c r="K53" s="162">
        <f>SUM(K54:K60)</f>
        <v>0</v>
      </c>
      <c r="L53" s="162"/>
      <c r="M53" s="162">
        <f>SUM(M54:M60)</f>
        <v>0</v>
      </c>
      <c r="N53" s="162"/>
      <c r="O53" s="162">
        <f>SUM(O54:O60)</f>
        <v>1.05</v>
      </c>
      <c r="P53" s="162"/>
      <c r="Q53" s="162">
        <f>SUM(Q54:Q60)</f>
        <v>0</v>
      </c>
      <c r="R53" s="162"/>
      <c r="S53" s="162"/>
      <c r="T53" s="162"/>
      <c r="U53" s="162"/>
      <c r="V53" s="162">
        <f>SUM(V54:V60)</f>
        <v>62.55</v>
      </c>
      <c r="W53" s="162"/>
      <c r="AG53" t="s">
        <v>210</v>
      </c>
    </row>
    <row r="54" spans="1:60" outlineLevel="1" x14ac:dyDescent="0.2">
      <c r="A54" s="169">
        <v>27</v>
      </c>
      <c r="B54" s="170" t="s">
        <v>722</v>
      </c>
      <c r="C54" s="183" t="s">
        <v>723</v>
      </c>
      <c r="D54" s="171" t="s">
        <v>261</v>
      </c>
      <c r="E54" s="172">
        <v>126</v>
      </c>
      <c r="F54" s="173"/>
      <c r="G54" s="174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8.2400000000000008E-3</v>
      </c>
      <c r="O54" s="160">
        <f>ROUND(E54*N54,2)</f>
        <v>1.04</v>
      </c>
      <c r="P54" s="160">
        <v>0</v>
      </c>
      <c r="Q54" s="160">
        <f>ROUND(E54*P54,2)</f>
        <v>0</v>
      </c>
      <c r="R54" s="160"/>
      <c r="S54" s="160" t="s">
        <v>214</v>
      </c>
      <c r="T54" s="160" t="s">
        <v>233</v>
      </c>
      <c r="U54" s="160">
        <v>0.442</v>
      </c>
      <c r="V54" s="160">
        <f>ROUND(E54*U54,2)</f>
        <v>55.69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57"/>
      <c r="B55" s="158"/>
      <c r="C55" s="262" t="s">
        <v>335</v>
      </c>
      <c r="D55" s="263"/>
      <c r="E55" s="263"/>
      <c r="F55" s="263"/>
      <c r="G55" s="263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218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69">
        <v>28</v>
      </c>
      <c r="B56" s="170" t="s">
        <v>412</v>
      </c>
      <c r="C56" s="183" t="s">
        <v>996</v>
      </c>
      <c r="D56" s="171" t="s">
        <v>261</v>
      </c>
      <c r="E56" s="172">
        <v>126</v>
      </c>
      <c r="F56" s="173"/>
      <c r="G56" s="174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0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214</v>
      </c>
      <c r="T56" s="160" t="s">
        <v>233</v>
      </c>
      <c r="U56" s="160">
        <v>1.7999999999999999E-2</v>
      </c>
      <c r="V56" s="160">
        <f>ROUND(E56*U56,2)</f>
        <v>2.27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57"/>
      <c r="B57" s="158"/>
      <c r="C57" s="262" t="s">
        <v>329</v>
      </c>
      <c r="D57" s="263"/>
      <c r="E57" s="263"/>
      <c r="F57" s="263"/>
      <c r="G57" s="263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218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29</v>
      </c>
      <c r="B58" s="176" t="s">
        <v>416</v>
      </c>
      <c r="C58" s="184" t="s">
        <v>417</v>
      </c>
      <c r="D58" s="177" t="s">
        <v>314</v>
      </c>
      <c r="E58" s="178">
        <v>1</v>
      </c>
      <c r="F58" s="179"/>
      <c r="G58" s="180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0.01</v>
      </c>
      <c r="O58" s="160">
        <f>ROUND(E58*N58,2)</f>
        <v>0.01</v>
      </c>
      <c r="P58" s="160">
        <v>0</v>
      </c>
      <c r="Q58" s="160">
        <f>ROUND(E58*P58,2)</f>
        <v>0</v>
      </c>
      <c r="R58" s="160"/>
      <c r="S58" s="160" t="s">
        <v>221</v>
      </c>
      <c r="T58" s="160" t="s">
        <v>215</v>
      </c>
      <c r="U58" s="160">
        <v>0</v>
      </c>
      <c r="V58" s="160">
        <f>ROUND(E58*U58,2)</f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75">
        <v>30</v>
      </c>
      <c r="B59" s="176" t="s">
        <v>422</v>
      </c>
      <c r="C59" s="184" t="s">
        <v>423</v>
      </c>
      <c r="D59" s="177" t="s">
        <v>255</v>
      </c>
      <c r="E59" s="178">
        <v>1.0482400000000001</v>
      </c>
      <c r="F59" s="179"/>
      <c r="G59" s="180">
        <f>ROUND(E59*F59,2)</f>
        <v>0</v>
      </c>
      <c r="H59" s="161"/>
      <c r="I59" s="160">
        <f>ROUND(E59*H59,2)</f>
        <v>0</v>
      </c>
      <c r="J59" s="161"/>
      <c r="K59" s="160">
        <f>ROUND(E59*J59,2)</f>
        <v>0</v>
      </c>
      <c r="L59" s="160">
        <v>21</v>
      </c>
      <c r="M59" s="160">
        <f>G59*(1+L59/100)</f>
        <v>0</v>
      </c>
      <c r="N59" s="160">
        <v>0</v>
      </c>
      <c r="O59" s="160">
        <f>ROUND(E59*N59,2)</f>
        <v>0</v>
      </c>
      <c r="P59" s="160">
        <v>0</v>
      </c>
      <c r="Q59" s="160">
        <f>ROUND(E59*P59,2)</f>
        <v>0</v>
      </c>
      <c r="R59" s="160"/>
      <c r="S59" s="160" t="s">
        <v>214</v>
      </c>
      <c r="T59" s="160" t="s">
        <v>233</v>
      </c>
      <c r="U59" s="160">
        <v>3.5630000000000002</v>
      </c>
      <c r="V59" s="160">
        <f>ROUND(E59*U59,2)</f>
        <v>3.73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256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75">
        <v>31</v>
      </c>
      <c r="B60" s="176" t="s">
        <v>424</v>
      </c>
      <c r="C60" s="184" t="s">
        <v>425</v>
      </c>
      <c r="D60" s="177" t="s">
        <v>255</v>
      </c>
      <c r="E60" s="178">
        <v>1.0482400000000001</v>
      </c>
      <c r="F60" s="179"/>
      <c r="G60" s="180">
        <f>ROUND(E60*F60,2)</f>
        <v>0</v>
      </c>
      <c r="H60" s="161"/>
      <c r="I60" s="160">
        <f>ROUND(E60*H60,2)</f>
        <v>0</v>
      </c>
      <c r="J60" s="161"/>
      <c r="K60" s="160">
        <f>ROUND(E60*J60,2)</f>
        <v>0</v>
      </c>
      <c r="L60" s="160">
        <v>21</v>
      </c>
      <c r="M60" s="160">
        <f>G60*(1+L60/100)</f>
        <v>0</v>
      </c>
      <c r="N60" s="160">
        <v>0</v>
      </c>
      <c r="O60" s="160">
        <f>ROUND(E60*N60,2)</f>
        <v>0</v>
      </c>
      <c r="P60" s="160">
        <v>0</v>
      </c>
      <c r="Q60" s="160">
        <f>ROUND(E60*P60,2)</f>
        <v>0</v>
      </c>
      <c r="R60" s="160"/>
      <c r="S60" s="160" t="s">
        <v>214</v>
      </c>
      <c r="T60" s="160" t="s">
        <v>233</v>
      </c>
      <c r="U60" s="160">
        <v>0.81599999999999995</v>
      </c>
      <c r="V60" s="160">
        <f>ROUND(E60*U60,2)</f>
        <v>0.86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256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x14ac:dyDescent="0.2">
      <c r="A61" s="163" t="s">
        <v>209</v>
      </c>
      <c r="B61" s="164" t="s">
        <v>147</v>
      </c>
      <c r="C61" s="182" t="s">
        <v>148</v>
      </c>
      <c r="D61" s="165"/>
      <c r="E61" s="166"/>
      <c r="F61" s="167"/>
      <c r="G61" s="168">
        <f>SUMIF(AG62:AG65,"&lt;&gt;NOR",G62:G65)</f>
        <v>0</v>
      </c>
      <c r="H61" s="162"/>
      <c r="I61" s="162">
        <f>SUM(I62:I65)</f>
        <v>0</v>
      </c>
      <c r="J61" s="162"/>
      <c r="K61" s="162">
        <f>SUM(K62:K65)</f>
        <v>0</v>
      </c>
      <c r="L61" s="162"/>
      <c r="M61" s="162">
        <f>SUM(M62:M65)</f>
        <v>0</v>
      </c>
      <c r="N61" s="162"/>
      <c r="O61" s="162">
        <f>SUM(O62:O65)</f>
        <v>0</v>
      </c>
      <c r="P61" s="162"/>
      <c r="Q61" s="162">
        <f>SUM(Q62:Q65)</f>
        <v>0</v>
      </c>
      <c r="R61" s="162"/>
      <c r="S61" s="162"/>
      <c r="T61" s="162"/>
      <c r="U61" s="162"/>
      <c r="V61" s="162">
        <f>SUM(V62:V65)</f>
        <v>1.08</v>
      </c>
      <c r="W61" s="162"/>
      <c r="AG61" t="s">
        <v>210</v>
      </c>
    </row>
    <row r="62" spans="1:60" outlineLevel="1" x14ac:dyDescent="0.2">
      <c r="A62" s="175">
        <v>32</v>
      </c>
      <c r="B62" s="176" t="s">
        <v>738</v>
      </c>
      <c r="C62" s="184" t="s">
        <v>739</v>
      </c>
      <c r="D62" s="177" t="s">
        <v>232</v>
      </c>
      <c r="E62" s="178">
        <v>4</v>
      </c>
      <c r="F62" s="179"/>
      <c r="G62" s="180">
        <f>ROUND(E62*F62,2)</f>
        <v>0</v>
      </c>
      <c r="H62" s="161"/>
      <c r="I62" s="160">
        <f>ROUND(E62*H62,2)</f>
        <v>0</v>
      </c>
      <c r="J62" s="161"/>
      <c r="K62" s="160">
        <f>ROUND(E62*J62,2)</f>
        <v>0</v>
      </c>
      <c r="L62" s="160">
        <v>21</v>
      </c>
      <c r="M62" s="160">
        <f>G62*(1+L62/100)</f>
        <v>0</v>
      </c>
      <c r="N62" s="160">
        <v>0</v>
      </c>
      <c r="O62" s="160">
        <f>ROUND(E62*N62,2)</f>
        <v>0</v>
      </c>
      <c r="P62" s="160">
        <v>0</v>
      </c>
      <c r="Q62" s="160">
        <f>ROUND(E62*P62,2)</f>
        <v>0</v>
      </c>
      <c r="R62" s="160"/>
      <c r="S62" s="160" t="s">
        <v>214</v>
      </c>
      <c r="T62" s="160" t="s">
        <v>233</v>
      </c>
      <c r="U62" s="160">
        <v>0.26800000000000002</v>
      </c>
      <c r="V62" s="160">
        <f>ROUND(E62*U62,2)</f>
        <v>1.07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33</v>
      </c>
      <c r="B63" s="176" t="s">
        <v>749</v>
      </c>
      <c r="C63" s="184" t="s">
        <v>750</v>
      </c>
      <c r="D63" s="177" t="s">
        <v>232</v>
      </c>
      <c r="E63" s="178">
        <v>4</v>
      </c>
      <c r="F63" s="179"/>
      <c r="G63" s="180">
        <f>ROUND(E63*F63,2)</f>
        <v>0</v>
      </c>
      <c r="H63" s="161"/>
      <c r="I63" s="160">
        <f>ROUND(E63*H63,2)</f>
        <v>0</v>
      </c>
      <c r="J63" s="161"/>
      <c r="K63" s="160">
        <f>ROUND(E63*J63,2)</f>
        <v>0</v>
      </c>
      <c r="L63" s="160">
        <v>21</v>
      </c>
      <c r="M63" s="160">
        <f>G63*(1+L63/100)</f>
        <v>0</v>
      </c>
      <c r="N63" s="160">
        <v>6.8000000000000005E-4</v>
      </c>
      <c r="O63" s="160">
        <f>ROUND(E63*N63,2)</f>
        <v>0</v>
      </c>
      <c r="P63" s="160">
        <v>0</v>
      </c>
      <c r="Q63" s="160">
        <f>ROUND(E63*P63,2)</f>
        <v>0</v>
      </c>
      <c r="R63" s="160"/>
      <c r="S63" s="160" t="s">
        <v>221</v>
      </c>
      <c r="T63" s="160" t="s">
        <v>298</v>
      </c>
      <c r="U63" s="160">
        <v>0</v>
      </c>
      <c r="V63" s="160">
        <f>ROUND(E63*U63,2)</f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248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34</v>
      </c>
      <c r="B64" s="176" t="s">
        <v>444</v>
      </c>
      <c r="C64" s="184" t="s">
        <v>445</v>
      </c>
      <c r="D64" s="177" t="s">
        <v>255</v>
      </c>
      <c r="E64" s="178">
        <v>2.7200000000000002E-3</v>
      </c>
      <c r="F64" s="179"/>
      <c r="G64" s="180">
        <f>ROUND(E64*F64,2)</f>
        <v>0</v>
      </c>
      <c r="H64" s="161"/>
      <c r="I64" s="160">
        <f>ROUND(E64*H64,2)</f>
        <v>0</v>
      </c>
      <c r="J64" s="161"/>
      <c r="K64" s="160">
        <f>ROUND(E64*J64,2)</f>
        <v>0</v>
      </c>
      <c r="L64" s="160">
        <v>21</v>
      </c>
      <c r="M64" s="160">
        <f>G64*(1+L64/100)</f>
        <v>0</v>
      </c>
      <c r="N64" s="160">
        <v>0</v>
      </c>
      <c r="O64" s="160">
        <f>ROUND(E64*N64,2)</f>
        <v>0</v>
      </c>
      <c r="P64" s="160">
        <v>0</v>
      </c>
      <c r="Q64" s="160">
        <f>ROUND(E64*P64,2)</f>
        <v>0</v>
      </c>
      <c r="R64" s="160"/>
      <c r="S64" s="160" t="s">
        <v>214</v>
      </c>
      <c r="T64" s="160" t="s">
        <v>233</v>
      </c>
      <c r="U64" s="160">
        <v>2.5750000000000002</v>
      </c>
      <c r="V64" s="160">
        <f>ROUND(E64*U64,2)</f>
        <v>0.01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256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75">
        <v>35</v>
      </c>
      <c r="B65" s="176" t="s">
        <v>446</v>
      </c>
      <c r="C65" s="184" t="s">
        <v>447</v>
      </c>
      <c r="D65" s="177" t="s">
        <v>255</v>
      </c>
      <c r="E65" s="178">
        <v>2.7200000000000002E-3</v>
      </c>
      <c r="F65" s="179"/>
      <c r="G65" s="180">
        <f>ROUND(E65*F65,2)</f>
        <v>0</v>
      </c>
      <c r="H65" s="161"/>
      <c r="I65" s="160">
        <f>ROUND(E65*H65,2)</f>
        <v>0</v>
      </c>
      <c r="J65" s="161"/>
      <c r="K65" s="160">
        <f>ROUND(E65*J65,2)</f>
        <v>0</v>
      </c>
      <c r="L65" s="160">
        <v>21</v>
      </c>
      <c r="M65" s="160">
        <f>G65*(1+L65/100)</f>
        <v>0</v>
      </c>
      <c r="N65" s="160">
        <v>0</v>
      </c>
      <c r="O65" s="160">
        <f>ROUND(E65*N65,2)</f>
        <v>0</v>
      </c>
      <c r="P65" s="160">
        <v>0</v>
      </c>
      <c r="Q65" s="160">
        <f>ROUND(E65*P65,2)</f>
        <v>0</v>
      </c>
      <c r="R65" s="160"/>
      <c r="S65" s="160" t="s">
        <v>214</v>
      </c>
      <c r="T65" s="160" t="s">
        <v>233</v>
      </c>
      <c r="U65" s="160">
        <v>1.355</v>
      </c>
      <c r="V65" s="160">
        <f>ROUND(E65*U65,2)</f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256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x14ac:dyDescent="0.2">
      <c r="A66" s="163" t="s">
        <v>209</v>
      </c>
      <c r="B66" s="164" t="s">
        <v>153</v>
      </c>
      <c r="C66" s="182" t="s">
        <v>154</v>
      </c>
      <c r="D66" s="165"/>
      <c r="E66" s="166"/>
      <c r="F66" s="167"/>
      <c r="G66" s="168">
        <f>SUMIF(AG67:AG68,"&lt;&gt;NOR",G67:G68)</f>
        <v>0</v>
      </c>
      <c r="H66" s="162"/>
      <c r="I66" s="162">
        <f>SUM(I67:I68)</f>
        <v>0</v>
      </c>
      <c r="J66" s="162"/>
      <c r="K66" s="162">
        <f>SUM(K67:K68)</f>
        <v>0</v>
      </c>
      <c r="L66" s="162"/>
      <c r="M66" s="162">
        <f>SUM(M67:M68)</f>
        <v>0</v>
      </c>
      <c r="N66" s="162"/>
      <c r="O66" s="162">
        <f>SUM(O67:O68)</f>
        <v>0.01</v>
      </c>
      <c r="P66" s="162"/>
      <c r="Q66" s="162">
        <f>SUM(Q67:Q68)</f>
        <v>0</v>
      </c>
      <c r="R66" s="162"/>
      <c r="S66" s="162"/>
      <c r="T66" s="162"/>
      <c r="U66" s="162"/>
      <c r="V66" s="162">
        <f>SUM(V67:V68)</f>
        <v>30.419999999999998</v>
      </c>
      <c r="W66" s="162"/>
      <c r="AG66" t="s">
        <v>210</v>
      </c>
    </row>
    <row r="67" spans="1:60" outlineLevel="1" x14ac:dyDescent="0.2">
      <c r="A67" s="175">
        <v>36</v>
      </c>
      <c r="B67" s="176" t="s">
        <v>448</v>
      </c>
      <c r="C67" s="184" t="s">
        <v>449</v>
      </c>
      <c r="D67" s="177" t="s">
        <v>450</v>
      </c>
      <c r="E67" s="178">
        <v>100</v>
      </c>
      <c r="F67" s="179"/>
      <c r="G67" s="180">
        <f>ROUND(E67*F67,2)</f>
        <v>0</v>
      </c>
      <c r="H67" s="161"/>
      <c r="I67" s="160">
        <f>ROUND(E67*H67,2)</f>
        <v>0</v>
      </c>
      <c r="J67" s="161"/>
      <c r="K67" s="160">
        <f>ROUND(E67*J67,2)</f>
        <v>0</v>
      </c>
      <c r="L67" s="160">
        <v>21</v>
      </c>
      <c r="M67" s="160">
        <f>G67*(1+L67/100)</f>
        <v>0</v>
      </c>
      <c r="N67" s="160">
        <v>6.0000000000000002E-5</v>
      </c>
      <c r="O67" s="160">
        <f>ROUND(E67*N67,2)</f>
        <v>0.01</v>
      </c>
      <c r="P67" s="160">
        <v>0</v>
      </c>
      <c r="Q67" s="160">
        <f>ROUND(E67*P67,2)</f>
        <v>0</v>
      </c>
      <c r="R67" s="160"/>
      <c r="S67" s="160" t="s">
        <v>214</v>
      </c>
      <c r="T67" s="160" t="s">
        <v>233</v>
      </c>
      <c r="U67" s="160">
        <v>0.30399999999999999</v>
      </c>
      <c r="V67" s="160">
        <f>ROUND(E67*U67,2)</f>
        <v>30.4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234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75">
        <v>37</v>
      </c>
      <c r="B68" s="176" t="s">
        <v>451</v>
      </c>
      <c r="C68" s="184" t="s">
        <v>452</v>
      </c>
      <c r="D68" s="177" t="s">
        <v>255</v>
      </c>
      <c r="E68" s="178">
        <v>6.0000000000000001E-3</v>
      </c>
      <c r="F68" s="179"/>
      <c r="G68" s="180">
        <f>ROUND(E68*F68,2)</f>
        <v>0</v>
      </c>
      <c r="H68" s="161"/>
      <c r="I68" s="160">
        <f>ROUND(E68*H68,2)</f>
        <v>0</v>
      </c>
      <c r="J68" s="161"/>
      <c r="K68" s="160">
        <f>ROUND(E68*J68,2)</f>
        <v>0</v>
      </c>
      <c r="L68" s="160">
        <v>21</v>
      </c>
      <c r="M68" s="160">
        <f>G68*(1+L68/100)</f>
        <v>0</v>
      </c>
      <c r="N68" s="160">
        <v>0</v>
      </c>
      <c r="O68" s="160">
        <f>ROUND(E68*N68,2)</f>
        <v>0</v>
      </c>
      <c r="P68" s="160">
        <v>0</v>
      </c>
      <c r="Q68" s="160">
        <f>ROUND(E68*P68,2)</f>
        <v>0</v>
      </c>
      <c r="R68" s="160"/>
      <c r="S68" s="160" t="s">
        <v>214</v>
      </c>
      <c r="T68" s="160" t="s">
        <v>233</v>
      </c>
      <c r="U68" s="160">
        <v>3.0059999999999998</v>
      </c>
      <c r="V68" s="160">
        <f>ROUND(E68*U68,2)</f>
        <v>0.02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256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x14ac:dyDescent="0.2">
      <c r="A69" s="163" t="s">
        <v>209</v>
      </c>
      <c r="B69" s="164" t="s">
        <v>155</v>
      </c>
      <c r="C69" s="182" t="s">
        <v>156</v>
      </c>
      <c r="D69" s="165"/>
      <c r="E69" s="166"/>
      <c r="F69" s="167"/>
      <c r="G69" s="168">
        <f>SUMIF(AG70:AG72,"&lt;&gt;NOR",G70:G72)</f>
        <v>0</v>
      </c>
      <c r="H69" s="162"/>
      <c r="I69" s="162">
        <f>SUM(I70:I72)</f>
        <v>0</v>
      </c>
      <c r="J69" s="162"/>
      <c r="K69" s="162">
        <f>SUM(K70:K72)</f>
        <v>0</v>
      </c>
      <c r="L69" s="162"/>
      <c r="M69" s="162">
        <f>SUM(M70:M72)</f>
        <v>0</v>
      </c>
      <c r="N69" s="162"/>
      <c r="O69" s="162">
        <f>SUM(O70:O72)</f>
        <v>0.01</v>
      </c>
      <c r="P69" s="162"/>
      <c r="Q69" s="162">
        <f>SUM(Q70:Q72)</f>
        <v>0</v>
      </c>
      <c r="R69" s="162"/>
      <c r="S69" s="162"/>
      <c r="T69" s="162"/>
      <c r="U69" s="162"/>
      <c r="V69" s="162">
        <f>SUM(V70:V72)</f>
        <v>17.04</v>
      </c>
      <c r="W69" s="162"/>
      <c r="AG69" t="s">
        <v>210</v>
      </c>
    </row>
    <row r="70" spans="1:60" outlineLevel="1" x14ac:dyDescent="0.2">
      <c r="A70" s="169">
        <v>38</v>
      </c>
      <c r="B70" s="170" t="s">
        <v>453</v>
      </c>
      <c r="C70" s="183" t="s">
        <v>454</v>
      </c>
      <c r="D70" s="171" t="s">
        <v>241</v>
      </c>
      <c r="E70" s="172">
        <v>6</v>
      </c>
      <c r="F70" s="173"/>
      <c r="G70" s="174">
        <f>ROUND(E70*F70,2)</f>
        <v>0</v>
      </c>
      <c r="H70" s="161"/>
      <c r="I70" s="160">
        <f>ROUND(E70*H70,2)</f>
        <v>0</v>
      </c>
      <c r="J70" s="161"/>
      <c r="K70" s="160">
        <f>ROUND(E70*J70,2)</f>
        <v>0</v>
      </c>
      <c r="L70" s="160">
        <v>21</v>
      </c>
      <c r="M70" s="160">
        <f>G70*(1+L70/100)</f>
        <v>0</v>
      </c>
      <c r="N70" s="160">
        <v>3.1E-4</v>
      </c>
      <c r="O70" s="160">
        <f>ROUND(E70*N70,2)</f>
        <v>0</v>
      </c>
      <c r="P70" s="160">
        <v>0</v>
      </c>
      <c r="Q70" s="160">
        <f>ROUND(E70*P70,2)</f>
        <v>0</v>
      </c>
      <c r="R70" s="160"/>
      <c r="S70" s="160" t="s">
        <v>214</v>
      </c>
      <c r="T70" s="160" t="s">
        <v>233</v>
      </c>
      <c r="U70" s="160">
        <v>0.40300000000000002</v>
      </c>
      <c r="V70" s="160">
        <f>ROUND(E70*U70,2)</f>
        <v>2.42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234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57"/>
      <c r="B71" s="158"/>
      <c r="C71" s="262" t="s">
        <v>455</v>
      </c>
      <c r="D71" s="263"/>
      <c r="E71" s="263"/>
      <c r="F71" s="263"/>
      <c r="G71" s="263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218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39</v>
      </c>
      <c r="B72" s="176" t="s">
        <v>456</v>
      </c>
      <c r="C72" s="184" t="s">
        <v>457</v>
      </c>
      <c r="D72" s="177" t="s">
        <v>261</v>
      </c>
      <c r="E72" s="178">
        <v>126</v>
      </c>
      <c r="F72" s="179"/>
      <c r="G72" s="180">
        <f>ROUND(E72*F72,2)</f>
        <v>0</v>
      </c>
      <c r="H72" s="161"/>
      <c r="I72" s="160">
        <f>ROUND(E72*H72,2)</f>
        <v>0</v>
      </c>
      <c r="J72" s="161"/>
      <c r="K72" s="160">
        <f>ROUND(E72*J72,2)</f>
        <v>0</v>
      </c>
      <c r="L72" s="160">
        <v>21</v>
      </c>
      <c r="M72" s="160">
        <f>G72*(1+L72/100)</f>
        <v>0</v>
      </c>
      <c r="N72" s="160">
        <v>9.0000000000000006E-5</v>
      </c>
      <c r="O72" s="160">
        <f>ROUND(E72*N72,2)</f>
        <v>0.01</v>
      </c>
      <c r="P72" s="160">
        <v>0</v>
      </c>
      <c r="Q72" s="160">
        <f>ROUND(E72*P72,2)</f>
        <v>0</v>
      </c>
      <c r="R72" s="160"/>
      <c r="S72" s="160" t="s">
        <v>214</v>
      </c>
      <c r="T72" s="160" t="s">
        <v>233</v>
      </c>
      <c r="U72" s="160">
        <v>0.11600000000000001</v>
      </c>
      <c r="V72" s="160">
        <f>ROUND(E72*U72,2)</f>
        <v>14.62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234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x14ac:dyDescent="0.2">
      <c r="A73" s="163" t="s">
        <v>209</v>
      </c>
      <c r="B73" s="164" t="s">
        <v>177</v>
      </c>
      <c r="C73" s="182" t="s">
        <v>178</v>
      </c>
      <c r="D73" s="165"/>
      <c r="E73" s="166"/>
      <c r="F73" s="167"/>
      <c r="G73" s="168">
        <f>SUMIF(AG74:AG77,"&lt;&gt;NOR",G74:G77)</f>
        <v>0</v>
      </c>
      <c r="H73" s="162"/>
      <c r="I73" s="162">
        <f>SUM(I74:I77)</f>
        <v>0</v>
      </c>
      <c r="J73" s="162"/>
      <c r="K73" s="162">
        <f>SUM(K74:K77)</f>
        <v>0</v>
      </c>
      <c r="L73" s="162"/>
      <c r="M73" s="162">
        <f>SUM(M74:M77)</f>
        <v>0</v>
      </c>
      <c r="N73" s="162"/>
      <c r="O73" s="162">
        <f>SUM(O74:O77)</f>
        <v>0</v>
      </c>
      <c r="P73" s="162"/>
      <c r="Q73" s="162">
        <f>SUM(Q74:Q77)</f>
        <v>0</v>
      </c>
      <c r="R73" s="162"/>
      <c r="S73" s="162"/>
      <c r="T73" s="162"/>
      <c r="U73" s="162"/>
      <c r="V73" s="162">
        <f>SUM(V74:V77)</f>
        <v>5.7299999999999995</v>
      </c>
      <c r="W73" s="162"/>
      <c r="AG73" t="s">
        <v>210</v>
      </c>
    </row>
    <row r="74" spans="1:60" outlineLevel="1" x14ac:dyDescent="0.2">
      <c r="A74" s="175">
        <v>40</v>
      </c>
      <c r="B74" s="176" t="s">
        <v>267</v>
      </c>
      <c r="C74" s="184" t="s">
        <v>268</v>
      </c>
      <c r="D74" s="177" t="s">
        <v>255</v>
      </c>
      <c r="E74" s="178">
        <v>9.73</v>
      </c>
      <c r="F74" s="179"/>
      <c r="G74" s="180">
        <f>ROUND(E74*F74,2)</f>
        <v>0</v>
      </c>
      <c r="H74" s="161"/>
      <c r="I74" s="160">
        <f>ROUND(E74*H74,2)</f>
        <v>0</v>
      </c>
      <c r="J74" s="161"/>
      <c r="K74" s="160">
        <f>ROUND(E74*J74,2)</f>
        <v>0</v>
      </c>
      <c r="L74" s="160">
        <v>21</v>
      </c>
      <c r="M74" s="160">
        <f>G74*(1+L74/100)</f>
        <v>0</v>
      </c>
      <c r="N74" s="160">
        <v>0</v>
      </c>
      <c r="O74" s="160">
        <f>ROUND(E74*N74,2)</f>
        <v>0</v>
      </c>
      <c r="P74" s="160">
        <v>0</v>
      </c>
      <c r="Q74" s="160">
        <f>ROUND(E74*P74,2)</f>
        <v>0</v>
      </c>
      <c r="R74" s="160"/>
      <c r="S74" s="160" t="s">
        <v>214</v>
      </c>
      <c r="T74" s="160" t="s">
        <v>215</v>
      </c>
      <c r="U74" s="160">
        <v>9.9000000000000005E-2</v>
      </c>
      <c r="V74" s="160">
        <f>ROUND(E74*U74,2)</f>
        <v>0.96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269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69">
        <v>41</v>
      </c>
      <c r="B75" s="170" t="s">
        <v>270</v>
      </c>
      <c r="C75" s="183" t="s">
        <v>271</v>
      </c>
      <c r="D75" s="171" t="s">
        <v>255</v>
      </c>
      <c r="E75" s="172">
        <v>9.73</v>
      </c>
      <c r="F75" s="173"/>
      <c r="G75" s="174">
        <f>ROUND(E75*F75,2)</f>
        <v>0</v>
      </c>
      <c r="H75" s="161"/>
      <c r="I75" s="160">
        <f>ROUND(E75*H75,2)</f>
        <v>0</v>
      </c>
      <c r="J75" s="161"/>
      <c r="K75" s="160">
        <f>ROUND(E75*J75,2)</f>
        <v>0</v>
      </c>
      <c r="L75" s="160">
        <v>21</v>
      </c>
      <c r="M75" s="160">
        <f>G75*(1+L75/100)</f>
        <v>0</v>
      </c>
      <c r="N75" s="160">
        <v>0</v>
      </c>
      <c r="O75" s="160">
        <f>ROUND(E75*N75,2)</f>
        <v>0</v>
      </c>
      <c r="P75" s="160">
        <v>0</v>
      </c>
      <c r="Q75" s="160">
        <f>ROUND(E75*P75,2)</f>
        <v>0</v>
      </c>
      <c r="R75" s="160"/>
      <c r="S75" s="160" t="s">
        <v>214</v>
      </c>
      <c r="T75" s="160" t="s">
        <v>215</v>
      </c>
      <c r="U75" s="160">
        <v>0.49</v>
      </c>
      <c r="V75" s="160">
        <f>ROUND(E75*U75,2)</f>
        <v>4.7699999999999996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269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57"/>
      <c r="B76" s="158"/>
      <c r="C76" s="262" t="s">
        <v>272</v>
      </c>
      <c r="D76" s="263"/>
      <c r="E76" s="263"/>
      <c r="F76" s="263"/>
      <c r="G76" s="263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218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69">
        <v>42</v>
      </c>
      <c r="B77" s="170" t="s">
        <v>273</v>
      </c>
      <c r="C77" s="183" t="s">
        <v>274</v>
      </c>
      <c r="D77" s="171" t="s">
        <v>255</v>
      </c>
      <c r="E77" s="172">
        <v>194.6</v>
      </c>
      <c r="F77" s="173"/>
      <c r="G77" s="174">
        <f>ROUND(E77*F77,2)</f>
        <v>0</v>
      </c>
      <c r="H77" s="161"/>
      <c r="I77" s="160">
        <f>ROUND(E77*H77,2)</f>
        <v>0</v>
      </c>
      <c r="J77" s="161"/>
      <c r="K77" s="160">
        <f>ROUND(E77*J77,2)</f>
        <v>0</v>
      </c>
      <c r="L77" s="160">
        <v>21</v>
      </c>
      <c r="M77" s="160">
        <f>G77*(1+L77/100)</f>
        <v>0</v>
      </c>
      <c r="N77" s="160">
        <v>0</v>
      </c>
      <c r="O77" s="160">
        <f>ROUND(E77*N77,2)</f>
        <v>0</v>
      </c>
      <c r="P77" s="160">
        <v>0</v>
      </c>
      <c r="Q77" s="160">
        <f>ROUND(E77*P77,2)</f>
        <v>0</v>
      </c>
      <c r="R77" s="160"/>
      <c r="S77" s="160" t="s">
        <v>214</v>
      </c>
      <c r="T77" s="160" t="s">
        <v>215</v>
      </c>
      <c r="U77" s="160">
        <v>0</v>
      </c>
      <c r="V77" s="160">
        <f>ROUND(E77*U77,2)</f>
        <v>0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269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x14ac:dyDescent="0.2">
      <c r="A78" s="5"/>
      <c r="B78" s="6"/>
      <c r="C78" s="185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AE78">
        <v>15</v>
      </c>
      <c r="AF78">
        <v>21</v>
      </c>
    </row>
    <row r="79" spans="1:60" x14ac:dyDescent="0.2">
      <c r="A79" s="153"/>
      <c r="B79" s="154" t="s">
        <v>31</v>
      </c>
      <c r="C79" s="186"/>
      <c r="D79" s="155"/>
      <c r="E79" s="156"/>
      <c r="F79" s="156"/>
      <c r="G79" s="181">
        <f>G8+G10+G16+G21+G24+G30+G53+G61+G66+G69+G73</f>
        <v>0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AE79">
        <f>SUMIF(L7:L77,AE78,G7:G77)</f>
        <v>0</v>
      </c>
      <c r="AF79">
        <f>SUMIF(L7:L77,AF78,G7:G77)</f>
        <v>0</v>
      </c>
      <c r="AG79" t="s">
        <v>226</v>
      </c>
    </row>
    <row r="80" spans="1:60" x14ac:dyDescent="0.2">
      <c r="A80" s="5"/>
      <c r="B80" s="6"/>
      <c r="C80" s="185"/>
      <c r="D80" s="8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33" x14ac:dyDescent="0.2">
      <c r="A81" s="5"/>
      <c r="B81" s="6"/>
      <c r="C81" s="185"/>
      <c r="D81" s="8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33" x14ac:dyDescent="0.2">
      <c r="A82" s="248" t="s">
        <v>227</v>
      </c>
      <c r="B82" s="248"/>
      <c r="C82" s="249"/>
      <c r="D82" s="8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33" x14ac:dyDescent="0.2">
      <c r="A83" s="250"/>
      <c r="B83" s="251"/>
      <c r="C83" s="252"/>
      <c r="D83" s="251"/>
      <c r="E83" s="251"/>
      <c r="F83" s="251"/>
      <c r="G83" s="253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AG83" t="s">
        <v>228</v>
      </c>
    </row>
    <row r="84" spans="1:33" x14ac:dyDescent="0.2">
      <c r="A84" s="254"/>
      <c r="B84" s="255"/>
      <c r="C84" s="256"/>
      <c r="D84" s="255"/>
      <c r="E84" s="255"/>
      <c r="F84" s="255"/>
      <c r="G84" s="257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33" x14ac:dyDescent="0.2">
      <c r="A85" s="254"/>
      <c r="B85" s="255"/>
      <c r="C85" s="256"/>
      <c r="D85" s="255"/>
      <c r="E85" s="255"/>
      <c r="F85" s="255"/>
      <c r="G85" s="257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33" x14ac:dyDescent="0.2">
      <c r="A86" s="254"/>
      <c r="B86" s="255"/>
      <c r="C86" s="256"/>
      <c r="D86" s="255"/>
      <c r="E86" s="255"/>
      <c r="F86" s="255"/>
      <c r="G86" s="257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33" x14ac:dyDescent="0.2">
      <c r="A87" s="258"/>
      <c r="B87" s="259"/>
      <c r="C87" s="260"/>
      <c r="D87" s="259"/>
      <c r="E87" s="259"/>
      <c r="F87" s="259"/>
      <c r="G87" s="26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33" x14ac:dyDescent="0.2">
      <c r="A88" s="5"/>
      <c r="B88" s="6"/>
      <c r="C88" s="185"/>
      <c r="D88" s="8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33" x14ac:dyDescent="0.2">
      <c r="C89" s="187"/>
      <c r="D89" s="141"/>
      <c r="AG89" t="s">
        <v>229</v>
      </c>
    </row>
    <row r="90" spans="1:33" x14ac:dyDescent="0.2">
      <c r="D90" s="141"/>
    </row>
    <row r="91" spans="1:33" x14ac:dyDescent="0.2">
      <c r="D91" s="141"/>
    </row>
    <row r="92" spans="1:33" x14ac:dyDescent="0.2">
      <c r="D92" s="141"/>
    </row>
    <row r="93" spans="1:33" x14ac:dyDescent="0.2">
      <c r="D93" s="141"/>
    </row>
    <row r="94" spans="1:33" x14ac:dyDescent="0.2">
      <c r="D94" s="141"/>
    </row>
    <row r="95" spans="1:33" x14ac:dyDescent="0.2">
      <c r="D95" s="141"/>
    </row>
    <row r="96" spans="1:33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3">
    <mergeCell ref="A82:C82"/>
    <mergeCell ref="A83:G87"/>
    <mergeCell ref="C12:G12"/>
    <mergeCell ref="C15:G15"/>
    <mergeCell ref="C18:G18"/>
    <mergeCell ref="C20:G20"/>
    <mergeCell ref="C42:G42"/>
    <mergeCell ref="A1:G1"/>
    <mergeCell ref="C2:G2"/>
    <mergeCell ref="C3:G3"/>
    <mergeCell ref="C4:G4"/>
    <mergeCell ref="C34:G34"/>
    <mergeCell ref="C36:G36"/>
    <mergeCell ref="C38:G38"/>
    <mergeCell ref="C39:G39"/>
    <mergeCell ref="C41:G41"/>
    <mergeCell ref="C76:G76"/>
    <mergeCell ref="C44:G44"/>
    <mergeCell ref="C46:G46"/>
    <mergeCell ref="C48:G48"/>
    <mergeCell ref="C55:G55"/>
    <mergeCell ref="C57:G57"/>
    <mergeCell ref="C71:G71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78</v>
      </c>
      <c r="C3" s="242" t="s">
        <v>79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SUMIF(AG9:AG36,"&lt;&gt;NOR",G9:G36)</f>
        <v>0</v>
      </c>
      <c r="H8" s="162"/>
      <c r="I8" s="162">
        <f>SUM(I9:I36)</f>
        <v>0</v>
      </c>
      <c r="J8" s="162"/>
      <c r="K8" s="162">
        <f>SUM(K9:K36)</f>
        <v>0</v>
      </c>
      <c r="L8" s="162"/>
      <c r="M8" s="162">
        <f>SUM(M9:M36)</f>
        <v>0</v>
      </c>
      <c r="N8" s="162"/>
      <c r="O8" s="162">
        <f>SUM(O9:O36)</f>
        <v>0.22000000000000003</v>
      </c>
      <c r="P8" s="162"/>
      <c r="Q8" s="162">
        <f>SUM(Q9:Q36)</f>
        <v>0</v>
      </c>
      <c r="R8" s="162"/>
      <c r="S8" s="162"/>
      <c r="T8" s="162"/>
      <c r="U8" s="162"/>
      <c r="V8" s="162">
        <f>SUM(V9:V36)</f>
        <v>13.1</v>
      </c>
      <c r="W8" s="162"/>
      <c r="AG8" t="s">
        <v>210</v>
      </c>
    </row>
    <row r="9" spans="1:60" outlineLevel="1" x14ac:dyDescent="0.2">
      <c r="A9" s="169">
        <v>1</v>
      </c>
      <c r="B9" s="170" t="s">
        <v>469</v>
      </c>
      <c r="C9" s="183" t="s">
        <v>470</v>
      </c>
      <c r="D9" s="171" t="s">
        <v>261</v>
      </c>
      <c r="E9" s="172">
        <v>6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1.455E-2</v>
      </c>
      <c r="O9" s="160">
        <f>ROUND(E9*N9,2)</f>
        <v>0.09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0.78400000000000003</v>
      </c>
      <c r="V9" s="160">
        <f>ROUND(E9*U9,2)</f>
        <v>4.7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471</v>
      </c>
      <c r="C12" s="183" t="s">
        <v>472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1.2489999999999999E-2</v>
      </c>
      <c r="O12" s="160">
        <f>ROUND(E12*N12,2)</f>
        <v>7.0000000000000007E-2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0.70399999999999996</v>
      </c>
      <c r="V12" s="160">
        <f>ROUND(E12*U12,2)</f>
        <v>4.22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3</v>
      </c>
      <c r="B15" s="176" t="s">
        <v>473</v>
      </c>
      <c r="C15" s="184" t="s">
        <v>474</v>
      </c>
      <c r="D15" s="177" t="s">
        <v>261</v>
      </c>
      <c r="E15" s="178">
        <v>1</v>
      </c>
      <c r="F15" s="179"/>
      <c r="G15" s="180">
        <f t="shared" ref="G15:G36" si="0">ROUND(E15*F15,2)</f>
        <v>0</v>
      </c>
      <c r="H15" s="161"/>
      <c r="I15" s="160">
        <f t="shared" ref="I15:I36" si="1">ROUND(E15*H15,2)</f>
        <v>0</v>
      </c>
      <c r="J15" s="161"/>
      <c r="K15" s="160">
        <f t="shared" ref="K15:K36" si="2">ROUND(E15*J15,2)</f>
        <v>0</v>
      </c>
      <c r="L15" s="160">
        <v>21</v>
      </c>
      <c r="M15" s="160">
        <f t="shared" ref="M15:M36" si="3">G15*(1+L15/100)</f>
        <v>0</v>
      </c>
      <c r="N15" s="160">
        <v>3.0100000000000001E-3</v>
      </c>
      <c r="O15" s="160">
        <f t="shared" ref="O15:O36" si="4">ROUND(E15*N15,2)</f>
        <v>0</v>
      </c>
      <c r="P15" s="160">
        <v>0</v>
      </c>
      <c r="Q15" s="160">
        <f t="shared" ref="Q15:Q36" si="5">ROUND(E15*P15,2)</f>
        <v>0</v>
      </c>
      <c r="R15" s="160"/>
      <c r="S15" s="160" t="s">
        <v>214</v>
      </c>
      <c r="T15" s="160" t="s">
        <v>233</v>
      </c>
      <c r="U15" s="160">
        <v>0.28999999999999998</v>
      </c>
      <c r="V15" s="160">
        <f t="shared" ref="V15:V36" si="6">ROUND(E15*U15,2)</f>
        <v>0.28999999999999998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4</v>
      </c>
      <c r="B16" s="176" t="s">
        <v>475</v>
      </c>
      <c r="C16" s="184" t="s">
        <v>476</v>
      </c>
      <c r="D16" s="177" t="s">
        <v>314</v>
      </c>
      <c r="E16" s="178">
        <v>1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1.8000000000000001E-4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214</v>
      </c>
      <c r="T16" s="160" t="s">
        <v>233</v>
      </c>
      <c r="U16" s="160">
        <v>0.83799999999999997</v>
      </c>
      <c r="V16" s="160">
        <f t="shared" si="6"/>
        <v>0.84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234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5</v>
      </c>
      <c r="B17" s="176" t="s">
        <v>477</v>
      </c>
      <c r="C17" s="184" t="s">
        <v>478</v>
      </c>
      <c r="D17" s="177" t="s">
        <v>261</v>
      </c>
      <c r="E17" s="178">
        <v>5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214</v>
      </c>
      <c r="T17" s="160" t="s">
        <v>233</v>
      </c>
      <c r="U17" s="160">
        <v>6.2E-2</v>
      </c>
      <c r="V17" s="160">
        <f t="shared" si="6"/>
        <v>0.31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6</v>
      </c>
      <c r="B18" s="176" t="s">
        <v>786</v>
      </c>
      <c r="C18" s="184" t="s">
        <v>787</v>
      </c>
      <c r="D18" s="177" t="s">
        <v>232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3.0000000000000001E-5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214</v>
      </c>
      <c r="T18" s="160" t="s">
        <v>233</v>
      </c>
      <c r="U18" s="160">
        <v>0.20599999999999999</v>
      </c>
      <c r="V18" s="160">
        <f t="shared" si="6"/>
        <v>0.21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7</v>
      </c>
      <c r="B19" s="176" t="s">
        <v>481</v>
      </c>
      <c r="C19" s="184" t="s">
        <v>482</v>
      </c>
      <c r="D19" s="177" t="s">
        <v>232</v>
      </c>
      <c r="E19" s="178">
        <v>2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3.0000000000000001E-5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0.22700000000000001</v>
      </c>
      <c r="V19" s="160">
        <f t="shared" si="6"/>
        <v>0.45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8</v>
      </c>
      <c r="B20" s="176" t="s">
        <v>483</v>
      </c>
      <c r="C20" s="184" t="s">
        <v>484</v>
      </c>
      <c r="D20" s="177" t="s">
        <v>314</v>
      </c>
      <c r="E20" s="178">
        <v>1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5.9999999999999995E-4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214</v>
      </c>
      <c r="T20" s="160" t="s">
        <v>233</v>
      </c>
      <c r="U20" s="160">
        <v>0.3</v>
      </c>
      <c r="V20" s="160">
        <f t="shared" si="6"/>
        <v>0.3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234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9</v>
      </c>
      <c r="B21" s="176" t="s">
        <v>485</v>
      </c>
      <c r="C21" s="184" t="s">
        <v>486</v>
      </c>
      <c r="D21" s="177" t="s">
        <v>232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1.7000000000000001E-4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214</v>
      </c>
      <c r="T21" s="160" t="s">
        <v>233</v>
      </c>
      <c r="U21" s="160">
        <v>0.17299999999999999</v>
      </c>
      <c r="V21" s="160">
        <f t="shared" si="6"/>
        <v>0.17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22.5" outlineLevel="1" x14ac:dyDescent="0.2">
      <c r="A22" s="175">
        <v>10</v>
      </c>
      <c r="B22" s="176" t="s">
        <v>364</v>
      </c>
      <c r="C22" s="184" t="s">
        <v>487</v>
      </c>
      <c r="D22" s="177" t="s">
        <v>261</v>
      </c>
      <c r="E22" s="178">
        <v>5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3.6999999999999999E-4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3.1E-2</v>
      </c>
      <c r="V22" s="160">
        <f t="shared" si="6"/>
        <v>0.16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11</v>
      </c>
      <c r="B23" s="176" t="s">
        <v>488</v>
      </c>
      <c r="C23" s="184" t="s">
        <v>489</v>
      </c>
      <c r="D23" s="177" t="s">
        <v>261</v>
      </c>
      <c r="E23" s="178">
        <v>5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1.9E-2</v>
      </c>
      <c r="V23" s="160">
        <f t="shared" si="6"/>
        <v>0.1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12</v>
      </c>
      <c r="B24" s="176" t="s">
        <v>436</v>
      </c>
      <c r="C24" s="184" t="s">
        <v>490</v>
      </c>
      <c r="D24" s="177" t="s">
        <v>232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2.5699999999999998E-3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221</v>
      </c>
      <c r="T24" s="160" t="s">
        <v>233</v>
      </c>
      <c r="U24" s="160">
        <v>0.433</v>
      </c>
      <c r="V24" s="160">
        <f t="shared" si="6"/>
        <v>0.43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13</v>
      </c>
      <c r="B25" s="176" t="s">
        <v>491</v>
      </c>
      <c r="C25" s="184" t="s">
        <v>492</v>
      </c>
      <c r="D25" s="177" t="s">
        <v>232</v>
      </c>
      <c r="E25" s="178">
        <v>1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2.5699999999999998E-3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221</v>
      </c>
      <c r="T25" s="160" t="s">
        <v>233</v>
      </c>
      <c r="U25" s="160">
        <v>0.433</v>
      </c>
      <c r="V25" s="160">
        <f t="shared" si="6"/>
        <v>0.43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14</v>
      </c>
      <c r="B26" s="176" t="s">
        <v>493</v>
      </c>
      <c r="C26" s="184" t="s">
        <v>494</v>
      </c>
      <c r="D26" s="177" t="s">
        <v>232</v>
      </c>
      <c r="E26" s="178">
        <v>6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1.2999999999999999E-4</v>
      </c>
      <c r="O26" s="160">
        <f t="shared" si="4"/>
        <v>0</v>
      </c>
      <c r="P26" s="160">
        <v>0</v>
      </c>
      <c r="Q26" s="160">
        <f t="shared" si="5"/>
        <v>0</v>
      </c>
      <c r="R26" s="160" t="s">
        <v>495</v>
      </c>
      <c r="S26" s="160" t="s">
        <v>214</v>
      </c>
      <c r="T26" s="160" t="s">
        <v>298</v>
      </c>
      <c r="U26" s="160">
        <v>0</v>
      </c>
      <c r="V26" s="160">
        <f t="shared" si="6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15</v>
      </c>
      <c r="B27" s="176" t="s">
        <v>499</v>
      </c>
      <c r="C27" s="184" t="s">
        <v>500</v>
      </c>
      <c r="D27" s="177" t="s">
        <v>232</v>
      </c>
      <c r="E27" s="178">
        <v>2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9.0000000000000006E-5</v>
      </c>
      <c r="O27" s="160">
        <f t="shared" si="4"/>
        <v>0</v>
      </c>
      <c r="P27" s="160">
        <v>0</v>
      </c>
      <c r="Q27" s="160">
        <f t="shared" si="5"/>
        <v>0</v>
      </c>
      <c r="R27" s="160" t="s">
        <v>495</v>
      </c>
      <c r="S27" s="160" t="s">
        <v>214</v>
      </c>
      <c r="T27" s="160" t="s">
        <v>498</v>
      </c>
      <c r="U27" s="160">
        <v>0</v>
      </c>
      <c r="V27" s="160">
        <f t="shared" si="6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16</v>
      </c>
      <c r="B28" s="176" t="s">
        <v>806</v>
      </c>
      <c r="C28" s="184" t="s">
        <v>960</v>
      </c>
      <c r="D28" s="177" t="s">
        <v>232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3.8000000000000002E-4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298</v>
      </c>
      <c r="U28" s="160">
        <v>0</v>
      </c>
      <c r="V28" s="160">
        <f t="shared" si="6"/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248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17</v>
      </c>
      <c r="B29" s="176" t="s">
        <v>503</v>
      </c>
      <c r="C29" s="184" t="s">
        <v>504</v>
      </c>
      <c r="D29" s="177" t="s">
        <v>232</v>
      </c>
      <c r="E29" s="178">
        <v>1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6.0999999999999997E-4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221</v>
      </c>
      <c r="T29" s="160" t="s">
        <v>298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248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ht="22.5" outlineLevel="1" x14ac:dyDescent="0.2">
      <c r="A30" s="175">
        <v>18</v>
      </c>
      <c r="B30" s="176" t="s">
        <v>505</v>
      </c>
      <c r="C30" s="184" t="s">
        <v>506</v>
      </c>
      <c r="D30" s="177" t="s">
        <v>277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8.9999999999999993E-3</v>
      </c>
      <c r="O30" s="160">
        <f t="shared" si="4"/>
        <v>0.01</v>
      </c>
      <c r="P30" s="160">
        <v>0</v>
      </c>
      <c r="Q30" s="160">
        <f t="shared" si="5"/>
        <v>0</v>
      </c>
      <c r="R30" s="160"/>
      <c r="S30" s="160" t="s">
        <v>221</v>
      </c>
      <c r="T30" s="160" t="s">
        <v>215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22.5" outlineLevel="1" x14ac:dyDescent="0.2">
      <c r="A31" s="175">
        <v>19</v>
      </c>
      <c r="B31" s="176" t="s">
        <v>507</v>
      </c>
      <c r="C31" s="184" t="s">
        <v>508</v>
      </c>
      <c r="D31" s="177" t="s">
        <v>277</v>
      </c>
      <c r="E31" s="178">
        <v>1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1.9E-3</v>
      </c>
      <c r="O31" s="160">
        <f t="shared" si="4"/>
        <v>0</v>
      </c>
      <c r="P31" s="160">
        <v>0</v>
      </c>
      <c r="Q31" s="160">
        <f t="shared" si="5"/>
        <v>0</v>
      </c>
      <c r="R31" s="160"/>
      <c r="S31" s="160" t="s">
        <v>221</v>
      </c>
      <c r="T31" s="160" t="s">
        <v>215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33.75" outlineLevel="1" x14ac:dyDescent="0.2">
      <c r="A32" s="175">
        <v>20</v>
      </c>
      <c r="B32" s="176" t="s">
        <v>509</v>
      </c>
      <c r="C32" s="184" t="s">
        <v>510</v>
      </c>
      <c r="D32" s="177" t="s">
        <v>277</v>
      </c>
      <c r="E32" s="178">
        <v>1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1E-3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221</v>
      </c>
      <c r="T32" s="160" t="s">
        <v>215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248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22.5" outlineLevel="1" x14ac:dyDescent="0.2">
      <c r="A33" s="175">
        <v>21</v>
      </c>
      <c r="B33" s="176" t="s">
        <v>511</v>
      </c>
      <c r="C33" s="184" t="s">
        <v>512</v>
      </c>
      <c r="D33" s="177" t="s">
        <v>277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5.0000000000000001E-4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221</v>
      </c>
      <c r="T33" s="160" t="s">
        <v>215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248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22</v>
      </c>
      <c r="B34" s="176" t="s">
        <v>420</v>
      </c>
      <c r="C34" s="184" t="s">
        <v>421</v>
      </c>
      <c r="D34" s="177" t="s">
        <v>314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0.05</v>
      </c>
      <c r="O34" s="160">
        <f t="shared" si="4"/>
        <v>0.05</v>
      </c>
      <c r="P34" s="160">
        <v>0</v>
      </c>
      <c r="Q34" s="160">
        <f t="shared" si="5"/>
        <v>0</v>
      </c>
      <c r="R34" s="160"/>
      <c r="S34" s="160" t="s">
        <v>221</v>
      </c>
      <c r="T34" s="160" t="s">
        <v>215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248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23</v>
      </c>
      <c r="B35" s="176" t="s">
        <v>513</v>
      </c>
      <c r="C35" s="184" t="s">
        <v>514</v>
      </c>
      <c r="D35" s="177" t="s">
        <v>255</v>
      </c>
      <c r="E35" s="178">
        <v>0.23763000000000001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0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214</v>
      </c>
      <c r="T35" s="160" t="s">
        <v>233</v>
      </c>
      <c r="U35" s="160">
        <v>1.333</v>
      </c>
      <c r="V35" s="160">
        <f t="shared" si="6"/>
        <v>0.32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256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24</v>
      </c>
      <c r="B36" s="176" t="s">
        <v>515</v>
      </c>
      <c r="C36" s="184" t="s">
        <v>516</v>
      </c>
      <c r="D36" s="177" t="s">
        <v>255</v>
      </c>
      <c r="E36" s="178">
        <v>0.23763000000000001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0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214</v>
      </c>
      <c r="T36" s="160" t="s">
        <v>233</v>
      </c>
      <c r="U36" s="160">
        <v>0.72799999999999998</v>
      </c>
      <c r="V36" s="160">
        <f t="shared" si="6"/>
        <v>0.17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256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">
      <c r="A37" s="163" t="s">
        <v>209</v>
      </c>
      <c r="B37" s="164" t="s">
        <v>153</v>
      </c>
      <c r="C37" s="182" t="s">
        <v>154</v>
      </c>
      <c r="D37" s="165"/>
      <c r="E37" s="166"/>
      <c r="F37" s="167"/>
      <c r="G37" s="168">
        <f>SUMIF(AG38:AG39,"&lt;&gt;NOR",G38:G39)</f>
        <v>0</v>
      </c>
      <c r="H37" s="162"/>
      <c r="I37" s="162">
        <f>SUM(I38:I39)</f>
        <v>0</v>
      </c>
      <c r="J37" s="162"/>
      <c r="K37" s="162">
        <f>SUM(K38:K39)</f>
        <v>0</v>
      </c>
      <c r="L37" s="162"/>
      <c r="M37" s="162">
        <f>SUM(M38:M39)</f>
        <v>0</v>
      </c>
      <c r="N37" s="162"/>
      <c r="O37" s="162">
        <f>SUM(O38:O39)</f>
        <v>0</v>
      </c>
      <c r="P37" s="162"/>
      <c r="Q37" s="162">
        <f>SUM(Q38:Q39)</f>
        <v>0</v>
      </c>
      <c r="R37" s="162"/>
      <c r="S37" s="162"/>
      <c r="T37" s="162"/>
      <c r="U37" s="162"/>
      <c r="V37" s="162">
        <f>SUM(V38:V39)</f>
        <v>3.04</v>
      </c>
      <c r="W37" s="162"/>
      <c r="AG37" t="s">
        <v>210</v>
      </c>
    </row>
    <row r="38" spans="1:60" outlineLevel="1" x14ac:dyDescent="0.2">
      <c r="A38" s="175">
        <v>25</v>
      </c>
      <c r="B38" s="176" t="s">
        <v>448</v>
      </c>
      <c r="C38" s="184" t="s">
        <v>449</v>
      </c>
      <c r="D38" s="177" t="s">
        <v>450</v>
      </c>
      <c r="E38" s="178">
        <v>10</v>
      </c>
      <c r="F38" s="179"/>
      <c r="G38" s="180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6.0000000000000002E-5</v>
      </c>
      <c r="O38" s="160">
        <f>ROUND(E38*N38,2)</f>
        <v>0</v>
      </c>
      <c r="P38" s="160">
        <v>0</v>
      </c>
      <c r="Q38" s="160">
        <f>ROUND(E38*P38,2)</f>
        <v>0</v>
      </c>
      <c r="R38" s="160"/>
      <c r="S38" s="160" t="s">
        <v>214</v>
      </c>
      <c r="T38" s="160" t="s">
        <v>233</v>
      </c>
      <c r="U38" s="160">
        <v>0.30399999999999999</v>
      </c>
      <c r="V38" s="160">
        <f>ROUND(E38*U38,2)</f>
        <v>3.04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26</v>
      </c>
      <c r="B39" s="176" t="s">
        <v>451</v>
      </c>
      <c r="C39" s="184" t="s">
        <v>452</v>
      </c>
      <c r="D39" s="177" t="s">
        <v>255</v>
      </c>
      <c r="E39" s="178">
        <v>5.9999999999999995E-4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0</v>
      </c>
      <c r="Q39" s="160">
        <f>ROUND(E39*P39,2)</f>
        <v>0</v>
      </c>
      <c r="R39" s="160"/>
      <c r="S39" s="160" t="s">
        <v>214</v>
      </c>
      <c r="T39" s="160" t="s">
        <v>233</v>
      </c>
      <c r="U39" s="160">
        <v>3.0059999999999998</v>
      </c>
      <c r="V39" s="160">
        <f>ROUND(E39*U39,2)</f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256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x14ac:dyDescent="0.2">
      <c r="A40" s="163" t="s">
        <v>209</v>
      </c>
      <c r="B40" s="164" t="s">
        <v>155</v>
      </c>
      <c r="C40" s="182" t="s">
        <v>156</v>
      </c>
      <c r="D40" s="165"/>
      <c r="E40" s="166"/>
      <c r="F40" s="167"/>
      <c r="G40" s="168">
        <f>SUMIF(AG41:AG43,"&lt;&gt;NOR",G41:G43)</f>
        <v>0</v>
      </c>
      <c r="H40" s="162"/>
      <c r="I40" s="162">
        <f>SUM(I41:I43)</f>
        <v>0</v>
      </c>
      <c r="J40" s="162"/>
      <c r="K40" s="162">
        <f>SUM(K41:K43)</f>
        <v>0</v>
      </c>
      <c r="L40" s="162"/>
      <c r="M40" s="162">
        <f>SUM(M41:M43)</f>
        <v>0</v>
      </c>
      <c r="N40" s="162"/>
      <c r="O40" s="162">
        <f>SUM(O41:O43)</f>
        <v>0</v>
      </c>
      <c r="P40" s="162"/>
      <c r="Q40" s="162">
        <f>SUM(Q41:Q43)</f>
        <v>0</v>
      </c>
      <c r="R40" s="162"/>
      <c r="S40" s="162"/>
      <c r="T40" s="162"/>
      <c r="U40" s="162"/>
      <c r="V40" s="162">
        <f>SUM(V41:V43)</f>
        <v>1.79</v>
      </c>
      <c r="W40" s="162"/>
      <c r="AG40" t="s">
        <v>210</v>
      </c>
    </row>
    <row r="41" spans="1:60" outlineLevel="1" x14ac:dyDescent="0.2">
      <c r="A41" s="169">
        <v>27</v>
      </c>
      <c r="B41" s="170" t="s">
        <v>453</v>
      </c>
      <c r="C41" s="183" t="s">
        <v>454</v>
      </c>
      <c r="D41" s="171" t="s">
        <v>241</v>
      </c>
      <c r="E41" s="172">
        <v>1</v>
      </c>
      <c r="F41" s="173"/>
      <c r="G41" s="174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60">
        <v>3.1E-4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214</v>
      </c>
      <c r="T41" s="160" t="s">
        <v>233</v>
      </c>
      <c r="U41" s="160">
        <v>0.40300000000000002</v>
      </c>
      <c r="V41" s="160">
        <f>ROUND(E41*U41,2)</f>
        <v>0.4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262" t="s">
        <v>455</v>
      </c>
      <c r="D42" s="263"/>
      <c r="E42" s="263"/>
      <c r="F42" s="263"/>
      <c r="G42" s="263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218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28</v>
      </c>
      <c r="B43" s="176" t="s">
        <v>456</v>
      </c>
      <c r="C43" s="184" t="s">
        <v>457</v>
      </c>
      <c r="D43" s="177" t="s">
        <v>261</v>
      </c>
      <c r="E43" s="178">
        <v>12</v>
      </c>
      <c r="F43" s="179"/>
      <c r="G43" s="180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9.0000000000000006E-5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214</v>
      </c>
      <c r="T43" s="160" t="s">
        <v>233</v>
      </c>
      <c r="U43" s="160">
        <v>0.11600000000000001</v>
      </c>
      <c r="V43" s="160">
        <f>ROUND(E43*U43,2)</f>
        <v>1.39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x14ac:dyDescent="0.2">
      <c r="A44" s="163" t="s">
        <v>209</v>
      </c>
      <c r="B44" s="164" t="s">
        <v>173</v>
      </c>
      <c r="C44" s="182" t="s">
        <v>174</v>
      </c>
      <c r="D44" s="165"/>
      <c r="E44" s="166"/>
      <c r="F44" s="167"/>
      <c r="G44" s="168">
        <f>SUMIF(AG45:AG46,"&lt;&gt;NOR",G45:G46)</f>
        <v>0</v>
      </c>
      <c r="H44" s="162"/>
      <c r="I44" s="162">
        <f>SUM(I45:I46)</f>
        <v>0</v>
      </c>
      <c r="J44" s="162"/>
      <c r="K44" s="162">
        <f>SUM(K45:K46)</f>
        <v>0</v>
      </c>
      <c r="L44" s="162"/>
      <c r="M44" s="162">
        <f>SUM(M45:M46)</f>
        <v>0</v>
      </c>
      <c r="N44" s="162"/>
      <c r="O44" s="162">
        <f>SUM(O45:O46)</f>
        <v>0</v>
      </c>
      <c r="P44" s="162"/>
      <c r="Q44" s="162">
        <f>SUM(Q45:Q46)</f>
        <v>0</v>
      </c>
      <c r="R44" s="162"/>
      <c r="S44" s="162"/>
      <c r="T44" s="162"/>
      <c r="U44" s="162"/>
      <c r="V44" s="162">
        <f>SUM(V45:V46)</f>
        <v>7</v>
      </c>
      <c r="W44" s="162"/>
      <c r="AG44" t="s">
        <v>210</v>
      </c>
    </row>
    <row r="45" spans="1:60" outlineLevel="1" x14ac:dyDescent="0.2">
      <c r="A45" s="175">
        <v>29</v>
      </c>
      <c r="B45" s="176" t="s">
        <v>517</v>
      </c>
      <c r="C45" s="184" t="s">
        <v>518</v>
      </c>
      <c r="D45" s="177" t="s">
        <v>264</v>
      </c>
      <c r="E45" s="178">
        <v>3</v>
      </c>
      <c r="F45" s="179"/>
      <c r="G45" s="180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0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214</v>
      </c>
      <c r="T45" s="160" t="s">
        <v>215</v>
      </c>
      <c r="U45" s="160">
        <v>1</v>
      </c>
      <c r="V45" s="160">
        <f>ROUND(E45*U45,2)</f>
        <v>3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30</v>
      </c>
      <c r="B46" s="176" t="s">
        <v>519</v>
      </c>
      <c r="C46" s="184" t="s">
        <v>520</v>
      </c>
      <c r="D46" s="177" t="s">
        <v>264</v>
      </c>
      <c r="E46" s="178">
        <v>4</v>
      </c>
      <c r="F46" s="179"/>
      <c r="G46" s="180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0</v>
      </c>
      <c r="O46" s="160">
        <f>ROUND(E46*N46,2)</f>
        <v>0</v>
      </c>
      <c r="P46" s="160">
        <v>0</v>
      </c>
      <c r="Q46" s="160">
        <f>ROUND(E46*P46,2)</f>
        <v>0</v>
      </c>
      <c r="R46" s="160"/>
      <c r="S46" s="160" t="s">
        <v>214</v>
      </c>
      <c r="T46" s="160" t="s">
        <v>215</v>
      </c>
      <c r="U46" s="160">
        <v>1</v>
      </c>
      <c r="V46" s="160">
        <f>ROUND(E46*U46,2)</f>
        <v>4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x14ac:dyDescent="0.2">
      <c r="A47" s="163" t="s">
        <v>209</v>
      </c>
      <c r="B47" s="164" t="s">
        <v>183</v>
      </c>
      <c r="C47" s="182" t="s">
        <v>30</v>
      </c>
      <c r="D47" s="165"/>
      <c r="E47" s="166"/>
      <c r="F47" s="167"/>
      <c r="G47" s="168">
        <f>SUMIF(AG48:AG48,"&lt;&gt;NOR",G48:G48)</f>
        <v>0</v>
      </c>
      <c r="H47" s="162"/>
      <c r="I47" s="162">
        <f>SUM(I48:I48)</f>
        <v>0</v>
      </c>
      <c r="J47" s="162"/>
      <c r="K47" s="162">
        <f>SUM(K48:K48)</f>
        <v>0</v>
      </c>
      <c r="L47" s="162"/>
      <c r="M47" s="162">
        <f>SUM(M48:M48)</f>
        <v>0</v>
      </c>
      <c r="N47" s="162"/>
      <c r="O47" s="162">
        <f>SUM(O48:O48)</f>
        <v>0</v>
      </c>
      <c r="P47" s="162"/>
      <c r="Q47" s="162">
        <f>SUM(Q48:Q48)</f>
        <v>0</v>
      </c>
      <c r="R47" s="162"/>
      <c r="S47" s="162"/>
      <c r="T47" s="162"/>
      <c r="U47" s="162"/>
      <c r="V47" s="162">
        <f>SUM(V48:V48)</f>
        <v>0</v>
      </c>
      <c r="W47" s="162"/>
      <c r="AG47" t="s">
        <v>210</v>
      </c>
    </row>
    <row r="48" spans="1:60" outlineLevel="1" x14ac:dyDescent="0.2">
      <c r="A48" s="169">
        <v>31</v>
      </c>
      <c r="B48" s="170" t="s">
        <v>465</v>
      </c>
      <c r="C48" s="183" t="s">
        <v>466</v>
      </c>
      <c r="D48" s="171" t="s">
        <v>314</v>
      </c>
      <c r="E48" s="172">
        <v>1</v>
      </c>
      <c r="F48" s="173"/>
      <c r="G48" s="174">
        <f>ROUND(E48*F48,2)</f>
        <v>0</v>
      </c>
      <c r="H48" s="161"/>
      <c r="I48" s="160">
        <f>ROUND(E48*H48,2)</f>
        <v>0</v>
      </c>
      <c r="J48" s="161"/>
      <c r="K48" s="160">
        <f>ROUND(E48*J48,2)</f>
        <v>0</v>
      </c>
      <c r="L48" s="160">
        <v>21</v>
      </c>
      <c r="M48" s="160">
        <f>G48*(1+L48/100)</f>
        <v>0</v>
      </c>
      <c r="N48" s="160">
        <v>0</v>
      </c>
      <c r="O48" s="160">
        <f>ROUND(E48*N48,2)</f>
        <v>0</v>
      </c>
      <c r="P48" s="160">
        <v>0</v>
      </c>
      <c r="Q48" s="160">
        <f>ROUND(E48*P48,2)</f>
        <v>0</v>
      </c>
      <c r="R48" s="160"/>
      <c r="S48" s="160" t="s">
        <v>221</v>
      </c>
      <c r="T48" s="160" t="s">
        <v>215</v>
      </c>
      <c r="U48" s="160">
        <v>0</v>
      </c>
      <c r="V48" s="160">
        <f>ROUND(E48*U48,2)</f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33" x14ac:dyDescent="0.2">
      <c r="A49" s="5"/>
      <c r="B49" s="6"/>
      <c r="C49" s="185"/>
      <c r="D49" s="8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AE49">
        <v>15</v>
      </c>
      <c r="AF49">
        <v>21</v>
      </c>
    </row>
    <row r="50" spans="1:33" x14ac:dyDescent="0.2">
      <c r="A50" s="153"/>
      <c r="B50" s="154" t="s">
        <v>31</v>
      </c>
      <c r="C50" s="186"/>
      <c r="D50" s="155"/>
      <c r="E50" s="156"/>
      <c r="F50" s="156"/>
      <c r="G50" s="181">
        <f>G8+G37+G40+G44+G47</f>
        <v>0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AE50">
        <f>SUMIF(L7:L48,AE49,G7:G48)</f>
        <v>0</v>
      </c>
      <c r="AF50">
        <f>SUMIF(L7:L48,AF49,G7:G48)</f>
        <v>0</v>
      </c>
      <c r="AG50" t="s">
        <v>226</v>
      </c>
    </row>
    <row r="51" spans="1:33" x14ac:dyDescent="0.2">
      <c r="A51" s="5"/>
      <c r="B51" s="6"/>
      <c r="C51" s="185"/>
      <c r="D51" s="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33" x14ac:dyDescent="0.2">
      <c r="A52" s="5"/>
      <c r="B52" s="6"/>
      <c r="C52" s="185"/>
      <c r="D52" s="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33" x14ac:dyDescent="0.2">
      <c r="A53" s="248" t="s">
        <v>227</v>
      </c>
      <c r="B53" s="248"/>
      <c r="C53" s="249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33" x14ac:dyDescent="0.2">
      <c r="A54" s="250"/>
      <c r="B54" s="251"/>
      <c r="C54" s="252"/>
      <c r="D54" s="251"/>
      <c r="E54" s="251"/>
      <c r="F54" s="251"/>
      <c r="G54" s="253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G54" t="s">
        <v>228</v>
      </c>
    </row>
    <row r="55" spans="1:33" x14ac:dyDescent="0.2">
      <c r="A55" s="254"/>
      <c r="B55" s="255"/>
      <c r="C55" s="256"/>
      <c r="D55" s="255"/>
      <c r="E55" s="255"/>
      <c r="F55" s="255"/>
      <c r="G55" s="257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33" x14ac:dyDescent="0.2">
      <c r="A56" s="254"/>
      <c r="B56" s="255"/>
      <c r="C56" s="256"/>
      <c r="D56" s="255"/>
      <c r="E56" s="255"/>
      <c r="F56" s="255"/>
      <c r="G56" s="257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33" x14ac:dyDescent="0.2">
      <c r="A57" s="254"/>
      <c r="B57" s="255"/>
      <c r="C57" s="256"/>
      <c r="D57" s="255"/>
      <c r="E57" s="255"/>
      <c r="F57" s="255"/>
      <c r="G57" s="257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33" x14ac:dyDescent="0.2">
      <c r="A58" s="258"/>
      <c r="B58" s="259"/>
      <c r="C58" s="260"/>
      <c r="D58" s="259"/>
      <c r="E58" s="259"/>
      <c r="F58" s="259"/>
      <c r="G58" s="261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33" x14ac:dyDescent="0.2">
      <c r="A59" s="5"/>
      <c r="B59" s="6"/>
      <c r="C59" s="185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33" x14ac:dyDescent="0.2">
      <c r="C60" s="187"/>
      <c r="D60" s="141"/>
      <c r="AG60" t="s">
        <v>229</v>
      </c>
    </row>
    <row r="61" spans="1:33" x14ac:dyDescent="0.2">
      <c r="D61" s="141"/>
    </row>
    <row r="62" spans="1:33" x14ac:dyDescent="0.2">
      <c r="D62" s="141"/>
    </row>
    <row r="63" spans="1:33" x14ac:dyDescent="0.2">
      <c r="D63" s="141"/>
    </row>
    <row r="64" spans="1:33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1">
    <mergeCell ref="A53:C53"/>
    <mergeCell ref="A54:G58"/>
    <mergeCell ref="C10:G10"/>
    <mergeCell ref="C11:G11"/>
    <mergeCell ref="C13:G13"/>
    <mergeCell ref="C14:G14"/>
    <mergeCell ref="C42:G42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78</v>
      </c>
      <c r="C3" s="242" t="s">
        <v>79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2"/>
      <c r="O8" s="162">
        <f>SUM(O9:O18)</f>
        <v>0</v>
      </c>
      <c r="P8" s="162"/>
      <c r="Q8" s="162">
        <f>SUM(Q9:Q18)</f>
        <v>0</v>
      </c>
      <c r="R8" s="162"/>
      <c r="S8" s="162"/>
      <c r="T8" s="162"/>
      <c r="U8" s="162"/>
      <c r="V8" s="162">
        <f>SUM(V9:V18)</f>
        <v>0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521</v>
      </c>
      <c r="C9" s="184" t="s">
        <v>522</v>
      </c>
      <c r="D9" s="177" t="s">
        <v>277</v>
      </c>
      <c r="E9" s="178">
        <v>1</v>
      </c>
      <c r="F9" s="179"/>
      <c r="G9" s="180">
        <f t="shared" ref="G9:G18" si="0">ROUND(E9*F9,2)</f>
        <v>0</v>
      </c>
      <c r="H9" s="161"/>
      <c r="I9" s="160">
        <f t="shared" ref="I9:I18" si="1">ROUND(E9*H9,2)</f>
        <v>0</v>
      </c>
      <c r="J9" s="161"/>
      <c r="K9" s="160">
        <f t="shared" ref="K9:K18" si="2">ROUND(E9*J9,2)</f>
        <v>0</v>
      </c>
      <c r="L9" s="160">
        <v>21</v>
      </c>
      <c r="M9" s="160">
        <f t="shared" ref="M9:M18" si="3">G9*(1+L9/100)</f>
        <v>0</v>
      </c>
      <c r="N9" s="160">
        <v>0</v>
      </c>
      <c r="O9" s="160">
        <f t="shared" ref="O9:O18" si="4">ROUND(E9*N9,2)</f>
        <v>0</v>
      </c>
      <c r="P9" s="160">
        <v>0</v>
      </c>
      <c r="Q9" s="160">
        <f t="shared" ref="Q9:Q18" si="5"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 t="shared" ref="V9:V18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221</v>
      </c>
      <c r="T10" s="160" t="s">
        <v>215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525</v>
      </c>
      <c r="C11" s="184" t="s">
        <v>526</v>
      </c>
      <c r="D11" s="177" t="s">
        <v>277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221</v>
      </c>
      <c r="T11" s="160" t="s">
        <v>233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527</v>
      </c>
      <c r="C12" s="184" t="s">
        <v>528</v>
      </c>
      <c r="D12" s="177" t="s">
        <v>277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221</v>
      </c>
      <c r="T12" s="160" t="s">
        <v>215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529</v>
      </c>
      <c r="C13" s="184" t="s">
        <v>530</v>
      </c>
      <c r="D13" s="177" t="s">
        <v>277</v>
      </c>
      <c r="E13" s="178">
        <v>1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221</v>
      </c>
      <c r="T13" s="160" t="s">
        <v>215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532</v>
      </c>
      <c r="C14" s="184" t="s">
        <v>533</v>
      </c>
      <c r="D14" s="177" t="s">
        <v>277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221</v>
      </c>
      <c r="T14" s="160" t="s">
        <v>233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248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534</v>
      </c>
      <c r="C15" s="184" t="s">
        <v>535</v>
      </c>
      <c r="D15" s="177" t="s">
        <v>277</v>
      </c>
      <c r="E15" s="178">
        <v>12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233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536</v>
      </c>
      <c r="C16" s="184" t="s">
        <v>537</v>
      </c>
      <c r="D16" s="177" t="s">
        <v>277</v>
      </c>
      <c r="E16" s="178">
        <v>4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233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538</v>
      </c>
      <c r="C17" s="184" t="s">
        <v>539</v>
      </c>
      <c r="D17" s="177" t="s">
        <v>277</v>
      </c>
      <c r="E17" s="178">
        <v>5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233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33.75" outlineLevel="1" x14ac:dyDescent="0.2">
      <c r="A18" s="175">
        <v>10</v>
      </c>
      <c r="B18" s="176" t="s">
        <v>540</v>
      </c>
      <c r="C18" s="184" t="s">
        <v>541</v>
      </c>
      <c r="D18" s="177" t="s">
        <v>314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215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">
      <c r="A19" s="163" t="s">
        <v>209</v>
      </c>
      <c r="B19" s="164" t="s">
        <v>163</v>
      </c>
      <c r="C19" s="182" t="s">
        <v>164</v>
      </c>
      <c r="D19" s="165"/>
      <c r="E19" s="166"/>
      <c r="F19" s="167"/>
      <c r="G19" s="168">
        <f>SUMIF(AG20:AG25,"&lt;&gt;NOR",G20:G25)</f>
        <v>0</v>
      </c>
      <c r="H19" s="162"/>
      <c r="I19" s="162">
        <f>SUM(I20:I25)</f>
        <v>0</v>
      </c>
      <c r="J19" s="162"/>
      <c r="K19" s="162">
        <f>SUM(K20:K25)</f>
        <v>0</v>
      </c>
      <c r="L19" s="162"/>
      <c r="M19" s="162">
        <f>SUM(M20:M25)</f>
        <v>0</v>
      </c>
      <c r="N19" s="162"/>
      <c r="O19" s="162">
        <f>SUM(O20:O25)</f>
        <v>0</v>
      </c>
      <c r="P19" s="162"/>
      <c r="Q19" s="162">
        <f>SUM(Q20:Q25)</f>
        <v>0</v>
      </c>
      <c r="R19" s="162"/>
      <c r="S19" s="162"/>
      <c r="T19" s="162"/>
      <c r="U19" s="162"/>
      <c r="V19" s="162">
        <f>SUM(V20:V25)</f>
        <v>0</v>
      </c>
      <c r="W19" s="162"/>
      <c r="AG19" t="s">
        <v>210</v>
      </c>
    </row>
    <row r="20" spans="1:60" ht="33.75" outlineLevel="1" x14ac:dyDescent="0.2">
      <c r="A20" s="175">
        <v>11</v>
      </c>
      <c r="B20" s="176" t="s">
        <v>542</v>
      </c>
      <c r="C20" s="184" t="s">
        <v>543</v>
      </c>
      <c r="D20" s="177" t="s">
        <v>277</v>
      </c>
      <c r="E20" s="178">
        <v>1</v>
      </c>
      <c r="F20" s="179"/>
      <c r="G20" s="180">
        <f t="shared" ref="G20:G25" si="7">ROUND(E20*F20,2)</f>
        <v>0</v>
      </c>
      <c r="H20" s="161"/>
      <c r="I20" s="160">
        <f t="shared" ref="I20:I25" si="8">ROUND(E20*H20,2)</f>
        <v>0</v>
      </c>
      <c r="J20" s="161"/>
      <c r="K20" s="160">
        <f t="shared" ref="K20:K25" si="9">ROUND(E20*J20,2)</f>
        <v>0</v>
      </c>
      <c r="L20" s="160">
        <v>21</v>
      </c>
      <c r="M20" s="160">
        <f t="shared" ref="M20:M25" si="10">G20*(1+L20/100)</f>
        <v>0</v>
      </c>
      <c r="N20" s="160">
        <v>0</v>
      </c>
      <c r="O20" s="160">
        <f t="shared" ref="O20:O25" si="11">ROUND(E20*N20,2)</f>
        <v>0</v>
      </c>
      <c r="P20" s="160">
        <v>0</v>
      </c>
      <c r="Q20" s="160">
        <f t="shared" ref="Q20:Q25" si="12">ROUND(E20*P20,2)</f>
        <v>0</v>
      </c>
      <c r="R20" s="160"/>
      <c r="S20" s="160" t="s">
        <v>221</v>
      </c>
      <c r="T20" s="160" t="s">
        <v>233</v>
      </c>
      <c r="U20" s="160">
        <v>0</v>
      </c>
      <c r="V20" s="160">
        <f t="shared" ref="V20:V25" si="13">ROUND(E20*U20,2)</f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33.75" outlineLevel="1" x14ac:dyDescent="0.2">
      <c r="A21" s="175">
        <v>12</v>
      </c>
      <c r="B21" s="176" t="s">
        <v>544</v>
      </c>
      <c r="C21" s="184" t="s">
        <v>545</v>
      </c>
      <c r="D21" s="177" t="s">
        <v>277</v>
      </c>
      <c r="E21" s="178">
        <v>1</v>
      </c>
      <c r="F21" s="179"/>
      <c r="G21" s="180">
        <f t="shared" si="7"/>
        <v>0</v>
      </c>
      <c r="H21" s="161"/>
      <c r="I21" s="160">
        <f t="shared" si="8"/>
        <v>0</v>
      </c>
      <c r="J21" s="161"/>
      <c r="K21" s="160">
        <f t="shared" si="9"/>
        <v>0</v>
      </c>
      <c r="L21" s="160">
        <v>21</v>
      </c>
      <c r="M21" s="160">
        <f t="shared" si="10"/>
        <v>0</v>
      </c>
      <c r="N21" s="160">
        <v>0</v>
      </c>
      <c r="O21" s="160">
        <f t="shared" si="11"/>
        <v>0</v>
      </c>
      <c r="P21" s="160">
        <v>0</v>
      </c>
      <c r="Q21" s="160">
        <f t="shared" si="12"/>
        <v>0</v>
      </c>
      <c r="R21" s="160"/>
      <c r="S21" s="160" t="s">
        <v>221</v>
      </c>
      <c r="T21" s="160" t="s">
        <v>215</v>
      </c>
      <c r="U21" s="160">
        <v>0</v>
      </c>
      <c r="V21" s="160">
        <f t="shared" si="13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45" outlineLevel="1" x14ac:dyDescent="0.2">
      <c r="A22" s="175">
        <v>13</v>
      </c>
      <c r="B22" s="176" t="s">
        <v>546</v>
      </c>
      <c r="C22" s="184" t="s">
        <v>547</v>
      </c>
      <c r="D22" s="177" t="s">
        <v>277</v>
      </c>
      <c r="E22" s="178">
        <v>1</v>
      </c>
      <c r="F22" s="179"/>
      <c r="G22" s="180">
        <f t="shared" si="7"/>
        <v>0</v>
      </c>
      <c r="H22" s="161"/>
      <c r="I22" s="160">
        <f t="shared" si="8"/>
        <v>0</v>
      </c>
      <c r="J22" s="161"/>
      <c r="K22" s="160">
        <f t="shared" si="9"/>
        <v>0</v>
      </c>
      <c r="L22" s="160">
        <v>21</v>
      </c>
      <c r="M22" s="160">
        <f t="shared" si="10"/>
        <v>0</v>
      </c>
      <c r="N22" s="160">
        <v>0</v>
      </c>
      <c r="O22" s="160">
        <f t="shared" si="11"/>
        <v>0</v>
      </c>
      <c r="P22" s="160">
        <v>0</v>
      </c>
      <c r="Q22" s="160">
        <f t="shared" si="12"/>
        <v>0</v>
      </c>
      <c r="R22" s="160"/>
      <c r="S22" s="160" t="s">
        <v>221</v>
      </c>
      <c r="T22" s="160" t="s">
        <v>233</v>
      </c>
      <c r="U22" s="160">
        <v>0</v>
      </c>
      <c r="V22" s="160">
        <f t="shared" si="13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2.5" outlineLevel="1" x14ac:dyDescent="0.2">
      <c r="A23" s="175">
        <v>14</v>
      </c>
      <c r="B23" s="176" t="s">
        <v>548</v>
      </c>
      <c r="C23" s="184" t="s">
        <v>549</v>
      </c>
      <c r="D23" s="177" t="s">
        <v>277</v>
      </c>
      <c r="E23" s="178">
        <v>1</v>
      </c>
      <c r="F23" s="179"/>
      <c r="G23" s="180">
        <f t="shared" si="7"/>
        <v>0</v>
      </c>
      <c r="H23" s="161"/>
      <c r="I23" s="160">
        <f t="shared" si="8"/>
        <v>0</v>
      </c>
      <c r="J23" s="161"/>
      <c r="K23" s="160">
        <f t="shared" si="9"/>
        <v>0</v>
      </c>
      <c r="L23" s="160">
        <v>21</v>
      </c>
      <c r="M23" s="160">
        <f t="shared" si="10"/>
        <v>0</v>
      </c>
      <c r="N23" s="160">
        <v>0</v>
      </c>
      <c r="O23" s="160">
        <f t="shared" si="11"/>
        <v>0</v>
      </c>
      <c r="P23" s="160">
        <v>0</v>
      </c>
      <c r="Q23" s="160">
        <f t="shared" si="12"/>
        <v>0</v>
      </c>
      <c r="R23" s="160"/>
      <c r="S23" s="160" t="s">
        <v>221</v>
      </c>
      <c r="T23" s="160" t="s">
        <v>233</v>
      </c>
      <c r="U23" s="160">
        <v>0</v>
      </c>
      <c r="V23" s="160">
        <f t="shared" si="13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15</v>
      </c>
      <c r="B24" s="176" t="s">
        <v>550</v>
      </c>
      <c r="C24" s="184" t="s">
        <v>551</v>
      </c>
      <c r="D24" s="177" t="s">
        <v>277</v>
      </c>
      <c r="E24" s="178">
        <v>1</v>
      </c>
      <c r="F24" s="266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21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221</v>
      </c>
      <c r="T24" s="160" t="s">
        <v>233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552</v>
      </c>
      <c r="C25" s="184" t="s">
        <v>553</v>
      </c>
      <c r="D25" s="177" t="s">
        <v>277</v>
      </c>
      <c r="E25" s="178">
        <v>1</v>
      </c>
      <c r="F25" s="266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21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221</v>
      </c>
      <c r="T25" s="160" t="s">
        <v>233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x14ac:dyDescent="0.2">
      <c r="A26" s="163" t="s">
        <v>209</v>
      </c>
      <c r="B26" s="164" t="s">
        <v>167</v>
      </c>
      <c r="C26" s="182" t="s">
        <v>168</v>
      </c>
      <c r="D26" s="165"/>
      <c r="E26" s="166"/>
      <c r="F26" s="167"/>
      <c r="G26" s="168">
        <f>SUMIF(AG27:AG36,"&lt;&gt;NOR",G27:G36)</f>
        <v>0</v>
      </c>
      <c r="H26" s="162"/>
      <c r="I26" s="162">
        <f>SUM(I27:I36)</f>
        <v>0</v>
      </c>
      <c r="J26" s="162"/>
      <c r="K26" s="162">
        <f>SUM(K27:K36)</f>
        <v>0</v>
      </c>
      <c r="L26" s="162"/>
      <c r="M26" s="162">
        <f>SUM(M27:M36)</f>
        <v>0</v>
      </c>
      <c r="N26" s="162"/>
      <c r="O26" s="162">
        <f>SUM(O27:O36)</f>
        <v>0</v>
      </c>
      <c r="P26" s="162"/>
      <c r="Q26" s="162">
        <f>SUM(Q27:Q36)</f>
        <v>0</v>
      </c>
      <c r="R26" s="162"/>
      <c r="S26" s="162"/>
      <c r="T26" s="162"/>
      <c r="U26" s="162"/>
      <c r="V26" s="162">
        <f>SUM(V27:V36)</f>
        <v>0</v>
      </c>
      <c r="W26" s="162"/>
      <c r="AG26" t="s">
        <v>210</v>
      </c>
    </row>
    <row r="27" spans="1:60" ht="45" outlineLevel="1" x14ac:dyDescent="0.2">
      <c r="A27" s="169">
        <v>17</v>
      </c>
      <c r="B27" s="170" t="s">
        <v>561</v>
      </c>
      <c r="C27" s="183" t="s">
        <v>562</v>
      </c>
      <c r="D27" s="171" t="s">
        <v>563</v>
      </c>
      <c r="E27" s="172">
        <v>11</v>
      </c>
      <c r="F27" s="173"/>
      <c r="G27" s="174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60">
        <v>0</v>
      </c>
      <c r="O27" s="160">
        <f>ROUND(E27*N27,2)</f>
        <v>0</v>
      </c>
      <c r="P27" s="160">
        <v>0</v>
      </c>
      <c r="Q27" s="160">
        <f>ROUND(E27*P27,2)</f>
        <v>0</v>
      </c>
      <c r="R27" s="160"/>
      <c r="S27" s="160" t="s">
        <v>221</v>
      </c>
      <c r="T27" s="160" t="s">
        <v>215</v>
      </c>
      <c r="U27" s="160">
        <v>0</v>
      </c>
      <c r="V27" s="160">
        <f>ROUND(E27*U27,2)</f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ht="45" outlineLevel="1" x14ac:dyDescent="0.2">
      <c r="A28" s="157"/>
      <c r="B28" s="158"/>
      <c r="C28" s="262" t="s">
        <v>564</v>
      </c>
      <c r="D28" s="263"/>
      <c r="E28" s="263"/>
      <c r="F28" s="263"/>
      <c r="G28" s="263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218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88" t="str">
        <f>C28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28" s="150"/>
      <c r="BC28" s="150"/>
      <c r="BD28" s="150"/>
      <c r="BE28" s="150"/>
      <c r="BF28" s="150"/>
      <c r="BG28" s="150"/>
      <c r="BH28" s="150"/>
    </row>
    <row r="29" spans="1:60" ht="45" outlineLevel="1" x14ac:dyDescent="0.2">
      <c r="A29" s="169">
        <v>18</v>
      </c>
      <c r="B29" s="170" t="s">
        <v>568</v>
      </c>
      <c r="C29" s="183" t="s">
        <v>569</v>
      </c>
      <c r="D29" s="171" t="s">
        <v>563</v>
      </c>
      <c r="E29" s="172">
        <v>5</v>
      </c>
      <c r="F29" s="173"/>
      <c r="G29" s="174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221</v>
      </c>
      <c r="T29" s="160" t="s">
        <v>215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ht="45" outlineLevel="1" x14ac:dyDescent="0.2">
      <c r="A30" s="157"/>
      <c r="B30" s="158"/>
      <c r="C30" s="262" t="s">
        <v>570</v>
      </c>
      <c r="D30" s="263"/>
      <c r="E30" s="263"/>
      <c r="F30" s="263"/>
      <c r="G30" s="263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218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88" t="str">
        <f>C30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0" s="150"/>
      <c r="BC30" s="150"/>
      <c r="BD30" s="150"/>
      <c r="BE30" s="150"/>
      <c r="BF30" s="150"/>
      <c r="BG30" s="150"/>
      <c r="BH30" s="150"/>
    </row>
    <row r="31" spans="1:60" ht="45" outlineLevel="1" x14ac:dyDescent="0.2">
      <c r="A31" s="169">
        <v>19</v>
      </c>
      <c r="B31" s="170" t="s">
        <v>571</v>
      </c>
      <c r="C31" s="183" t="s">
        <v>572</v>
      </c>
      <c r="D31" s="171" t="s">
        <v>563</v>
      </c>
      <c r="E31" s="172">
        <v>16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221</v>
      </c>
      <c r="T31" s="160" t="s">
        <v>215</v>
      </c>
      <c r="U31" s="160">
        <v>0</v>
      </c>
      <c r="V31" s="160">
        <f>ROUND(E31*U31,2)</f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45" outlineLevel="1" x14ac:dyDescent="0.2">
      <c r="A32" s="157"/>
      <c r="B32" s="158"/>
      <c r="C32" s="262" t="s">
        <v>573</v>
      </c>
      <c r="D32" s="263"/>
      <c r="E32" s="263"/>
      <c r="F32" s="263"/>
      <c r="G32" s="263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218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88" t="str">
        <f>C32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2" s="150"/>
      <c r="BC32" s="150"/>
      <c r="BD32" s="150"/>
      <c r="BE32" s="150"/>
      <c r="BF32" s="150"/>
      <c r="BG32" s="150"/>
      <c r="BH32" s="150"/>
    </row>
    <row r="33" spans="1:60" ht="22.5" outlineLevel="1" x14ac:dyDescent="0.2">
      <c r="A33" s="175">
        <v>20</v>
      </c>
      <c r="B33" s="176" t="s">
        <v>574</v>
      </c>
      <c r="C33" s="184" t="s">
        <v>575</v>
      </c>
      <c r="D33" s="177" t="s">
        <v>563</v>
      </c>
      <c r="E33" s="178">
        <v>8</v>
      </c>
      <c r="F33" s="179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221</v>
      </c>
      <c r="T33" s="160" t="s">
        <v>215</v>
      </c>
      <c r="U33" s="160">
        <v>0</v>
      </c>
      <c r="V33" s="160">
        <f>ROUND(E33*U33,2)</f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21</v>
      </c>
      <c r="B34" s="176" t="s">
        <v>576</v>
      </c>
      <c r="C34" s="184" t="s">
        <v>577</v>
      </c>
      <c r="D34" s="177" t="s">
        <v>563</v>
      </c>
      <c r="E34" s="178">
        <v>25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221</v>
      </c>
      <c r="T34" s="160" t="s">
        <v>215</v>
      </c>
      <c r="U34" s="160">
        <v>0</v>
      </c>
      <c r="V34" s="160">
        <f>ROUND(E34*U34,2)</f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33.75" outlineLevel="1" x14ac:dyDescent="0.2">
      <c r="A35" s="175">
        <v>22</v>
      </c>
      <c r="B35" s="176" t="s">
        <v>578</v>
      </c>
      <c r="C35" s="184" t="s">
        <v>579</v>
      </c>
      <c r="D35" s="177" t="s">
        <v>563</v>
      </c>
      <c r="E35" s="178">
        <v>5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215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23</v>
      </c>
      <c r="B36" s="176" t="s">
        <v>580</v>
      </c>
      <c r="C36" s="184" t="s">
        <v>581</v>
      </c>
      <c r="D36" s="177" t="s">
        <v>314</v>
      </c>
      <c r="E36" s="178">
        <v>1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221</v>
      </c>
      <c r="T36" s="160" t="s">
        <v>215</v>
      </c>
      <c r="U36" s="160">
        <v>0</v>
      </c>
      <c r="V36" s="160">
        <f>ROUND(E36*U36,2)</f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">
      <c r="A37" s="163" t="s">
        <v>209</v>
      </c>
      <c r="B37" s="164" t="s">
        <v>181</v>
      </c>
      <c r="C37" s="182" t="s">
        <v>182</v>
      </c>
      <c r="D37" s="165"/>
      <c r="E37" s="166"/>
      <c r="F37" s="167"/>
      <c r="G37" s="168">
        <f>SUMIF(AG38:AG52,"&lt;&gt;NOR",G38:G52)</f>
        <v>0</v>
      </c>
      <c r="H37" s="162"/>
      <c r="I37" s="162">
        <f>SUM(I38:I52)</f>
        <v>0</v>
      </c>
      <c r="J37" s="162"/>
      <c r="K37" s="162">
        <f>SUM(K38:K52)</f>
        <v>0</v>
      </c>
      <c r="L37" s="162"/>
      <c r="M37" s="162">
        <f>SUM(M38:M52)</f>
        <v>0</v>
      </c>
      <c r="N37" s="162"/>
      <c r="O37" s="162">
        <f>SUM(O38:O52)</f>
        <v>0</v>
      </c>
      <c r="P37" s="162"/>
      <c r="Q37" s="162">
        <f>SUM(Q38:Q52)</f>
        <v>0</v>
      </c>
      <c r="R37" s="162"/>
      <c r="S37" s="162"/>
      <c r="T37" s="162"/>
      <c r="U37" s="162"/>
      <c r="V37" s="162">
        <f>SUM(V38:V52)</f>
        <v>0</v>
      </c>
      <c r="W37" s="162"/>
      <c r="AG37" t="s">
        <v>210</v>
      </c>
    </row>
    <row r="38" spans="1:60" outlineLevel="1" x14ac:dyDescent="0.2">
      <c r="A38" s="175">
        <v>24</v>
      </c>
      <c r="B38" s="176" t="s">
        <v>582</v>
      </c>
      <c r="C38" s="184" t="s">
        <v>583</v>
      </c>
      <c r="D38" s="177" t="s">
        <v>314</v>
      </c>
      <c r="E38" s="178">
        <v>1</v>
      </c>
      <c r="F38" s="179"/>
      <c r="G38" s="180">
        <f t="shared" ref="G38:G52" si="14">ROUND(E38*F38,2)</f>
        <v>0</v>
      </c>
      <c r="H38" s="161"/>
      <c r="I38" s="160">
        <f t="shared" ref="I38:I52" si="15">ROUND(E38*H38,2)</f>
        <v>0</v>
      </c>
      <c r="J38" s="161"/>
      <c r="K38" s="160">
        <f t="shared" ref="K38:K52" si="16">ROUND(E38*J38,2)</f>
        <v>0</v>
      </c>
      <c r="L38" s="160">
        <v>21</v>
      </c>
      <c r="M38" s="160">
        <f t="shared" ref="M38:M52" si="17">G38*(1+L38/100)</f>
        <v>0</v>
      </c>
      <c r="N38" s="160">
        <v>0</v>
      </c>
      <c r="O38" s="160">
        <f t="shared" ref="O38:O52" si="18">ROUND(E38*N38,2)</f>
        <v>0</v>
      </c>
      <c r="P38" s="160">
        <v>0</v>
      </c>
      <c r="Q38" s="160">
        <f t="shared" ref="Q38:Q52" si="19">ROUND(E38*P38,2)</f>
        <v>0</v>
      </c>
      <c r="R38" s="160"/>
      <c r="S38" s="160" t="s">
        <v>221</v>
      </c>
      <c r="T38" s="160" t="s">
        <v>215</v>
      </c>
      <c r="U38" s="160">
        <v>0</v>
      </c>
      <c r="V38" s="160">
        <f t="shared" ref="V38:V52" si="20">ROUND(E38*U38,2)</f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25</v>
      </c>
      <c r="B39" s="176" t="s">
        <v>584</v>
      </c>
      <c r="C39" s="184" t="s">
        <v>585</v>
      </c>
      <c r="D39" s="177" t="s">
        <v>314</v>
      </c>
      <c r="E39" s="178">
        <v>1</v>
      </c>
      <c r="F39" s="179"/>
      <c r="G39" s="180">
        <f t="shared" si="14"/>
        <v>0</v>
      </c>
      <c r="H39" s="161"/>
      <c r="I39" s="160">
        <f t="shared" si="15"/>
        <v>0</v>
      </c>
      <c r="J39" s="161"/>
      <c r="K39" s="160">
        <f t="shared" si="16"/>
        <v>0</v>
      </c>
      <c r="L39" s="160">
        <v>21</v>
      </c>
      <c r="M39" s="160">
        <f t="shared" si="17"/>
        <v>0</v>
      </c>
      <c r="N39" s="160">
        <v>0</v>
      </c>
      <c r="O39" s="160">
        <f t="shared" si="18"/>
        <v>0</v>
      </c>
      <c r="P39" s="160">
        <v>0</v>
      </c>
      <c r="Q39" s="160">
        <f t="shared" si="19"/>
        <v>0</v>
      </c>
      <c r="R39" s="160"/>
      <c r="S39" s="160" t="s">
        <v>221</v>
      </c>
      <c r="T39" s="160" t="s">
        <v>215</v>
      </c>
      <c r="U39" s="160">
        <v>0</v>
      </c>
      <c r="V39" s="160">
        <f t="shared" si="20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26</v>
      </c>
      <c r="B40" s="176" t="s">
        <v>586</v>
      </c>
      <c r="C40" s="184" t="s">
        <v>587</v>
      </c>
      <c r="D40" s="177" t="s">
        <v>314</v>
      </c>
      <c r="E40" s="178">
        <v>1</v>
      </c>
      <c r="F40" s="179"/>
      <c r="G40" s="180">
        <f t="shared" si="14"/>
        <v>0</v>
      </c>
      <c r="H40" s="161"/>
      <c r="I40" s="160">
        <f t="shared" si="15"/>
        <v>0</v>
      </c>
      <c r="J40" s="161"/>
      <c r="K40" s="160">
        <f t="shared" si="16"/>
        <v>0</v>
      </c>
      <c r="L40" s="160">
        <v>21</v>
      </c>
      <c r="M40" s="160">
        <f t="shared" si="17"/>
        <v>0</v>
      </c>
      <c r="N40" s="160">
        <v>0</v>
      </c>
      <c r="O40" s="160">
        <f t="shared" si="18"/>
        <v>0</v>
      </c>
      <c r="P40" s="160">
        <v>0</v>
      </c>
      <c r="Q40" s="160">
        <f t="shared" si="19"/>
        <v>0</v>
      </c>
      <c r="R40" s="160"/>
      <c r="S40" s="160" t="s">
        <v>221</v>
      </c>
      <c r="T40" s="160" t="s">
        <v>215</v>
      </c>
      <c r="U40" s="160">
        <v>0</v>
      </c>
      <c r="V40" s="160">
        <f t="shared" si="20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2.5" outlineLevel="1" x14ac:dyDescent="0.2">
      <c r="A41" s="175">
        <v>27</v>
      </c>
      <c r="B41" s="176" t="s">
        <v>588</v>
      </c>
      <c r="C41" s="184" t="s">
        <v>589</v>
      </c>
      <c r="D41" s="177" t="s">
        <v>277</v>
      </c>
      <c r="E41" s="178">
        <v>1</v>
      </c>
      <c r="F41" s="179"/>
      <c r="G41" s="180">
        <f t="shared" si="14"/>
        <v>0</v>
      </c>
      <c r="H41" s="161"/>
      <c r="I41" s="160">
        <f t="shared" si="15"/>
        <v>0</v>
      </c>
      <c r="J41" s="161"/>
      <c r="K41" s="160">
        <f t="shared" si="16"/>
        <v>0</v>
      </c>
      <c r="L41" s="160">
        <v>21</v>
      </c>
      <c r="M41" s="160">
        <f t="shared" si="17"/>
        <v>0</v>
      </c>
      <c r="N41" s="160">
        <v>0</v>
      </c>
      <c r="O41" s="160">
        <f t="shared" si="18"/>
        <v>0</v>
      </c>
      <c r="P41" s="160">
        <v>0</v>
      </c>
      <c r="Q41" s="160">
        <f t="shared" si="19"/>
        <v>0</v>
      </c>
      <c r="R41" s="160"/>
      <c r="S41" s="160" t="s">
        <v>221</v>
      </c>
      <c r="T41" s="160" t="s">
        <v>215</v>
      </c>
      <c r="U41" s="160">
        <v>0</v>
      </c>
      <c r="V41" s="160">
        <f t="shared" si="20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28</v>
      </c>
      <c r="B42" s="176" t="s">
        <v>590</v>
      </c>
      <c r="C42" s="184" t="s">
        <v>591</v>
      </c>
      <c r="D42" s="177" t="s">
        <v>277</v>
      </c>
      <c r="E42" s="178">
        <v>1</v>
      </c>
      <c r="F42" s="179"/>
      <c r="G42" s="180">
        <f t="shared" si="14"/>
        <v>0</v>
      </c>
      <c r="H42" s="161"/>
      <c r="I42" s="160">
        <f t="shared" si="15"/>
        <v>0</v>
      </c>
      <c r="J42" s="161"/>
      <c r="K42" s="160">
        <f t="shared" si="16"/>
        <v>0</v>
      </c>
      <c r="L42" s="160">
        <v>21</v>
      </c>
      <c r="M42" s="160">
        <f t="shared" si="17"/>
        <v>0</v>
      </c>
      <c r="N42" s="160">
        <v>0</v>
      </c>
      <c r="O42" s="160">
        <f t="shared" si="18"/>
        <v>0</v>
      </c>
      <c r="P42" s="160">
        <v>0</v>
      </c>
      <c r="Q42" s="160">
        <f t="shared" si="19"/>
        <v>0</v>
      </c>
      <c r="R42" s="160"/>
      <c r="S42" s="160" t="s">
        <v>221</v>
      </c>
      <c r="T42" s="160" t="s">
        <v>215</v>
      </c>
      <c r="U42" s="160">
        <v>0</v>
      </c>
      <c r="V42" s="160">
        <f t="shared" si="20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22.5" outlineLevel="1" x14ac:dyDescent="0.2">
      <c r="A43" s="175">
        <v>29</v>
      </c>
      <c r="B43" s="176" t="s">
        <v>592</v>
      </c>
      <c r="C43" s="184" t="s">
        <v>593</v>
      </c>
      <c r="D43" s="177" t="s">
        <v>277</v>
      </c>
      <c r="E43" s="178">
        <v>1</v>
      </c>
      <c r="F43" s="179"/>
      <c r="G43" s="180">
        <f t="shared" si="14"/>
        <v>0</v>
      </c>
      <c r="H43" s="161"/>
      <c r="I43" s="160">
        <f t="shared" si="15"/>
        <v>0</v>
      </c>
      <c r="J43" s="161"/>
      <c r="K43" s="160">
        <f t="shared" si="16"/>
        <v>0</v>
      </c>
      <c r="L43" s="160">
        <v>21</v>
      </c>
      <c r="M43" s="160">
        <f t="shared" si="17"/>
        <v>0</v>
      </c>
      <c r="N43" s="160">
        <v>0</v>
      </c>
      <c r="O43" s="160">
        <f t="shared" si="18"/>
        <v>0</v>
      </c>
      <c r="P43" s="160">
        <v>0</v>
      </c>
      <c r="Q43" s="160">
        <f t="shared" si="19"/>
        <v>0</v>
      </c>
      <c r="R43" s="160"/>
      <c r="S43" s="160" t="s">
        <v>221</v>
      </c>
      <c r="T43" s="160" t="s">
        <v>215</v>
      </c>
      <c r="U43" s="160">
        <v>0</v>
      </c>
      <c r="V43" s="160">
        <f t="shared" si="20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2.5" outlineLevel="1" x14ac:dyDescent="0.2">
      <c r="A44" s="175">
        <v>30</v>
      </c>
      <c r="B44" s="176" t="s">
        <v>594</v>
      </c>
      <c r="C44" s="184" t="s">
        <v>595</v>
      </c>
      <c r="D44" s="177" t="s">
        <v>277</v>
      </c>
      <c r="E44" s="178">
        <v>1</v>
      </c>
      <c r="F44" s="179"/>
      <c r="G44" s="180">
        <f t="shared" si="14"/>
        <v>0</v>
      </c>
      <c r="H44" s="161"/>
      <c r="I44" s="160">
        <f t="shared" si="15"/>
        <v>0</v>
      </c>
      <c r="J44" s="161"/>
      <c r="K44" s="160">
        <f t="shared" si="16"/>
        <v>0</v>
      </c>
      <c r="L44" s="160">
        <v>21</v>
      </c>
      <c r="M44" s="160">
        <f t="shared" si="17"/>
        <v>0</v>
      </c>
      <c r="N44" s="160">
        <v>0</v>
      </c>
      <c r="O44" s="160">
        <f t="shared" si="18"/>
        <v>0</v>
      </c>
      <c r="P44" s="160">
        <v>0</v>
      </c>
      <c r="Q44" s="160">
        <f t="shared" si="19"/>
        <v>0</v>
      </c>
      <c r="R44" s="160"/>
      <c r="S44" s="160" t="s">
        <v>221</v>
      </c>
      <c r="T44" s="160" t="s">
        <v>215</v>
      </c>
      <c r="U44" s="160">
        <v>0</v>
      </c>
      <c r="V44" s="160">
        <f t="shared" si="20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2.5" outlineLevel="1" x14ac:dyDescent="0.2">
      <c r="A45" s="175">
        <v>31</v>
      </c>
      <c r="B45" s="176" t="s">
        <v>596</v>
      </c>
      <c r="C45" s="184" t="s">
        <v>597</v>
      </c>
      <c r="D45" s="177" t="s">
        <v>277</v>
      </c>
      <c r="E45" s="178">
        <v>1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21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32</v>
      </c>
      <c r="B46" s="176" t="s">
        <v>598</v>
      </c>
      <c r="C46" s="184" t="s">
        <v>599</v>
      </c>
      <c r="D46" s="177" t="s">
        <v>314</v>
      </c>
      <c r="E46" s="178">
        <v>1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21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33</v>
      </c>
      <c r="B47" s="176" t="s">
        <v>600</v>
      </c>
      <c r="C47" s="184" t="s">
        <v>601</v>
      </c>
      <c r="D47" s="177" t="s">
        <v>314</v>
      </c>
      <c r="E47" s="178">
        <v>1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21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221</v>
      </c>
      <c r="T47" s="160" t="s">
        <v>215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ht="22.5" outlineLevel="1" x14ac:dyDescent="0.2">
      <c r="A48" s="175">
        <v>34</v>
      </c>
      <c r="B48" s="176" t="s">
        <v>602</v>
      </c>
      <c r="C48" s="184" t="s">
        <v>603</v>
      </c>
      <c r="D48" s="177" t="s">
        <v>314</v>
      </c>
      <c r="E48" s="178">
        <v>1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21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221</v>
      </c>
      <c r="T48" s="160" t="s">
        <v>215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35</v>
      </c>
      <c r="B49" s="176" t="s">
        <v>604</v>
      </c>
      <c r="C49" s="184" t="s">
        <v>605</v>
      </c>
      <c r="D49" s="177" t="s">
        <v>314</v>
      </c>
      <c r="E49" s="178">
        <v>1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21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221</v>
      </c>
      <c r="T49" s="160" t="s">
        <v>215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36</v>
      </c>
      <c r="B50" s="176" t="s">
        <v>606</v>
      </c>
      <c r="C50" s="184" t="s">
        <v>607</v>
      </c>
      <c r="D50" s="177" t="s">
        <v>314</v>
      </c>
      <c r="E50" s="178">
        <v>1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21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221</v>
      </c>
      <c r="T50" s="160" t="s">
        <v>215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37</v>
      </c>
      <c r="B51" s="176" t="s">
        <v>608</v>
      </c>
      <c r="C51" s="184" t="s">
        <v>609</v>
      </c>
      <c r="D51" s="177" t="s">
        <v>314</v>
      </c>
      <c r="E51" s="178">
        <v>1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21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221</v>
      </c>
      <c r="T51" s="160" t="s">
        <v>215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69">
        <v>38</v>
      </c>
      <c r="B52" s="170" t="s">
        <v>610</v>
      </c>
      <c r="C52" s="183" t="s">
        <v>611</v>
      </c>
      <c r="D52" s="171" t="s">
        <v>314</v>
      </c>
      <c r="E52" s="172">
        <v>1</v>
      </c>
      <c r="F52" s="173"/>
      <c r="G52" s="174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21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221</v>
      </c>
      <c r="T52" s="160" t="s">
        <v>215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">
      <c r="A53" s="5"/>
      <c r="B53" s="6"/>
      <c r="C53" s="185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153"/>
      <c r="B54" s="154" t="s">
        <v>31</v>
      </c>
      <c r="C54" s="186"/>
      <c r="D54" s="155"/>
      <c r="E54" s="156"/>
      <c r="F54" s="156"/>
      <c r="G54" s="181">
        <f>G8+G19+G26+G37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185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48" t="s">
        <v>227</v>
      </c>
      <c r="B57" s="248"/>
      <c r="C57" s="249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50"/>
      <c r="B58" s="251"/>
      <c r="C58" s="252"/>
      <c r="D58" s="251"/>
      <c r="E58" s="251"/>
      <c r="F58" s="251"/>
      <c r="G58" s="253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54"/>
      <c r="B59" s="255"/>
      <c r="C59" s="256"/>
      <c r="D59" s="255"/>
      <c r="E59" s="255"/>
      <c r="F59" s="255"/>
      <c r="G59" s="25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8"/>
      <c r="B62" s="259"/>
      <c r="C62" s="260"/>
      <c r="D62" s="259"/>
      <c r="E62" s="259"/>
      <c r="F62" s="259"/>
      <c r="G62" s="261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185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187"/>
      <c r="D64" s="141"/>
      <c r="AG64" t="s">
        <v>229</v>
      </c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9">
    <mergeCell ref="A58:G62"/>
    <mergeCell ref="C28:G28"/>
    <mergeCell ref="C30:G30"/>
    <mergeCell ref="C32:G32"/>
    <mergeCell ref="A1:G1"/>
    <mergeCell ref="C2:G2"/>
    <mergeCell ref="C3:G3"/>
    <mergeCell ref="C4:G4"/>
    <mergeCell ref="A57:C57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78</v>
      </c>
      <c r="C3" s="242" t="s">
        <v>79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81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149</v>
      </c>
      <c r="C8" s="182" t="s">
        <v>150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0.03</v>
      </c>
      <c r="P8" s="162"/>
      <c r="Q8" s="162">
        <f>SUM(Q9:Q19)</f>
        <v>0.03</v>
      </c>
      <c r="R8" s="162"/>
      <c r="S8" s="162"/>
      <c r="T8" s="162"/>
      <c r="U8" s="162"/>
      <c r="V8" s="162">
        <f>SUM(V9:V19)</f>
        <v>49.44</v>
      </c>
      <c r="W8" s="162"/>
      <c r="AG8" t="s">
        <v>210</v>
      </c>
    </row>
    <row r="9" spans="1:60" outlineLevel="1" x14ac:dyDescent="0.2">
      <c r="A9" s="175">
        <v>1</v>
      </c>
      <c r="B9" s="176" t="s">
        <v>230</v>
      </c>
      <c r="C9" s="184" t="s">
        <v>231</v>
      </c>
      <c r="D9" s="177" t="s">
        <v>232</v>
      </c>
      <c r="E9" s="178">
        <v>62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21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214</v>
      </c>
      <c r="T9" s="160" t="s">
        <v>233</v>
      </c>
      <c r="U9" s="160">
        <v>0.16500000000000001</v>
      </c>
      <c r="V9" s="160">
        <f t="shared" ref="V9:V19" si="6">ROUND(E9*U9,2)</f>
        <v>10.23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235</v>
      </c>
      <c r="C10" s="184" t="s">
        <v>236</v>
      </c>
      <c r="D10" s="177" t="s">
        <v>232</v>
      </c>
      <c r="E10" s="178">
        <v>62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9.0000000000000006E-5</v>
      </c>
      <c r="O10" s="160">
        <f t="shared" si="4"/>
        <v>0.01</v>
      </c>
      <c r="P10" s="160">
        <v>4.4999999999999999E-4</v>
      </c>
      <c r="Q10" s="160">
        <f t="shared" si="5"/>
        <v>0.03</v>
      </c>
      <c r="R10" s="160"/>
      <c r="S10" s="160" t="s">
        <v>214</v>
      </c>
      <c r="T10" s="160" t="s">
        <v>233</v>
      </c>
      <c r="U10" s="160">
        <v>0.16600000000000001</v>
      </c>
      <c r="V10" s="160">
        <f t="shared" si="6"/>
        <v>10.29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234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237</v>
      </c>
      <c r="C11" s="184" t="s">
        <v>238</v>
      </c>
      <c r="D11" s="177" t="s">
        <v>232</v>
      </c>
      <c r="E11" s="178">
        <v>31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214</v>
      </c>
      <c r="T11" s="160" t="s">
        <v>233</v>
      </c>
      <c r="U11" s="160">
        <v>0.26800000000000002</v>
      </c>
      <c r="V11" s="160">
        <f t="shared" si="6"/>
        <v>8.31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618</v>
      </c>
      <c r="C12" s="184" t="s">
        <v>619</v>
      </c>
      <c r="D12" s="177" t="s">
        <v>241</v>
      </c>
      <c r="E12" s="178">
        <v>180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214</v>
      </c>
      <c r="T12" s="160" t="s">
        <v>233</v>
      </c>
      <c r="U12" s="160">
        <v>3.1E-2</v>
      </c>
      <c r="V12" s="160">
        <f t="shared" si="6"/>
        <v>5.58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242</v>
      </c>
      <c r="C13" s="184" t="s">
        <v>243</v>
      </c>
      <c r="D13" s="177" t="s">
        <v>241</v>
      </c>
      <c r="E13" s="178">
        <v>180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214</v>
      </c>
      <c r="T13" s="160" t="s">
        <v>233</v>
      </c>
      <c r="U13" s="160">
        <v>3.1E-2</v>
      </c>
      <c r="V13" s="160">
        <f t="shared" si="6"/>
        <v>5.58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244</v>
      </c>
      <c r="C14" s="184" t="s">
        <v>245</v>
      </c>
      <c r="D14" s="177" t="s">
        <v>241</v>
      </c>
      <c r="E14" s="178">
        <v>180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214</v>
      </c>
      <c r="T14" s="160" t="s">
        <v>233</v>
      </c>
      <c r="U14" s="160">
        <v>5.1999999999999998E-2</v>
      </c>
      <c r="V14" s="160">
        <f t="shared" si="6"/>
        <v>9.36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2.5" outlineLevel="1" x14ac:dyDescent="0.2">
      <c r="A15" s="175">
        <v>7</v>
      </c>
      <c r="B15" s="176" t="s">
        <v>246</v>
      </c>
      <c r="C15" s="184" t="s">
        <v>247</v>
      </c>
      <c r="D15" s="177" t="s">
        <v>232</v>
      </c>
      <c r="E15" s="178">
        <v>31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2.5999999999999998E-4</v>
      </c>
      <c r="O15" s="160">
        <f t="shared" si="4"/>
        <v>0.01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215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8</v>
      </c>
      <c r="B16" s="176" t="s">
        <v>249</v>
      </c>
      <c r="C16" s="184" t="s">
        <v>250</v>
      </c>
      <c r="D16" s="177" t="s">
        <v>232</v>
      </c>
      <c r="E16" s="178">
        <v>31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9.0000000000000006E-5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215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33.75" outlineLevel="1" x14ac:dyDescent="0.2">
      <c r="A17" s="175">
        <v>9</v>
      </c>
      <c r="B17" s="176" t="s">
        <v>251</v>
      </c>
      <c r="C17" s="184" t="s">
        <v>252</v>
      </c>
      <c r="D17" s="177" t="s">
        <v>232</v>
      </c>
      <c r="E17" s="178">
        <v>31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2.0000000000000001E-4</v>
      </c>
      <c r="O17" s="160">
        <f t="shared" si="4"/>
        <v>0.01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215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253</v>
      </c>
      <c r="C18" s="184" t="s">
        <v>254</v>
      </c>
      <c r="D18" s="177" t="s">
        <v>255</v>
      </c>
      <c r="E18" s="178">
        <v>2.2630000000000001E-2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214</v>
      </c>
      <c r="T18" s="160" t="s">
        <v>233</v>
      </c>
      <c r="U18" s="160">
        <v>3.0750000000000002</v>
      </c>
      <c r="V18" s="160">
        <f t="shared" si="6"/>
        <v>7.0000000000000007E-2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256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257</v>
      </c>
      <c r="C19" s="184" t="s">
        <v>258</v>
      </c>
      <c r="D19" s="177" t="s">
        <v>255</v>
      </c>
      <c r="E19" s="178">
        <v>2.2630000000000001E-2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215</v>
      </c>
      <c r="U19" s="160">
        <v>0.88100000000000001</v>
      </c>
      <c r="V19" s="160">
        <f t="shared" si="6"/>
        <v>0.02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256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155</v>
      </c>
      <c r="C20" s="182" t="s">
        <v>156</v>
      </c>
      <c r="D20" s="165"/>
      <c r="E20" s="166"/>
      <c r="F20" s="167"/>
      <c r="G20" s="168">
        <f>SUMIF(AG21:AG21,"&lt;&gt;NOR",G21:G21)</f>
        <v>0</v>
      </c>
      <c r="H20" s="162"/>
      <c r="I20" s="162">
        <f>SUM(I21:I21)</f>
        <v>0</v>
      </c>
      <c r="J20" s="162"/>
      <c r="K20" s="162">
        <f>SUM(K21:K21)</f>
        <v>0</v>
      </c>
      <c r="L20" s="162"/>
      <c r="M20" s="162">
        <f>SUM(M21:M21)</f>
        <v>0</v>
      </c>
      <c r="N20" s="162"/>
      <c r="O20" s="162">
        <f>SUM(O21:O21)</f>
        <v>0</v>
      </c>
      <c r="P20" s="162"/>
      <c r="Q20" s="162">
        <f>SUM(Q21:Q21)</f>
        <v>0</v>
      </c>
      <c r="R20" s="162"/>
      <c r="S20" s="162"/>
      <c r="T20" s="162"/>
      <c r="U20" s="162"/>
      <c r="V20" s="162">
        <f>SUM(V21:V21)</f>
        <v>1.34</v>
      </c>
      <c r="W20" s="162"/>
      <c r="AG20" t="s">
        <v>210</v>
      </c>
    </row>
    <row r="21" spans="1:60" ht="22.5" outlineLevel="1" x14ac:dyDescent="0.2">
      <c r="A21" s="175">
        <v>12</v>
      </c>
      <c r="B21" s="176" t="s">
        <v>259</v>
      </c>
      <c r="C21" s="184" t="s">
        <v>260</v>
      </c>
      <c r="D21" s="177" t="s">
        <v>261</v>
      </c>
      <c r="E21" s="178">
        <v>15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6.9999999999999994E-5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8.8999999999999996E-2</v>
      </c>
      <c r="V21" s="160">
        <f>ROUND(E21*U21,2)</f>
        <v>1.34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">
      <c r="A22" s="163" t="s">
        <v>209</v>
      </c>
      <c r="B22" s="164" t="s">
        <v>173</v>
      </c>
      <c r="C22" s="182" t="s">
        <v>174</v>
      </c>
      <c r="D22" s="165"/>
      <c r="E22" s="166"/>
      <c r="F22" s="167"/>
      <c r="G22" s="168">
        <f>SUMIF(AG23:AG23,"&lt;&gt;NOR",G23:G23)</f>
        <v>0</v>
      </c>
      <c r="H22" s="162"/>
      <c r="I22" s="162">
        <f>SUM(I23:I23)</f>
        <v>0</v>
      </c>
      <c r="J22" s="162"/>
      <c r="K22" s="162">
        <f>SUM(K23:K23)</f>
        <v>0</v>
      </c>
      <c r="L22" s="162"/>
      <c r="M22" s="162">
        <f>SUM(M23:M23)</f>
        <v>0</v>
      </c>
      <c r="N22" s="162"/>
      <c r="O22" s="162">
        <f>SUM(O23:O23)</f>
        <v>0</v>
      </c>
      <c r="P22" s="162"/>
      <c r="Q22" s="162">
        <f>SUM(Q23:Q23)</f>
        <v>0</v>
      </c>
      <c r="R22" s="162"/>
      <c r="S22" s="162"/>
      <c r="T22" s="162"/>
      <c r="U22" s="162"/>
      <c r="V22" s="162">
        <f>SUM(V23:V23)</f>
        <v>72</v>
      </c>
      <c r="W22" s="162"/>
      <c r="AG22" t="s">
        <v>210</v>
      </c>
    </row>
    <row r="23" spans="1:60" outlineLevel="1" x14ac:dyDescent="0.2">
      <c r="A23" s="175">
        <v>13</v>
      </c>
      <c r="B23" s="176" t="s">
        <v>262</v>
      </c>
      <c r="C23" s="184" t="s">
        <v>263</v>
      </c>
      <c r="D23" s="177" t="s">
        <v>264</v>
      </c>
      <c r="E23" s="178">
        <v>72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 t="s">
        <v>265</v>
      </c>
      <c r="S23" s="160" t="s">
        <v>214</v>
      </c>
      <c r="T23" s="160" t="s">
        <v>233</v>
      </c>
      <c r="U23" s="160">
        <v>1</v>
      </c>
      <c r="V23" s="160">
        <f>ROUND(E23*U23,2)</f>
        <v>72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266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177</v>
      </c>
      <c r="C24" s="182" t="s">
        <v>178</v>
      </c>
      <c r="D24" s="165"/>
      <c r="E24" s="166"/>
      <c r="F24" s="167"/>
      <c r="G24" s="168">
        <f>SUMIF(AG25:AG28,"&lt;&gt;NOR",G25:G28)</f>
        <v>0</v>
      </c>
      <c r="H24" s="162"/>
      <c r="I24" s="162">
        <f>SUM(I25:I28)</f>
        <v>0</v>
      </c>
      <c r="J24" s="162"/>
      <c r="K24" s="162">
        <f>SUM(K25:K28)</f>
        <v>0</v>
      </c>
      <c r="L24" s="162"/>
      <c r="M24" s="162">
        <f>SUM(M25:M28)</f>
        <v>0</v>
      </c>
      <c r="N24" s="162"/>
      <c r="O24" s="162">
        <f>SUM(O25:O28)</f>
        <v>0</v>
      </c>
      <c r="P24" s="162"/>
      <c r="Q24" s="162">
        <f>SUM(Q25:Q28)</f>
        <v>0</v>
      </c>
      <c r="R24" s="162"/>
      <c r="S24" s="162"/>
      <c r="T24" s="162"/>
      <c r="U24" s="162"/>
      <c r="V24" s="162">
        <f>SUM(V25:V28)</f>
        <v>0.01</v>
      </c>
      <c r="W24" s="162"/>
      <c r="AG24" t="s">
        <v>210</v>
      </c>
    </row>
    <row r="25" spans="1:60" outlineLevel="1" x14ac:dyDescent="0.2">
      <c r="A25" s="175">
        <v>14</v>
      </c>
      <c r="B25" s="176" t="s">
        <v>267</v>
      </c>
      <c r="C25" s="184" t="s">
        <v>268</v>
      </c>
      <c r="D25" s="177" t="s">
        <v>255</v>
      </c>
      <c r="E25" s="178">
        <v>2.7900000000000001E-2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215</v>
      </c>
      <c r="U25" s="160">
        <v>9.9000000000000005E-2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269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69">
        <v>15</v>
      </c>
      <c r="B26" s="170" t="s">
        <v>270</v>
      </c>
      <c r="C26" s="183" t="s">
        <v>271</v>
      </c>
      <c r="D26" s="171" t="s">
        <v>255</v>
      </c>
      <c r="E26" s="172">
        <v>2.7900000000000001E-2</v>
      </c>
      <c r="F26" s="173"/>
      <c r="G26" s="174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214</v>
      </c>
      <c r="T26" s="160" t="s">
        <v>233</v>
      </c>
      <c r="U26" s="160">
        <v>0.49</v>
      </c>
      <c r="V26" s="160">
        <f>ROUND(E26*U26,2)</f>
        <v>0.01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269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262" t="s">
        <v>272</v>
      </c>
      <c r="D27" s="263"/>
      <c r="E27" s="263"/>
      <c r="F27" s="263"/>
      <c r="G27" s="263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218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69">
        <v>16</v>
      </c>
      <c r="B28" s="170" t="s">
        <v>273</v>
      </c>
      <c r="C28" s="183" t="s">
        <v>274</v>
      </c>
      <c r="D28" s="171" t="s">
        <v>255</v>
      </c>
      <c r="E28" s="172">
        <v>0.55800000000000005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269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5"/>
      <c r="B29" s="6"/>
      <c r="C29" s="18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153"/>
      <c r="B30" s="154" t="s">
        <v>31</v>
      </c>
      <c r="C30" s="186"/>
      <c r="D30" s="155"/>
      <c r="E30" s="156"/>
      <c r="F30" s="156"/>
      <c r="G30" s="181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185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185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48" t="s">
        <v>227</v>
      </c>
      <c r="B33" s="248"/>
      <c r="C33" s="249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50"/>
      <c r="B34" s="251"/>
      <c r="C34" s="252"/>
      <c r="D34" s="251"/>
      <c r="E34" s="251"/>
      <c r="F34" s="251"/>
      <c r="G34" s="25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54"/>
      <c r="B35" s="255"/>
      <c r="C35" s="256"/>
      <c r="D35" s="255"/>
      <c r="E35" s="255"/>
      <c r="F35" s="255"/>
      <c r="G35" s="25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54"/>
      <c r="B36" s="255"/>
      <c r="C36" s="256"/>
      <c r="D36" s="255"/>
      <c r="E36" s="255"/>
      <c r="F36" s="255"/>
      <c r="G36" s="25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54"/>
      <c r="B37" s="255"/>
      <c r="C37" s="256"/>
      <c r="D37" s="255"/>
      <c r="E37" s="255"/>
      <c r="F37" s="255"/>
      <c r="G37" s="25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58"/>
      <c r="B38" s="259"/>
      <c r="C38" s="260"/>
      <c r="D38" s="259"/>
      <c r="E38" s="259"/>
      <c r="F38" s="259"/>
      <c r="G38" s="261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185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187"/>
      <c r="D40" s="141"/>
      <c r="AG40" t="s">
        <v>229</v>
      </c>
    </row>
    <row r="41" spans="1:33" x14ac:dyDescent="0.2">
      <c r="D41" s="141"/>
    </row>
    <row r="42" spans="1:33" x14ac:dyDescent="0.2">
      <c r="D42" s="141"/>
    </row>
    <row r="43" spans="1:33" x14ac:dyDescent="0.2">
      <c r="D43" s="141"/>
    </row>
    <row r="44" spans="1:33" x14ac:dyDescent="0.2">
      <c r="D44" s="141"/>
    </row>
    <row r="45" spans="1:33" x14ac:dyDescent="0.2">
      <c r="D45" s="141"/>
    </row>
    <row r="46" spans="1:33" x14ac:dyDescent="0.2">
      <c r="D46" s="141"/>
    </row>
    <row r="47" spans="1:33" x14ac:dyDescent="0.2">
      <c r="D47" s="141"/>
    </row>
    <row r="48" spans="1:33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7">
    <mergeCell ref="A34:G38"/>
    <mergeCell ref="C27:G27"/>
    <mergeCell ref="A1:G1"/>
    <mergeCell ref="C2:G2"/>
    <mergeCell ref="C3:G3"/>
    <mergeCell ref="C4:G4"/>
    <mergeCell ref="A33:C3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82</v>
      </c>
      <c r="C3" s="242" t="s">
        <v>83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149</v>
      </c>
      <c r="C8" s="182" t="s">
        <v>150</v>
      </c>
      <c r="D8" s="165"/>
      <c r="E8" s="166"/>
      <c r="F8" s="167"/>
      <c r="G8" s="168">
        <f>SUMIF(AG9:AG22,"&lt;&gt;NOR",G9:G22)</f>
        <v>0</v>
      </c>
      <c r="H8" s="162"/>
      <c r="I8" s="162">
        <f>SUM(I9:I22)</f>
        <v>0</v>
      </c>
      <c r="J8" s="162"/>
      <c r="K8" s="162">
        <f>SUM(K9:K22)</f>
        <v>0</v>
      </c>
      <c r="L8" s="162"/>
      <c r="M8" s="162">
        <f>SUM(M9:M22)</f>
        <v>0</v>
      </c>
      <c r="N8" s="162"/>
      <c r="O8" s="162">
        <f>SUM(O9:O22)</f>
        <v>0.01</v>
      </c>
      <c r="P8" s="162"/>
      <c r="Q8" s="162">
        <f>SUM(Q9:Q22)</f>
        <v>0.02</v>
      </c>
      <c r="R8" s="162"/>
      <c r="S8" s="162"/>
      <c r="T8" s="162"/>
      <c r="U8" s="162"/>
      <c r="V8" s="162">
        <f>SUM(V9:V22)</f>
        <v>26.69</v>
      </c>
      <c r="W8" s="162"/>
      <c r="AG8" t="s">
        <v>210</v>
      </c>
    </row>
    <row r="9" spans="1:60" outlineLevel="1" x14ac:dyDescent="0.2">
      <c r="A9" s="175">
        <v>1</v>
      </c>
      <c r="B9" s="176" t="s">
        <v>614</v>
      </c>
      <c r="C9" s="184" t="s">
        <v>615</v>
      </c>
      <c r="D9" s="177" t="s">
        <v>232</v>
      </c>
      <c r="E9" s="178">
        <v>44</v>
      </c>
      <c r="F9" s="179"/>
      <c r="G9" s="180">
        <f t="shared" ref="G9:G22" si="0">ROUND(E9*F9,2)</f>
        <v>0</v>
      </c>
      <c r="H9" s="161"/>
      <c r="I9" s="160">
        <f t="shared" ref="I9:I22" si="1">ROUND(E9*H9,2)</f>
        <v>0</v>
      </c>
      <c r="J9" s="161"/>
      <c r="K9" s="160">
        <f t="shared" ref="K9:K22" si="2">ROUND(E9*J9,2)</f>
        <v>0</v>
      </c>
      <c r="L9" s="160">
        <v>21</v>
      </c>
      <c r="M9" s="160">
        <f t="shared" ref="M9:M22" si="3">G9*(1+L9/100)</f>
        <v>0</v>
      </c>
      <c r="N9" s="160">
        <v>0</v>
      </c>
      <c r="O9" s="160">
        <f t="shared" ref="O9:O22" si="4">ROUND(E9*N9,2)</f>
        <v>0</v>
      </c>
      <c r="P9" s="160">
        <v>0</v>
      </c>
      <c r="Q9" s="160">
        <f t="shared" ref="Q9:Q22" si="5">ROUND(E9*P9,2)</f>
        <v>0</v>
      </c>
      <c r="R9" s="160"/>
      <c r="S9" s="160" t="s">
        <v>214</v>
      </c>
      <c r="T9" s="160" t="s">
        <v>233</v>
      </c>
      <c r="U9" s="160">
        <v>0.16500000000000001</v>
      </c>
      <c r="V9" s="160">
        <f t="shared" ref="V9:V22" si="6">ROUND(E9*U9,2)</f>
        <v>7.26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230</v>
      </c>
      <c r="C10" s="184" t="s">
        <v>231</v>
      </c>
      <c r="D10" s="177" t="s">
        <v>232</v>
      </c>
      <c r="E10" s="178">
        <v>2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214</v>
      </c>
      <c r="T10" s="160" t="s">
        <v>233</v>
      </c>
      <c r="U10" s="160">
        <v>0.16500000000000001</v>
      </c>
      <c r="V10" s="160">
        <f t="shared" si="6"/>
        <v>0.33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234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235</v>
      </c>
      <c r="C11" s="184" t="s">
        <v>236</v>
      </c>
      <c r="D11" s="177" t="s">
        <v>232</v>
      </c>
      <c r="E11" s="178">
        <v>46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9.0000000000000006E-5</v>
      </c>
      <c r="O11" s="160">
        <f t="shared" si="4"/>
        <v>0</v>
      </c>
      <c r="P11" s="160">
        <v>4.4999999999999999E-4</v>
      </c>
      <c r="Q11" s="160">
        <f t="shared" si="5"/>
        <v>0.02</v>
      </c>
      <c r="R11" s="160"/>
      <c r="S11" s="160" t="s">
        <v>214</v>
      </c>
      <c r="T11" s="160" t="s">
        <v>233</v>
      </c>
      <c r="U11" s="160">
        <v>0.16600000000000001</v>
      </c>
      <c r="V11" s="160">
        <f t="shared" si="6"/>
        <v>7.64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237</v>
      </c>
      <c r="C12" s="184" t="s">
        <v>238</v>
      </c>
      <c r="D12" s="177" t="s">
        <v>232</v>
      </c>
      <c r="E12" s="178">
        <v>23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214</v>
      </c>
      <c r="T12" s="160" t="s">
        <v>233</v>
      </c>
      <c r="U12" s="160">
        <v>0.26800000000000002</v>
      </c>
      <c r="V12" s="160">
        <f t="shared" si="6"/>
        <v>6.16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239</v>
      </c>
      <c r="C13" s="184" t="s">
        <v>240</v>
      </c>
      <c r="D13" s="177" t="s">
        <v>241</v>
      </c>
      <c r="E13" s="178">
        <v>48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214</v>
      </c>
      <c r="T13" s="160" t="s">
        <v>233</v>
      </c>
      <c r="U13" s="160">
        <v>2.5999999999999999E-2</v>
      </c>
      <c r="V13" s="160">
        <f t="shared" si="6"/>
        <v>1.25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242</v>
      </c>
      <c r="C14" s="184" t="s">
        <v>243</v>
      </c>
      <c r="D14" s="177" t="s">
        <v>241</v>
      </c>
      <c r="E14" s="178">
        <v>48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214</v>
      </c>
      <c r="T14" s="160" t="s">
        <v>233</v>
      </c>
      <c r="U14" s="160">
        <v>3.1E-2</v>
      </c>
      <c r="V14" s="160">
        <f t="shared" si="6"/>
        <v>1.49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244</v>
      </c>
      <c r="C15" s="184" t="s">
        <v>245</v>
      </c>
      <c r="D15" s="177" t="s">
        <v>241</v>
      </c>
      <c r="E15" s="178">
        <v>48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214</v>
      </c>
      <c r="T15" s="160" t="s">
        <v>233</v>
      </c>
      <c r="U15" s="160">
        <v>5.1999999999999998E-2</v>
      </c>
      <c r="V15" s="160">
        <f t="shared" si="6"/>
        <v>2.5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8</v>
      </c>
      <c r="B16" s="176" t="s">
        <v>246</v>
      </c>
      <c r="C16" s="184" t="s">
        <v>247</v>
      </c>
      <c r="D16" s="177" t="s">
        <v>232</v>
      </c>
      <c r="E16" s="178">
        <v>23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2.5999999999999998E-4</v>
      </c>
      <c r="O16" s="160">
        <f t="shared" si="4"/>
        <v>0.01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215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22.5" outlineLevel="1" x14ac:dyDescent="0.2">
      <c r="A17" s="175">
        <v>9</v>
      </c>
      <c r="B17" s="176" t="s">
        <v>622</v>
      </c>
      <c r="C17" s="184" t="s">
        <v>623</v>
      </c>
      <c r="D17" s="177" t="s">
        <v>232</v>
      </c>
      <c r="E17" s="178">
        <v>22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9.0000000000000006E-5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215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2.5" outlineLevel="1" x14ac:dyDescent="0.2">
      <c r="A18" s="175">
        <v>10</v>
      </c>
      <c r="B18" s="176" t="s">
        <v>249</v>
      </c>
      <c r="C18" s="184" t="s">
        <v>250</v>
      </c>
      <c r="D18" s="177" t="s">
        <v>232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9.0000000000000006E-5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215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248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33.75" outlineLevel="1" x14ac:dyDescent="0.2">
      <c r="A19" s="175">
        <v>11</v>
      </c>
      <c r="B19" s="176" t="s">
        <v>624</v>
      </c>
      <c r="C19" s="184" t="s">
        <v>625</v>
      </c>
      <c r="D19" s="177" t="s">
        <v>232</v>
      </c>
      <c r="E19" s="178">
        <v>22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2.0000000000000001E-4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221</v>
      </c>
      <c r="T19" s="160" t="s">
        <v>215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248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ht="33.75" outlineLevel="1" x14ac:dyDescent="0.2">
      <c r="A20" s="175">
        <v>12</v>
      </c>
      <c r="B20" s="176" t="s">
        <v>251</v>
      </c>
      <c r="C20" s="184" t="s">
        <v>252</v>
      </c>
      <c r="D20" s="177" t="s">
        <v>232</v>
      </c>
      <c r="E20" s="178">
        <v>1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2.0000000000000001E-4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221</v>
      </c>
      <c r="T20" s="160" t="s">
        <v>215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13</v>
      </c>
      <c r="B21" s="176" t="s">
        <v>253</v>
      </c>
      <c r="C21" s="184" t="s">
        <v>254</v>
      </c>
      <c r="D21" s="177" t="s">
        <v>255</v>
      </c>
      <c r="E21" s="178">
        <v>1.6789999999999999E-2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0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214</v>
      </c>
      <c r="T21" s="160" t="s">
        <v>233</v>
      </c>
      <c r="U21" s="160">
        <v>3.0750000000000002</v>
      </c>
      <c r="V21" s="160">
        <f t="shared" si="6"/>
        <v>0.05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256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14</v>
      </c>
      <c r="B22" s="176" t="s">
        <v>257</v>
      </c>
      <c r="C22" s="184" t="s">
        <v>258</v>
      </c>
      <c r="D22" s="177" t="s">
        <v>255</v>
      </c>
      <c r="E22" s="178">
        <v>1.6789999999999999E-2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0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215</v>
      </c>
      <c r="U22" s="160">
        <v>0.88100000000000001</v>
      </c>
      <c r="V22" s="160">
        <f t="shared" si="6"/>
        <v>0.01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x14ac:dyDescent="0.2">
      <c r="A23" s="163" t="s">
        <v>209</v>
      </c>
      <c r="B23" s="164" t="s">
        <v>155</v>
      </c>
      <c r="C23" s="182" t="s">
        <v>156</v>
      </c>
      <c r="D23" s="165"/>
      <c r="E23" s="166"/>
      <c r="F23" s="167"/>
      <c r="G23" s="168">
        <f>SUMIF(AG24:AG24,"&lt;&gt;NOR",G24:G24)</f>
        <v>0</v>
      </c>
      <c r="H23" s="162"/>
      <c r="I23" s="162">
        <f>SUM(I24:I24)</f>
        <v>0</v>
      </c>
      <c r="J23" s="162"/>
      <c r="K23" s="162">
        <f>SUM(K24:K24)</f>
        <v>0</v>
      </c>
      <c r="L23" s="162"/>
      <c r="M23" s="162">
        <f>SUM(M24:M24)</f>
        <v>0</v>
      </c>
      <c r="N23" s="162"/>
      <c r="O23" s="162">
        <f>SUM(O24:O24)</f>
        <v>0</v>
      </c>
      <c r="P23" s="162"/>
      <c r="Q23" s="162">
        <f>SUM(Q24:Q24)</f>
        <v>0</v>
      </c>
      <c r="R23" s="162"/>
      <c r="S23" s="162"/>
      <c r="T23" s="162"/>
      <c r="U23" s="162"/>
      <c r="V23" s="162">
        <f>SUM(V24:V24)</f>
        <v>0.53</v>
      </c>
      <c r="W23" s="162"/>
      <c r="AG23" t="s">
        <v>210</v>
      </c>
    </row>
    <row r="24" spans="1:60" ht="22.5" outlineLevel="1" x14ac:dyDescent="0.2">
      <c r="A24" s="175">
        <v>15</v>
      </c>
      <c r="B24" s="176" t="s">
        <v>259</v>
      </c>
      <c r="C24" s="184" t="s">
        <v>260</v>
      </c>
      <c r="D24" s="177" t="s">
        <v>261</v>
      </c>
      <c r="E24" s="178">
        <v>6</v>
      </c>
      <c r="F24" s="179"/>
      <c r="G24" s="180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60">
        <v>6.9999999999999994E-5</v>
      </c>
      <c r="O24" s="160">
        <f>ROUND(E24*N24,2)</f>
        <v>0</v>
      </c>
      <c r="P24" s="160">
        <v>0</v>
      </c>
      <c r="Q24" s="160">
        <f>ROUND(E24*P24,2)</f>
        <v>0</v>
      </c>
      <c r="R24" s="160"/>
      <c r="S24" s="160" t="s">
        <v>214</v>
      </c>
      <c r="T24" s="160" t="s">
        <v>215</v>
      </c>
      <c r="U24" s="160">
        <v>8.8999999999999996E-2</v>
      </c>
      <c r="V24" s="160">
        <f>ROUND(E24*U24,2)</f>
        <v>0.53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x14ac:dyDescent="0.2">
      <c r="A25" s="163" t="s">
        <v>209</v>
      </c>
      <c r="B25" s="164" t="s">
        <v>173</v>
      </c>
      <c r="C25" s="182" t="s">
        <v>174</v>
      </c>
      <c r="D25" s="165"/>
      <c r="E25" s="166"/>
      <c r="F25" s="167"/>
      <c r="G25" s="168">
        <f>SUMIF(AG26:AG26,"&lt;&gt;NOR",G26:G26)</f>
        <v>0</v>
      </c>
      <c r="H25" s="162"/>
      <c r="I25" s="162">
        <f>SUM(I26:I26)</f>
        <v>0</v>
      </c>
      <c r="J25" s="162"/>
      <c r="K25" s="162">
        <f>SUM(K26:K26)</f>
        <v>0</v>
      </c>
      <c r="L25" s="162"/>
      <c r="M25" s="162">
        <f>SUM(M26:M26)</f>
        <v>0</v>
      </c>
      <c r="N25" s="162"/>
      <c r="O25" s="162">
        <f>SUM(O26:O26)</f>
        <v>0</v>
      </c>
      <c r="P25" s="162"/>
      <c r="Q25" s="162">
        <f>SUM(Q26:Q26)</f>
        <v>0</v>
      </c>
      <c r="R25" s="162"/>
      <c r="S25" s="162"/>
      <c r="T25" s="162"/>
      <c r="U25" s="162"/>
      <c r="V25" s="162">
        <f>SUM(V26:V26)</f>
        <v>72</v>
      </c>
      <c r="W25" s="162"/>
      <c r="AG25" t="s">
        <v>210</v>
      </c>
    </row>
    <row r="26" spans="1:60" outlineLevel="1" x14ac:dyDescent="0.2">
      <c r="A26" s="175">
        <v>16</v>
      </c>
      <c r="B26" s="176" t="s">
        <v>262</v>
      </c>
      <c r="C26" s="184" t="s">
        <v>263</v>
      </c>
      <c r="D26" s="177" t="s">
        <v>264</v>
      </c>
      <c r="E26" s="178">
        <v>72</v>
      </c>
      <c r="F26" s="179"/>
      <c r="G26" s="180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 t="s">
        <v>265</v>
      </c>
      <c r="S26" s="160" t="s">
        <v>214</v>
      </c>
      <c r="T26" s="160" t="s">
        <v>233</v>
      </c>
      <c r="U26" s="160">
        <v>1</v>
      </c>
      <c r="V26" s="160">
        <f>ROUND(E26*U26,2)</f>
        <v>72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266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177</v>
      </c>
      <c r="C27" s="182" t="s">
        <v>178</v>
      </c>
      <c r="D27" s="165"/>
      <c r="E27" s="166"/>
      <c r="F27" s="167"/>
      <c r="G27" s="168">
        <f>SUMIF(AG28:AG31,"&lt;&gt;NOR",G28:G31)</f>
        <v>0</v>
      </c>
      <c r="H27" s="162"/>
      <c r="I27" s="162">
        <f>SUM(I28:I31)</f>
        <v>0</v>
      </c>
      <c r="J27" s="162"/>
      <c r="K27" s="162">
        <f>SUM(K28:K31)</f>
        <v>0</v>
      </c>
      <c r="L27" s="162"/>
      <c r="M27" s="162">
        <f>SUM(M28:M31)</f>
        <v>0</v>
      </c>
      <c r="N27" s="162"/>
      <c r="O27" s="162">
        <f>SUM(O28:O31)</f>
        <v>0</v>
      </c>
      <c r="P27" s="162"/>
      <c r="Q27" s="162">
        <f>SUM(Q28:Q31)</f>
        <v>0</v>
      </c>
      <c r="R27" s="162"/>
      <c r="S27" s="162"/>
      <c r="T27" s="162"/>
      <c r="U27" s="162"/>
      <c r="V27" s="162">
        <f>SUM(V28:V31)</f>
        <v>0.01</v>
      </c>
      <c r="W27" s="162"/>
      <c r="AG27" t="s">
        <v>210</v>
      </c>
    </row>
    <row r="28" spans="1:60" outlineLevel="1" x14ac:dyDescent="0.2">
      <c r="A28" s="175">
        <v>17</v>
      </c>
      <c r="B28" s="176" t="s">
        <v>267</v>
      </c>
      <c r="C28" s="184" t="s">
        <v>268</v>
      </c>
      <c r="D28" s="177" t="s">
        <v>255</v>
      </c>
      <c r="E28" s="178">
        <v>2.07E-2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215</v>
      </c>
      <c r="U28" s="160">
        <v>9.9000000000000005E-2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269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69">
        <v>18</v>
      </c>
      <c r="B29" s="170" t="s">
        <v>270</v>
      </c>
      <c r="C29" s="183" t="s">
        <v>271</v>
      </c>
      <c r="D29" s="171" t="s">
        <v>255</v>
      </c>
      <c r="E29" s="172">
        <v>2.07E-2</v>
      </c>
      <c r="F29" s="173"/>
      <c r="G29" s="174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214</v>
      </c>
      <c r="T29" s="160" t="s">
        <v>233</v>
      </c>
      <c r="U29" s="160">
        <v>0.49</v>
      </c>
      <c r="V29" s="160">
        <f>ROUND(E29*U29,2)</f>
        <v>0.01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269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57"/>
      <c r="B30" s="158"/>
      <c r="C30" s="262" t="s">
        <v>272</v>
      </c>
      <c r="D30" s="263"/>
      <c r="E30" s="263"/>
      <c r="F30" s="263"/>
      <c r="G30" s="263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218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69">
        <v>19</v>
      </c>
      <c r="B31" s="170" t="s">
        <v>273</v>
      </c>
      <c r="C31" s="183" t="s">
        <v>274</v>
      </c>
      <c r="D31" s="171" t="s">
        <v>255</v>
      </c>
      <c r="E31" s="172">
        <v>0.41399999999999998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214</v>
      </c>
      <c r="T31" s="160" t="s">
        <v>233</v>
      </c>
      <c r="U31" s="160">
        <v>0</v>
      </c>
      <c r="V31" s="160">
        <f>ROUND(E31*U31,2)</f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269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x14ac:dyDescent="0.2">
      <c r="A32" s="5"/>
      <c r="B32" s="6"/>
      <c r="C32" s="185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AE32">
        <v>15</v>
      </c>
      <c r="AF32">
        <v>21</v>
      </c>
    </row>
    <row r="33" spans="1:33" x14ac:dyDescent="0.2">
      <c r="A33" s="153"/>
      <c r="B33" s="154" t="s">
        <v>31</v>
      </c>
      <c r="C33" s="186"/>
      <c r="D33" s="155"/>
      <c r="E33" s="156"/>
      <c r="F33" s="156"/>
      <c r="G33" s="181">
        <f>G8+G23+G25+G27</f>
        <v>0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AE33">
        <f>SUMIF(L7:L31,AE32,G7:G31)</f>
        <v>0</v>
      </c>
      <c r="AF33">
        <f>SUMIF(L7:L31,AF32,G7:G31)</f>
        <v>0</v>
      </c>
      <c r="AG33" t="s">
        <v>226</v>
      </c>
    </row>
    <row r="34" spans="1:33" x14ac:dyDescent="0.2">
      <c r="A34" s="5"/>
      <c r="B34" s="6"/>
      <c r="C34" s="185"/>
      <c r="D34" s="8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33" x14ac:dyDescent="0.2">
      <c r="A35" s="5"/>
      <c r="B35" s="6"/>
      <c r="C35" s="185"/>
      <c r="D35" s="8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48" t="s">
        <v>227</v>
      </c>
      <c r="B36" s="248"/>
      <c r="C36" s="249"/>
      <c r="D36" s="8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50"/>
      <c r="B37" s="251"/>
      <c r="C37" s="252"/>
      <c r="D37" s="251"/>
      <c r="E37" s="251"/>
      <c r="F37" s="251"/>
      <c r="G37" s="253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AG37" t="s">
        <v>228</v>
      </c>
    </row>
    <row r="38" spans="1:33" x14ac:dyDescent="0.2">
      <c r="A38" s="254"/>
      <c r="B38" s="255"/>
      <c r="C38" s="256"/>
      <c r="D38" s="255"/>
      <c r="E38" s="255"/>
      <c r="F38" s="255"/>
      <c r="G38" s="257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254"/>
      <c r="B39" s="255"/>
      <c r="C39" s="256"/>
      <c r="D39" s="255"/>
      <c r="E39" s="255"/>
      <c r="F39" s="255"/>
      <c r="G39" s="257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A40" s="254"/>
      <c r="B40" s="255"/>
      <c r="C40" s="256"/>
      <c r="D40" s="255"/>
      <c r="E40" s="255"/>
      <c r="F40" s="255"/>
      <c r="G40" s="257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33" x14ac:dyDescent="0.2">
      <c r="A41" s="258"/>
      <c r="B41" s="259"/>
      <c r="C41" s="260"/>
      <c r="D41" s="259"/>
      <c r="E41" s="259"/>
      <c r="F41" s="259"/>
      <c r="G41" s="261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33" x14ac:dyDescent="0.2">
      <c r="A42" s="5"/>
      <c r="B42" s="6"/>
      <c r="C42" s="185"/>
      <c r="D42" s="8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33" x14ac:dyDescent="0.2">
      <c r="C43" s="187"/>
      <c r="D43" s="141"/>
      <c r="AG43" t="s">
        <v>229</v>
      </c>
    </row>
    <row r="44" spans="1:33" x14ac:dyDescent="0.2">
      <c r="D44" s="141"/>
    </row>
    <row r="45" spans="1:33" x14ac:dyDescent="0.2">
      <c r="D45" s="141"/>
    </row>
    <row r="46" spans="1:33" x14ac:dyDescent="0.2">
      <c r="D46" s="141"/>
    </row>
    <row r="47" spans="1:33" x14ac:dyDescent="0.2">
      <c r="D47" s="141"/>
    </row>
    <row r="48" spans="1:33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7">
    <mergeCell ref="A37:G41"/>
    <mergeCell ref="C30:G30"/>
    <mergeCell ref="A1:G1"/>
    <mergeCell ref="C2:G2"/>
    <mergeCell ref="C3:G3"/>
    <mergeCell ref="C4:G4"/>
    <mergeCell ref="A36:C36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82</v>
      </c>
      <c r="C3" s="242" t="s">
        <v>83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1.7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6.13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6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1.7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6.13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SUMIF(AG11:AG15,"&lt;&gt;NOR",G11:G15)</f>
        <v>0</v>
      </c>
      <c r="H10" s="162"/>
      <c r="I10" s="162">
        <f>SUM(I11:I15)</f>
        <v>0</v>
      </c>
      <c r="J10" s="162"/>
      <c r="K10" s="162">
        <f>SUM(K11:K15)</f>
        <v>0</v>
      </c>
      <c r="L10" s="162"/>
      <c r="M10" s="162">
        <f>SUM(M11:M15)</f>
        <v>0</v>
      </c>
      <c r="N10" s="162"/>
      <c r="O10" s="162">
        <f>SUM(O11:O15)</f>
        <v>2.2599999999999998</v>
      </c>
      <c r="P10" s="162"/>
      <c r="Q10" s="162">
        <f>SUM(Q11:Q15)</f>
        <v>0</v>
      </c>
      <c r="R10" s="162"/>
      <c r="S10" s="162"/>
      <c r="T10" s="162"/>
      <c r="U10" s="162"/>
      <c r="V10" s="162">
        <f>SUM(V11:V15)</f>
        <v>40.24</v>
      </c>
      <c r="W10" s="162"/>
      <c r="AG10" t="s">
        <v>210</v>
      </c>
    </row>
    <row r="11" spans="1:60" ht="22.5" outlineLevel="1" x14ac:dyDescent="0.2">
      <c r="A11" s="169">
        <v>2</v>
      </c>
      <c r="B11" s="170" t="s">
        <v>629</v>
      </c>
      <c r="C11" s="183" t="s">
        <v>630</v>
      </c>
      <c r="D11" s="171" t="s">
        <v>241</v>
      </c>
      <c r="E11" s="172">
        <v>14</v>
      </c>
      <c r="F11" s="173"/>
      <c r="G11" s="174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1.8880000000000001E-2</v>
      </c>
      <c r="O11" s="160">
        <f>ROUND(E11*N11,2)</f>
        <v>0.26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0.38716</v>
      </c>
      <c r="V11" s="160">
        <f>ROUND(E11*U11,2)</f>
        <v>5.42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262" t="s">
        <v>282</v>
      </c>
      <c r="D12" s="263"/>
      <c r="E12" s="263"/>
      <c r="F12" s="263"/>
      <c r="G12" s="263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218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3</v>
      </c>
      <c r="B13" s="176" t="s">
        <v>278</v>
      </c>
      <c r="C13" s="184" t="s">
        <v>279</v>
      </c>
      <c r="D13" s="177" t="s">
        <v>241</v>
      </c>
      <c r="E13" s="178">
        <v>4</v>
      </c>
      <c r="F13" s="179"/>
      <c r="G13" s="180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60">
        <v>0.10712000000000001</v>
      </c>
      <c r="O13" s="160">
        <f>ROUND(E13*N13,2)</f>
        <v>0.43</v>
      </c>
      <c r="P13" s="160">
        <v>0</v>
      </c>
      <c r="Q13" s="160">
        <f>ROUND(E13*P13,2)</f>
        <v>0</v>
      </c>
      <c r="R13" s="160"/>
      <c r="S13" s="160" t="s">
        <v>214</v>
      </c>
      <c r="T13" s="160" t="s">
        <v>215</v>
      </c>
      <c r="U13" s="160">
        <v>0.69998000000000005</v>
      </c>
      <c r="V13" s="160">
        <f>ROUND(E13*U13,2)</f>
        <v>2.8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9">
        <v>4</v>
      </c>
      <c r="B14" s="170" t="s">
        <v>997</v>
      </c>
      <c r="C14" s="183" t="s">
        <v>998</v>
      </c>
      <c r="D14" s="171" t="s">
        <v>241</v>
      </c>
      <c r="E14" s="172">
        <v>55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2.8459999999999999E-2</v>
      </c>
      <c r="O14" s="160">
        <f>ROUND(E14*N14,2)</f>
        <v>1.57</v>
      </c>
      <c r="P14" s="160">
        <v>0</v>
      </c>
      <c r="Q14" s="160">
        <f>ROUND(E14*P14,2)</f>
        <v>0</v>
      </c>
      <c r="R14" s="160"/>
      <c r="S14" s="160" t="s">
        <v>214</v>
      </c>
      <c r="T14" s="160" t="s">
        <v>233</v>
      </c>
      <c r="U14" s="160">
        <v>0.58225000000000005</v>
      </c>
      <c r="V14" s="160">
        <f>ROUND(E14*U14,2)</f>
        <v>32.020000000000003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62" t="s">
        <v>282</v>
      </c>
      <c r="D15" s="263"/>
      <c r="E15" s="263"/>
      <c r="F15" s="263"/>
      <c r="G15" s="263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218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x14ac:dyDescent="0.2">
      <c r="A16" s="163" t="s">
        <v>209</v>
      </c>
      <c r="B16" s="164" t="s">
        <v>123</v>
      </c>
      <c r="C16" s="182" t="s">
        <v>124</v>
      </c>
      <c r="D16" s="165"/>
      <c r="E16" s="166"/>
      <c r="F16" s="167"/>
      <c r="G16" s="168">
        <f>SUMIF(AG17:AG17,"&lt;&gt;NOR",G17:G17)</f>
        <v>0</v>
      </c>
      <c r="H16" s="162"/>
      <c r="I16" s="162">
        <f>SUM(I17:I17)</f>
        <v>0</v>
      </c>
      <c r="J16" s="162"/>
      <c r="K16" s="162">
        <f>SUM(K17:K17)</f>
        <v>0</v>
      </c>
      <c r="L16" s="162"/>
      <c r="M16" s="162">
        <f>SUM(M17:M17)</f>
        <v>0</v>
      </c>
      <c r="N16" s="162"/>
      <c r="O16" s="162">
        <f>SUM(O17:O17)</f>
        <v>0.01</v>
      </c>
      <c r="P16" s="162"/>
      <c r="Q16" s="162">
        <f>SUM(Q17:Q17)</f>
        <v>0</v>
      </c>
      <c r="R16" s="162"/>
      <c r="S16" s="162"/>
      <c r="T16" s="162"/>
      <c r="U16" s="162"/>
      <c r="V16" s="162">
        <f>SUM(V17:V17)</f>
        <v>0.26</v>
      </c>
      <c r="W16" s="162"/>
      <c r="AG16" t="s">
        <v>210</v>
      </c>
    </row>
    <row r="17" spans="1:60" outlineLevel="1" x14ac:dyDescent="0.2">
      <c r="A17" s="175">
        <v>5</v>
      </c>
      <c r="B17" s="176" t="s">
        <v>631</v>
      </c>
      <c r="C17" s="184" t="s">
        <v>632</v>
      </c>
      <c r="D17" s="177" t="s">
        <v>314</v>
      </c>
      <c r="E17" s="178">
        <v>1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5.9199999999999999E-3</v>
      </c>
      <c r="O17" s="160">
        <f>ROUND(E17*N17,2)</f>
        <v>0.01</v>
      </c>
      <c r="P17" s="160">
        <v>0</v>
      </c>
      <c r="Q17" s="160">
        <f>ROUND(E17*P17,2)</f>
        <v>0</v>
      </c>
      <c r="R17" s="160"/>
      <c r="S17" s="160" t="s">
        <v>221</v>
      </c>
      <c r="T17" s="160" t="s">
        <v>215</v>
      </c>
      <c r="U17" s="160">
        <v>0.26</v>
      </c>
      <c r="V17" s="160">
        <f>ROUND(E17*U17,2)</f>
        <v>0.26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5.5" x14ac:dyDescent="0.2">
      <c r="A18" s="163" t="s">
        <v>209</v>
      </c>
      <c r="B18" s="164" t="s">
        <v>125</v>
      </c>
      <c r="C18" s="182" t="s">
        <v>126</v>
      </c>
      <c r="D18" s="165"/>
      <c r="E18" s="166"/>
      <c r="F18" s="167"/>
      <c r="G18" s="168">
        <f>SUMIF(AG19:AG19,"&lt;&gt;NOR",G19:G19)</f>
        <v>0</v>
      </c>
      <c r="H18" s="162"/>
      <c r="I18" s="162">
        <f>SUM(I19:I19)</f>
        <v>0</v>
      </c>
      <c r="J18" s="162"/>
      <c r="K18" s="162">
        <f>SUM(K19:K19)</f>
        <v>0</v>
      </c>
      <c r="L18" s="162"/>
      <c r="M18" s="162">
        <f>SUM(M19:M19)</f>
        <v>0</v>
      </c>
      <c r="N18" s="162"/>
      <c r="O18" s="162">
        <f>SUM(O19:O19)</f>
        <v>0</v>
      </c>
      <c r="P18" s="162"/>
      <c r="Q18" s="162">
        <f>SUM(Q19:Q19)</f>
        <v>0</v>
      </c>
      <c r="R18" s="162"/>
      <c r="S18" s="162"/>
      <c r="T18" s="162"/>
      <c r="U18" s="162"/>
      <c r="V18" s="162">
        <f>SUM(V19:V19)</f>
        <v>7.7</v>
      </c>
      <c r="W18" s="162"/>
      <c r="AG18" t="s">
        <v>210</v>
      </c>
    </row>
    <row r="19" spans="1:60" outlineLevel="1" x14ac:dyDescent="0.2">
      <c r="A19" s="175">
        <v>6</v>
      </c>
      <c r="B19" s="176" t="s">
        <v>283</v>
      </c>
      <c r="C19" s="184" t="s">
        <v>284</v>
      </c>
      <c r="D19" s="177" t="s">
        <v>241</v>
      </c>
      <c r="E19" s="178">
        <v>25</v>
      </c>
      <c r="F19" s="179"/>
      <c r="G19" s="180">
        <f>ROUND(E19*F19,2)</f>
        <v>0</v>
      </c>
      <c r="H19" s="161"/>
      <c r="I19" s="160">
        <f>ROUND(E19*H19,2)</f>
        <v>0</v>
      </c>
      <c r="J19" s="161"/>
      <c r="K19" s="160">
        <f>ROUND(E19*J19,2)</f>
        <v>0</v>
      </c>
      <c r="L19" s="160">
        <v>21</v>
      </c>
      <c r="M19" s="160">
        <f>G19*(1+L19/100)</f>
        <v>0</v>
      </c>
      <c r="N19" s="160">
        <v>4.0000000000000003E-5</v>
      </c>
      <c r="O19" s="160">
        <f>ROUND(E19*N19,2)</f>
        <v>0</v>
      </c>
      <c r="P19" s="160">
        <v>0</v>
      </c>
      <c r="Q19" s="160">
        <f>ROUND(E19*P19,2)</f>
        <v>0</v>
      </c>
      <c r="R19" s="160"/>
      <c r="S19" s="160" t="s">
        <v>214</v>
      </c>
      <c r="T19" s="160" t="s">
        <v>215</v>
      </c>
      <c r="U19" s="160">
        <v>0.308</v>
      </c>
      <c r="V19" s="160">
        <f>ROUND(E19*U19,2)</f>
        <v>7.7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127</v>
      </c>
      <c r="C20" s="182" t="s">
        <v>128</v>
      </c>
      <c r="D20" s="165"/>
      <c r="E20" s="166"/>
      <c r="F20" s="167"/>
      <c r="G20" s="168">
        <f>SUMIF(AG21:AG26,"&lt;&gt;NOR",G21:G26)</f>
        <v>0</v>
      </c>
      <c r="H20" s="162"/>
      <c r="I20" s="162">
        <f>SUM(I21:I26)</f>
        <v>0</v>
      </c>
      <c r="J20" s="162"/>
      <c r="K20" s="162">
        <f>SUM(K21:K26)</f>
        <v>0</v>
      </c>
      <c r="L20" s="162"/>
      <c r="M20" s="162">
        <f>SUM(M21:M26)</f>
        <v>0</v>
      </c>
      <c r="N20" s="162"/>
      <c r="O20" s="162">
        <f>SUM(O21:O26)</f>
        <v>0.01</v>
      </c>
      <c r="P20" s="162"/>
      <c r="Q20" s="162">
        <f>SUM(Q21:Q26)</f>
        <v>10.61</v>
      </c>
      <c r="R20" s="162"/>
      <c r="S20" s="162"/>
      <c r="T20" s="162"/>
      <c r="U20" s="162"/>
      <c r="V20" s="162">
        <f>SUM(V21:V26)</f>
        <v>37.22</v>
      </c>
      <c r="W20" s="162"/>
      <c r="AG20" t="s">
        <v>210</v>
      </c>
    </row>
    <row r="21" spans="1:60" outlineLevel="1" x14ac:dyDescent="0.2">
      <c r="A21" s="175">
        <v>7</v>
      </c>
      <c r="B21" s="176" t="s">
        <v>633</v>
      </c>
      <c r="C21" s="184" t="s">
        <v>634</v>
      </c>
      <c r="D21" s="177" t="s">
        <v>241</v>
      </c>
      <c r="E21" s="178">
        <v>14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0</v>
      </c>
      <c r="O21" s="160">
        <f>ROUND(E21*N21,2)</f>
        <v>0</v>
      </c>
      <c r="P21" s="160">
        <v>0.01</v>
      </c>
      <c r="Q21" s="160">
        <f>ROUND(E21*P21,2)</f>
        <v>0.14000000000000001</v>
      </c>
      <c r="R21" s="160"/>
      <c r="S21" s="160" t="s">
        <v>214</v>
      </c>
      <c r="T21" s="160" t="s">
        <v>215</v>
      </c>
      <c r="U21" s="160">
        <v>0.1</v>
      </c>
      <c r="V21" s="160">
        <f>ROUND(E21*U21,2)</f>
        <v>1.4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635</v>
      </c>
      <c r="C22" s="184" t="s">
        <v>636</v>
      </c>
      <c r="D22" s="177" t="s">
        <v>241</v>
      </c>
      <c r="E22" s="178">
        <v>55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0.02</v>
      </c>
      <c r="Q22" s="160">
        <f>ROUND(E22*P22,2)</f>
        <v>1.1000000000000001</v>
      </c>
      <c r="R22" s="160"/>
      <c r="S22" s="160" t="s">
        <v>214</v>
      </c>
      <c r="T22" s="160" t="s">
        <v>215</v>
      </c>
      <c r="U22" s="160">
        <v>0.13</v>
      </c>
      <c r="V22" s="160">
        <f>ROUND(E22*U22,2)</f>
        <v>7.15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2.5" outlineLevel="1" x14ac:dyDescent="0.2">
      <c r="A23" s="169">
        <v>9</v>
      </c>
      <c r="B23" s="170" t="s">
        <v>287</v>
      </c>
      <c r="C23" s="183" t="s">
        <v>288</v>
      </c>
      <c r="D23" s="171" t="s">
        <v>277</v>
      </c>
      <c r="E23" s="172">
        <v>5</v>
      </c>
      <c r="F23" s="173"/>
      <c r="G23" s="174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1.82E-3</v>
      </c>
      <c r="O23" s="160">
        <f>ROUND(E23*N23,2)</f>
        <v>0.01</v>
      </c>
      <c r="P23" s="160">
        <v>1.8</v>
      </c>
      <c r="Q23" s="160">
        <f>ROUND(E23*P23,2)</f>
        <v>9</v>
      </c>
      <c r="R23" s="160"/>
      <c r="S23" s="160" t="s">
        <v>221</v>
      </c>
      <c r="T23" s="160" t="s">
        <v>215</v>
      </c>
      <c r="U23" s="160">
        <v>5.016</v>
      </c>
      <c r="V23" s="160">
        <f>ROUND(E23*U23,2)</f>
        <v>25.08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57"/>
      <c r="B24" s="158"/>
      <c r="C24" s="262" t="s">
        <v>289</v>
      </c>
      <c r="D24" s="263"/>
      <c r="E24" s="263"/>
      <c r="F24" s="263"/>
      <c r="G24" s="263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218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69">
        <v>10</v>
      </c>
      <c r="B25" s="170" t="s">
        <v>637</v>
      </c>
      <c r="C25" s="183" t="s">
        <v>638</v>
      </c>
      <c r="D25" s="171" t="s">
        <v>277</v>
      </c>
      <c r="E25" s="172">
        <v>1</v>
      </c>
      <c r="F25" s="173"/>
      <c r="G25" s="174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1.65E-3</v>
      </c>
      <c r="O25" s="160">
        <f>ROUND(E25*N25,2)</f>
        <v>0</v>
      </c>
      <c r="P25" s="160">
        <v>0.36499999999999999</v>
      </c>
      <c r="Q25" s="160">
        <f>ROUND(E25*P25,2)</f>
        <v>0.37</v>
      </c>
      <c r="R25" s="160"/>
      <c r="S25" s="160" t="s">
        <v>221</v>
      </c>
      <c r="T25" s="160" t="s">
        <v>215</v>
      </c>
      <c r="U25" s="160">
        <v>3.5859999999999999</v>
      </c>
      <c r="V25" s="160">
        <f>ROUND(E25*U25,2)</f>
        <v>3.59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57"/>
      <c r="B26" s="158"/>
      <c r="C26" s="262" t="s">
        <v>289</v>
      </c>
      <c r="D26" s="263"/>
      <c r="E26" s="263"/>
      <c r="F26" s="263"/>
      <c r="G26" s="263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218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129</v>
      </c>
      <c r="C27" s="182" t="s">
        <v>130</v>
      </c>
      <c r="D27" s="165"/>
      <c r="E27" s="166"/>
      <c r="F27" s="167"/>
      <c r="G27" s="168">
        <f>SUMIF(AG28:AG29,"&lt;&gt;NOR",G28:G29)</f>
        <v>0</v>
      </c>
      <c r="H27" s="162"/>
      <c r="I27" s="162">
        <f>SUM(I28:I29)</f>
        <v>0</v>
      </c>
      <c r="J27" s="162"/>
      <c r="K27" s="162">
        <f>SUM(K28:K29)</f>
        <v>0</v>
      </c>
      <c r="L27" s="162"/>
      <c r="M27" s="162">
        <f>SUM(M28:M29)</f>
        <v>0</v>
      </c>
      <c r="N27" s="162"/>
      <c r="O27" s="162">
        <f>SUM(O28:O29)</f>
        <v>0</v>
      </c>
      <c r="P27" s="162"/>
      <c r="Q27" s="162">
        <f>SUM(Q28:Q29)</f>
        <v>0</v>
      </c>
      <c r="R27" s="162"/>
      <c r="S27" s="162"/>
      <c r="T27" s="162"/>
      <c r="U27" s="162"/>
      <c r="V27" s="162">
        <f>SUM(V28:V29)</f>
        <v>3.39</v>
      </c>
      <c r="W27" s="162"/>
      <c r="AG27" t="s">
        <v>210</v>
      </c>
    </row>
    <row r="28" spans="1:60" outlineLevel="1" x14ac:dyDescent="0.2">
      <c r="A28" s="175">
        <v>11</v>
      </c>
      <c r="B28" s="176" t="s">
        <v>290</v>
      </c>
      <c r="C28" s="184" t="s">
        <v>291</v>
      </c>
      <c r="D28" s="177" t="s">
        <v>255</v>
      </c>
      <c r="E28" s="178">
        <v>3.9773700000000001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0.85199999999999998</v>
      </c>
      <c r="V28" s="160">
        <f>ROUND(E28*U28,2)</f>
        <v>3.39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12</v>
      </c>
      <c r="B29" s="176" t="s">
        <v>292</v>
      </c>
      <c r="C29" s="184" t="s">
        <v>293</v>
      </c>
      <c r="D29" s="177" t="s">
        <v>255</v>
      </c>
      <c r="E29" s="178">
        <v>3.9773700000000001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214</v>
      </c>
      <c r="T29" s="160" t="s">
        <v>215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256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131</v>
      </c>
      <c r="C30" s="182" t="s">
        <v>132</v>
      </c>
      <c r="D30" s="165"/>
      <c r="E30" s="166"/>
      <c r="F30" s="167"/>
      <c r="G30" s="168">
        <f>SUMIF(AG31:AG39,"&lt;&gt;NOR",G31:G39)</f>
        <v>0</v>
      </c>
      <c r="H30" s="162"/>
      <c r="I30" s="162">
        <f>SUM(I31:I39)</f>
        <v>0</v>
      </c>
      <c r="J30" s="162"/>
      <c r="K30" s="162">
        <f>SUM(K31:K39)</f>
        <v>0</v>
      </c>
      <c r="L30" s="162"/>
      <c r="M30" s="162">
        <f>SUM(M31:M39)</f>
        <v>0</v>
      </c>
      <c r="N30" s="162"/>
      <c r="O30" s="162">
        <f>SUM(O31:O39)</f>
        <v>0.01</v>
      </c>
      <c r="P30" s="162"/>
      <c r="Q30" s="162">
        <f>SUM(Q31:Q39)</f>
        <v>0.02</v>
      </c>
      <c r="R30" s="162"/>
      <c r="S30" s="162"/>
      <c r="T30" s="162"/>
      <c r="U30" s="162"/>
      <c r="V30" s="162">
        <f>SUM(V31:V39)</f>
        <v>5.0599999999999996</v>
      </c>
      <c r="W30" s="162"/>
      <c r="AG30" t="s">
        <v>210</v>
      </c>
    </row>
    <row r="31" spans="1:60" outlineLevel="1" x14ac:dyDescent="0.2">
      <c r="A31" s="175">
        <v>13</v>
      </c>
      <c r="B31" s="176" t="s">
        <v>294</v>
      </c>
      <c r="C31" s="184" t="s">
        <v>295</v>
      </c>
      <c r="D31" s="177" t="s">
        <v>261</v>
      </c>
      <c r="E31" s="178">
        <v>12</v>
      </c>
      <c r="F31" s="179"/>
      <c r="G31" s="180">
        <f t="shared" ref="G31:G39" si="0">ROUND(E31*F31,2)</f>
        <v>0</v>
      </c>
      <c r="H31" s="161"/>
      <c r="I31" s="160">
        <f t="shared" ref="I31:I39" si="1">ROUND(E31*H31,2)</f>
        <v>0</v>
      </c>
      <c r="J31" s="161"/>
      <c r="K31" s="160">
        <f t="shared" ref="K31:K39" si="2">ROUND(E31*J31,2)</f>
        <v>0</v>
      </c>
      <c r="L31" s="160">
        <v>21</v>
      </c>
      <c r="M31" s="160">
        <f t="shared" ref="M31:M39" si="3">G31*(1+L31/100)</f>
        <v>0</v>
      </c>
      <c r="N31" s="160">
        <v>0</v>
      </c>
      <c r="O31" s="160">
        <f t="shared" ref="O31:O39" si="4">ROUND(E31*N31,2)</f>
        <v>0</v>
      </c>
      <c r="P31" s="160">
        <v>0</v>
      </c>
      <c r="Q31" s="160">
        <f t="shared" ref="Q31:Q39" si="5">ROUND(E31*P31,2)</f>
        <v>0</v>
      </c>
      <c r="R31" s="160"/>
      <c r="S31" s="160" t="s">
        <v>214</v>
      </c>
      <c r="T31" s="160" t="s">
        <v>215</v>
      </c>
      <c r="U31" s="160">
        <v>8.2000000000000003E-2</v>
      </c>
      <c r="V31" s="160">
        <f t="shared" ref="V31:V39" si="6">ROUND(E31*U31,2)</f>
        <v>0.98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14</v>
      </c>
      <c r="B32" s="176" t="s">
        <v>641</v>
      </c>
      <c r="C32" s="184" t="s">
        <v>642</v>
      </c>
      <c r="D32" s="177" t="s">
        <v>261</v>
      </c>
      <c r="E32" s="178">
        <v>18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0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214</v>
      </c>
      <c r="T32" s="160" t="s">
        <v>215</v>
      </c>
      <c r="U32" s="160">
        <v>0.114</v>
      </c>
      <c r="V32" s="160">
        <f t="shared" si="6"/>
        <v>2.0499999999999998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22.5" outlineLevel="1" x14ac:dyDescent="0.2">
      <c r="A33" s="175">
        <v>15</v>
      </c>
      <c r="B33" s="176" t="s">
        <v>645</v>
      </c>
      <c r="C33" s="184" t="s">
        <v>646</v>
      </c>
      <c r="D33" s="177" t="s">
        <v>255</v>
      </c>
      <c r="E33" s="178">
        <v>2.1000000000000001E-2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0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221</v>
      </c>
      <c r="T33" s="160" t="s">
        <v>215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16</v>
      </c>
      <c r="B34" s="176" t="s">
        <v>647</v>
      </c>
      <c r="C34" s="184" t="s">
        <v>648</v>
      </c>
      <c r="D34" s="177" t="s">
        <v>241</v>
      </c>
      <c r="E34" s="178">
        <v>10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0</v>
      </c>
      <c r="O34" s="160">
        <f t="shared" si="4"/>
        <v>0</v>
      </c>
      <c r="P34" s="160">
        <v>2.0999999999999999E-3</v>
      </c>
      <c r="Q34" s="160">
        <f t="shared" si="5"/>
        <v>0.02</v>
      </c>
      <c r="R34" s="160"/>
      <c r="S34" s="160" t="s">
        <v>221</v>
      </c>
      <c r="T34" s="160" t="s">
        <v>215</v>
      </c>
      <c r="U34" s="160">
        <v>0.2</v>
      </c>
      <c r="V34" s="160">
        <f t="shared" si="6"/>
        <v>2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17</v>
      </c>
      <c r="B35" s="176" t="s">
        <v>296</v>
      </c>
      <c r="C35" s="184" t="s">
        <v>297</v>
      </c>
      <c r="D35" s="177" t="s">
        <v>232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0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221</v>
      </c>
      <c r="T35" s="160" t="s">
        <v>298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22.5" outlineLevel="1" x14ac:dyDescent="0.2">
      <c r="A36" s="175">
        <v>18</v>
      </c>
      <c r="B36" s="176" t="s">
        <v>301</v>
      </c>
      <c r="C36" s="184" t="s">
        <v>302</v>
      </c>
      <c r="D36" s="177" t="s">
        <v>261</v>
      </c>
      <c r="E36" s="178">
        <v>12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3.2000000000000003E-4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221</v>
      </c>
      <c r="T36" s="160" t="s">
        <v>298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248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22.5" outlineLevel="1" x14ac:dyDescent="0.2">
      <c r="A37" s="175">
        <v>19</v>
      </c>
      <c r="B37" s="176" t="s">
        <v>649</v>
      </c>
      <c r="C37" s="184" t="s">
        <v>650</v>
      </c>
      <c r="D37" s="177" t="s">
        <v>261</v>
      </c>
      <c r="E37" s="178">
        <v>18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7.2000000000000005E-4</v>
      </c>
      <c r="O37" s="160">
        <f t="shared" si="4"/>
        <v>0.01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298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20</v>
      </c>
      <c r="B38" s="176" t="s">
        <v>303</v>
      </c>
      <c r="C38" s="184" t="s">
        <v>304</v>
      </c>
      <c r="D38" s="177" t="s">
        <v>255</v>
      </c>
      <c r="E38" s="178">
        <v>1.6799999999999999E-2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0</v>
      </c>
      <c r="O38" s="160">
        <f t="shared" si="4"/>
        <v>0</v>
      </c>
      <c r="P38" s="160">
        <v>0</v>
      </c>
      <c r="Q38" s="160">
        <f t="shared" si="5"/>
        <v>0</v>
      </c>
      <c r="R38" s="160"/>
      <c r="S38" s="160" t="s">
        <v>214</v>
      </c>
      <c r="T38" s="160" t="s">
        <v>233</v>
      </c>
      <c r="U38" s="160">
        <v>1.74</v>
      </c>
      <c r="V38" s="160">
        <f t="shared" si="6"/>
        <v>0.03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256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21</v>
      </c>
      <c r="B39" s="176" t="s">
        <v>305</v>
      </c>
      <c r="C39" s="184" t="s">
        <v>306</v>
      </c>
      <c r="D39" s="177" t="s">
        <v>255</v>
      </c>
      <c r="E39" s="178">
        <v>1.6799999999999999E-2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0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214</v>
      </c>
      <c r="T39" s="160" t="s">
        <v>233</v>
      </c>
      <c r="U39" s="160">
        <v>0</v>
      </c>
      <c r="V39" s="160">
        <f t="shared" si="6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256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x14ac:dyDescent="0.2">
      <c r="A40" s="163" t="s">
        <v>209</v>
      </c>
      <c r="B40" s="164" t="s">
        <v>133</v>
      </c>
      <c r="C40" s="182" t="s">
        <v>134</v>
      </c>
      <c r="D40" s="165"/>
      <c r="E40" s="166"/>
      <c r="F40" s="167"/>
      <c r="G40" s="168">
        <f>SUMIF(AG41:AG46,"&lt;&gt;NOR",G41:G46)</f>
        <v>0</v>
      </c>
      <c r="H40" s="162"/>
      <c r="I40" s="162">
        <f>SUM(I41:I46)</f>
        <v>0</v>
      </c>
      <c r="J40" s="162"/>
      <c r="K40" s="162">
        <f>SUM(K41:K46)</f>
        <v>0</v>
      </c>
      <c r="L40" s="162"/>
      <c r="M40" s="162">
        <f>SUM(M41:M46)</f>
        <v>0</v>
      </c>
      <c r="N40" s="162"/>
      <c r="O40" s="162">
        <f>SUM(O41:O46)</f>
        <v>0.01</v>
      </c>
      <c r="P40" s="162"/>
      <c r="Q40" s="162">
        <f>SUM(Q41:Q46)</f>
        <v>0</v>
      </c>
      <c r="R40" s="162"/>
      <c r="S40" s="162"/>
      <c r="T40" s="162"/>
      <c r="U40" s="162"/>
      <c r="V40" s="162">
        <f>SUM(V41:V46)</f>
        <v>4.0399999999999991</v>
      </c>
      <c r="W40" s="162"/>
      <c r="AG40" t="s">
        <v>210</v>
      </c>
    </row>
    <row r="41" spans="1:60" outlineLevel="1" x14ac:dyDescent="0.2">
      <c r="A41" s="169">
        <v>22</v>
      </c>
      <c r="B41" s="170" t="s">
        <v>307</v>
      </c>
      <c r="C41" s="183" t="s">
        <v>308</v>
      </c>
      <c r="D41" s="171" t="s">
        <v>261</v>
      </c>
      <c r="E41" s="172">
        <v>12</v>
      </c>
      <c r="F41" s="173"/>
      <c r="G41" s="174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60">
        <v>3.4000000000000002E-4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214</v>
      </c>
      <c r="T41" s="160" t="s">
        <v>233</v>
      </c>
      <c r="U41" s="160">
        <v>0.32</v>
      </c>
      <c r="V41" s="160">
        <f>ROUND(E41*U41,2)</f>
        <v>3.84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262" t="s">
        <v>309</v>
      </c>
      <c r="D42" s="263"/>
      <c r="E42" s="263"/>
      <c r="F42" s="263"/>
      <c r="G42" s="263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218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33.75" outlineLevel="1" x14ac:dyDescent="0.2">
      <c r="A43" s="175">
        <v>23</v>
      </c>
      <c r="B43" s="176" t="s">
        <v>310</v>
      </c>
      <c r="C43" s="184" t="s">
        <v>311</v>
      </c>
      <c r="D43" s="177" t="s">
        <v>232</v>
      </c>
      <c r="E43" s="178">
        <v>1</v>
      </c>
      <c r="F43" s="179"/>
      <c r="G43" s="180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9.0000000000000006E-5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214</v>
      </c>
      <c r="T43" s="160" t="s">
        <v>233</v>
      </c>
      <c r="U43" s="160">
        <v>0.18</v>
      </c>
      <c r="V43" s="160">
        <f>ROUND(E43*U43,2)</f>
        <v>0.18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24</v>
      </c>
      <c r="B44" s="176" t="s">
        <v>312</v>
      </c>
      <c r="C44" s="184" t="s">
        <v>313</v>
      </c>
      <c r="D44" s="177" t="s">
        <v>314</v>
      </c>
      <c r="E44" s="178">
        <v>1</v>
      </c>
      <c r="F44" s="179"/>
      <c r="G44" s="180">
        <f>ROUND(E44*F44,2)</f>
        <v>0</v>
      </c>
      <c r="H44" s="161"/>
      <c r="I44" s="160">
        <f>ROUND(E44*H44,2)</f>
        <v>0</v>
      </c>
      <c r="J44" s="161"/>
      <c r="K44" s="160">
        <f>ROUND(E44*J44,2)</f>
        <v>0</v>
      </c>
      <c r="L44" s="160">
        <v>21</v>
      </c>
      <c r="M44" s="160">
        <f>G44*(1+L44/100)</f>
        <v>0</v>
      </c>
      <c r="N44" s="160">
        <v>5.0000000000000001E-3</v>
      </c>
      <c r="O44" s="160">
        <f>ROUND(E44*N44,2)</f>
        <v>0.01</v>
      </c>
      <c r="P44" s="160">
        <v>0</v>
      </c>
      <c r="Q44" s="160">
        <f>ROUND(E44*P44,2)</f>
        <v>0</v>
      </c>
      <c r="R44" s="160"/>
      <c r="S44" s="160" t="s">
        <v>221</v>
      </c>
      <c r="T44" s="160" t="s">
        <v>215</v>
      </c>
      <c r="U44" s="160">
        <v>0</v>
      </c>
      <c r="V44" s="160">
        <f>ROUND(E44*U44,2)</f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25</v>
      </c>
      <c r="B45" s="176" t="s">
        <v>315</v>
      </c>
      <c r="C45" s="184" t="s">
        <v>316</v>
      </c>
      <c r="D45" s="177" t="s">
        <v>255</v>
      </c>
      <c r="E45" s="178">
        <v>9.1699999999999993E-3</v>
      </c>
      <c r="F45" s="179"/>
      <c r="G45" s="180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0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214</v>
      </c>
      <c r="T45" s="160" t="s">
        <v>233</v>
      </c>
      <c r="U45" s="160">
        <v>1.47</v>
      </c>
      <c r="V45" s="160">
        <f>ROUND(E45*U45,2)</f>
        <v>0.01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256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26</v>
      </c>
      <c r="B46" s="176" t="s">
        <v>317</v>
      </c>
      <c r="C46" s="184" t="s">
        <v>318</v>
      </c>
      <c r="D46" s="177" t="s">
        <v>255</v>
      </c>
      <c r="E46" s="178">
        <v>9.1699999999999993E-3</v>
      </c>
      <c r="F46" s="179"/>
      <c r="G46" s="180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0</v>
      </c>
      <c r="O46" s="160">
        <f>ROUND(E46*N46,2)</f>
        <v>0</v>
      </c>
      <c r="P46" s="160">
        <v>0</v>
      </c>
      <c r="Q46" s="160">
        <f>ROUND(E46*P46,2)</f>
        <v>0</v>
      </c>
      <c r="R46" s="160"/>
      <c r="S46" s="160" t="s">
        <v>214</v>
      </c>
      <c r="T46" s="160" t="s">
        <v>233</v>
      </c>
      <c r="U46" s="160">
        <v>0.81100000000000005</v>
      </c>
      <c r="V46" s="160">
        <f>ROUND(E46*U46,2)</f>
        <v>0.01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256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x14ac:dyDescent="0.2">
      <c r="A47" s="163" t="s">
        <v>209</v>
      </c>
      <c r="B47" s="164" t="s">
        <v>135</v>
      </c>
      <c r="C47" s="182" t="s">
        <v>136</v>
      </c>
      <c r="D47" s="165"/>
      <c r="E47" s="166"/>
      <c r="F47" s="167"/>
      <c r="G47" s="168">
        <f>SUMIF(AG48:AG78,"&lt;&gt;NOR",G48:G78)</f>
        <v>0</v>
      </c>
      <c r="H47" s="162"/>
      <c r="I47" s="162">
        <f>SUM(I48:I78)</f>
        <v>0</v>
      </c>
      <c r="J47" s="162"/>
      <c r="K47" s="162">
        <f>SUM(K48:K78)</f>
        <v>0</v>
      </c>
      <c r="L47" s="162"/>
      <c r="M47" s="162">
        <f>SUM(M48:M78)</f>
        <v>0</v>
      </c>
      <c r="N47" s="162"/>
      <c r="O47" s="162">
        <f>SUM(O48:O78)</f>
        <v>0.13999999999999999</v>
      </c>
      <c r="P47" s="162"/>
      <c r="Q47" s="162">
        <f>SUM(Q48:Q78)</f>
        <v>0</v>
      </c>
      <c r="R47" s="162"/>
      <c r="S47" s="162"/>
      <c r="T47" s="162"/>
      <c r="U47" s="162"/>
      <c r="V47" s="162">
        <f>SUM(V48:V78)</f>
        <v>27.869999999999997</v>
      </c>
      <c r="W47" s="162"/>
      <c r="AG47" t="s">
        <v>210</v>
      </c>
    </row>
    <row r="48" spans="1:60" outlineLevel="1" x14ac:dyDescent="0.2">
      <c r="A48" s="175">
        <v>27</v>
      </c>
      <c r="B48" s="176" t="s">
        <v>319</v>
      </c>
      <c r="C48" s="184" t="s">
        <v>320</v>
      </c>
      <c r="D48" s="177" t="s">
        <v>261</v>
      </c>
      <c r="E48" s="178">
        <v>6</v>
      </c>
      <c r="F48" s="179"/>
      <c r="G48" s="180">
        <f t="shared" ref="G48:G53" si="7">ROUND(E48*F48,2)</f>
        <v>0</v>
      </c>
      <c r="H48" s="161"/>
      <c r="I48" s="160">
        <f t="shared" ref="I48:I53" si="8">ROUND(E48*H48,2)</f>
        <v>0</v>
      </c>
      <c r="J48" s="161"/>
      <c r="K48" s="160">
        <f t="shared" ref="K48:K53" si="9">ROUND(E48*J48,2)</f>
        <v>0</v>
      </c>
      <c r="L48" s="160">
        <v>21</v>
      </c>
      <c r="M48" s="160">
        <f t="shared" ref="M48:M53" si="10">G48*(1+L48/100)</f>
        <v>0</v>
      </c>
      <c r="N48" s="160">
        <v>0</v>
      </c>
      <c r="O48" s="160">
        <f t="shared" ref="O48:O53" si="11">ROUND(E48*N48,2)</f>
        <v>0</v>
      </c>
      <c r="P48" s="160">
        <v>2.7999999999999998E-4</v>
      </c>
      <c r="Q48" s="160">
        <f t="shared" ref="Q48:Q53" si="12">ROUND(E48*P48,2)</f>
        <v>0</v>
      </c>
      <c r="R48" s="160"/>
      <c r="S48" s="160" t="s">
        <v>214</v>
      </c>
      <c r="T48" s="160" t="s">
        <v>233</v>
      </c>
      <c r="U48" s="160">
        <v>5.1999999999999998E-2</v>
      </c>
      <c r="V48" s="160">
        <f t="shared" ref="V48:V53" si="13">ROUND(E48*U48,2)</f>
        <v>0.31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28</v>
      </c>
      <c r="B49" s="176" t="s">
        <v>321</v>
      </c>
      <c r="C49" s="184" t="s">
        <v>322</v>
      </c>
      <c r="D49" s="177" t="s">
        <v>232</v>
      </c>
      <c r="E49" s="178">
        <v>6</v>
      </c>
      <c r="F49" s="179"/>
      <c r="G49" s="180">
        <f t="shared" si="7"/>
        <v>0</v>
      </c>
      <c r="H49" s="161"/>
      <c r="I49" s="160">
        <f t="shared" si="8"/>
        <v>0</v>
      </c>
      <c r="J49" s="161"/>
      <c r="K49" s="160">
        <f t="shared" si="9"/>
        <v>0</v>
      </c>
      <c r="L49" s="160">
        <v>21</v>
      </c>
      <c r="M49" s="160">
        <f t="shared" si="10"/>
        <v>0</v>
      </c>
      <c r="N49" s="160">
        <v>0</v>
      </c>
      <c r="O49" s="160">
        <f t="shared" si="11"/>
        <v>0</v>
      </c>
      <c r="P49" s="160">
        <v>5.2999999999999998E-4</v>
      </c>
      <c r="Q49" s="160">
        <f t="shared" si="12"/>
        <v>0</v>
      </c>
      <c r="R49" s="160"/>
      <c r="S49" s="160" t="s">
        <v>214</v>
      </c>
      <c r="T49" s="160" t="s">
        <v>233</v>
      </c>
      <c r="U49" s="160">
        <v>6.2E-2</v>
      </c>
      <c r="V49" s="160">
        <f t="shared" si="13"/>
        <v>0.37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29</v>
      </c>
      <c r="B50" s="176" t="s">
        <v>323</v>
      </c>
      <c r="C50" s="184" t="s">
        <v>324</v>
      </c>
      <c r="D50" s="177" t="s">
        <v>232</v>
      </c>
      <c r="E50" s="178">
        <v>2</v>
      </c>
      <c r="F50" s="179"/>
      <c r="G50" s="180">
        <f t="shared" si="7"/>
        <v>0</v>
      </c>
      <c r="H50" s="161"/>
      <c r="I50" s="160">
        <f t="shared" si="8"/>
        <v>0</v>
      </c>
      <c r="J50" s="161"/>
      <c r="K50" s="160">
        <f t="shared" si="9"/>
        <v>0</v>
      </c>
      <c r="L50" s="160">
        <v>21</v>
      </c>
      <c r="M50" s="160">
        <f t="shared" si="10"/>
        <v>0</v>
      </c>
      <c r="N50" s="160">
        <v>4.0000000000000003E-5</v>
      </c>
      <c r="O50" s="160">
        <f t="shared" si="11"/>
        <v>0</v>
      </c>
      <c r="P50" s="160">
        <v>0</v>
      </c>
      <c r="Q50" s="160">
        <f t="shared" si="12"/>
        <v>0</v>
      </c>
      <c r="R50" s="160"/>
      <c r="S50" s="160" t="s">
        <v>214</v>
      </c>
      <c r="T50" s="160" t="s">
        <v>233</v>
      </c>
      <c r="U50" s="160">
        <v>0.14499999999999999</v>
      </c>
      <c r="V50" s="160">
        <f t="shared" si="13"/>
        <v>0.28999999999999998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30</v>
      </c>
      <c r="B51" s="176" t="s">
        <v>325</v>
      </c>
      <c r="C51" s="184" t="s">
        <v>326</v>
      </c>
      <c r="D51" s="177" t="s">
        <v>232</v>
      </c>
      <c r="E51" s="178">
        <v>3</v>
      </c>
      <c r="F51" s="179"/>
      <c r="G51" s="180">
        <f t="shared" si="7"/>
        <v>0</v>
      </c>
      <c r="H51" s="161"/>
      <c r="I51" s="160">
        <f t="shared" si="8"/>
        <v>0</v>
      </c>
      <c r="J51" s="161"/>
      <c r="K51" s="160">
        <f t="shared" si="9"/>
        <v>0</v>
      </c>
      <c r="L51" s="160">
        <v>21</v>
      </c>
      <c r="M51" s="160">
        <f t="shared" si="10"/>
        <v>0</v>
      </c>
      <c r="N51" s="160">
        <v>0</v>
      </c>
      <c r="O51" s="160">
        <f t="shared" si="11"/>
        <v>0</v>
      </c>
      <c r="P51" s="160">
        <v>0</v>
      </c>
      <c r="Q51" s="160">
        <f t="shared" si="12"/>
        <v>0</v>
      </c>
      <c r="R51" s="160"/>
      <c r="S51" s="160" t="s">
        <v>214</v>
      </c>
      <c r="T51" s="160" t="s">
        <v>233</v>
      </c>
      <c r="U51" s="160">
        <v>0.16500000000000001</v>
      </c>
      <c r="V51" s="160">
        <f t="shared" si="13"/>
        <v>0.5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31</v>
      </c>
      <c r="B52" s="176" t="s">
        <v>899</v>
      </c>
      <c r="C52" s="184" t="s">
        <v>900</v>
      </c>
      <c r="D52" s="177" t="s">
        <v>232</v>
      </c>
      <c r="E52" s="178">
        <v>4</v>
      </c>
      <c r="F52" s="179"/>
      <c r="G52" s="180">
        <f t="shared" si="7"/>
        <v>0</v>
      </c>
      <c r="H52" s="161"/>
      <c r="I52" s="160">
        <f t="shared" si="8"/>
        <v>0</v>
      </c>
      <c r="J52" s="161"/>
      <c r="K52" s="160">
        <f t="shared" si="9"/>
        <v>0</v>
      </c>
      <c r="L52" s="160">
        <v>21</v>
      </c>
      <c r="M52" s="160">
        <f t="shared" si="10"/>
        <v>0</v>
      </c>
      <c r="N52" s="160">
        <v>0</v>
      </c>
      <c r="O52" s="160">
        <f t="shared" si="11"/>
        <v>0</v>
      </c>
      <c r="P52" s="160">
        <v>0</v>
      </c>
      <c r="Q52" s="160">
        <f t="shared" si="12"/>
        <v>0</v>
      </c>
      <c r="R52" s="160"/>
      <c r="S52" s="160" t="s">
        <v>214</v>
      </c>
      <c r="T52" s="160" t="s">
        <v>233</v>
      </c>
      <c r="U52" s="160">
        <v>0.20699999999999999</v>
      </c>
      <c r="V52" s="160">
        <f t="shared" si="13"/>
        <v>0.83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69">
        <v>32</v>
      </c>
      <c r="B53" s="170" t="s">
        <v>327</v>
      </c>
      <c r="C53" s="183" t="s">
        <v>328</v>
      </c>
      <c r="D53" s="171" t="s">
        <v>261</v>
      </c>
      <c r="E53" s="172">
        <v>28</v>
      </c>
      <c r="F53" s="173"/>
      <c r="G53" s="174">
        <f t="shared" si="7"/>
        <v>0</v>
      </c>
      <c r="H53" s="161"/>
      <c r="I53" s="160">
        <f t="shared" si="8"/>
        <v>0</v>
      </c>
      <c r="J53" s="161"/>
      <c r="K53" s="160">
        <f t="shared" si="9"/>
        <v>0</v>
      </c>
      <c r="L53" s="160">
        <v>21</v>
      </c>
      <c r="M53" s="160">
        <f t="shared" si="10"/>
        <v>0</v>
      </c>
      <c r="N53" s="160">
        <v>0</v>
      </c>
      <c r="O53" s="160">
        <f t="shared" si="11"/>
        <v>0</v>
      </c>
      <c r="P53" s="160">
        <v>0</v>
      </c>
      <c r="Q53" s="160">
        <f t="shared" si="12"/>
        <v>0</v>
      </c>
      <c r="R53" s="160"/>
      <c r="S53" s="160" t="s">
        <v>214</v>
      </c>
      <c r="T53" s="160" t="s">
        <v>215</v>
      </c>
      <c r="U53" s="160">
        <v>2.9000000000000001E-2</v>
      </c>
      <c r="V53" s="160">
        <f t="shared" si="13"/>
        <v>0.81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57"/>
      <c r="B54" s="158"/>
      <c r="C54" s="262" t="s">
        <v>329</v>
      </c>
      <c r="D54" s="263"/>
      <c r="E54" s="263"/>
      <c r="F54" s="263"/>
      <c r="G54" s="263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218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69">
        <v>33</v>
      </c>
      <c r="B55" s="170" t="s">
        <v>330</v>
      </c>
      <c r="C55" s="183" t="s">
        <v>331</v>
      </c>
      <c r="D55" s="171" t="s">
        <v>261</v>
      </c>
      <c r="E55" s="172">
        <v>28</v>
      </c>
      <c r="F55" s="173"/>
      <c r="G55" s="174">
        <f>ROUND(E55*F55,2)</f>
        <v>0</v>
      </c>
      <c r="H55" s="161"/>
      <c r="I55" s="160">
        <f>ROUND(E55*H55,2)</f>
        <v>0</v>
      </c>
      <c r="J55" s="161"/>
      <c r="K55" s="160">
        <f>ROUND(E55*J55,2)</f>
        <v>0</v>
      </c>
      <c r="L55" s="160">
        <v>21</v>
      </c>
      <c r="M55" s="160">
        <f>G55*(1+L55/100)</f>
        <v>0</v>
      </c>
      <c r="N55" s="160">
        <v>1.0000000000000001E-5</v>
      </c>
      <c r="O55" s="160">
        <f>ROUND(E55*N55,2)</f>
        <v>0</v>
      </c>
      <c r="P55" s="160">
        <v>0</v>
      </c>
      <c r="Q55" s="160">
        <f>ROUND(E55*P55,2)</f>
        <v>0</v>
      </c>
      <c r="R55" s="160"/>
      <c r="S55" s="160" t="s">
        <v>214</v>
      </c>
      <c r="T55" s="160" t="s">
        <v>215</v>
      </c>
      <c r="U55" s="160">
        <v>6.2E-2</v>
      </c>
      <c r="V55" s="160">
        <f>ROUND(E55*U55,2)</f>
        <v>1.74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57"/>
      <c r="B56" s="158"/>
      <c r="C56" s="262" t="s">
        <v>332</v>
      </c>
      <c r="D56" s="263"/>
      <c r="E56" s="263"/>
      <c r="F56" s="263"/>
      <c r="G56" s="263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218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34</v>
      </c>
      <c r="B57" s="176" t="s">
        <v>901</v>
      </c>
      <c r="C57" s="184" t="s">
        <v>902</v>
      </c>
      <c r="D57" s="177" t="s">
        <v>232</v>
      </c>
      <c r="E57" s="178">
        <v>1</v>
      </c>
      <c r="F57" s="179"/>
      <c r="G57" s="180">
        <f>ROUND(E57*F57,2)</f>
        <v>0</v>
      </c>
      <c r="H57" s="161"/>
      <c r="I57" s="160">
        <f>ROUND(E57*H57,2)</f>
        <v>0</v>
      </c>
      <c r="J57" s="161"/>
      <c r="K57" s="160">
        <f>ROUND(E57*J57,2)</f>
        <v>0</v>
      </c>
      <c r="L57" s="160">
        <v>21</v>
      </c>
      <c r="M57" s="160">
        <f>G57*(1+L57/100)</f>
        <v>0</v>
      </c>
      <c r="N57" s="160">
        <v>2.5699999999999998E-3</v>
      </c>
      <c r="O57" s="160">
        <f>ROUND(E57*N57,2)</f>
        <v>0</v>
      </c>
      <c r="P57" s="160">
        <v>0</v>
      </c>
      <c r="Q57" s="160">
        <f>ROUND(E57*P57,2)</f>
        <v>0</v>
      </c>
      <c r="R57" s="160"/>
      <c r="S57" s="160" t="s">
        <v>214</v>
      </c>
      <c r="T57" s="160" t="s">
        <v>233</v>
      </c>
      <c r="U57" s="160">
        <v>0.433</v>
      </c>
      <c r="V57" s="160">
        <f>ROUND(E57*U57,2)</f>
        <v>0.43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69">
        <v>35</v>
      </c>
      <c r="B58" s="170" t="s">
        <v>333</v>
      </c>
      <c r="C58" s="183" t="s">
        <v>334</v>
      </c>
      <c r="D58" s="171" t="s">
        <v>261</v>
      </c>
      <c r="E58" s="172">
        <v>4</v>
      </c>
      <c r="F58" s="173"/>
      <c r="G58" s="174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3.9899999999999996E-3</v>
      </c>
      <c r="O58" s="160">
        <f>ROUND(E58*N58,2)</f>
        <v>0.02</v>
      </c>
      <c r="P58" s="160">
        <v>0</v>
      </c>
      <c r="Q58" s="160">
        <f>ROUND(E58*P58,2)</f>
        <v>0</v>
      </c>
      <c r="R58" s="160"/>
      <c r="S58" s="160" t="s">
        <v>221</v>
      </c>
      <c r="T58" s="160" t="s">
        <v>233</v>
      </c>
      <c r="U58" s="160">
        <v>0.54290000000000005</v>
      </c>
      <c r="V58" s="160">
        <f>ROUND(E58*U58,2)</f>
        <v>2.17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57"/>
      <c r="B59" s="158"/>
      <c r="C59" s="262" t="s">
        <v>335</v>
      </c>
      <c r="D59" s="263"/>
      <c r="E59" s="263"/>
      <c r="F59" s="263"/>
      <c r="G59" s="263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218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57"/>
      <c r="B60" s="158"/>
      <c r="C60" s="264" t="s">
        <v>336</v>
      </c>
      <c r="D60" s="265"/>
      <c r="E60" s="265"/>
      <c r="F60" s="265"/>
      <c r="G60" s="265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218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69">
        <v>36</v>
      </c>
      <c r="B61" s="170" t="s">
        <v>903</v>
      </c>
      <c r="C61" s="183" t="s">
        <v>904</v>
      </c>
      <c r="D61" s="171" t="s">
        <v>261</v>
      </c>
      <c r="E61" s="172">
        <v>24</v>
      </c>
      <c r="F61" s="173"/>
      <c r="G61" s="174">
        <f>ROUND(E61*F61,2)</f>
        <v>0</v>
      </c>
      <c r="H61" s="161"/>
      <c r="I61" s="160">
        <f>ROUND(E61*H61,2)</f>
        <v>0</v>
      </c>
      <c r="J61" s="161"/>
      <c r="K61" s="160">
        <f>ROUND(E61*J61,2)</f>
        <v>0</v>
      </c>
      <c r="L61" s="160">
        <v>21</v>
      </c>
      <c r="M61" s="160">
        <f>G61*(1+L61/100)</f>
        <v>0</v>
      </c>
      <c r="N61" s="160">
        <v>5.1799999999999997E-3</v>
      </c>
      <c r="O61" s="160">
        <f>ROUND(E61*N61,2)</f>
        <v>0.12</v>
      </c>
      <c r="P61" s="160">
        <v>0</v>
      </c>
      <c r="Q61" s="160">
        <f>ROUND(E61*P61,2)</f>
        <v>0</v>
      </c>
      <c r="R61" s="160"/>
      <c r="S61" s="160" t="s">
        <v>221</v>
      </c>
      <c r="T61" s="160" t="s">
        <v>233</v>
      </c>
      <c r="U61" s="160">
        <v>0.63429999999999997</v>
      </c>
      <c r="V61" s="160">
        <f>ROUND(E61*U61,2)</f>
        <v>15.22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234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57"/>
      <c r="B62" s="158"/>
      <c r="C62" s="262" t="s">
        <v>335</v>
      </c>
      <c r="D62" s="263"/>
      <c r="E62" s="263"/>
      <c r="F62" s="263"/>
      <c r="G62" s="263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218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57"/>
      <c r="B63" s="158"/>
      <c r="C63" s="264" t="s">
        <v>336</v>
      </c>
      <c r="D63" s="265"/>
      <c r="E63" s="265"/>
      <c r="F63" s="265"/>
      <c r="G63" s="265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218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ht="22.5" outlineLevel="1" x14ac:dyDescent="0.2">
      <c r="A64" s="169">
        <v>37</v>
      </c>
      <c r="B64" s="170" t="s">
        <v>337</v>
      </c>
      <c r="C64" s="183" t="s">
        <v>338</v>
      </c>
      <c r="D64" s="171" t="s">
        <v>261</v>
      </c>
      <c r="E64" s="172">
        <v>4</v>
      </c>
      <c r="F64" s="173"/>
      <c r="G64" s="174">
        <f>ROUND(E64*F64,2)</f>
        <v>0</v>
      </c>
      <c r="H64" s="161"/>
      <c r="I64" s="160">
        <f>ROUND(E64*H64,2)</f>
        <v>0</v>
      </c>
      <c r="J64" s="161"/>
      <c r="K64" s="160">
        <f>ROUND(E64*J64,2)</f>
        <v>0</v>
      </c>
      <c r="L64" s="160">
        <v>21</v>
      </c>
      <c r="M64" s="160">
        <f>G64*(1+L64/100)</f>
        <v>0</v>
      </c>
      <c r="N64" s="160">
        <v>3.0000000000000001E-5</v>
      </c>
      <c r="O64" s="160">
        <f>ROUND(E64*N64,2)</f>
        <v>0</v>
      </c>
      <c r="P64" s="160">
        <v>0</v>
      </c>
      <c r="Q64" s="160">
        <f>ROUND(E64*P64,2)</f>
        <v>0</v>
      </c>
      <c r="R64" s="160"/>
      <c r="S64" s="160" t="s">
        <v>221</v>
      </c>
      <c r="T64" s="160" t="s">
        <v>233</v>
      </c>
      <c r="U64" s="160">
        <v>0.129</v>
      </c>
      <c r="V64" s="160">
        <f>ROUND(E64*U64,2)</f>
        <v>0.52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234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57"/>
      <c r="B65" s="158"/>
      <c r="C65" s="262" t="s">
        <v>339</v>
      </c>
      <c r="D65" s="263"/>
      <c r="E65" s="263"/>
      <c r="F65" s="263"/>
      <c r="G65" s="263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218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ht="22.5" outlineLevel="1" x14ac:dyDescent="0.2">
      <c r="A66" s="169">
        <v>38</v>
      </c>
      <c r="B66" s="170" t="s">
        <v>905</v>
      </c>
      <c r="C66" s="183" t="s">
        <v>906</v>
      </c>
      <c r="D66" s="171" t="s">
        <v>261</v>
      </c>
      <c r="E66" s="172">
        <v>14</v>
      </c>
      <c r="F66" s="173"/>
      <c r="G66" s="174">
        <f>ROUND(E66*F66,2)</f>
        <v>0</v>
      </c>
      <c r="H66" s="161"/>
      <c r="I66" s="160">
        <f>ROUND(E66*H66,2)</f>
        <v>0</v>
      </c>
      <c r="J66" s="161"/>
      <c r="K66" s="160">
        <f>ROUND(E66*J66,2)</f>
        <v>0</v>
      </c>
      <c r="L66" s="160">
        <v>21</v>
      </c>
      <c r="M66" s="160">
        <f>G66*(1+L66/100)</f>
        <v>0</v>
      </c>
      <c r="N66" s="160">
        <v>6.0000000000000002E-5</v>
      </c>
      <c r="O66" s="160">
        <f>ROUND(E66*N66,2)</f>
        <v>0</v>
      </c>
      <c r="P66" s="160">
        <v>0</v>
      </c>
      <c r="Q66" s="160">
        <f>ROUND(E66*P66,2)</f>
        <v>0</v>
      </c>
      <c r="R66" s="160"/>
      <c r="S66" s="160" t="s">
        <v>221</v>
      </c>
      <c r="T66" s="160" t="s">
        <v>233</v>
      </c>
      <c r="U66" s="160">
        <v>0.129</v>
      </c>
      <c r="V66" s="160">
        <f>ROUND(E66*U66,2)</f>
        <v>1.81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234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57"/>
      <c r="B67" s="158"/>
      <c r="C67" s="262" t="s">
        <v>339</v>
      </c>
      <c r="D67" s="263"/>
      <c r="E67" s="263"/>
      <c r="F67" s="263"/>
      <c r="G67" s="263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218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ht="22.5" outlineLevel="1" x14ac:dyDescent="0.2">
      <c r="A68" s="169">
        <v>39</v>
      </c>
      <c r="B68" s="170" t="s">
        <v>907</v>
      </c>
      <c r="C68" s="183" t="s">
        <v>908</v>
      </c>
      <c r="D68" s="171" t="s">
        <v>261</v>
      </c>
      <c r="E68" s="172">
        <v>14</v>
      </c>
      <c r="F68" s="173"/>
      <c r="G68" s="174">
        <f>ROUND(E68*F68,2)</f>
        <v>0</v>
      </c>
      <c r="H68" s="161"/>
      <c r="I68" s="160">
        <f>ROUND(E68*H68,2)</f>
        <v>0</v>
      </c>
      <c r="J68" s="161"/>
      <c r="K68" s="160">
        <f>ROUND(E68*J68,2)</f>
        <v>0</v>
      </c>
      <c r="L68" s="160">
        <v>21</v>
      </c>
      <c r="M68" s="160">
        <f>G68*(1+L68/100)</f>
        <v>0</v>
      </c>
      <c r="N68" s="160">
        <v>6.9999999999999994E-5</v>
      </c>
      <c r="O68" s="160">
        <f>ROUND(E68*N68,2)</f>
        <v>0</v>
      </c>
      <c r="P68" s="160">
        <v>0</v>
      </c>
      <c r="Q68" s="160">
        <f>ROUND(E68*P68,2)</f>
        <v>0</v>
      </c>
      <c r="R68" s="160"/>
      <c r="S68" s="160" t="s">
        <v>221</v>
      </c>
      <c r="T68" s="160" t="s">
        <v>233</v>
      </c>
      <c r="U68" s="160">
        <v>0.129</v>
      </c>
      <c r="V68" s="160">
        <f>ROUND(E68*U68,2)</f>
        <v>1.81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234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57"/>
      <c r="B69" s="158"/>
      <c r="C69" s="262" t="s">
        <v>339</v>
      </c>
      <c r="D69" s="263"/>
      <c r="E69" s="263"/>
      <c r="F69" s="263"/>
      <c r="G69" s="263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218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40</v>
      </c>
      <c r="B70" s="176" t="s">
        <v>342</v>
      </c>
      <c r="C70" s="184" t="s">
        <v>343</v>
      </c>
      <c r="D70" s="177" t="s">
        <v>232</v>
      </c>
      <c r="E70" s="178">
        <v>2</v>
      </c>
      <c r="F70" s="179"/>
      <c r="G70" s="180">
        <f t="shared" ref="G70:G78" si="14">ROUND(E70*F70,2)</f>
        <v>0</v>
      </c>
      <c r="H70" s="161"/>
      <c r="I70" s="160">
        <f t="shared" ref="I70:I78" si="15">ROUND(E70*H70,2)</f>
        <v>0</v>
      </c>
      <c r="J70" s="161"/>
      <c r="K70" s="160">
        <f t="shared" ref="K70:K78" si="16">ROUND(E70*J70,2)</f>
        <v>0</v>
      </c>
      <c r="L70" s="160">
        <v>21</v>
      </c>
      <c r="M70" s="160">
        <f t="shared" ref="M70:M78" si="17">G70*(1+L70/100)</f>
        <v>0</v>
      </c>
      <c r="N70" s="160">
        <v>2.14E-3</v>
      </c>
      <c r="O70" s="160">
        <f t="shared" ref="O70:O78" si="18">ROUND(E70*N70,2)</f>
        <v>0</v>
      </c>
      <c r="P70" s="160">
        <v>0</v>
      </c>
      <c r="Q70" s="160">
        <f t="shared" ref="Q70:Q78" si="19">ROUND(E70*P70,2)</f>
        <v>0</v>
      </c>
      <c r="R70" s="160"/>
      <c r="S70" s="160" t="s">
        <v>221</v>
      </c>
      <c r="T70" s="160" t="s">
        <v>233</v>
      </c>
      <c r="U70" s="160">
        <v>0.372</v>
      </c>
      <c r="V70" s="160">
        <f t="shared" ref="V70:V78" si="20">ROUND(E70*U70,2)</f>
        <v>0.74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234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ht="22.5" outlineLevel="1" x14ac:dyDescent="0.2">
      <c r="A71" s="175">
        <v>41</v>
      </c>
      <c r="B71" s="176" t="s">
        <v>909</v>
      </c>
      <c r="C71" s="184" t="s">
        <v>910</v>
      </c>
      <c r="D71" s="177" t="s">
        <v>232</v>
      </c>
      <c r="E71" s="178">
        <v>1</v>
      </c>
      <c r="F71" s="179"/>
      <c r="G71" s="180">
        <f t="shared" si="14"/>
        <v>0</v>
      </c>
      <c r="H71" s="161"/>
      <c r="I71" s="160">
        <f t="shared" si="15"/>
        <v>0</v>
      </c>
      <c r="J71" s="161"/>
      <c r="K71" s="160">
        <f t="shared" si="16"/>
        <v>0</v>
      </c>
      <c r="L71" s="160">
        <v>21</v>
      </c>
      <c r="M71" s="160">
        <f t="shared" si="17"/>
        <v>0</v>
      </c>
      <c r="N71" s="160">
        <v>5.5999999999999995E-4</v>
      </c>
      <c r="O71" s="160">
        <f t="shared" si="18"/>
        <v>0</v>
      </c>
      <c r="P71" s="160">
        <v>0</v>
      </c>
      <c r="Q71" s="160">
        <f t="shared" si="19"/>
        <v>0</v>
      </c>
      <c r="R71" s="160"/>
      <c r="S71" s="160" t="s">
        <v>221</v>
      </c>
      <c r="T71" s="160" t="s">
        <v>298</v>
      </c>
      <c r="U71" s="160">
        <v>0</v>
      </c>
      <c r="V71" s="160">
        <f t="shared" si="20"/>
        <v>0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248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42</v>
      </c>
      <c r="B72" s="176" t="s">
        <v>344</v>
      </c>
      <c r="C72" s="184" t="s">
        <v>345</v>
      </c>
      <c r="D72" s="177" t="s">
        <v>232</v>
      </c>
      <c r="E72" s="178">
        <v>2</v>
      </c>
      <c r="F72" s="179"/>
      <c r="G72" s="180">
        <f t="shared" si="14"/>
        <v>0</v>
      </c>
      <c r="H72" s="161"/>
      <c r="I72" s="160">
        <f t="shared" si="15"/>
        <v>0</v>
      </c>
      <c r="J72" s="161"/>
      <c r="K72" s="160">
        <f t="shared" si="16"/>
        <v>0</v>
      </c>
      <c r="L72" s="160">
        <v>21</v>
      </c>
      <c r="M72" s="160">
        <f t="shared" si="17"/>
        <v>0</v>
      </c>
      <c r="N72" s="160">
        <v>1.8E-3</v>
      </c>
      <c r="O72" s="160">
        <f t="shared" si="18"/>
        <v>0</v>
      </c>
      <c r="P72" s="160">
        <v>0</v>
      </c>
      <c r="Q72" s="160">
        <f t="shared" si="19"/>
        <v>0</v>
      </c>
      <c r="R72" s="160"/>
      <c r="S72" s="160" t="s">
        <v>221</v>
      </c>
      <c r="T72" s="160" t="s">
        <v>298</v>
      </c>
      <c r="U72" s="160">
        <v>0</v>
      </c>
      <c r="V72" s="160">
        <f t="shared" si="20"/>
        <v>0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248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75">
        <v>43</v>
      </c>
      <c r="B73" s="176" t="s">
        <v>911</v>
      </c>
      <c r="C73" s="184" t="s">
        <v>912</v>
      </c>
      <c r="D73" s="177" t="s">
        <v>232</v>
      </c>
      <c r="E73" s="178">
        <v>2</v>
      </c>
      <c r="F73" s="179"/>
      <c r="G73" s="180">
        <f t="shared" si="14"/>
        <v>0</v>
      </c>
      <c r="H73" s="161"/>
      <c r="I73" s="160">
        <f t="shared" si="15"/>
        <v>0</v>
      </c>
      <c r="J73" s="161"/>
      <c r="K73" s="160">
        <f t="shared" si="16"/>
        <v>0</v>
      </c>
      <c r="L73" s="160">
        <v>21</v>
      </c>
      <c r="M73" s="160">
        <f t="shared" si="17"/>
        <v>0</v>
      </c>
      <c r="N73" s="160">
        <v>3.1E-4</v>
      </c>
      <c r="O73" s="160">
        <f t="shared" si="18"/>
        <v>0</v>
      </c>
      <c r="P73" s="160">
        <v>0</v>
      </c>
      <c r="Q73" s="160">
        <f t="shared" si="19"/>
        <v>0</v>
      </c>
      <c r="R73" s="160"/>
      <c r="S73" s="160" t="s">
        <v>221</v>
      </c>
      <c r="T73" s="160" t="s">
        <v>298</v>
      </c>
      <c r="U73" s="160">
        <v>0</v>
      </c>
      <c r="V73" s="160">
        <f t="shared" si="20"/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248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75">
        <v>44</v>
      </c>
      <c r="B74" s="176" t="s">
        <v>346</v>
      </c>
      <c r="C74" s="184" t="s">
        <v>347</v>
      </c>
      <c r="D74" s="177" t="s">
        <v>232</v>
      </c>
      <c r="E74" s="178">
        <v>2</v>
      </c>
      <c r="F74" s="179"/>
      <c r="G74" s="180">
        <f t="shared" si="14"/>
        <v>0</v>
      </c>
      <c r="H74" s="161"/>
      <c r="I74" s="160">
        <f t="shared" si="15"/>
        <v>0</v>
      </c>
      <c r="J74" s="161"/>
      <c r="K74" s="160">
        <f t="shared" si="16"/>
        <v>0</v>
      </c>
      <c r="L74" s="160">
        <v>21</v>
      </c>
      <c r="M74" s="160">
        <f t="shared" si="17"/>
        <v>0</v>
      </c>
      <c r="N74" s="160">
        <v>1.9000000000000001E-4</v>
      </c>
      <c r="O74" s="160">
        <f t="shared" si="18"/>
        <v>0</v>
      </c>
      <c r="P74" s="160">
        <v>0</v>
      </c>
      <c r="Q74" s="160">
        <f t="shared" si="19"/>
        <v>0</v>
      </c>
      <c r="R74" s="160"/>
      <c r="S74" s="160" t="s">
        <v>221</v>
      </c>
      <c r="T74" s="160" t="s">
        <v>298</v>
      </c>
      <c r="U74" s="160">
        <v>0</v>
      </c>
      <c r="V74" s="160">
        <f t="shared" si="20"/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248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45</v>
      </c>
      <c r="B75" s="176" t="s">
        <v>348</v>
      </c>
      <c r="C75" s="184" t="s">
        <v>349</v>
      </c>
      <c r="D75" s="177" t="s">
        <v>232</v>
      </c>
      <c r="E75" s="178">
        <v>1</v>
      </c>
      <c r="F75" s="179"/>
      <c r="G75" s="180">
        <f t="shared" si="14"/>
        <v>0</v>
      </c>
      <c r="H75" s="161"/>
      <c r="I75" s="160">
        <f t="shared" si="15"/>
        <v>0</v>
      </c>
      <c r="J75" s="161"/>
      <c r="K75" s="160">
        <f t="shared" si="16"/>
        <v>0</v>
      </c>
      <c r="L75" s="160">
        <v>21</v>
      </c>
      <c r="M75" s="160">
        <f t="shared" si="17"/>
        <v>0</v>
      </c>
      <c r="N75" s="160">
        <v>1.4999999999999999E-4</v>
      </c>
      <c r="O75" s="160">
        <f t="shared" si="18"/>
        <v>0</v>
      </c>
      <c r="P75" s="160">
        <v>0</v>
      </c>
      <c r="Q75" s="160">
        <f t="shared" si="19"/>
        <v>0</v>
      </c>
      <c r="R75" s="160"/>
      <c r="S75" s="160" t="s">
        <v>221</v>
      </c>
      <c r="T75" s="160" t="s">
        <v>298</v>
      </c>
      <c r="U75" s="160">
        <v>0</v>
      </c>
      <c r="V75" s="160">
        <f t="shared" si="20"/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248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46</v>
      </c>
      <c r="B76" s="176" t="s">
        <v>913</v>
      </c>
      <c r="C76" s="184" t="s">
        <v>914</v>
      </c>
      <c r="D76" s="177" t="s">
        <v>232</v>
      </c>
      <c r="E76" s="178">
        <v>1</v>
      </c>
      <c r="F76" s="179"/>
      <c r="G76" s="180">
        <f t="shared" si="14"/>
        <v>0</v>
      </c>
      <c r="H76" s="161"/>
      <c r="I76" s="160">
        <f t="shared" si="15"/>
        <v>0</v>
      </c>
      <c r="J76" s="161"/>
      <c r="K76" s="160">
        <f t="shared" si="16"/>
        <v>0</v>
      </c>
      <c r="L76" s="160">
        <v>21</v>
      </c>
      <c r="M76" s="160">
        <f t="shared" si="17"/>
        <v>0</v>
      </c>
      <c r="N76" s="160">
        <v>2.3000000000000001E-4</v>
      </c>
      <c r="O76" s="160">
        <f t="shared" si="18"/>
        <v>0</v>
      </c>
      <c r="P76" s="160">
        <v>0</v>
      </c>
      <c r="Q76" s="160">
        <f t="shared" si="19"/>
        <v>0</v>
      </c>
      <c r="R76" s="160"/>
      <c r="S76" s="160" t="s">
        <v>221</v>
      </c>
      <c r="T76" s="160" t="s">
        <v>298</v>
      </c>
      <c r="U76" s="160">
        <v>0</v>
      </c>
      <c r="V76" s="160">
        <f t="shared" si="20"/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248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75">
        <v>47</v>
      </c>
      <c r="B77" s="176" t="s">
        <v>350</v>
      </c>
      <c r="C77" s="184" t="s">
        <v>351</v>
      </c>
      <c r="D77" s="177" t="s">
        <v>255</v>
      </c>
      <c r="E77" s="178">
        <v>0.15497</v>
      </c>
      <c r="F77" s="179"/>
      <c r="G77" s="180">
        <f t="shared" si="14"/>
        <v>0</v>
      </c>
      <c r="H77" s="161"/>
      <c r="I77" s="160">
        <f t="shared" si="15"/>
        <v>0</v>
      </c>
      <c r="J77" s="161"/>
      <c r="K77" s="160">
        <f t="shared" si="16"/>
        <v>0</v>
      </c>
      <c r="L77" s="160">
        <v>21</v>
      </c>
      <c r="M77" s="160">
        <f t="shared" si="17"/>
        <v>0</v>
      </c>
      <c r="N77" s="160">
        <v>0</v>
      </c>
      <c r="O77" s="160">
        <f t="shared" si="18"/>
        <v>0</v>
      </c>
      <c r="P77" s="160">
        <v>0</v>
      </c>
      <c r="Q77" s="160">
        <f t="shared" si="19"/>
        <v>0</v>
      </c>
      <c r="R77" s="160"/>
      <c r="S77" s="160" t="s">
        <v>214</v>
      </c>
      <c r="T77" s="160" t="s">
        <v>233</v>
      </c>
      <c r="U77" s="160">
        <v>1.327</v>
      </c>
      <c r="V77" s="160">
        <f t="shared" si="20"/>
        <v>0.21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256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75">
        <v>48</v>
      </c>
      <c r="B78" s="176" t="s">
        <v>352</v>
      </c>
      <c r="C78" s="184" t="s">
        <v>353</v>
      </c>
      <c r="D78" s="177" t="s">
        <v>255</v>
      </c>
      <c r="E78" s="178">
        <v>0.15497</v>
      </c>
      <c r="F78" s="179"/>
      <c r="G78" s="180">
        <f t="shared" si="14"/>
        <v>0</v>
      </c>
      <c r="H78" s="161"/>
      <c r="I78" s="160">
        <f t="shared" si="15"/>
        <v>0</v>
      </c>
      <c r="J78" s="161"/>
      <c r="K78" s="160">
        <f t="shared" si="16"/>
        <v>0</v>
      </c>
      <c r="L78" s="160">
        <v>21</v>
      </c>
      <c r="M78" s="160">
        <f t="shared" si="17"/>
        <v>0</v>
      </c>
      <c r="N78" s="160">
        <v>0</v>
      </c>
      <c r="O78" s="160">
        <f t="shared" si="18"/>
        <v>0</v>
      </c>
      <c r="P78" s="160">
        <v>0</v>
      </c>
      <c r="Q78" s="160">
        <f t="shared" si="19"/>
        <v>0</v>
      </c>
      <c r="R78" s="160"/>
      <c r="S78" s="160" t="s">
        <v>214</v>
      </c>
      <c r="T78" s="160" t="s">
        <v>233</v>
      </c>
      <c r="U78" s="160">
        <v>0.72499999999999998</v>
      </c>
      <c r="V78" s="160">
        <f t="shared" si="20"/>
        <v>0.11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256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x14ac:dyDescent="0.2">
      <c r="A79" s="163" t="s">
        <v>209</v>
      </c>
      <c r="B79" s="164" t="s">
        <v>139</v>
      </c>
      <c r="C79" s="182" t="s">
        <v>140</v>
      </c>
      <c r="D79" s="165"/>
      <c r="E79" s="166"/>
      <c r="F79" s="167"/>
      <c r="G79" s="168">
        <f>SUMIF(AG80:AG80,"&lt;&gt;NOR",G80:G80)</f>
        <v>0</v>
      </c>
      <c r="H79" s="162"/>
      <c r="I79" s="162">
        <f>SUM(I80:I80)</f>
        <v>0</v>
      </c>
      <c r="J79" s="162"/>
      <c r="K79" s="162">
        <f>SUM(K80:K80)</f>
        <v>0</v>
      </c>
      <c r="L79" s="162"/>
      <c r="M79" s="162">
        <f>SUM(M80:M80)</f>
        <v>0</v>
      </c>
      <c r="N79" s="162"/>
      <c r="O79" s="162">
        <f>SUM(O80:O80)</f>
        <v>0</v>
      </c>
      <c r="P79" s="162"/>
      <c r="Q79" s="162">
        <f>SUM(Q80:Q80)</f>
        <v>0.69</v>
      </c>
      <c r="R79" s="162"/>
      <c r="S79" s="162"/>
      <c r="T79" s="162"/>
      <c r="U79" s="162"/>
      <c r="V79" s="162">
        <f>SUM(V80:V80)</f>
        <v>2.7</v>
      </c>
      <c r="W79" s="162"/>
      <c r="AG79" t="s">
        <v>210</v>
      </c>
    </row>
    <row r="80" spans="1:60" outlineLevel="1" x14ac:dyDescent="0.2">
      <c r="A80" s="175">
        <v>49</v>
      </c>
      <c r="B80" s="176" t="s">
        <v>356</v>
      </c>
      <c r="C80" s="184" t="s">
        <v>357</v>
      </c>
      <c r="D80" s="177" t="s">
        <v>314</v>
      </c>
      <c r="E80" s="178">
        <v>1</v>
      </c>
      <c r="F80" s="179"/>
      <c r="G80" s="180">
        <f>ROUND(E80*F80,2)</f>
        <v>0</v>
      </c>
      <c r="H80" s="161"/>
      <c r="I80" s="160">
        <f>ROUND(E80*H80,2)</f>
        <v>0</v>
      </c>
      <c r="J80" s="161"/>
      <c r="K80" s="160">
        <f>ROUND(E80*J80,2)</f>
        <v>0</v>
      </c>
      <c r="L80" s="160">
        <v>21</v>
      </c>
      <c r="M80" s="160">
        <f>G80*(1+L80/100)</f>
        <v>0</v>
      </c>
      <c r="N80" s="160">
        <v>0</v>
      </c>
      <c r="O80" s="160">
        <f>ROUND(E80*N80,2)</f>
        <v>0</v>
      </c>
      <c r="P80" s="160">
        <v>0.69347000000000003</v>
      </c>
      <c r="Q80" s="160">
        <f>ROUND(E80*P80,2)</f>
        <v>0.69</v>
      </c>
      <c r="R80" s="160"/>
      <c r="S80" s="160" t="s">
        <v>214</v>
      </c>
      <c r="T80" s="160" t="s">
        <v>233</v>
      </c>
      <c r="U80" s="160">
        <v>2.6989999999999998</v>
      </c>
      <c r="V80" s="160">
        <f>ROUND(E80*U80,2)</f>
        <v>2.7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234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x14ac:dyDescent="0.2">
      <c r="A81" s="163" t="s">
        <v>209</v>
      </c>
      <c r="B81" s="164" t="s">
        <v>141</v>
      </c>
      <c r="C81" s="182" t="s">
        <v>142</v>
      </c>
      <c r="D81" s="165"/>
      <c r="E81" s="166"/>
      <c r="F81" s="167"/>
      <c r="G81" s="168">
        <f>SUMIF(AG82:AG96,"&lt;&gt;NOR",G82:G96)</f>
        <v>0</v>
      </c>
      <c r="H81" s="162"/>
      <c r="I81" s="162">
        <f>SUM(I82:I96)</f>
        <v>0</v>
      </c>
      <c r="J81" s="162"/>
      <c r="K81" s="162">
        <f>SUM(K82:K96)</f>
        <v>0</v>
      </c>
      <c r="L81" s="162"/>
      <c r="M81" s="162">
        <f>SUM(M82:M96)</f>
        <v>0</v>
      </c>
      <c r="N81" s="162"/>
      <c r="O81" s="162">
        <f>SUM(O82:O96)</f>
        <v>0.06</v>
      </c>
      <c r="P81" s="162"/>
      <c r="Q81" s="162">
        <f>SUM(Q82:Q96)</f>
        <v>0.25</v>
      </c>
      <c r="R81" s="162"/>
      <c r="S81" s="162"/>
      <c r="T81" s="162"/>
      <c r="U81" s="162"/>
      <c r="V81" s="162">
        <f>SUM(V82:V96)</f>
        <v>14.1</v>
      </c>
      <c r="W81" s="162"/>
      <c r="AG81" t="s">
        <v>210</v>
      </c>
    </row>
    <row r="82" spans="1:60" outlineLevel="1" x14ac:dyDescent="0.2">
      <c r="A82" s="175">
        <v>50</v>
      </c>
      <c r="B82" s="176" t="s">
        <v>999</v>
      </c>
      <c r="C82" s="184" t="s">
        <v>1000</v>
      </c>
      <c r="D82" s="177" t="s">
        <v>232</v>
      </c>
      <c r="E82" s="178">
        <v>1</v>
      </c>
      <c r="F82" s="179"/>
      <c r="G82" s="180">
        <f t="shared" ref="G82:G96" si="21">ROUND(E82*F82,2)</f>
        <v>0</v>
      </c>
      <c r="H82" s="161"/>
      <c r="I82" s="160">
        <f t="shared" ref="I82:I96" si="22">ROUND(E82*H82,2)</f>
        <v>0</v>
      </c>
      <c r="J82" s="161"/>
      <c r="K82" s="160">
        <f t="shared" ref="K82:K96" si="23">ROUND(E82*J82,2)</f>
        <v>0</v>
      </c>
      <c r="L82" s="160">
        <v>21</v>
      </c>
      <c r="M82" s="160">
        <f t="shared" ref="M82:M96" si="24">G82*(1+L82/100)</f>
        <v>0</v>
      </c>
      <c r="N82" s="160">
        <v>1E-4</v>
      </c>
      <c r="O82" s="160">
        <f t="shared" ref="O82:O96" si="25">ROUND(E82*N82,2)</f>
        <v>0</v>
      </c>
      <c r="P82" s="160">
        <v>0.245</v>
      </c>
      <c r="Q82" s="160">
        <f t="shared" ref="Q82:Q96" si="26">ROUND(E82*P82,2)</f>
        <v>0.25</v>
      </c>
      <c r="R82" s="160"/>
      <c r="S82" s="160" t="s">
        <v>214</v>
      </c>
      <c r="T82" s="160" t="s">
        <v>233</v>
      </c>
      <c r="U82" s="160">
        <v>4.3780000000000001</v>
      </c>
      <c r="V82" s="160">
        <f t="shared" ref="V82:V96" si="27">ROUND(E82*U82,2)</f>
        <v>4.38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234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75">
        <v>51</v>
      </c>
      <c r="B83" s="176" t="s">
        <v>665</v>
      </c>
      <c r="C83" s="184" t="s">
        <v>666</v>
      </c>
      <c r="D83" s="177" t="s">
        <v>314</v>
      </c>
      <c r="E83" s="178">
        <v>1</v>
      </c>
      <c r="F83" s="179"/>
      <c r="G83" s="180">
        <f t="shared" si="21"/>
        <v>0</v>
      </c>
      <c r="H83" s="161"/>
      <c r="I83" s="160">
        <f t="shared" si="22"/>
        <v>0</v>
      </c>
      <c r="J83" s="161"/>
      <c r="K83" s="160">
        <f t="shared" si="23"/>
        <v>0</v>
      </c>
      <c r="L83" s="160">
        <v>21</v>
      </c>
      <c r="M83" s="160">
        <f t="shared" si="24"/>
        <v>0</v>
      </c>
      <c r="N83" s="160">
        <v>7.3999999999999999E-4</v>
      </c>
      <c r="O83" s="160">
        <f t="shared" si="25"/>
        <v>0</v>
      </c>
      <c r="P83" s="160">
        <v>0</v>
      </c>
      <c r="Q83" s="160">
        <f t="shared" si="26"/>
        <v>0</v>
      </c>
      <c r="R83" s="160"/>
      <c r="S83" s="160" t="s">
        <v>214</v>
      </c>
      <c r="T83" s="160" t="s">
        <v>233</v>
      </c>
      <c r="U83" s="160">
        <v>8.2569999999999997</v>
      </c>
      <c r="V83" s="160">
        <f t="shared" si="27"/>
        <v>8.26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234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75">
        <v>52</v>
      </c>
      <c r="B84" s="176" t="s">
        <v>364</v>
      </c>
      <c r="C84" s="184" t="s">
        <v>365</v>
      </c>
      <c r="D84" s="177" t="s">
        <v>261</v>
      </c>
      <c r="E84" s="178">
        <v>5</v>
      </c>
      <c r="F84" s="179"/>
      <c r="G84" s="180">
        <f t="shared" si="21"/>
        <v>0</v>
      </c>
      <c r="H84" s="161"/>
      <c r="I84" s="160">
        <f t="shared" si="22"/>
        <v>0</v>
      </c>
      <c r="J84" s="161"/>
      <c r="K84" s="160">
        <f t="shared" si="23"/>
        <v>0</v>
      </c>
      <c r="L84" s="160">
        <v>21</v>
      </c>
      <c r="M84" s="160">
        <f t="shared" si="24"/>
        <v>0</v>
      </c>
      <c r="N84" s="160">
        <v>3.6999999999999999E-4</v>
      </c>
      <c r="O84" s="160">
        <f t="shared" si="25"/>
        <v>0</v>
      </c>
      <c r="P84" s="160">
        <v>0</v>
      </c>
      <c r="Q84" s="160">
        <f t="shared" si="26"/>
        <v>0</v>
      </c>
      <c r="R84" s="160"/>
      <c r="S84" s="160" t="s">
        <v>214</v>
      </c>
      <c r="T84" s="160" t="s">
        <v>215</v>
      </c>
      <c r="U84" s="160">
        <v>3.1E-2</v>
      </c>
      <c r="V84" s="160">
        <f t="shared" si="27"/>
        <v>0.16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234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53</v>
      </c>
      <c r="B85" s="176" t="s">
        <v>669</v>
      </c>
      <c r="C85" s="184" t="s">
        <v>670</v>
      </c>
      <c r="D85" s="177" t="s">
        <v>232</v>
      </c>
      <c r="E85" s="178">
        <v>1</v>
      </c>
      <c r="F85" s="179"/>
      <c r="G85" s="180">
        <f t="shared" si="21"/>
        <v>0</v>
      </c>
      <c r="H85" s="161"/>
      <c r="I85" s="160">
        <f t="shared" si="22"/>
        <v>0</v>
      </c>
      <c r="J85" s="161"/>
      <c r="K85" s="160">
        <f t="shared" si="23"/>
        <v>0</v>
      </c>
      <c r="L85" s="160">
        <v>21</v>
      </c>
      <c r="M85" s="160">
        <f t="shared" si="24"/>
        <v>0</v>
      </c>
      <c r="N85" s="160">
        <v>0</v>
      </c>
      <c r="O85" s="160">
        <f t="shared" si="25"/>
        <v>0</v>
      </c>
      <c r="P85" s="160">
        <v>0</v>
      </c>
      <c r="Q85" s="160">
        <f t="shared" si="26"/>
        <v>0</v>
      </c>
      <c r="R85" s="160"/>
      <c r="S85" s="160" t="s">
        <v>214</v>
      </c>
      <c r="T85" s="160" t="s">
        <v>233</v>
      </c>
      <c r="U85" s="160">
        <v>0.53</v>
      </c>
      <c r="V85" s="160">
        <f t="shared" si="27"/>
        <v>0.53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234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54</v>
      </c>
      <c r="B86" s="176" t="s">
        <v>366</v>
      </c>
      <c r="C86" s="184" t="s">
        <v>367</v>
      </c>
      <c r="D86" s="177" t="s">
        <v>314</v>
      </c>
      <c r="E86" s="178">
        <v>1</v>
      </c>
      <c r="F86" s="179"/>
      <c r="G86" s="180">
        <f t="shared" si="21"/>
        <v>0</v>
      </c>
      <c r="H86" s="161"/>
      <c r="I86" s="160">
        <f t="shared" si="22"/>
        <v>0</v>
      </c>
      <c r="J86" s="161"/>
      <c r="K86" s="160">
        <f t="shared" si="23"/>
        <v>0</v>
      </c>
      <c r="L86" s="160">
        <v>21</v>
      </c>
      <c r="M86" s="160">
        <f t="shared" si="24"/>
        <v>0</v>
      </c>
      <c r="N86" s="160">
        <v>0.01</v>
      </c>
      <c r="O86" s="160">
        <f t="shared" si="25"/>
        <v>0.01</v>
      </c>
      <c r="P86" s="160">
        <v>0</v>
      </c>
      <c r="Q86" s="160">
        <f t="shared" si="26"/>
        <v>0</v>
      </c>
      <c r="R86" s="160"/>
      <c r="S86" s="160" t="s">
        <v>221</v>
      </c>
      <c r="T86" s="160" t="s">
        <v>215</v>
      </c>
      <c r="U86" s="160">
        <v>0</v>
      </c>
      <c r="V86" s="160">
        <f t="shared" si="27"/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234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ht="22.5" outlineLevel="1" x14ac:dyDescent="0.2">
      <c r="A87" s="175">
        <v>55</v>
      </c>
      <c r="B87" s="176" t="s">
        <v>368</v>
      </c>
      <c r="C87" s="184" t="s">
        <v>369</v>
      </c>
      <c r="D87" s="177" t="s">
        <v>314</v>
      </c>
      <c r="E87" s="178">
        <v>1</v>
      </c>
      <c r="F87" s="179"/>
      <c r="G87" s="180">
        <f t="shared" si="21"/>
        <v>0</v>
      </c>
      <c r="H87" s="161"/>
      <c r="I87" s="160">
        <f t="shared" si="22"/>
        <v>0</v>
      </c>
      <c r="J87" s="161"/>
      <c r="K87" s="160">
        <f t="shared" si="23"/>
        <v>0</v>
      </c>
      <c r="L87" s="160">
        <v>21</v>
      </c>
      <c r="M87" s="160">
        <f t="shared" si="24"/>
        <v>0</v>
      </c>
      <c r="N87" s="160">
        <v>0</v>
      </c>
      <c r="O87" s="160">
        <f t="shared" si="25"/>
        <v>0</v>
      </c>
      <c r="P87" s="160">
        <v>0</v>
      </c>
      <c r="Q87" s="160">
        <f t="shared" si="26"/>
        <v>0</v>
      </c>
      <c r="R87" s="160"/>
      <c r="S87" s="160" t="s">
        <v>221</v>
      </c>
      <c r="T87" s="160" t="s">
        <v>215</v>
      </c>
      <c r="U87" s="160">
        <v>0</v>
      </c>
      <c r="V87" s="160">
        <f t="shared" si="27"/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234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ht="22.5" outlineLevel="1" x14ac:dyDescent="0.2">
      <c r="A88" s="175">
        <v>56</v>
      </c>
      <c r="B88" s="176" t="s">
        <v>372</v>
      </c>
      <c r="C88" s="184" t="s">
        <v>373</v>
      </c>
      <c r="D88" s="177" t="s">
        <v>277</v>
      </c>
      <c r="E88" s="178">
        <v>1</v>
      </c>
      <c r="F88" s="179"/>
      <c r="G88" s="180">
        <f t="shared" si="21"/>
        <v>0</v>
      </c>
      <c r="H88" s="161"/>
      <c r="I88" s="160">
        <f t="shared" si="22"/>
        <v>0</v>
      </c>
      <c r="J88" s="161"/>
      <c r="K88" s="160">
        <f t="shared" si="23"/>
        <v>0</v>
      </c>
      <c r="L88" s="160">
        <v>21</v>
      </c>
      <c r="M88" s="160">
        <f t="shared" si="24"/>
        <v>0</v>
      </c>
      <c r="N88" s="160">
        <v>2.0000000000000001E-4</v>
      </c>
      <c r="O88" s="160">
        <f t="shared" si="25"/>
        <v>0</v>
      </c>
      <c r="P88" s="160">
        <v>0</v>
      </c>
      <c r="Q88" s="160">
        <f t="shared" si="26"/>
        <v>0</v>
      </c>
      <c r="R88" s="160"/>
      <c r="S88" s="160" t="s">
        <v>221</v>
      </c>
      <c r="T88" s="160" t="s">
        <v>215</v>
      </c>
      <c r="U88" s="160">
        <v>0</v>
      </c>
      <c r="V88" s="160">
        <f t="shared" si="27"/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248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57</v>
      </c>
      <c r="B89" s="176" t="s">
        <v>374</v>
      </c>
      <c r="C89" s="184" t="s">
        <v>375</v>
      </c>
      <c r="D89" s="177" t="s">
        <v>277</v>
      </c>
      <c r="E89" s="178">
        <v>1</v>
      </c>
      <c r="F89" s="179"/>
      <c r="G89" s="180">
        <f t="shared" si="21"/>
        <v>0</v>
      </c>
      <c r="H89" s="161"/>
      <c r="I89" s="160">
        <f t="shared" si="22"/>
        <v>0</v>
      </c>
      <c r="J89" s="161"/>
      <c r="K89" s="160">
        <f t="shared" si="23"/>
        <v>0</v>
      </c>
      <c r="L89" s="160">
        <v>21</v>
      </c>
      <c r="M89" s="160">
        <f t="shared" si="24"/>
        <v>0</v>
      </c>
      <c r="N89" s="160">
        <v>1E-4</v>
      </c>
      <c r="O89" s="160">
        <f t="shared" si="25"/>
        <v>0</v>
      </c>
      <c r="P89" s="160">
        <v>0</v>
      </c>
      <c r="Q89" s="160">
        <f t="shared" si="26"/>
        <v>0</v>
      </c>
      <c r="R89" s="160"/>
      <c r="S89" s="160" t="s">
        <v>221</v>
      </c>
      <c r="T89" s="160" t="s">
        <v>233</v>
      </c>
      <c r="U89" s="160">
        <v>0</v>
      </c>
      <c r="V89" s="160">
        <f t="shared" si="27"/>
        <v>0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248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ht="22.5" outlineLevel="1" x14ac:dyDescent="0.2">
      <c r="A90" s="175">
        <v>58</v>
      </c>
      <c r="B90" s="176" t="s">
        <v>376</v>
      </c>
      <c r="C90" s="184" t="s">
        <v>377</v>
      </c>
      <c r="D90" s="177" t="s">
        <v>277</v>
      </c>
      <c r="E90" s="178">
        <v>1</v>
      </c>
      <c r="F90" s="179"/>
      <c r="G90" s="180">
        <f t="shared" si="21"/>
        <v>0</v>
      </c>
      <c r="H90" s="161"/>
      <c r="I90" s="160">
        <f t="shared" si="22"/>
        <v>0</v>
      </c>
      <c r="J90" s="161"/>
      <c r="K90" s="160">
        <f t="shared" si="23"/>
        <v>0</v>
      </c>
      <c r="L90" s="160">
        <v>21</v>
      </c>
      <c r="M90" s="160">
        <f t="shared" si="24"/>
        <v>0</v>
      </c>
      <c r="N90" s="160">
        <v>5.0000000000000001E-4</v>
      </c>
      <c r="O90" s="160">
        <f t="shared" si="25"/>
        <v>0</v>
      </c>
      <c r="P90" s="160">
        <v>0</v>
      </c>
      <c r="Q90" s="160">
        <f t="shared" si="26"/>
        <v>0</v>
      </c>
      <c r="R90" s="160"/>
      <c r="S90" s="160" t="s">
        <v>221</v>
      </c>
      <c r="T90" s="160" t="s">
        <v>215</v>
      </c>
      <c r="U90" s="160">
        <v>0</v>
      </c>
      <c r="V90" s="160">
        <f t="shared" si="27"/>
        <v>0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248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75">
        <v>59</v>
      </c>
      <c r="B91" s="176" t="s">
        <v>1001</v>
      </c>
      <c r="C91" s="184" t="s">
        <v>1002</v>
      </c>
      <c r="D91" s="177" t="s">
        <v>277</v>
      </c>
      <c r="E91" s="178">
        <v>1</v>
      </c>
      <c r="F91" s="179"/>
      <c r="G91" s="180">
        <f t="shared" si="21"/>
        <v>0</v>
      </c>
      <c r="H91" s="161"/>
      <c r="I91" s="160">
        <f t="shared" si="22"/>
        <v>0</v>
      </c>
      <c r="J91" s="161"/>
      <c r="K91" s="160">
        <f t="shared" si="23"/>
        <v>0</v>
      </c>
      <c r="L91" s="160">
        <v>21</v>
      </c>
      <c r="M91" s="160">
        <f t="shared" si="24"/>
        <v>0</v>
      </c>
      <c r="N91" s="160">
        <v>5.0000000000000001E-3</v>
      </c>
      <c r="O91" s="160">
        <f t="shared" si="25"/>
        <v>0.01</v>
      </c>
      <c r="P91" s="160">
        <v>0</v>
      </c>
      <c r="Q91" s="160">
        <f t="shared" si="26"/>
        <v>0</v>
      </c>
      <c r="R91" s="160"/>
      <c r="S91" s="160" t="s">
        <v>221</v>
      </c>
      <c r="T91" s="160" t="s">
        <v>215</v>
      </c>
      <c r="U91" s="160">
        <v>0</v>
      </c>
      <c r="V91" s="160">
        <f t="shared" si="27"/>
        <v>0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248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ht="45" outlineLevel="1" x14ac:dyDescent="0.2">
      <c r="A92" s="175">
        <v>60</v>
      </c>
      <c r="B92" s="176" t="s">
        <v>1003</v>
      </c>
      <c r="C92" s="184" t="s">
        <v>1004</v>
      </c>
      <c r="D92" s="177" t="s">
        <v>277</v>
      </c>
      <c r="E92" s="178">
        <v>1</v>
      </c>
      <c r="F92" s="179"/>
      <c r="G92" s="180">
        <f t="shared" si="21"/>
        <v>0</v>
      </c>
      <c r="H92" s="161"/>
      <c r="I92" s="160">
        <f t="shared" si="22"/>
        <v>0</v>
      </c>
      <c r="J92" s="161"/>
      <c r="K92" s="160">
        <f t="shared" si="23"/>
        <v>0</v>
      </c>
      <c r="L92" s="160">
        <v>21</v>
      </c>
      <c r="M92" s="160">
        <f t="shared" si="24"/>
        <v>0</v>
      </c>
      <c r="N92" s="160">
        <v>4.3999999999999997E-2</v>
      </c>
      <c r="O92" s="160">
        <f t="shared" si="25"/>
        <v>0.04</v>
      </c>
      <c r="P92" s="160">
        <v>0</v>
      </c>
      <c r="Q92" s="160">
        <f t="shared" si="26"/>
        <v>0</v>
      </c>
      <c r="R92" s="160"/>
      <c r="S92" s="160" t="s">
        <v>221</v>
      </c>
      <c r="T92" s="160" t="s">
        <v>215</v>
      </c>
      <c r="U92" s="160">
        <v>0</v>
      </c>
      <c r="V92" s="160">
        <f t="shared" si="27"/>
        <v>0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248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61</v>
      </c>
      <c r="B93" s="176" t="s">
        <v>989</v>
      </c>
      <c r="C93" s="184" t="s">
        <v>990</v>
      </c>
      <c r="D93" s="177" t="s">
        <v>277</v>
      </c>
      <c r="E93" s="178">
        <v>2</v>
      </c>
      <c r="F93" s="179"/>
      <c r="G93" s="180">
        <f t="shared" si="21"/>
        <v>0</v>
      </c>
      <c r="H93" s="161"/>
      <c r="I93" s="160">
        <f t="shared" si="22"/>
        <v>0</v>
      </c>
      <c r="J93" s="161"/>
      <c r="K93" s="160">
        <f t="shared" si="23"/>
        <v>0</v>
      </c>
      <c r="L93" s="160">
        <v>21</v>
      </c>
      <c r="M93" s="160">
        <f t="shared" si="24"/>
        <v>0</v>
      </c>
      <c r="N93" s="160">
        <v>1E-3</v>
      </c>
      <c r="O93" s="160">
        <f t="shared" si="25"/>
        <v>0</v>
      </c>
      <c r="P93" s="160">
        <v>0</v>
      </c>
      <c r="Q93" s="160">
        <f t="shared" si="26"/>
        <v>0</v>
      </c>
      <c r="R93" s="160"/>
      <c r="S93" s="160" t="s">
        <v>221</v>
      </c>
      <c r="T93" s="160" t="s">
        <v>233</v>
      </c>
      <c r="U93" s="160">
        <v>0</v>
      </c>
      <c r="V93" s="160">
        <f t="shared" si="27"/>
        <v>0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248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ht="22.5" outlineLevel="1" x14ac:dyDescent="0.2">
      <c r="A94" s="175">
        <v>62</v>
      </c>
      <c r="B94" s="176" t="s">
        <v>688</v>
      </c>
      <c r="C94" s="184" t="s">
        <v>689</v>
      </c>
      <c r="D94" s="177" t="s">
        <v>277</v>
      </c>
      <c r="E94" s="178">
        <v>1</v>
      </c>
      <c r="F94" s="179"/>
      <c r="G94" s="180">
        <f t="shared" si="21"/>
        <v>0</v>
      </c>
      <c r="H94" s="161"/>
      <c r="I94" s="160">
        <f t="shared" si="22"/>
        <v>0</v>
      </c>
      <c r="J94" s="161"/>
      <c r="K94" s="160">
        <f t="shared" si="23"/>
        <v>0</v>
      </c>
      <c r="L94" s="160">
        <v>21</v>
      </c>
      <c r="M94" s="160">
        <f t="shared" si="24"/>
        <v>0</v>
      </c>
      <c r="N94" s="160">
        <v>8.0000000000000004E-4</v>
      </c>
      <c r="O94" s="160">
        <f t="shared" si="25"/>
        <v>0</v>
      </c>
      <c r="P94" s="160">
        <v>0</v>
      </c>
      <c r="Q94" s="160">
        <f t="shared" si="26"/>
        <v>0</v>
      </c>
      <c r="R94" s="160"/>
      <c r="S94" s="160" t="s">
        <v>221</v>
      </c>
      <c r="T94" s="160" t="s">
        <v>233</v>
      </c>
      <c r="U94" s="160">
        <v>0</v>
      </c>
      <c r="V94" s="160">
        <f t="shared" si="27"/>
        <v>0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248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75">
        <v>63</v>
      </c>
      <c r="B95" s="176" t="s">
        <v>386</v>
      </c>
      <c r="C95" s="184" t="s">
        <v>387</v>
      </c>
      <c r="D95" s="177" t="s">
        <v>255</v>
      </c>
      <c r="E95" s="178">
        <v>6.5290000000000001E-2</v>
      </c>
      <c r="F95" s="179"/>
      <c r="G95" s="180">
        <f t="shared" si="21"/>
        <v>0</v>
      </c>
      <c r="H95" s="161"/>
      <c r="I95" s="160">
        <f t="shared" si="22"/>
        <v>0</v>
      </c>
      <c r="J95" s="161"/>
      <c r="K95" s="160">
        <f t="shared" si="23"/>
        <v>0</v>
      </c>
      <c r="L95" s="160">
        <v>21</v>
      </c>
      <c r="M95" s="160">
        <f t="shared" si="24"/>
        <v>0</v>
      </c>
      <c r="N95" s="160">
        <v>0</v>
      </c>
      <c r="O95" s="160">
        <f t="shared" si="25"/>
        <v>0</v>
      </c>
      <c r="P95" s="160">
        <v>0</v>
      </c>
      <c r="Q95" s="160">
        <f t="shared" si="26"/>
        <v>0</v>
      </c>
      <c r="R95" s="160"/>
      <c r="S95" s="160" t="s">
        <v>214</v>
      </c>
      <c r="T95" s="160" t="s">
        <v>233</v>
      </c>
      <c r="U95" s="160">
        <v>10.582000000000001</v>
      </c>
      <c r="V95" s="160">
        <f t="shared" si="27"/>
        <v>0.69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256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75">
        <v>64</v>
      </c>
      <c r="B96" s="176" t="s">
        <v>388</v>
      </c>
      <c r="C96" s="184" t="s">
        <v>389</v>
      </c>
      <c r="D96" s="177" t="s">
        <v>255</v>
      </c>
      <c r="E96" s="178">
        <v>6.5290000000000001E-2</v>
      </c>
      <c r="F96" s="179"/>
      <c r="G96" s="180">
        <f t="shared" si="21"/>
        <v>0</v>
      </c>
      <c r="H96" s="161"/>
      <c r="I96" s="160">
        <f t="shared" si="22"/>
        <v>0</v>
      </c>
      <c r="J96" s="161"/>
      <c r="K96" s="160">
        <f t="shared" si="23"/>
        <v>0</v>
      </c>
      <c r="L96" s="160">
        <v>21</v>
      </c>
      <c r="M96" s="160">
        <f t="shared" si="24"/>
        <v>0</v>
      </c>
      <c r="N96" s="160">
        <v>0</v>
      </c>
      <c r="O96" s="160">
        <f t="shared" si="25"/>
        <v>0</v>
      </c>
      <c r="P96" s="160">
        <v>0</v>
      </c>
      <c r="Q96" s="160">
        <f t="shared" si="26"/>
        <v>0</v>
      </c>
      <c r="R96" s="160"/>
      <c r="S96" s="160" t="s">
        <v>214</v>
      </c>
      <c r="T96" s="160" t="s">
        <v>233</v>
      </c>
      <c r="U96" s="160">
        <v>1.1830000000000001</v>
      </c>
      <c r="V96" s="160">
        <f t="shared" si="27"/>
        <v>0.08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256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x14ac:dyDescent="0.2">
      <c r="A97" s="163" t="s">
        <v>209</v>
      </c>
      <c r="B97" s="164" t="s">
        <v>143</v>
      </c>
      <c r="C97" s="182" t="s">
        <v>144</v>
      </c>
      <c r="D97" s="165"/>
      <c r="E97" s="166"/>
      <c r="F97" s="167"/>
      <c r="G97" s="168">
        <f>SUMIF(AG98:AG111,"&lt;&gt;NOR",G98:G111)</f>
        <v>0</v>
      </c>
      <c r="H97" s="162"/>
      <c r="I97" s="162">
        <f>SUM(I98:I111)</f>
        <v>0</v>
      </c>
      <c r="J97" s="162"/>
      <c r="K97" s="162">
        <f>SUM(K98:K111)</f>
        <v>0</v>
      </c>
      <c r="L97" s="162"/>
      <c r="M97" s="162">
        <f>SUM(M98:M111)</f>
        <v>0</v>
      </c>
      <c r="N97" s="162"/>
      <c r="O97" s="162">
        <f>SUM(O98:O111)</f>
        <v>0.14000000000000001</v>
      </c>
      <c r="P97" s="162"/>
      <c r="Q97" s="162">
        <f>SUM(Q98:Q111)</f>
        <v>0.04</v>
      </c>
      <c r="R97" s="162"/>
      <c r="S97" s="162"/>
      <c r="T97" s="162"/>
      <c r="U97" s="162"/>
      <c r="V97" s="162">
        <f>SUM(V98:V111)</f>
        <v>6.7400000000000011</v>
      </c>
      <c r="W97" s="162"/>
      <c r="AG97" t="s">
        <v>210</v>
      </c>
    </row>
    <row r="98" spans="1:60" outlineLevel="1" x14ac:dyDescent="0.2">
      <c r="A98" s="175">
        <v>65</v>
      </c>
      <c r="B98" s="176" t="s">
        <v>926</v>
      </c>
      <c r="C98" s="184" t="s">
        <v>927</v>
      </c>
      <c r="D98" s="177" t="s">
        <v>314</v>
      </c>
      <c r="E98" s="178">
        <v>1</v>
      </c>
      <c r="F98" s="179"/>
      <c r="G98" s="180">
        <f t="shared" ref="G98:G111" si="28">ROUND(E98*F98,2)</f>
        <v>0</v>
      </c>
      <c r="H98" s="161"/>
      <c r="I98" s="160">
        <f t="shared" ref="I98:I111" si="29">ROUND(E98*H98,2)</f>
        <v>0</v>
      </c>
      <c r="J98" s="161"/>
      <c r="K98" s="160">
        <f t="shared" ref="K98:K111" si="30">ROUND(E98*J98,2)</f>
        <v>0</v>
      </c>
      <c r="L98" s="160">
        <v>21</v>
      </c>
      <c r="M98" s="160">
        <f t="shared" ref="M98:M111" si="31">G98*(1+L98/100)</f>
        <v>0</v>
      </c>
      <c r="N98" s="160">
        <v>6.3E-3</v>
      </c>
      <c r="O98" s="160">
        <f t="shared" ref="O98:O111" si="32">ROUND(E98*N98,2)</f>
        <v>0.01</v>
      </c>
      <c r="P98" s="160">
        <v>0</v>
      </c>
      <c r="Q98" s="160">
        <f t="shared" ref="Q98:Q111" si="33">ROUND(E98*P98,2)</f>
        <v>0</v>
      </c>
      <c r="R98" s="160"/>
      <c r="S98" s="160" t="s">
        <v>214</v>
      </c>
      <c r="T98" s="160" t="s">
        <v>233</v>
      </c>
      <c r="U98" s="160">
        <v>2.8220000000000001</v>
      </c>
      <c r="V98" s="160">
        <f t="shared" ref="V98:V111" si="34">ROUND(E98*U98,2)</f>
        <v>2.82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234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66</v>
      </c>
      <c r="B99" s="176" t="s">
        <v>390</v>
      </c>
      <c r="C99" s="184" t="s">
        <v>391</v>
      </c>
      <c r="D99" s="177" t="s">
        <v>232</v>
      </c>
      <c r="E99" s="178">
        <v>1</v>
      </c>
      <c r="F99" s="179"/>
      <c r="G99" s="180">
        <f t="shared" si="28"/>
        <v>0</v>
      </c>
      <c r="H99" s="161"/>
      <c r="I99" s="160">
        <f t="shared" si="29"/>
        <v>0</v>
      </c>
      <c r="J99" s="161"/>
      <c r="K99" s="160">
        <f t="shared" si="30"/>
        <v>0</v>
      </c>
      <c r="L99" s="160">
        <v>21</v>
      </c>
      <c r="M99" s="160">
        <f t="shared" si="31"/>
        <v>0</v>
      </c>
      <c r="N99" s="160">
        <v>0</v>
      </c>
      <c r="O99" s="160">
        <f t="shared" si="32"/>
        <v>0</v>
      </c>
      <c r="P99" s="160">
        <v>0</v>
      </c>
      <c r="Q99" s="160">
        <f t="shared" si="33"/>
        <v>0</v>
      </c>
      <c r="R99" s="160"/>
      <c r="S99" s="160" t="s">
        <v>214</v>
      </c>
      <c r="T99" s="160" t="s">
        <v>233</v>
      </c>
      <c r="U99" s="160">
        <v>0.98</v>
      </c>
      <c r="V99" s="160">
        <f t="shared" si="34"/>
        <v>0.98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234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67</v>
      </c>
      <c r="B100" s="176" t="s">
        <v>1005</v>
      </c>
      <c r="C100" s="184" t="s">
        <v>1006</v>
      </c>
      <c r="D100" s="177" t="s">
        <v>232</v>
      </c>
      <c r="E100" s="178">
        <v>1</v>
      </c>
      <c r="F100" s="179"/>
      <c r="G100" s="180">
        <f t="shared" si="28"/>
        <v>0</v>
      </c>
      <c r="H100" s="161"/>
      <c r="I100" s="160">
        <f t="shared" si="29"/>
        <v>0</v>
      </c>
      <c r="J100" s="161"/>
      <c r="K100" s="160">
        <f t="shared" si="30"/>
        <v>0</v>
      </c>
      <c r="L100" s="160">
        <v>21</v>
      </c>
      <c r="M100" s="160">
        <f t="shared" si="31"/>
        <v>0</v>
      </c>
      <c r="N100" s="160">
        <v>0</v>
      </c>
      <c r="O100" s="160">
        <f t="shared" si="32"/>
        <v>0</v>
      </c>
      <c r="P100" s="160">
        <v>0</v>
      </c>
      <c r="Q100" s="160">
        <f t="shared" si="33"/>
        <v>0</v>
      </c>
      <c r="R100" s="160"/>
      <c r="S100" s="160" t="s">
        <v>214</v>
      </c>
      <c r="T100" s="160" t="s">
        <v>233</v>
      </c>
      <c r="U100" s="160">
        <v>0.23</v>
      </c>
      <c r="V100" s="160">
        <f t="shared" si="34"/>
        <v>0.23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234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75">
        <v>68</v>
      </c>
      <c r="B101" s="176" t="s">
        <v>928</v>
      </c>
      <c r="C101" s="184" t="s">
        <v>929</v>
      </c>
      <c r="D101" s="177" t="s">
        <v>314</v>
      </c>
      <c r="E101" s="178">
        <v>1</v>
      </c>
      <c r="F101" s="179"/>
      <c r="G101" s="180">
        <f t="shared" si="28"/>
        <v>0</v>
      </c>
      <c r="H101" s="161"/>
      <c r="I101" s="160">
        <f t="shared" si="29"/>
        <v>0</v>
      </c>
      <c r="J101" s="161"/>
      <c r="K101" s="160">
        <f t="shared" si="30"/>
        <v>0</v>
      </c>
      <c r="L101" s="160">
        <v>21</v>
      </c>
      <c r="M101" s="160">
        <f t="shared" si="31"/>
        <v>0</v>
      </c>
      <c r="N101" s="160">
        <v>5.2999999999999998E-4</v>
      </c>
      <c r="O101" s="160">
        <f t="shared" si="32"/>
        <v>0</v>
      </c>
      <c r="P101" s="160">
        <v>0</v>
      </c>
      <c r="Q101" s="160">
        <f t="shared" si="33"/>
        <v>0</v>
      </c>
      <c r="R101" s="160"/>
      <c r="S101" s="160" t="s">
        <v>214</v>
      </c>
      <c r="T101" s="160" t="s">
        <v>233</v>
      </c>
      <c r="U101" s="160">
        <v>0.23899999999999999</v>
      </c>
      <c r="V101" s="160">
        <f t="shared" si="34"/>
        <v>0.24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234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75">
        <v>69</v>
      </c>
      <c r="B102" s="176" t="s">
        <v>1007</v>
      </c>
      <c r="C102" s="184" t="s">
        <v>1008</v>
      </c>
      <c r="D102" s="177" t="s">
        <v>314</v>
      </c>
      <c r="E102" s="178">
        <v>1</v>
      </c>
      <c r="F102" s="179"/>
      <c r="G102" s="180">
        <f t="shared" si="28"/>
        <v>0</v>
      </c>
      <c r="H102" s="161"/>
      <c r="I102" s="160">
        <f t="shared" si="29"/>
        <v>0</v>
      </c>
      <c r="J102" s="161"/>
      <c r="K102" s="160">
        <f t="shared" si="30"/>
        <v>0</v>
      </c>
      <c r="L102" s="160">
        <v>21</v>
      </c>
      <c r="M102" s="160">
        <f t="shared" si="31"/>
        <v>0</v>
      </c>
      <c r="N102" s="160">
        <v>4.7600000000000003E-3</v>
      </c>
      <c r="O102" s="160">
        <f t="shared" si="32"/>
        <v>0</v>
      </c>
      <c r="P102" s="160">
        <v>0</v>
      </c>
      <c r="Q102" s="160">
        <f t="shared" si="33"/>
        <v>0</v>
      </c>
      <c r="R102" s="160"/>
      <c r="S102" s="160" t="s">
        <v>214</v>
      </c>
      <c r="T102" s="160" t="s">
        <v>233</v>
      </c>
      <c r="U102" s="160">
        <v>0.83099999999999996</v>
      </c>
      <c r="V102" s="160">
        <f t="shared" si="34"/>
        <v>0.83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234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75">
        <v>70</v>
      </c>
      <c r="B103" s="176" t="s">
        <v>1009</v>
      </c>
      <c r="C103" s="184" t="s">
        <v>1010</v>
      </c>
      <c r="D103" s="177" t="s">
        <v>232</v>
      </c>
      <c r="E103" s="178">
        <v>2</v>
      </c>
      <c r="F103" s="179"/>
      <c r="G103" s="180">
        <f t="shared" si="28"/>
        <v>0</v>
      </c>
      <c r="H103" s="161"/>
      <c r="I103" s="160">
        <f t="shared" si="29"/>
        <v>0</v>
      </c>
      <c r="J103" s="161"/>
      <c r="K103" s="160">
        <f t="shared" si="30"/>
        <v>0</v>
      </c>
      <c r="L103" s="160">
        <v>21</v>
      </c>
      <c r="M103" s="160">
        <f t="shared" si="31"/>
        <v>0</v>
      </c>
      <c r="N103" s="160">
        <v>6.9999999999999994E-5</v>
      </c>
      <c r="O103" s="160">
        <f t="shared" si="32"/>
        <v>0</v>
      </c>
      <c r="P103" s="160">
        <v>2.1999999999999999E-2</v>
      </c>
      <c r="Q103" s="160">
        <f t="shared" si="33"/>
        <v>0.04</v>
      </c>
      <c r="R103" s="160"/>
      <c r="S103" s="160" t="s">
        <v>214</v>
      </c>
      <c r="T103" s="160" t="s">
        <v>215</v>
      </c>
      <c r="U103" s="160">
        <v>0.5</v>
      </c>
      <c r="V103" s="160">
        <f t="shared" si="34"/>
        <v>1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234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ht="33.75" outlineLevel="1" x14ac:dyDescent="0.2">
      <c r="A104" s="175">
        <v>71</v>
      </c>
      <c r="B104" s="176" t="s">
        <v>710</v>
      </c>
      <c r="C104" s="184" t="s">
        <v>711</v>
      </c>
      <c r="D104" s="177" t="s">
        <v>232</v>
      </c>
      <c r="E104" s="178">
        <v>1</v>
      </c>
      <c r="F104" s="179"/>
      <c r="G104" s="180">
        <f t="shared" si="28"/>
        <v>0</v>
      </c>
      <c r="H104" s="161"/>
      <c r="I104" s="160">
        <f t="shared" si="29"/>
        <v>0</v>
      </c>
      <c r="J104" s="161"/>
      <c r="K104" s="160">
        <f t="shared" si="30"/>
        <v>0</v>
      </c>
      <c r="L104" s="160">
        <v>21</v>
      </c>
      <c r="M104" s="160">
        <f t="shared" si="31"/>
        <v>0</v>
      </c>
      <c r="N104" s="160">
        <v>4.0999999999999999E-4</v>
      </c>
      <c r="O104" s="160">
        <f t="shared" si="32"/>
        <v>0</v>
      </c>
      <c r="P104" s="160">
        <v>0</v>
      </c>
      <c r="Q104" s="160">
        <f t="shared" si="33"/>
        <v>0</v>
      </c>
      <c r="R104" s="160"/>
      <c r="S104" s="160" t="s">
        <v>221</v>
      </c>
      <c r="T104" s="160" t="s">
        <v>215</v>
      </c>
      <c r="U104" s="160">
        <v>0</v>
      </c>
      <c r="V104" s="160">
        <f t="shared" si="34"/>
        <v>0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248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ht="22.5" outlineLevel="1" x14ac:dyDescent="0.2">
      <c r="A105" s="175">
        <v>72</v>
      </c>
      <c r="B105" s="176" t="s">
        <v>932</v>
      </c>
      <c r="C105" s="184" t="s">
        <v>933</v>
      </c>
      <c r="D105" s="177" t="s">
        <v>277</v>
      </c>
      <c r="E105" s="178">
        <v>1</v>
      </c>
      <c r="F105" s="179"/>
      <c r="G105" s="180">
        <f t="shared" si="28"/>
        <v>0</v>
      </c>
      <c r="H105" s="161"/>
      <c r="I105" s="160">
        <f t="shared" si="29"/>
        <v>0</v>
      </c>
      <c r="J105" s="161"/>
      <c r="K105" s="160">
        <f t="shared" si="30"/>
        <v>0</v>
      </c>
      <c r="L105" s="160">
        <v>21</v>
      </c>
      <c r="M105" s="160">
        <f t="shared" si="31"/>
        <v>0</v>
      </c>
      <c r="N105" s="160">
        <v>1.6999999999999999E-3</v>
      </c>
      <c r="O105" s="160">
        <f t="shared" si="32"/>
        <v>0</v>
      </c>
      <c r="P105" s="160">
        <v>0</v>
      </c>
      <c r="Q105" s="160">
        <f t="shared" si="33"/>
        <v>0</v>
      </c>
      <c r="R105" s="160"/>
      <c r="S105" s="160" t="s">
        <v>221</v>
      </c>
      <c r="T105" s="160" t="s">
        <v>215</v>
      </c>
      <c r="U105" s="160">
        <v>0</v>
      </c>
      <c r="V105" s="160">
        <f t="shared" si="34"/>
        <v>0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248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75">
        <v>73</v>
      </c>
      <c r="B106" s="176" t="s">
        <v>1011</v>
      </c>
      <c r="C106" s="184" t="s">
        <v>1012</v>
      </c>
      <c r="D106" s="177" t="s">
        <v>277</v>
      </c>
      <c r="E106" s="178">
        <v>1</v>
      </c>
      <c r="F106" s="179"/>
      <c r="G106" s="180">
        <f t="shared" si="28"/>
        <v>0</v>
      </c>
      <c r="H106" s="161"/>
      <c r="I106" s="160">
        <f t="shared" si="29"/>
        <v>0</v>
      </c>
      <c r="J106" s="161"/>
      <c r="K106" s="160">
        <f t="shared" si="30"/>
        <v>0</v>
      </c>
      <c r="L106" s="160">
        <v>21</v>
      </c>
      <c r="M106" s="160">
        <f t="shared" si="31"/>
        <v>0</v>
      </c>
      <c r="N106" s="160">
        <v>8.6999999999999994E-3</v>
      </c>
      <c r="O106" s="160">
        <f t="shared" si="32"/>
        <v>0.01</v>
      </c>
      <c r="P106" s="160">
        <v>0</v>
      </c>
      <c r="Q106" s="160">
        <f t="shared" si="33"/>
        <v>0</v>
      </c>
      <c r="R106" s="160"/>
      <c r="S106" s="160" t="s">
        <v>221</v>
      </c>
      <c r="T106" s="160" t="s">
        <v>215</v>
      </c>
      <c r="U106" s="160">
        <v>0</v>
      </c>
      <c r="V106" s="160">
        <f t="shared" si="34"/>
        <v>0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248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75">
        <v>74</v>
      </c>
      <c r="B107" s="176" t="s">
        <v>400</v>
      </c>
      <c r="C107" s="184" t="s">
        <v>401</v>
      </c>
      <c r="D107" s="177" t="s">
        <v>277</v>
      </c>
      <c r="E107" s="178">
        <v>2</v>
      </c>
      <c r="F107" s="179"/>
      <c r="G107" s="180">
        <f t="shared" si="28"/>
        <v>0</v>
      </c>
      <c r="H107" s="161"/>
      <c r="I107" s="160">
        <f t="shared" si="29"/>
        <v>0</v>
      </c>
      <c r="J107" s="161"/>
      <c r="K107" s="160">
        <f t="shared" si="30"/>
        <v>0</v>
      </c>
      <c r="L107" s="160">
        <v>21</v>
      </c>
      <c r="M107" s="160">
        <f t="shared" si="31"/>
        <v>0</v>
      </c>
      <c r="N107" s="160">
        <v>0.02</v>
      </c>
      <c r="O107" s="160">
        <f t="shared" si="32"/>
        <v>0.04</v>
      </c>
      <c r="P107" s="160">
        <v>0</v>
      </c>
      <c r="Q107" s="160">
        <f t="shared" si="33"/>
        <v>0</v>
      </c>
      <c r="R107" s="160"/>
      <c r="S107" s="160" t="s">
        <v>221</v>
      </c>
      <c r="T107" s="160" t="s">
        <v>215</v>
      </c>
      <c r="U107" s="160">
        <v>0</v>
      </c>
      <c r="V107" s="160">
        <f t="shared" si="34"/>
        <v>0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248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ht="22.5" outlineLevel="1" x14ac:dyDescent="0.2">
      <c r="A108" s="175">
        <v>75</v>
      </c>
      <c r="B108" s="176" t="s">
        <v>716</v>
      </c>
      <c r="C108" s="184" t="s">
        <v>717</v>
      </c>
      <c r="D108" s="177" t="s">
        <v>232</v>
      </c>
      <c r="E108" s="178">
        <v>1</v>
      </c>
      <c r="F108" s="179"/>
      <c r="G108" s="180">
        <f t="shared" si="28"/>
        <v>0</v>
      </c>
      <c r="H108" s="161"/>
      <c r="I108" s="160">
        <f t="shared" si="29"/>
        <v>0</v>
      </c>
      <c r="J108" s="161"/>
      <c r="K108" s="160">
        <f t="shared" si="30"/>
        <v>0</v>
      </c>
      <c r="L108" s="160">
        <v>21</v>
      </c>
      <c r="M108" s="160">
        <f t="shared" si="31"/>
        <v>0</v>
      </c>
      <c r="N108" s="160">
        <v>4.0999999999999999E-4</v>
      </c>
      <c r="O108" s="160">
        <f t="shared" si="32"/>
        <v>0</v>
      </c>
      <c r="P108" s="160">
        <v>0</v>
      </c>
      <c r="Q108" s="160">
        <f t="shared" si="33"/>
        <v>0</v>
      </c>
      <c r="R108" s="160"/>
      <c r="S108" s="160" t="s">
        <v>221</v>
      </c>
      <c r="T108" s="160" t="s">
        <v>215</v>
      </c>
      <c r="U108" s="160">
        <v>0</v>
      </c>
      <c r="V108" s="160">
        <f t="shared" si="34"/>
        <v>0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248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ht="22.5" outlineLevel="1" x14ac:dyDescent="0.2">
      <c r="A109" s="175">
        <v>76</v>
      </c>
      <c r="B109" s="176" t="s">
        <v>936</v>
      </c>
      <c r="C109" s="184" t="s">
        <v>937</v>
      </c>
      <c r="D109" s="177" t="s">
        <v>277</v>
      </c>
      <c r="E109" s="178">
        <v>1</v>
      </c>
      <c r="F109" s="179"/>
      <c r="G109" s="180">
        <f t="shared" si="28"/>
        <v>0</v>
      </c>
      <c r="H109" s="161"/>
      <c r="I109" s="160">
        <f t="shared" si="29"/>
        <v>0</v>
      </c>
      <c r="J109" s="161"/>
      <c r="K109" s="160">
        <f t="shared" si="30"/>
        <v>0</v>
      </c>
      <c r="L109" s="160">
        <v>21</v>
      </c>
      <c r="M109" s="160">
        <f t="shared" si="31"/>
        <v>0</v>
      </c>
      <c r="N109" s="160">
        <v>7.6999999999999999E-2</v>
      </c>
      <c r="O109" s="160">
        <f t="shared" si="32"/>
        <v>0.08</v>
      </c>
      <c r="P109" s="160">
        <v>0</v>
      </c>
      <c r="Q109" s="160">
        <f t="shared" si="33"/>
        <v>0</v>
      </c>
      <c r="R109" s="160"/>
      <c r="S109" s="160" t="s">
        <v>221</v>
      </c>
      <c r="T109" s="160" t="s">
        <v>233</v>
      </c>
      <c r="U109" s="160">
        <v>0</v>
      </c>
      <c r="V109" s="160">
        <f t="shared" si="34"/>
        <v>0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248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77</v>
      </c>
      <c r="B110" s="176" t="s">
        <v>402</v>
      </c>
      <c r="C110" s="184" t="s">
        <v>403</v>
      </c>
      <c r="D110" s="177" t="s">
        <v>255</v>
      </c>
      <c r="E110" s="178">
        <v>0.13994999999999999</v>
      </c>
      <c r="F110" s="179"/>
      <c r="G110" s="180">
        <f t="shared" si="28"/>
        <v>0</v>
      </c>
      <c r="H110" s="161"/>
      <c r="I110" s="160">
        <f t="shared" si="29"/>
        <v>0</v>
      </c>
      <c r="J110" s="161"/>
      <c r="K110" s="160">
        <f t="shared" si="30"/>
        <v>0</v>
      </c>
      <c r="L110" s="160">
        <v>21</v>
      </c>
      <c r="M110" s="160">
        <f t="shared" si="31"/>
        <v>0</v>
      </c>
      <c r="N110" s="160">
        <v>0</v>
      </c>
      <c r="O110" s="160">
        <f t="shared" si="32"/>
        <v>0</v>
      </c>
      <c r="P110" s="160">
        <v>0</v>
      </c>
      <c r="Q110" s="160">
        <f t="shared" si="33"/>
        <v>0</v>
      </c>
      <c r="R110" s="160"/>
      <c r="S110" s="160" t="s">
        <v>214</v>
      </c>
      <c r="T110" s="160" t="s">
        <v>233</v>
      </c>
      <c r="U110" s="160">
        <v>4.0430000000000001</v>
      </c>
      <c r="V110" s="160">
        <f t="shared" si="34"/>
        <v>0.56999999999999995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256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75">
        <v>78</v>
      </c>
      <c r="B111" s="176" t="s">
        <v>404</v>
      </c>
      <c r="C111" s="184" t="s">
        <v>405</v>
      </c>
      <c r="D111" s="177" t="s">
        <v>255</v>
      </c>
      <c r="E111" s="178">
        <v>0.13994999999999999</v>
      </c>
      <c r="F111" s="179"/>
      <c r="G111" s="180">
        <f t="shared" si="28"/>
        <v>0</v>
      </c>
      <c r="H111" s="161"/>
      <c r="I111" s="160">
        <f t="shared" si="29"/>
        <v>0</v>
      </c>
      <c r="J111" s="161"/>
      <c r="K111" s="160">
        <f t="shared" si="30"/>
        <v>0</v>
      </c>
      <c r="L111" s="160">
        <v>21</v>
      </c>
      <c r="M111" s="160">
        <f t="shared" si="31"/>
        <v>0</v>
      </c>
      <c r="N111" s="160">
        <v>0</v>
      </c>
      <c r="O111" s="160">
        <f t="shared" si="32"/>
        <v>0</v>
      </c>
      <c r="P111" s="160">
        <v>0</v>
      </c>
      <c r="Q111" s="160">
        <f t="shared" si="33"/>
        <v>0</v>
      </c>
      <c r="R111" s="160"/>
      <c r="S111" s="160" t="s">
        <v>214</v>
      </c>
      <c r="T111" s="160" t="s">
        <v>233</v>
      </c>
      <c r="U111" s="160">
        <v>0.48899999999999999</v>
      </c>
      <c r="V111" s="160">
        <f t="shared" si="34"/>
        <v>7.0000000000000007E-2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256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x14ac:dyDescent="0.2">
      <c r="A112" s="163" t="s">
        <v>209</v>
      </c>
      <c r="B112" s="164" t="s">
        <v>145</v>
      </c>
      <c r="C112" s="182" t="s">
        <v>146</v>
      </c>
      <c r="D112" s="165"/>
      <c r="E112" s="166"/>
      <c r="F112" s="167"/>
      <c r="G112" s="168">
        <f>SUMIF(AG113:AG125,"&lt;&gt;NOR",G113:G125)</f>
        <v>0</v>
      </c>
      <c r="H112" s="162"/>
      <c r="I112" s="162">
        <f>SUM(I113:I125)</f>
        <v>0</v>
      </c>
      <c r="J112" s="162"/>
      <c r="K112" s="162">
        <f>SUM(K113:K125)</f>
        <v>0</v>
      </c>
      <c r="L112" s="162"/>
      <c r="M112" s="162">
        <f>SUM(M113:M125)</f>
        <v>0</v>
      </c>
      <c r="N112" s="162"/>
      <c r="O112" s="162">
        <f>SUM(O113:O125)</f>
        <v>0.35</v>
      </c>
      <c r="P112" s="162"/>
      <c r="Q112" s="162">
        <f>SUM(Q113:Q125)</f>
        <v>0.11</v>
      </c>
      <c r="R112" s="162"/>
      <c r="S112" s="162"/>
      <c r="T112" s="162"/>
      <c r="U112" s="162"/>
      <c r="V112" s="162">
        <f>SUM(V113:V125)</f>
        <v>17.399999999999999</v>
      </c>
      <c r="W112" s="162"/>
      <c r="AG112" t="s">
        <v>210</v>
      </c>
    </row>
    <row r="113" spans="1:60" outlineLevel="1" x14ac:dyDescent="0.2">
      <c r="A113" s="169">
        <v>79</v>
      </c>
      <c r="B113" s="170" t="s">
        <v>408</v>
      </c>
      <c r="C113" s="183" t="s">
        <v>409</v>
      </c>
      <c r="D113" s="171" t="s">
        <v>261</v>
      </c>
      <c r="E113" s="172">
        <v>12</v>
      </c>
      <c r="F113" s="173"/>
      <c r="G113" s="174">
        <f>ROUND(E113*F113,2)</f>
        <v>0</v>
      </c>
      <c r="H113" s="161"/>
      <c r="I113" s="160">
        <f>ROUND(E113*H113,2)</f>
        <v>0</v>
      </c>
      <c r="J113" s="161"/>
      <c r="K113" s="160">
        <f>ROUND(E113*J113,2)</f>
        <v>0</v>
      </c>
      <c r="L113" s="160">
        <v>21</v>
      </c>
      <c r="M113" s="160">
        <f>G113*(1+L113/100)</f>
        <v>0</v>
      </c>
      <c r="N113" s="160">
        <v>7.4200000000000004E-3</v>
      </c>
      <c r="O113" s="160">
        <f>ROUND(E113*N113,2)</f>
        <v>0.09</v>
      </c>
      <c r="P113" s="160">
        <v>0</v>
      </c>
      <c r="Q113" s="160">
        <f>ROUND(E113*P113,2)</f>
        <v>0</v>
      </c>
      <c r="R113" s="160"/>
      <c r="S113" s="160" t="s">
        <v>214</v>
      </c>
      <c r="T113" s="160" t="s">
        <v>215</v>
      </c>
      <c r="U113" s="160">
        <v>0.42099999999999999</v>
      </c>
      <c r="V113" s="160">
        <f>ROUND(E113*U113,2)</f>
        <v>5.05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234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57"/>
      <c r="B114" s="158"/>
      <c r="C114" s="262" t="s">
        <v>335</v>
      </c>
      <c r="D114" s="263"/>
      <c r="E114" s="263"/>
      <c r="F114" s="263"/>
      <c r="G114" s="263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218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69">
        <v>80</v>
      </c>
      <c r="B115" s="170" t="s">
        <v>722</v>
      </c>
      <c r="C115" s="183" t="s">
        <v>723</v>
      </c>
      <c r="D115" s="171" t="s">
        <v>261</v>
      </c>
      <c r="E115" s="172">
        <v>18</v>
      </c>
      <c r="F115" s="173"/>
      <c r="G115" s="174">
        <f>ROUND(E115*F115,2)</f>
        <v>0</v>
      </c>
      <c r="H115" s="161"/>
      <c r="I115" s="160">
        <f>ROUND(E115*H115,2)</f>
        <v>0</v>
      </c>
      <c r="J115" s="161"/>
      <c r="K115" s="160">
        <f>ROUND(E115*J115,2)</f>
        <v>0</v>
      </c>
      <c r="L115" s="160">
        <v>21</v>
      </c>
      <c r="M115" s="160">
        <f>G115*(1+L115/100)</f>
        <v>0</v>
      </c>
      <c r="N115" s="160">
        <v>8.2400000000000008E-3</v>
      </c>
      <c r="O115" s="160">
        <f>ROUND(E115*N115,2)</f>
        <v>0.15</v>
      </c>
      <c r="P115" s="160">
        <v>0</v>
      </c>
      <c r="Q115" s="160">
        <f>ROUND(E115*P115,2)</f>
        <v>0</v>
      </c>
      <c r="R115" s="160"/>
      <c r="S115" s="160" t="s">
        <v>214</v>
      </c>
      <c r="T115" s="160" t="s">
        <v>233</v>
      </c>
      <c r="U115" s="160">
        <v>0.442</v>
      </c>
      <c r="V115" s="160">
        <f>ROUND(E115*U115,2)</f>
        <v>7.96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234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57"/>
      <c r="B116" s="158"/>
      <c r="C116" s="262" t="s">
        <v>335</v>
      </c>
      <c r="D116" s="263"/>
      <c r="E116" s="263"/>
      <c r="F116" s="263"/>
      <c r="G116" s="263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218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ht="22.5" outlineLevel="1" x14ac:dyDescent="0.2">
      <c r="A117" s="175">
        <v>81</v>
      </c>
      <c r="B117" s="176" t="s">
        <v>410</v>
      </c>
      <c r="C117" s="184" t="s">
        <v>411</v>
      </c>
      <c r="D117" s="177" t="s">
        <v>261</v>
      </c>
      <c r="E117" s="178">
        <v>20</v>
      </c>
      <c r="F117" s="179"/>
      <c r="G117" s="180">
        <f>ROUND(E117*F117,2)</f>
        <v>0</v>
      </c>
      <c r="H117" s="161"/>
      <c r="I117" s="160">
        <f>ROUND(E117*H117,2)</f>
        <v>0</v>
      </c>
      <c r="J117" s="161"/>
      <c r="K117" s="160">
        <f>ROUND(E117*J117,2)</f>
        <v>0</v>
      </c>
      <c r="L117" s="160">
        <v>21</v>
      </c>
      <c r="M117" s="160">
        <f>G117*(1+L117/100)</f>
        <v>0</v>
      </c>
      <c r="N117" s="160">
        <v>5.0000000000000002E-5</v>
      </c>
      <c r="O117" s="160">
        <f>ROUND(E117*N117,2)</f>
        <v>0</v>
      </c>
      <c r="P117" s="160">
        <v>5.3200000000000001E-3</v>
      </c>
      <c r="Q117" s="160">
        <f>ROUND(E117*P117,2)</f>
        <v>0.11</v>
      </c>
      <c r="R117" s="160"/>
      <c r="S117" s="160" t="s">
        <v>214</v>
      </c>
      <c r="T117" s="160" t="s">
        <v>233</v>
      </c>
      <c r="U117" s="160">
        <v>0.10299999999999999</v>
      </c>
      <c r="V117" s="160">
        <f>ROUND(E117*U117,2)</f>
        <v>2.06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234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69">
        <v>82</v>
      </c>
      <c r="B118" s="170" t="s">
        <v>412</v>
      </c>
      <c r="C118" s="183" t="s">
        <v>413</v>
      </c>
      <c r="D118" s="171" t="s">
        <v>261</v>
      </c>
      <c r="E118" s="172">
        <v>30</v>
      </c>
      <c r="F118" s="173"/>
      <c r="G118" s="174">
        <f>ROUND(E118*F118,2)</f>
        <v>0</v>
      </c>
      <c r="H118" s="161"/>
      <c r="I118" s="160">
        <f>ROUND(E118*H118,2)</f>
        <v>0</v>
      </c>
      <c r="J118" s="161"/>
      <c r="K118" s="160">
        <f>ROUND(E118*J118,2)</f>
        <v>0</v>
      </c>
      <c r="L118" s="160">
        <v>21</v>
      </c>
      <c r="M118" s="160">
        <f>G118*(1+L118/100)</f>
        <v>0</v>
      </c>
      <c r="N118" s="160">
        <v>0</v>
      </c>
      <c r="O118" s="160">
        <f>ROUND(E118*N118,2)</f>
        <v>0</v>
      </c>
      <c r="P118" s="160">
        <v>0</v>
      </c>
      <c r="Q118" s="160">
        <f>ROUND(E118*P118,2)</f>
        <v>0</v>
      </c>
      <c r="R118" s="160"/>
      <c r="S118" s="160" t="s">
        <v>214</v>
      </c>
      <c r="T118" s="160" t="s">
        <v>215</v>
      </c>
      <c r="U118" s="160">
        <v>1.7999999999999999E-2</v>
      </c>
      <c r="V118" s="160">
        <f>ROUND(E118*U118,2)</f>
        <v>0.54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234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57"/>
      <c r="B119" s="158"/>
      <c r="C119" s="262" t="s">
        <v>329</v>
      </c>
      <c r="D119" s="263"/>
      <c r="E119" s="263"/>
      <c r="F119" s="263"/>
      <c r="G119" s="263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218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83</v>
      </c>
      <c r="B120" s="176" t="s">
        <v>414</v>
      </c>
      <c r="C120" s="184" t="s">
        <v>415</v>
      </c>
      <c r="D120" s="177" t="s">
        <v>314</v>
      </c>
      <c r="E120" s="178">
        <v>1</v>
      </c>
      <c r="F120" s="179"/>
      <c r="G120" s="180">
        <f t="shared" ref="G120:G125" si="35">ROUND(E120*F120,2)</f>
        <v>0</v>
      </c>
      <c r="H120" s="161"/>
      <c r="I120" s="160">
        <f t="shared" ref="I120:I125" si="36">ROUND(E120*H120,2)</f>
        <v>0</v>
      </c>
      <c r="J120" s="161"/>
      <c r="K120" s="160">
        <f t="shared" ref="K120:K125" si="37">ROUND(E120*J120,2)</f>
        <v>0</v>
      </c>
      <c r="L120" s="160">
        <v>21</v>
      </c>
      <c r="M120" s="160">
        <f t="shared" ref="M120:M125" si="38">G120*(1+L120/100)</f>
        <v>0</v>
      </c>
      <c r="N120" s="160">
        <v>3.8999999999999999E-4</v>
      </c>
      <c r="O120" s="160">
        <f t="shared" ref="O120:O125" si="39">ROUND(E120*N120,2)</f>
        <v>0</v>
      </c>
      <c r="P120" s="160">
        <v>0</v>
      </c>
      <c r="Q120" s="160">
        <f t="shared" ref="Q120:Q125" si="40">ROUND(E120*P120,2)</f>
        <v>0</v>
      </c>
      <c r="R120" s="160"/>
      <c r="S120" s="160" t="s">
        <v>221</v>
      </c>
      <c r="T120" s="160" t="s">
        <v>215</v>
      </c>
      <c r="U120" s="160">
        <v>0.24199999999999999</v>
      </c>
      <c r="V120" s="160">
        <f t="shared" ref="V120:V125" si="41">ROUND(E120*U120,2)</f>
        <v>0.24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234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75">
        <v>84</v>
      </c>
      <c r="B121" s="176" t="s">
        <v>416</v>
      </c>
      <c r="C121" s="184" t="s">
        <v>417</v>
      </c>
      <c r="D121" s="177" t="s">
        <v>314</v>
      </c>
      <c r="E121" s="178">
        <v>1</v>
      </c>
      <c r="F121" s="179"/>
      <c r="G121" s="180">
        <f t="shared" si="35"/>
        <v>0</v>
      </c>
      <c r="H121" s="161"/>
      <c r="I121" s="160">
        <f t="shared" si="36"/>
        <v>0</v>
      </c>
      <c r="J121" s="161"/>
      <c r="K121" s="160">
        <f t="shared" si="37"/>
        <v>0</v>
      </c>
      <c r="L121" s="160">
        <v>21</v>
      </c>
      <c r="M121" s="160">
        <f t="shared" si="38"/>
        <v>0</v>
      </c>
      <c r="N121" s="160">
        <v>0.01</v>
      </c>
      <c r="O121" s="160">
        <f t="shared" si="39"/>
        <v>0.01</v>
      </c>
      <c r="P121" s="160">
        <v>0</v>
      </c>
      <c r="Q121" s="160">
        <f t="shared" si="40"/>
        <v>0</v>
      </c>
      <c r="R121" s="160"/>
      <c r="S121" s="160" t="s">
        <v>221</v>
      </c>
      <c r="T121" s="160" t="s">
        <v>215</v>
      </c>
      <c r="U121" s="160">
        <v>0</v>
      </c>
      <c r="V121" s="160">
        <f t="shared" si="41"/>
        <v>0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234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75">
        <v>85</v>
      </c>
      <c r="B122" s="176" t="s">
        <v>418</v>
      </c>
      <c r="C122" s="184" t="s">
        <v>419</v>
      </c>
      <c r="D122" s="177" t="s">
        <v>314</v>
      </c>
      <c r="E122" s="178">
        <v>1</v>
      </c>
      <c r="F122" s="179"/>
      <c r="G122" s="180">
        <f t="shared" si="35"/>
        <v>0</v>
      </c>
      <c r="H122" s="161"/>
      <c r="I122" s="160">
        <f t="shared" si="36"/>
        <v>0</v>
      </c>
      <c r="J122" s="161"/>
      <c r="K122" s="160">
        <f t="shared" si="37"/>
        <v>0</v>
      </c>
      <c r="L122" s="160">
        <v>21</v>
      </c>
      <c r="M122" s="160">
        <f t="shared" si="38"/>
        <v>0</v>
      </c>
      <c r="N122" s="160">
        <v>0</v>
      </c>
      <c r="O122" s="160">
        <f t="shared" si="39"/>
        <v>0</v>
      </c>
      <c r="P122" s="160">
        <v>0</v>
      </c>
      <c r="Q122" s="160">
        <f t="shared" si="40"/>
        <v>0</v>
      </c>
      <c r="R122" s="160"/>
      <c r="S122" s="160" t="s">
        <v>221</v>
      </c>
      <c r="T122" s="160" t="s">
        <v>215</v>
      </c>
      <c r="U122" s="160">
        <v>3.1E-2</v>
      </c>
      <c r="V122" s="160">
        <f t="shared" si="41"/>
        <v>0.03</v>
      </c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234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ht="22.5" outlineLevel="1" x14ac:dyDescent="0.2">
      <c r="A123" s="175">
        <v>86</v>
      </c>
      <c r="B123" s="176" t="s">
        <v>420</v>
      </c>
      <c r="C123" s="184" t="s">
        <v>421</v>
      </c>
      <c r="D123" s="177" t="s">
        <v>314</v>
      </c>
      <c r="E123" s="178">
        <v>1</v>
      </c>
      <c r="F123" s="179"/>
      <c r="G123" s="180">
        <f t="shared" si="35"/>
        <v>0</v>
      </c>
      <c r="H123" s="161"/>
      <c r="I123" s="160">
        <f t="shared" si="36"/>
        <v>0</v>
      </c>
      <c r="J123" s="161"/>
      <c r="K123" s="160">
        <f t="shared" si="37"/>
        <v>0</v>
      </c>
      <c r="L123" s="160">
        <v>21</v>
      </c>
      <c r="M123" s="160">
        <f t="shared" si="38"/>
        <v>0</v>
      </c>
      <c r="N123" s="160">
        <v>0.1</v>
      </c>
      <c r="O123" s="160">
        <f t="shared" si="39"/>
        <v>0.1</v>
      </c>
      <c r="P123" s="160">
        <v>0</v>
      </c>
      <c r="Q123" s="160">
        <f t="shared" si="40"/>
        <v>0</v>
      </c>
      <c r="R123" s="160"/>
      <c r="S123" s="160" t="s">
        <v>221</v>
      </c>
      <c r="T123" s="160" t="s">
        <v>215</v>
      </c>
      <c r="U123" s="160">
        <v>0</v>
      </c>
      <c r="V123" s="160">
        <f t="shared" si="41"/>
        <v>0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248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75">
        <v>87</v>
      </c>
      <c r="B124" s="176" t="s">
        <v>422</v>
      </c>
      <c r="C124" s="184" t="s">
        <v>423</v>
      </c>
      <c r="D124" s="177" t="s">
        <v>255</v>
      </c>
      <c r="E124" s="178">
        <v>0.34875</v>
      </c>
      <c r="F124" s="179"/>
      <c r="G124" s="180">
        <f t="shared" si="35"/>
        <v>0</v>
      </c>
      <c r="H124" s="161"/>
      <c r="I124" s="160">
        <f t="shared" si="36"/>
        <v>0</v>
      </c>
      <c r="J124" s="161"/>
      <c r="K124" s="160">
        <f t="shared" si="37"/>
        <v>0</v>
      </c>
      <c r="L124" s="160">
        <v>21</v>
      </c>
      <c r="M124" s="160">
        <f t="shared" si="38"/>
        <v>0</v>
      </c>
      <c r="N124" s="160">
        <v>0</v>
      </c>
      <c r="O124" s="160">
        <f t="shared" si="39"/>
        <v>0</v>
      </c>
      <c r="P124" s="160">
        <v>0</v>
      </c>
      <c r="Q124" s="160">
        <f t="shared" si="40"/>
        <v>0</v>
      </c>
      <c r="R124" s="160"/>
      <c r="S124" s="160" t="s">
        <v>214</v>
      </c>
      <c r="T124" s="160" t="s">
        <v>233</v>
      </c>
      <c r="U124" s="160">
        <v>3.5630000000000002</v>
      </c>
      <c r="V124" s="160">
        <f t="shared" si="41"/>
        <v>1.24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256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outlineLevel="1" x14ac:dyDescent="0.2">
      <c r="A125" s="175">
        <v>88</v>
      </c>
      <c r="B125" s="176" t="s">
        <v>424</v>
      </c>
      <c r="C125" s="184" t="s">
        <v>425</v>
      </c>
      <c r="D125" s="177" t="s">
        <v>255</v>
      </c>
      <c r="E125" s="178">
        <v>0.34875</v>
      </c>
      <c r="F125" s="179"/>
      <c r="G125" s="180">
        <f t="shared" si="35"/>
        <v>0</v>
      </c>
      <c r="H125" s="161"/>
      <c r="I125" s="160">
        <f t="shared" si="36"/>
        <v>0</v>
      </c>
      <c r="J125" s="161"/>
      <c r="K125" s="160">
        <f t="shared" si="37"/>
        <v>0</v>
      </c>
      <c r="L125" s="160">
        <v>21</v>
      </c>
      <c r="M125" s="160">
        <f t="shared" si="38"/>
        <v>0</v>
      </c>
      <c r="N125" s="160">
        <v>0</v>
      </c>
      <c r="O125" s="160">
        <f t="shared" si="39"/>
        <v>0</v>
      </c>
      <c r="P125" s="160">
        <v>0</v>
      </c>
      <c r="Q125" s="160">
        <f t="shared" si="40"/>
        <v>0</v>
      </c>
      <c r="R125" s="160"/>
      <c r="S125" s="160" t="s">
        <v>214</v>
      </c>
      <c r="T125" s="160" t="s">
        <v>233</v>
      </c>
      <c r="U125" s="160">
        <v>0.81599999999999995</v>
      </c>
      <c r="V125" s="160">
        <f t="shared" si="41"/>
        <v>0.28000000000000003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256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x14ac:dyDescent="0.2">
      <c r="A126" s="163" t="s">
        <v>209</v>
      </c>
      <c r="B126" s="164" t="s">
        <v>147</v>
      </c>
      <c r="C126" s="182" t="s">
        <v>148</v>
      </c>
      <c r="D126" s="165"/>
      <c r="E126" s="166"/>
      <c r="F126" s="167"/>
      <c r="G126" s="168">
        <f>SUMIF(AG127:AG139,"&lt;&gt;NOR",G127:G139)</f>
        <v>0</v>
      </c>
      <c r="H126" s="162"/>
      <c r="I126" s="162">
        <f>SUM(I127:I139)</f>
        <v>0</v>
      </c>
      <c r="J126" s="162"/>
      <c r="K126" s="162">
        <f>SUM(K127:K139)</f>
        <v>0</v>
      </c>
      <c r="L126" s="162"/>
      <c r="M126" s="162">
        <f>SUM(M127:M139)</f>
        <v>0</v>
      </c>
      <c r="N126" s="162"/>
      <c r="O126" s="162">
        <f>SUM(O127:O139)</f>
        <v>0</v>
      </c>
      <c r="P126" s="162"/>
      <c r="Q126" s="162">
        <f>SUM(Q127:Q139)</f>
        <v>0.17</v>
      </c>
      <c r="R126" s="162"/>
      <c r="S126" s="162"/>
      <c r="T126" s="162"/>
      <c r="U126" s="162"/>
      <c r="V126" s="162">
        <f>SUM(V127:V139)</f>
        <v>8.7499999999999982</v>
      </c>
      <c r="W126" s="162"/>
      <c r="AG126" t="s">
        <v>210</v>
      </c>
    </row>
    <row r="127" spans="1:60" outlineLevel="1" x14ac:dyDescent="0.2">
      <c r="A127" s="175">
        <v>89</v>
      </c>
      <c r="B127" s="176" t="s">
        <v>734</v>
      </c>
      <c r="C127" s="184" t="s">
        <v>735</v>
      </c>
      <c r="D127" s="177" t="s">
        <v>232</v>
      </c>
      <c r="E127" s="178">
        <v>12</v>
      </c>
      <c r="F127" s="179"/>
      <c r="G127" s="180">
        <f t="shared" ref="G127:G139" si="42">ROUND(E127*F127,2)</f>
        <v>0</v>
      </c>
      <c r="H127" s="161"/>
      <c r="I127" s="160">
        <f t="shared" ref="I127:I139" si="43">ROUND(E127*H127,2)</f>
        <v>0</v>
      </c>
      <c r="J127" s="161"/>
      <c r="K127" s="160">
        <f t="shared" ref="K127:K139" si="44">ROUND(E127*J127,2)</f>
        <v>0</v>
      </c>
      <c r="L127" s="160">
        <v>21</v>
      </c>
      <c r="M127" s="160">
        <f t="shared" ref="M127:M139" si="45">G127*(1+L127/100)</f>
        <v>0</v>
      </c>
      <c r="N127" s="160">
        <v>2.0000000000000002E-5</v>
      </c>
      <c r="O127" s="160">
        <f t="shared" ref="O127:O139" si="46">ROUND(E127*N127,2)</f>
        <v>0</v>
      </c>
      <c r="P127" s="160">
        <v>1.4E-2</v>
      </c>
      <c r="Q127" s="160">
        <f t="shared" ref="Q127:Q139" si="47">ROUND(E127*P127,2)</f>
        <v>0.17</v>
      </c>
      <c r="R127" s="160"/>
      <c r="S127" s="160" t="s">
        <v>214</v>
      </c>
      <c r="T127" s="160" t="s">
        <v>233</v>
      </c>
      <c r="U127" s="160">
        <v>0.52</v>
      </c>
      <c r="V127" s="160">
        <f t="shared" ref="V127:V139" si="48">ROUND(E127*U127,2)</f>
        <v>6.24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234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75">
        <v>90</v>
      </c>
      <c r="B128" s="176" t="s">
        <v>426</v>
      </c>
      <c r="C128" s="184" t="s">
        <v>427</v>
      </c>
      <c r="D128" s="177" t="s">
        <v>232</v>
      </c>
      <c r="E128" s="178">
        <v>2</v>
      </c>
      <c r="F128" s="179"/>
      <c r="G128" s="180">
        <f t="shared" si="42"/>
        <v>0</v>
      </c>
      <c r="H128" s="161"/>
      <c r="I128" s="160">
        <f t="shared" si="43"/>
        <v>0</v>
      </c>
      <c r="J128" s="161"/>
      <c r="K128" s="160">
        <f t="shared" si="44"/>
        <v>0</v>
      </c>
      <c r="L128" s="160">
        <v>21</v>
      </c>
      <c r="M128" s="160">
        <f t="shared" si="45"/>
        <v>0</v>
      </c>
      <c r="N128" s="160">
        <v>0</v>
      </c>
      <c r="O128" s="160">
        <f t="shared" si="46"/>
        <v>0</v>
      </c>
      <c r="P128" s="160">
        <v>0</v>
      </c>
      <c r="Q128" s="160">
        <f t="shared" si="47"/>
        <v>0</v>
      </c>
      <c r="R128" s="160"/>
      <c r="S128" s="160" t="s">
        <v>214</v>
      </c>
      <c r="T128" s="160" t="s">
        <v>233</v>
      </c>
      <c r="U128" s="160">
        <v>5.0999999999999997E-2</v>
      </c>
      <c r="V128" s="160">
        <f t="shared" si="48"/>
        <v>0.1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234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75">
        <v>91</v>
      </c>
      <c r="B129" s="176" t="s">
        <v>428</v>
      </c>
      <c r="C129" s="184" t="s">
        <v>429</v>
      </c>
      <c r="D129" s="177" t="s">
        <v>232</v>
      </c>
      <c r="E129" s="178">
        <v>4</v>
      </c>
      <c r="F129" s="179"/>
      <c r="G129" s="180">
        <f t="shared" si="42"/>
        <v>0</v>
      </c>
      <c r="H129" s="161"/>
      <c r="I129" s="160">
        <f t="shared" si="43"/>
        <v>0</v>
      </c>
      <c r="J129" s="161"/>
      <c r="K129" s="160">
        <f t="shared" si="44"/>
        <v>0</v>
      </c>
      <c r="L129" s="160">
        <v>21</v>
      </c>
      <c r="M129" s="160">
        <f t="shared" si="45"/>
        <v>0</v>
      </c>
      <c r="N129" s="160">
        <v>0</v>
      </c>
      <c r="O129" s="160">
        <f t="shared" si="46"/>
        <v>0</v>
      </c>
      <c r="P129" s="160">
        <v>0</v>
      </c>
      <c r="Q129" s="160">
        <f t="shared" si="47"/>
        <v>0</v>
      </c>
      <c r="R129" s="160"/>
      <c r="S129" s="160" t="s">
        <v>214</v>
      </c>
      <c r="T129" s="160" t="s">
        <v>233</v>
      </c>
      <c r="U129" s="160">
        <v>5.0999999999999997E-2</v>
      </c>
      <c r="V129" s="160">
        <f t="shared" si="48"/>
        <v>0.2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234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75">
        <v>92</v>
      </c>
      <c r="B130" s="176" t="s">
        <v>432</v>
      </c>
      <c r="C130" s="184" t="s">
        <v>433</v>
      </c>
      <c r="D130" s="177" t="s">
        <v>232</v>
      </c>
      <c r="E130" s="178">
        <v>3</v>
      </c>
      <c r="F130" s="179"/>
      <c r="G130" s="180">
        <f t="shared" si="42"/>
        <v>0</v>
      </c>
      <c r="H130" s="161"/>
      <c r="I130" s="160">
        <f t="shared" si="43"/>
        <v>0</v>
      </c>
      <c r="J130" s="161"/>
      <c r="K130" s="160">
        <f t="shared" si="44"/>
        <v>0</v>
      </c>
      <c r="L130" s="160">
        <v>21</v>
      </c>
      <c r="M130" s="160">
        <f t="shared" si="45"/>
        <v>0</v>
      </c>
      <c r="N130" s="160">
        <v>0</v>
      </c>
      <c r="O130" s="160">
        <f t="shared" si="46"/>
        <v>0</v>
      </c>
      <c r="P130" s="160">
        <v>0</v>
      </c>
      <c r="Q130" s="160">
        <f t="shared" si="47"/>
        <v>0</v>
      </c>
      <c r="R130" s="160"/>
      <c r="S130" s="160" t="s">
        <v>214</v>
      </c>
      <c r="T130" s="160" t="s">
        <v>233</v>
      </c>
      <c r="U130" s="160">
        <v>0.22700000000000001</v>
      </c>
      <c r="V130" s="160">
        <f t="shared" si="48"/>
        <v>0.68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234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outlineLevel="1" x14ac:dyDescent="0.2">
      <c r="A131" s="175">
        <v>93</v>
      </c>
      <c r="B131" s="176" t="s">
        <v>738</v>
      </c>
      <c r="C131" s="184" t="s">
        <v>739</v>
      </c>
      <c r="D131" s="177" t="s">
        <v>232</v>
      </c>
      <c r="E131" s="178">
        <v>4</v>
      </c>
      <c r="F131" s="179"/>
      <c r="G131" s="180">
        <f t="shared" si="42"/>
        <v>0</v>
      </c>
      <c r="H131" s="161"/>
      <c r="I131" s="160">
        <f t="shared" si="43"/>
        <v>0</v>
      </c>
      <c r="J131" s="161"/>
      <c r="K131" s="160">
        <f t="shared" si="44"/>
        <v>0</v>
      </c>
      <c r="L131" s="160">
        <v>21</v>
      </c>
      <c r="M131" s="160">
        <f t="shared" si="45"/>
        <v>0</v>
      </c>
      <c r="N131" s="160">
        <v>0</v>
      </c>
      <c r="O131" s="160">
        <f t="shared" si="46"/>
        <v>0</v>
      </c>
      <c r="P131" s="160">
        <v>0</v>
      </c>
      <c r="Q131" s="160">
        <f t="shared" si="47"/>
        <v>0</v>
      </c>
      <c r="R131" s="160"/>
      <c r="S131" s="160" t="s">
        <v>214</v>
      </c>
      <c r="T131" s="160" t="s">
        <v>233</v>
      </c>
      <c r="U131" s="160">
        <v>0.26800000000000002</v>
      </c>
      <c r="V131" s="160">
        <f t="shared" si="48"/>
        <v>1.07</v>
      </c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234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ht="22.5" outlineLevel="1" x14ac:dyDescent="0.2">
      <c r="A132" s="175">
        <v>94</v>
      </c>
      <c r="B132" s="176" t="s">
        <v>436</v>
      </c>
      <c r="C132" s="184" t="s">
        <v>748</v>
      </c>
      <c r="D132" s="177" t="s">
        <v>232</v>
      </c>
      <c r="E132" s="178">
        <v>1</v>
      </c>
      <c r="F132" s="179"/>
      <c r="G132" s="180">
        <f t="shared" si="42"/>
        <v>0</v>
      </c>
      <c r="H132" s="161"/>
      <c r="I132" s="160">
        <f t="shared" si="43"/>
        <v>0</v>
      </c>
      <c r="J132" s="161"/>
      <c r="K132" s="160">
        <f t="shared" si="44"/>
        <v>0</v>
      </c>
      <c r="L132" s="160">
        <v>21</v>
      </c>
      <c r="M132" s="160">
        <f t="shared" si="45"/>
        <v>0</v>
      </c>
      <c r="N132" s="160">
        <v>2.5699999999999998E-3</v>
      </c>
      <c r="O132" s="160">
        <f t="shared" si="46"/>
        <v>0</v>
      </c>
      <c r="P132" s="160">
        <v>0</v>
      </c>
      <c r="Q132" s="160">
        <f t="shared" si="47"/>
        <v>0</v>
      </c>
      <c r="R132" s="160"/>
      <c r="S132" s="160" t="s">
        <v>221</v>
      </c>
      <c r="T132" s="160" t="s">
        <v>233</v>
      </c>
      <c r="U132" s="160">
        <v>0.433</v>
      </c>
      <c r="V132" s="160">
        <f t="shared" si="48"/>
        <v>0.43</v>
      </c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234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ht="22.5" outlineLevel="1" x14ac:dyDescent="0.2">
      <c r="A133" s="175">
        <v>95</v>
      </c>
      <c r="B133" s="176" t="s">
        <v>438</v>
      </c>
      <c r="C133" s="184" t="s">
        <v>439</v>
      </c>
      <c r="D133" s="177" t="s">
        <v>232</v>
      </c>
      <c r="E133" s="178">
        <v>2</v>
      </c>
      <c r="F133" s="179"/>
      <c r="G133" s="180">
        <f t="shared" si="42"/>
        <v>0</v>
      </c>
      <c r="H133" s="161"/>
      <c r="I133" s="160">
        <f t="shared" si="43"/>
        <v>0</v>
      </c>
      <c r="J133" s="161"/>
      <c r="K133" s="160">
        <f t="shared" si="44"/>
        <v>0</v>
      </c>
      <c r="L133" s="160">
        <v>21</v>
      </c>
      <c r="M133" s="160">
        <f t="shared" si="45"/>
        <v>0</v>
      </c>
      <c r="N133" s="160">
        <v>6.9999999999999994E-5</v>
      </c>
      <c r="O133" s="160">
        <f t="shared" si="46"/>
        <v>0</v>
      </c>
      <c r="P133" s="160">
        <v>0</v>
      </c>
      <c r="Q133" s="160">
        <f t="shared" si="47"/>
        <v>0</v>
      </c>
      <c r="R133" s="160"/>
      <c r="S133" s="160" t="s">
        <v>221</v>
      </c>
      <c r="T133" s="160" t="s">
        <v>298</v>
      </c>
      <c r="U133" s="160">
        <v>0</v>
      </c>
      <c r="V133" s="160">
        <f t="shared" si="48"/>
        <v>0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248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75">
        <v>96</v>
      </c>
      <c r="B134" s="176" t="s">
        <v>440</v>
      </c>
      <c r="C134" s="184" t="s">
        <v>441</v>
      </c>
      <c r="D134" s="177" t="s">
        <v>232</v>
      </c>
      <c r="E134" s="178">
        <v>2</v>
      </c>
      <c r="F134" s="179"/>
      <c r="G134" s="180">
        <f t="shared" si="42"/>
        <v>0</v>
      </c>
      <c r="H134" s="161"/>
      <c r="I134" s="160">
        <f t="shared" si="43"/>
        <v>0</v>
      </c>
      <c r="J134" s="161"/>
      <c r="K134" s="160">
        <f t="shared" si="44"/>
        <v>0</v>
      </c>
      <c r="L134" s="160">
        <v>21</v>
      </c>
      <c r="M134" s="160">
        <f t="shared" si="45"/>
        <v>0</v>
      </c>
      <c r="N134" s="160">
        <v>4.8000000000000001E-4</v>
      </c>
      <c r="O134" s="160">
        <f t="shared" si="46"/>
        <v>0</v>
      </c>
      <c r="P134" s="160">
        <v>0</v>
      </c>
      <c r="Q134" s="160">
        <f t="shared" si="47"/>
        <v>0</v>
      </c>
      <c r="R134" s="160"/>
      <c r="S134" s="160" t="s">
        <v>221</v>
      </c>
      <c r="T134" s="160" t="s">
        <v>298</v>
      </c>
      <c r="U134" s="160">
        <v>0</v>
      </c>
      <c r="V134" s="160">
        <f t="shared" si="48"/>
        <v>0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248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outlineLevel="1" x14ac:dyDescent="0.2">
      <c r="A135" s="175">
        <v>97</v>
      </c>
      <c r="B135" s="176" t="s">
        <v>749</v>
      </c>
      <c r="C135" s="184" t="s">
        <v>750</v>
      </c>
      <c r="D135" s="177" t="s">
        <v>232</v>
      </c>
      <c r="E135" s="178">
        <v>3</v>
      </c>
      <c r="F135" s="179"/>
      <c r="G135" s="180">
        <f t="shared" si="42"/>
        <v>0</v>
      </c>
      <c r="H135" s="161"/>
      <c r="I135" s="160">
        <f t="shared" si="43"/>
        <v>0</v>
      </c>
      <c r="J135" s="161"/>
      <c r="K135" s="160">
        <f t="shared" si="44"/>
        <v>0</v>
      </c>
      <c r="L135" s="160">
        <v>21</v>
      </c>
      <c r="M135" s="160">
        <f t="shared" si="45"/>
        <v>0</v>
      </c>
      <c r="N135" s="160">
        <v>6.8000000000000005E-4</v>
      </c>
      <c r="O135" s="160">
        <f t="shared" si="46"/>
        <v>0</v>
      </c>
      <c r="P135" s="160">
        <v>0</v>
      </c>
      <c r="Q135" s="160">
        <f t="shared" si="47"/>
        <v>0</v>
      </c>
      <c r="R135" s="160"/>
      <c r="S135" s="160" t="s">
        <v>221</v>
      </c>
      <c r="T135" s="160" t="s">
        <v>298</v>
      </c>
      <c r="U135" s="160">
        <v>0</v>
      </c>
      <c r="V135" s="160">
        <f t="shared" si="48"/>
        <v>0</v>
      </c>
      <c r="W135" s="16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 t="s">
        <v>248</v>
      </c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outlineLevel="1" x14ac:dyDescent="0.2">
      <c r="A136" s="175">
        <v>98</v>
      </c>
      <c r="B136" s="176" t="s">
        <v>346</v>
      </c>
      <c r="C136" s="184" t="s">
        <v>347</v>
      </c>
      <c r="D136" s="177" t="s">
        <v>232</v>
      </c>
      <c r="E136" s="178">
        <v>4</v>
      </c>
      <c r="F136" s="179"/>
      <c r="G136" s="180">
        <f t="shared" si="42"/>
        <v>0</v>
      </c>
      <c r="H136" s="161"/>
      <c r="I136" s="160">
        <f t="shared" si="43"/>
        <v>0</v>
      </c>
      <c r="J136" s="161"/>
      <c r="K136" s="160">
        <f t="shared" si="44"/>
        <v>0</v>
      </c>
      <c r="L136" s="160">
        <v>21</v>
      </c>
      <c r="M136" s="160">
        <f t="shared" si="45"/>
        <v>0</v>
      </c>
      <c r="N136" s="160">
        <v>1.9000000000000001E-4</v>
      </c>
      <c r="O136" s="160">
        <f t="shared" si="46"/>
        <v>0</v>
      </c>
      <c r="P136" s="160">
        <v>0</v>
      </c>
      <c r="Q136" s="160">
        <f t="shared" si="47"/>
        <v>0</v>
      </c>
      <c r="R136" s="160"/>
      <c r="S136" s="160" t="s">
        <v>221</v>
      </c>
      <c r="T136" s="160" t="s">
        <v>298</v>
      </c>
      <c r="U136" s="160">
        <v>0</v>
      </c>
      <c r="V136" s="160">
        <f t="shared" si="48"/>
        <v>0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248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outlineLevel="1" x14ac:dyDescent="0.2">
      <c r="A137" s="175">
        <v>99</v>
      </c>
      <c r="B137" s="176" t="s">
        <v>942</v>
      </c>
      <c r="C137" s="184" t="s">
        <v>943</v>
      </c>
      <c r="D137" s="177" t="s">
        <v>232</v>
      </c>
      <c r="E137" s="178">
        <v>1</v>
      </c>
      <c r="F137" s="179"/>
      <c r="G137" s="180">
        <f t="shared" si="42"/>
        <v>0</v>
      </c>
      <c r="H137" s="161"/>
      <c r="I137" s="160">
        <f t="shared" si="43"/>
        <v>0</v>
      </c>
      <c r="J137" s="161"/>
      <c r="K137" s="160">
        <f t="shared" si="44"/>
        <v>0</v>
      </c>
      <c r="L137" s="160">
        <v>21</v>
      </c>
      <c r="M137" s="160">
        <f t="shared" si="45"/>
        <v>0</v>
      </c>
      <c r="N137" s="160">
        <v>5.5999999999999995E-4</v>
      </c>
      <c r="O137" s="160">
        <f t="shared" si="46"/>
        <v>0</v>
      </c>
      <c r="P137" s="160">
        <v>0</v>
      </c>
      <c r="Q137" s="160">
        <f t="shared" si="47"/>
        <v>0</v>
      </c>
      <c r="R137" s="160"/>
      <c r="S137" s="160" t="s">
        <v>221</v>
      </c>
      <c r="T137" s="160" t="s">
        <v>298</v>
      </c>
      <c r="U137" s="160">
        <v>0</v>
      </c>
      <c r="V137" s="160">
        <f t="shared" si="48"/>
        <v>0</v>
      </c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248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75">
        <v>100</v>
      </c>
      <c r="B138" s="176" t="s">
        <v>444</v>
      </c>
      <c r="C138" s="184" t="s">
        <v>445</v>
      </c>
      <c r="D138" s="177" t="s">
        <v>255</v>
      </c>
      <c r="E138" s="178">
        <v>7.2700000000000004E-3</v>
      </c>
      <c r="F138" s="179"/>
      <c r="G138" s="180">
        <f t="shared" si="42"/>
        <v>0</v>
      </c>
      <c r="H138" s="161"/>
      <c r="I138" s="160">
        <f t="shared" si="43"/>
        <v>0</v>
      </c>
      <c r="J138" s="161"/>
      <c r="K138" s="160">
        <f t="shared" si="44"/>
        <v>0</v>
      </c>
      <c r="L138" s="160">
        <v>21</v>
      </c>
      <c r="M138" s="160">
        <f t="shared" si="45"/>
        <v>0</v>
      </c>
      <c r="N138" s="160">
        <v>0</v>
      </c>
      <c r="O138" s="160">
        <f t="shared" si="46"/>
        <v>0</v>
      </c>
      <c r="P138" s="160">
        <v>0</v>
      </c>
      <c r="Q138" s="160">
        <f t="shared" si="47"/>
        <v>0</v>
      </c>
      <c r="R138" s="160"/>
      <c r="S138" s="160" t="s">
        <v>214</v>
      </c>
      <c r="T138" s="160" t="s">
        <v>233</v>
      </c>
      <c r="U138" s="160">
        <v>2.5750000000000002</v>
      </c>
      <c r="V138" s="160">
        <f t="shared" si="48"/>
        <v>0.02</v>
      </c>
      <c r="W138" s="16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256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75">
        <v>101</v>
      </c>
      <c r="B139" s="176" t="s">
        <v>446</v>
      </c>
      <c r="C139" s="184" t="s">
        <v>447</v>
      </c>
      <c r="D139" s="177" t="s">
        <v>255</v>
      </c>
      <c r="E139" s="178">
        <v>7.2700000000000004E-3</v>
      </c>
      <c r="F139" s="179"/>
      <c r="G139" s="180">
        <f t="shared" si="42"/>
        <v>0</v>
      </c>
      <c r="H139" s="161"/>
      <c r="I139" s="160">
        <f t="shared" si="43"/>
        <v>0</v>
      </c>
      <c r="J139" s="161"/>
      <c r="K139" s="160">
        <f t="shared" si="44"/>
        <v>0</v>
      </c>
      <c r="L139" s="160">
        <v>21</v>
      </c>
      <c r="M139" s="160">
        <f t="shared" si="45"/>
        <v>0</v>
      </c>
      <c r="N139" s="160">
        <v>0</v>
      </c>
      <c r="O139" s="160">
        <f t="shared" si="46"/>
        <v>0</v>
      </c>
      <c r="P139" s="160">
        <v>0</v>
      </c>
      <c r="Q139" s="160">
        <f t="shared" si="47"/>
        <v>0</v>
      </c>
      <c r="R139" s="160"/>
      <c r="S139" s="160" t="s">
        <v>214</v>
      </c>
      <c r="T139" s="160" t="s">
        <v>233</v>
      </c>
      <c r="U139" s="160">
        <v>1.355</v>
      </c>
      <c r="V139" s="160">
        <f t="shared" si="48"/>
        <v>0.01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256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x14ac:dyDescent="0.2">
      <c r="A140" s="163" t="s">
        <v>209</v>
      </c>
      <c r="B140" s="164" t="s">
        <v>151</v>
      </c>
      <c r="C140" s="182" t="s">
        <v>152</v>
      </c>
      <c r="D140" s="165"/>
      <c r="E140" s="166"/>
      <c r="F140" s="167"/>
      <c r="G140" s="168">
        <f>SUMIF(AG141:AG142,"&lt;&gt;NOR",G141:G142)</f>
        <v>0</v>
      </c>
      <c r="H140" s="162"/>
      <c r="I140" s="162">
        <f>SUM(I141:I142)</f>
        <v>0</v>
      </c>
      <c r="J140" s="162"/>
      <c r="K140" s="162">
        <f>SUM(K141:K142)</f>
        <v>0</v>
      </c>
      <c r="L140" s="162"/>
      <c r="M140" s="162">
        <f>SUM(M141:M142)</f>
        <v>0</v>
      </c>
      <c r="N140" s="162"/>
      <c r="O140" s="162">
        <f>SUM(O141:O142)</f>
        <v>0.01</v>
      </c>
      <c r="P140" s="162"/>
      <c r="Q140" s="162">
        <f>SUM(Q141:Q142)</f>
        <v>0</v>
      </c>
      <c r="R140" s="162"/>
      <c r="S140" s="162"/>
      <c r="T140" s="162"/>
      <c r="U140" s="162"/>
      <c r="V140" s="162">
        <f>SUM(V141:V142)</f>
        <v>0.32</v>
      </c>
      <c r="W140" s="162"/>
      <c r="AG140" t="s">
        <v>210</v>
      </c>
    </row>
    <row r="141" spans="1:60" outlineLevel="1" x14ac:dyDescent="0.2">
      <c r="A141" s="175">
        <v>102</v>
      </c>
      <c r="B141" s="176" t="s">
        <v>761</v>
      </c>
      <c r="C141" s="184" t="s">
        <v>762</v>
      </c>
      <c r="D141" s="177" t="s">
        <v>277</v>
      </c>
      <c r="E141" s="178">
        <v>1</v>
      </c>
      <c r="F141" s="179"/>
      <c r="G141" s="180">
        <f>ROUND(E141*F141,2)</f>
        <v>0</v>
      </c>
      <c r="H141" s="161"/>
      <c r="I141" s="160">
        <f>ROUND(E141*H141,2)</f>
        <v>0</v>
      </c>
      <c r="J141" s="161"/>
      <c r="K141" s="160">
        <f>ROUND(E141*J141,2)</f>
        <v>0</v>
      </c>
      <c r="L141" s="160">
        <v>21</v>
      </c>
      <c r="M141" s="160">
        <f>G141*(1+L141/100)</f>
        <v>0</v>
      </c>
      <c r="N141" s="160">
        <v>0.01</v>
      </c>
      <c r="O141" s="160">
        <f>ROUND(E141*N141,2)</f>
        <v>0.01</v>
      </c>
      <c r="P141" s="160">
        <v>0</v>
      </c>
      <c r="Q141" s="160">
        <f>ROUND(E141*P141,2)</f>
        <v>0</v>
      </c>
      <c r="R141" s="160"/>
      <c r="S141" s="160" t="s">
        <v>221</v>
      </c>
      <c r="T141" s="160" t="s">
        <v>215</v>
      </c>
      <c r="U141" s="160">
        <v>0.27139999999999997</v>
      </c>
      <c r="V141" s="160">
        <f>ROUND(E141*U141,2)</f>
        <v>0.27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234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75">
        <v>103</v>
      </c>
      <c r="B142" s="176" t="s">
        <v>763</v>
      </c>
      <c r="C142" s="184" t="s">
        <v>764</v>
      </c>
      <c r="D142" s="177" t="s">
        <v>255</v>
      </c>
      <c r="E142" s="178">
        <v>0.01</v>
      </c>
      <c r="F142" s="179"/>
      <c r="G142" s="180">
        <f>ROUND(E142*F142,2)</f>
        <v>0</v>
      </c>
      <c r="H142" s="161"/>
      <c r="I142" s="160">
        <f>ROUND(E142*H142,2)</f>
        <v>0</v>
      </c>
      <c r="J142" s="161"/>
      <c r="K142" s="160">
        <f>ROUND(E142*J142,2)</f>
        <v>0</v>
      </c>
      <c r="L142" s="160">
        <v>21</v>
      </c>
      <c r="M142" s="160">
        <f>G142*(1+L142/100)</f>
        <v>0</v>
      </c>
      <c r="N142" s="160">
        <v>0</v>
      </c>
      <c r="O142" s="160">
        <f>ROUND(E142*N142,2)</f>
        <v>0</v>
      </c>
      <c r="P142" s="160">
        <v>0</v>
      </c>
      <c r="Q142" s="160">
        <f>ROUND(E142*P142,2)</f>
        <v>0</v>
      </c>
      <c r="R142" s="160"/>
      <c r="S142" s="160" t="s">
        <v>214</v>
      </c>
      <c r="T142" s="160" t="s">
        <v>215</v>
      </c>
      <c r="U142" s="160">
        <v>4.82</v>
      </c>
      <c r="V142" s="160">
        <f>ROUND(E142*U142,2)</f>
        <v>0.05</v>
      </c>
      <c r="W142" s="16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 t="s">
        <v>256</v>
      </c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x14ac:dyDescent="0.2">
      <c r="A143" s="163" t="s">
        <v>209</v>
      </c>
      <c r="B143" s="164" t="s">
        <v>153</v>
      </c>
      <c r="C143" s="182" t="s">
        <v>154</v>
      </c>
      <c r="D143" s="165"/>
      <c r="E143" s="166"/>
      <c r="F143" s="167"/>
      <c r="G143" s="168">
        <f>SUMIF(AG144:AG145,"&lt;&gt;NOR",G144:G145)</f>
        <v>0</v>
      </c>
      <c r="H143" s="162"/>
      <c r="I143" s="162">
        <f>SUM(I144:I145)</f>
        <v>0</v>
      </c>
      <c r="J143" s="162"/>
      <c r="K143" s="162">
        <f>SUM(K144:K145)</f>
        <v>0</v>
      </c>
      <c r="L143" s="162"/>
      <c r="M143" s="162">
        <f>SUM(M144:M145)</f>
        <v>0</v>
      </c>
      <c r="N143" s="162"/>
      <c r="O143" s="162">
        <f>SUM(O144:O145)</f>
        <v>0</v>
      </c>
      <c r="P143" s="162"/>
      <c r="Q143" s="162">
        <f>SUM(Q144:Q145)</f>
        <v>0</v>
      </c>
      <c r="R143" s="162"/>
      <c r="S143" s="162"/>
      <c r="T143" s="162"/>
      <c r="U143" s="162"/>
      <c r="V143" s="162">
        <f>SUM(V144:V145)</f>
        <v>9.129999999999999</v>
      </c>
      <c r="W143" s="162"/>
      <c r="AG143" t="s">
        <v>210</v>
      </c>
    </row>
    <row r="144" spans="1:60" outlineLevel="1" x14ac:dyDescent="0.2">
      <c r="A144" s="175">
        <v>104</v>
      </c>
      <c r="B144" s="176" t="s">
        <v>448</v>
      </c>
      <c r="C144" s="184" t="s">
        <v>449</v>
      </c>
      <c r="D144" s="177" t="s">
        <v>450</v>
      </c>
      <c r="E144" s="178">
        <v>30</v>
      </c>
      <c r="F144" s="179"/>
      <c r="G144" s="180">
        <f>ROUND(E144*F144,2)</f>
        <v>0</v>
      </c>
      <c r="H144" s="161"/>
      <c r="I144" s="160">
        <f>ROUND(E144*H144,2)</f>
        <v>0</v>
      </c>
      <c r="J144" s="161"/>
      <c r="K144" s="160">
        <f>ROUND(E144*J144,2)</f>
        <v>0</v>
      </c>
      <c r="L144" s="160">
        <v>21</v>
      </c>
      <c r="M144" s="160">
        <f>G144*(1+L144/100)</f>
        <v>0</v>
      </c>
      <c r="N144" s="160">
        <v>6.0000000000000002E-5</v>
      </c>
      <c r="O144" s="160">
        <f>ROUND(E144*N144,2)</f>
        <v>0</v>
      </c>
      <c r="P144" s="160">
        <v>0</v>
      </c>
      <c r="Q144" s="160">
        <f>ROUND(E144*P144,2)</f>
        <v>0</v>
      </c>
      <c r="R144" s="160"/>
      <c r="S144" s="160" t="s">
        <v>214</v>
      </c>
      <c r="T144" s="160" t="s">
        <v>233</v>
      </c>
      <c r="U144" s="160">
        <v>0.30399999999999999</v>
      </c>
      <c r="V144" s="160">
        <f>ROUND(E144*U144,2)</f>
        <v>9.1199999999999992</v>
      </c>
      <c r="W144" s="16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 t="s">
        <v>234</v>
      </c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">
      <c r="A145" s="175">
        <v>105</v>
      </c>
      <c r="B145" s="176" t="s">
        <v>451</v>
      </c>
      <c r="C145" s="184" t="s">
        <v>452</v>
      </c>
      <c r="D145" s="177" t="s">
        <v>255</v>
      </c>
      <c r="E145" s="178">
        <v>1.8E-3</v>
      </c>
      <c r="F145" s="179"/>
      <c r="G145" s="180">
        <f>ROUND(E145*F145,2)</f>
        <v>0</v>
      </c>
      <c r="H145" s="161"/>
      <c r="I145" s="160">
        <f>ROUND(E145*H145,2)</f>
        <v>0</v>
      </c>
      <c r="J145" s="161"/>
      <c r="K145" s="160">
        <f>ROUND(E145*J145,2)</f>
        <v>0</v>
      </c>
      <c r="L145" s="160">
        <v>21</v>
      </c>
      <c r="M145" s="160">
        <f>G145*(1+L145/100)</f>
        <v>0</v>
      </c>
      <c r="N145" s="160">
        <v>0</v>
      </c>
      <c r="O145" s="160">
        <f>ROUND(E145*N145,2)</f>
        <v>0</v>
      </c>
      <c r="P145" s="160">
        <v>0</v>
      </c>
      <c r="Q145" s="160">
        <f>ROUND(E145*P145,2)</f>
        <v>0</v>
      </c>
      <c r="R145" s="160"/>
      <c r="S145" s="160" t="s">
        <v>214</v>
      </c>
      <c r="T145" s="160" t="s">
        <v>233</v>
      </c>
      <c r="U145" s="160">
        <v>3.0059999999999998</v>
      </c>
      <c r="V145" s="160">
        <f>ROUND(E145*U145,2)</f>
        <v>0.01</v>
      </c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256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x14ac:dyDescent="0.2">
      <c r="A146" s="163" t="s">
        <v>209</v>
      </c>
      <c r="B146" s="164" t="s">
        <v>155</v>
      </c>
      <c r="C146" s="182" t="s">
        <v>156</v>
      </c>
      <c r="D146" s="165"/>
      <c r="E146" s="166"/>
      <c r="F146" s="167"/>
      <c r="G146" s="168">
        <f>SUMIF(AG147:AG149,"&lt;&gt;NOR",G147:G149)</f>
        <v>0</v>
      </c>
      <c r="H146" s="162"/>
      <c r="I146" s="162">
        <f>SUM(I147:I149)</f>
        <v>0</v>
      </c>
      <c r="J146" s="162"/>
      <c r="K146" s="162">
        <f>SUM(K147:K149)</f>
        <v>0</v>
      </c>
      <c r="L146" s="162"/>
      <c r="M146" s="162">
        <f>SUM(M147:M149)</f>
        <v>0</v>
      </c>
      <c r="N146" s="162"/>
      <c r="O146" s="162">
        <f>SUM(O147:O149)</f>
        <v>0</v>
      </c>
      <c r="P146" s="162"/>
      <c r="Q146" s="162">
        <f>SUM(Q147:Q149)</f>
        <v>0</v>
      </c>
      <c r="R146" s="162"/>
      <c r="S146" s="162"/>
      <c r="T146" s="162"/>
      <c r="U146" s="162"/>
      <c r="V146" s="162">
        <f>SUM(V147:V149)</f>
        <v>3.36</v>
      </c>
      <c r="W146" s="162"/>
      <c r="AG146" t="s">
        <v>210</v>
      </c>
    </row>
    <row r="147" spans="1:60" outlineLevel="1" x14ac:dyDescent="0.2">
      <c r="A147" s="169">
        <v>106</v>
      </c>
      <c r="B147" s="170" t="s">
        <v>453</v>
      </c>
      <c r="C147" s="183" t="s">
        <v>454</v>
      </c>
      <c r="D147" s="171" t="s">
        <v>241</v>
      </c>
      <c r="E147" s="172">
        <v>2</v>
      </c>
      <c r="F147" s="173"/>
      <c r="G147" s="174">
        <f>ROUND(E147*F147,2)</f>
        <v>0</v>
      </c>
      <c r="H147" s="161"/>
      <c r="I147" s="160">
        <f>ROUND(E147*H147,2)</f>
        <v>0</v>
      </c>
      <c r="J147" s="161"/>
      <c r="K147" s="160">
        <f>ROUND(E147*J147,2)</f>
        <v>0</v>
      </c>
      <c r="L147" s="160">
        <v>21</v>
      </c>
      <c r="M147" s="160">
        <f>G147*(1+L147/100)</f>
        <v>0</v>
      </c>
      <c r="N147" s="160">
        <v>3.1E-4</v>
      </c>
      <c r="O147" s="160">
        <f>ROUND(E147*N147,2)</f>
        <v>0</v>
      </c>
      <c r="P147" s="160">
        <v>0</v>
      </c>
      <c r="Q147" s="160">
        <f>ROUND(E147*P147,2)</f>
        <v>0</v>
      </c>
      <c r="R147" s="160"/>
      <c r="S147" s="160" t="s">
        <v>214</v>
      </c>
      <c r="T147" s="160" t="s">
        <v>233</v>
      </c>
      <c r="U147" s="160">
        <v>0.40300000000000002</v>
      </c>
      <c r="V147" s="160">
        <f>ROUND(E147*U147,2)</f>
        <v>0.81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234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57"/>
      <c r="B148" s="158"/>
      <c r="C148" s="262" t="s">
        <v>455</v>
      </c>
      <c r="D148" s="263"/>
      <c r="E148" s="263"/>
      <c r="F148" s="263"/>
      <c r="G148" s="263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218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outlineLevel="1" x14ac:dyDescent="0.2">
      <c r="A149" s="175">
        <v>107</v>
      </c>
      <c r="B149" s="176" t="s">
        <v>456</v>
      </c>
      <c r="C149" s="184" t="s">
        <v>457</v>
      </c>
      <c r="D149" s="177" t="s">
        <v>261</v>
      </c>
      <c r="E149" s="178">
        <v>22</v>
      </c>
      <c r="F149" s="179"/>
      <c r="G149" s="180">
        <f>ROUND(E149*F149,2)</f>
        <v>0</v>
      </c>
      <c r="H149" s="161"/>
      <c r="I149" s="160">
        <f>ROUND(E149*H149,2)</f>
        <v>0</v>
      </c>
      <c r="J149" s="161"/>
      <c r="K149" s="160">
        <f>ROUND(E149*J149,2)</f>
        <v>0</v>
      </c>
      <c r="L149" s="160">
        <v>21</v>
      </c>
      <c r="M149" s="160">
        <f>G149*(1+L149/100)</f>
        <v>0</v>
      </c>
      <c r="N149" s="160">
        <v>9.0000000000000006E-5</v>
      </c>
      <c r="O149" s="160">
        <f>ROUND(E149*N149,2)</f>
        <v>0</v>
      </c>
      <c r="P149" s="160">
        <v>0</v>
      </c>
      <c r="Q149" s="160">
        <f>ROUND(E149*P149,2)</f>
        <v>0</v>
      </c>
      <c r="R149" s="160"/>
      <c r="S149" s="160" t="s">
        <v>214</v>
      </c>
      <c r="T149" s="160" t="s">
        <v>233</v>
      </c>
      <c r="U149" s="160">
        <v>0.11600000000000001</v>
      </c>
      <c r="V149" s="160">
        <f>ROUND(E149*U149,2)</f>
        <v>2.5499999999999998</v>
      </c>
      <c r="W149" s="16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 t="s">
        <v>234</v>
      </c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</row>
    <row r="150" spans="1:60" x14ac:dyDescent="0.2">
      <c r="A150" s="163" t="s">
        <v>209</v>
      </c>
      <c r="B150" s="164" t="s">
        <v>157</v>
      </c>
      <c r="C150" s="182" t="s">
        <v>158</v>
      </c>
      <c r="D150" s="165"/>
      <c r="E150" s="166"/>
      <c r="F150" s="167"/>
      <c r="G150" s="168">
        <f>SUMIF(AG151:AG151,"&lt;&gt;NOR",G151:G151)</f>
        <v>0</v>
      </c>
      <c r="H150" s="162"/>
      <c r="I150" s="162">
        <f>SUM(I151:I151)</f>
        <v>0</v>
      </c>
      <c r="J150" s="162"/>
      <c r="K150" s="162">
        <f>SUM(K151:K151)</f>
        <v>0</v>
      </c>
      <c r="L150" s="162"/>
      <c r="M150" s="162">
        <f>SUM(M151:M151)</f>
        <v>0</v>
      </c>
      <c r="N150" s="162"/>
      <c r="O150" s="162">
        <f>SUM(O151:O151)</f>
        <v>0.03</v>
      </c>
      <c r="P150" s="162"/>
      <c r="Q150" s="162">
        <f>SUM(Q151:Q151)</f>
        <v>0</v>
      </c>
      <c r="R150" s="162"/>
      <c r="S150" s="162"/>
      <c r="T150" s="162"/>
      <c r="U150" s="162"/>
      <c r="V150" s="162">
        <f>SUM(V151:V151)</f>
        <v>7.03</v>
      </c>
      <c r="W150" s="162"/>
      <c r="AG150" t="s">
        <v>210</v>
      </c>
    </row>
    <row r="151" spans="1:60" ht="22.5" outlineLevel="1" x14ac:dyDescent="0.2">
      <c r="A151" s="175">
        <v>108</v>
      </c>
      <c r="B151" s="176" t="s">
        <v>458</v>
      </c>
      <c r="C151" s="184" t="s">
        <v>459</v>
      </c>
      <c r="D151" s="177" t="s">
        <v>241</v>
      </c>
      <c r="E151" s="178">
        <v>69</v>
      </c>
      <c r="F151" s="179"/>
      <c r="G151" s="180">
        <f>ROUND(E151*F151,2)</f>
        <v>0</v>
      </c>
      <c r="H151" s="161"/>
      <c r="I151" s="160">
        <f>ROUND(E151*H151,2)</f>
        <v>0</v>
      </c>
      <c r="J151" s="161"/>
      <c r="K151" s="160">
        <f>ROUND(E151*J151,2)</f>
        <v>0</v>
      </c>
      <c r="L151" s="160">
        <v>21</v>
      </c>
      <c r="M151" s="160">
        <f>G151*(1+L151/100)</f>
        <v>0</v>
      </c>
      <c r="N151" s="160">
        <v>4.6000000000000001E-4</v>
      </c>
      <c r="O151" s="160">
        <f>ROUND(E151*N151,2)</f>
        <v>0.03</v>
      </c>
      <c r="P151" s="160">
        <v>0</v>
      </c>
      <c r="Q151" s="160">
        <f>ROUND(E151*P151,2)</f>
        <v>0</v>
      </c>
      <c r="R151" s="160"/>
      <c r="S151" s="160" t="s">
        <v>221</v>
      </c>
      <c r="T151" s="160" t="s">
        <v>215</v>
      </c>
      <c r="U151" s="160">
        <v>0.10191</v>
      </c>
      <c r="V151" s="160">
        <f>ROUND(E151*U151,2)</f>
        <v>7.03</v>
      </c>
      <c r="W151" s="16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234</v>
      </c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x14ac:dyDescent="0.2">
      <c r="A152" s="163" t="s">
        <v>209</v>
      </c>
      <c r="B152" s="164" t="s">
        <v>173</v>
      </c>
      <c r="C152" s="182" t="s">
        <v>174</v>
      </c>
      <c r="D152" s="165"/>
      <c r="E152" s="166"/>
      <c r="F152" s="167"/>
      <c r="G152" s="168">
        <f>SUMIF(AG153:AG157,"&lt;&gt;NOR",G153:G157)</f>
        <v>0</v>
      </c>
      <c r="H152" s="162"/>
      <c r="I152" s="162">
        <f>SUM(I153:I157)</f>
        <v>0</v>
      </c>
      <c r="J152" s="162"/>
      <c r="K152" s="162">
        <f>SUM(K153:K157)</f>
        <v>0</v>
      </c>
      <c r="L152" s="162"/>
      <c r="M152" s="162">
        <f>SUM(M153:M157)</f>
        <v>0</v>
      </c>
      <c r="N152" s="162"/>
      <c r="O152" s="162">
        <f>SUM(O153:O157)</f>
        <v>0</v>
      </c>
      <c r="P152" s="162"/>
      <c r="Q152" s="162">
        <f>SUM(Q153:Q157)</f>
        <v>0</v>
      </c>
      <c r="R152" s="162"/>
      <c r="S152" s="162"/>
      <c r="T152" s="162"/>
      <c r="U152" s="162"/>
      <c r="V152" s="162">
        <f>SUM(V153:V157)</f>
        <v>12</v>
      </c>
      <c r="W152" s="162"/>
      <c r="AG152" t="s">
        <v>210</v>
      </c>
    </row>
    <row r="153" spans="1:60" outlineLevel="1" x14ac:dyDescent="0.2">
      <c r="A153" s="169">
        <v>109</v>
      </c>
      <c r="B153" s="170" t="s">
        <v>460</v>
      </c>
      <c r="C153" s="183" t="s">
        <v>461</v>
      </c>
      <c r="D153" s="171" t="s">
        <v>213</v>
      </c>
      <c r="E153" s="172">
        <v>1</v>
      </c>
      <c r="F153" s="173"/>
      <c r="G153" s="174">
        <f>ROUND(E153*F153,2)</f>
        <v>0</v>
      </c>
      <c r="H153" s="161"/>
      <c r="I153" s="160">
        <f>ROUND(E153*H153,2)</f>
        <v>0</v>
      </c>
      <c r="J153" s="161"/>
      <c r="K153" s="160">
        <f>ROUND(E153*J153,2)</f>
        <v>0</v>
      </c>
      <c r="L153" s="160">
        <v>21</v>
      </c>
      <c r="M153" s="160">
        <f>G153*(1+L153/100)</f>
        <v>0</v>
      </c>
      <c r="N153" s="160">
        <v>0</v>
      </c>
      <c r="O153" s="160">
        <f>ROUND(E153*N153,2)</f>
        <v>0</v>
      </c>
      <c r="P153" s="160">
        <v>0</v>
      </c>
      <c r="Q153" s="160">
        <f>ROUND(E153*P153,2)</f>
        <v>0</v>
      </c>
      <c r="R153" s="160"/>
      <c r="S153" s="160" t="s">
        <v>221</v>
      </c>
      <c r="T153" s="160" t="s">
        <v>215</v>
      </c>
      <c r="U153" s="160">
        <v>0</v>
      </c>
      <c r="V153" s="160">
        <f>ROUND(E153*U153,2)</f>
        <v>0</v>
      </c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234</v>
      </c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57"/>
      <c r="B154" s="158"/>
      <c r="C154" s="262" t="s">
        <v>462</v>
      </c>
      <c r="D154" s="263"/>
      <c r="E154" s="263"/>
      <c r="F154" s="263"/>
      <c r="G154" s="263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218</v>
      </c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outlineLevel="1" x14ac:dyDescent="0.2">
      <c r="A155" s="169">
        <v>110</v>
      </c>
      <c r="B155" s="170" t="s">
        <v>463</v>
      </c>
      <c r="C155" s="183" t="s">
        <v>464</v>
      </c>
      <c r="D155" s="171" t="s">
        <v>213</v>
      </c>
      <c r="E155" s="172">
        <v>1</v>
      </c>
      <c r="F155" s="173"/>
      <c r="G155" s="174">
        <f>ROUND(E155*F155,2)</f>
        <v>0</v>
      </c>
      <c r="H155" s="161"/>
      <c r="I155" s="160">
        <f>ROUND(E155*H155,2)</f>
        <v>0</v>
      </c>
      <c r="J155" s="161"/>
      <c r="K155" s="160">
        <f>ROUND(E155*J155,2)</f>
        <v>0</v>
      </c>
      <c r="L155" s="160">
        <v>21</v>
      </c>
      <c r="M155" s="160">
        <f>G155*(1+L155/100)</f>
        <v>0</v>
      </c>
      <c r="N155" s="160">
        <v>0</v>
      </c>
      <c r="O155" s="160">
        <f>ROUND(E155*N155,2)</f>
        <v>0</v>
      </c>
      <c r="P155" s="160">
        <v>0</v>
      </c>
      <c r="Q155" s="160">
        <f>ROUND(E155*P155,2)</f>
        <v>0</v>
      </c>
      <c r="R155" s="160"/>
      <c r="S155" s="160" t="s">
        <v>221</v>
      </c>
      <c r="T155" s="160" t="s">
        <v>215</v>
      </c>
      <c r="U155" s="160">
        <v>0</v>
      </c>
      <c r="V155" s="160">
        <f>ROUND(E155*U155,2)</f>
        <v>0</v>
      </c>
      <c r="W155" s="16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 t="s">
        <v>234</v>
      </c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</row>
    <row r="156" spans="1:60" outlineLevel="1" x14ac:dyDescent="0.2">
      <c r="A156" s="157"/>
      <c r="B156" s="158"/>
      <c r="C156" s="262" t="s">
        <v>462</v>
      </c>
      <c r="D156" s="263"/>
      <c r="E156" s="263"/>
      <c r="F156" s="263"/>
      <c r="G156" s="263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218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">
      <c r="A157" s="175">
        <v>111</v>
      </c>
      <c r="B157" s="176" t="s">
        <v>262</v>
      </c>
      <c r="C157" s="184" t="s">
        <v>263</v>
      </c>
      <c r="D157" s="177" t="s">
        <v>264</v>
      </c>
      <c r="E157" s="178">
        <v>12</v>
      </c>
      <c r="F157" s="179"/>
      <c r="G157" s="180">
        <f>ROUND(E157*F157,2)</f>
        <v>0</v>
      </c>
      <c r="H157" s="161"/>
      <c r="I157" s="160">
        <f>ROUND(E157*H157,2)</f>
        <v>0</v>
      </c>
      <c r="J157" s="161"/>
      <c r="K157" s="160">
        <f>ROUND(E157*J157,2)</f>
        <v>0</v>
      </c>
      <c r="L157" s="160">
        <v>21</v>
      </c>
      <c r="M157" s="160">
        <f>G157*(1+L157/100)</f>
        <v>0</v>
      </c>
      <c r="N157" s="160">
        <v>0</v>
      </c>
      <c r="O157" s="160">
        <f>ROUND(E157*N157,2)</f>
        <v>0</v>
      </c>
      <c r="P157" s="160">
        <v>0</v>
      </c>
      <c r="Q157" s="160">
        <f>ROUND(E157*P157,2)</f>
        <v>0</v>
      </c>
      <c r="R157" s="160" t="s">
        <v>265</v>
      </c>
      <c r="S157" s="160" t="s">
        <v>214</v>
      </c>
      <c r="T157" s="160" t="s">
        <v>215</v>
      </c>
      <c r="U157" s="160">
        <v>1</v>
      </c>
      <c r="V157" s="160">
        <f>ROUND(E157*U157,2)</f>
        <v>12</v>
      </c>
      <c r="W157" s="16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 t="s">
        <v>266</v>
      </c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x14ac:dyDescent="0.2">
      <c r="A158" s="163" t="s">
        <v>209</v>
      </c>
      <c r="B158" s="164" t="s">
        <v>177</v>
      </c>
      <c r="C158" s="182" t="s">
        <v>178</v>
      </c>
      <c r="D158" s="165"/>
      <c r="E158" s="166"/>
      <c r="F158" s="167"/>
      <c r="G158" s="168">
        <f>SUMIF(AG159:AG162,"&lt;&gt;NOR",G159:G162)</f>
        <v>0</v>
      </c>
      <c r="H158" s="162"/>
      <c r="I158" s="162">
        <f>SUM(I159:I162)</f>
        <v>0</v>
      </c>
      <c r="J158" s="162"/>
      <c r="K158" s="162">
        <f>SUM(K159:K162)</f>
        <v>0</v>
      </c>
      <c r="L158" s="162"/>
      <c r="M158" s="162">
        <f>SUM(M159:M162)</f>
        <v>0</v>
      </c>
      <c r="N158" s="162"/>
      <c r="O158" s="162">
        <f>SUM(O159:O162)</f>
        <v>0</v>
      </c>
      <c r="P158" s="162"/>
      <c r="Q158" s="162">
        <f>SUM(Q159:Q162)</f>
        <v>0</v>
      </c>
      <c r="R158" s="162"/>
      <c r="S158" s="162"/>
      <c r="T158" s="162"/>
      <c r="U158" s="162"/>
      <c r="V158" s="162">
        <f>SUM(V159:V162)</f>
        <v>7</v>
      </c>
      <c r="W158" s="162"/>
      <c r="AG158" t="s">
        <v>210</v>
      </c>
    </row>
    <row r="159" spans="1:60" outlineLevel="1" x14ac:dyDescent="0.2">
      <c r="A159" s="175">
        <v>112</v>
      </c>
      <c r="B159" s="176" t="s">
        <v>267</v>
      </c>
      <c r="C159" s="184" t="s">
        <v>268</v>
      </c>
      <c r="D159" s="177" t="s">
        <v>255</v>
      </c>
      <c r="E159" s="178">
        <v>11.887729999999999</v>
      </c>
      <c r="F159" s="179"/>
      <c r="G159" s="180">
        <f>ROUND(E159*F159,2)</f>
        <v>0</v>
      </c>
      <c r="H159" s="161"/>
      <c r="I159" s="160">
        <f>ROUND(E159*H159,2)</f>
        <v>0</v>
      </c>
      <c r="J159" s="161"/>
      <c r="K159" s="160">
        <f>ROUND(E159*J159,2)</f>
        <v>0</v>
      </c>
      <c r="L159" s="160">
        <v>21</v>
      </c>
      <c r="M159" s="160">
        <f>G159*(1+L159/100)</f>
        <v>0</v>
      </c>
      <c r="N159" s="160">
        <v>0</v>
      </c>
      <c r="O159" s="160">
        <f>ROUND(E159*N159,2)</f>
        <v>0</v>
      </c>
      <c r="P159" s="160">
        <v>0</v>
      </c>
      <c r="Q159" s="160">
        <f>ROUND(E159*P159,2)</f>
        <v>0</v>
      </c>
      <c r="R159" s="160"/>
      <c r="S159" s="160" t="s">
        <v>214</v>
      </c>
      <c r="T159" s="160" t="s">
        <v>215</v>
      </c>
      <c r="U159" s="160">
        <v>9.9000000000000005E-2</v>
      </c>
      <c r="V159" s="160">
        <f>ROUND(E159*U159,2)</f>
        <v>1.18</v>
      </c>
      <c r="W159" s="16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 t="s">
        <v>269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">
      <c r="A160" s="169">
        <v>113</v>
      </c>
      <c r="B160" s="170" t="s">
        <v>270</v>
      </c>
      <c r="C160" s="183" t="s">
        <v>271</v>
      </c>
      <c r="D160" s="171" t="s">
        <v>255</v>
      </c>
      <c r="E160" s="172">
        <v>11.887729999999999</v>
      </c>
      <c r="F160" s="173"/>
      <c r="G160" s="174">
        <f>ROUND(E160*F160,2)</f>
        <v>0</v>
      </c>
      <c r="H160" s="161"/>
      <c r="I160" s="160">
        <f>ROUND(E160*H160,2)</f>
        <v>0</v>
      </c>
      <c r="J160" s="161"/>
      <c r="K160" s="160">
        <f>ROUND(E160*J160,2)</f>
        <v>0</v>
      </c>
      <c r="L160" s="160">
        <v>21</v>
      </c>
      <c r="M160" s="160">
        <f>G160*(1+L160/100)</f>
        <v>0</v>
      </c>
      <c r="N160" s="160">
        <v>0</v>
      </c>
      <c r="O160" s="160">
        <f>ROUND(E160*N160,2)</f>
        <v>0</v>
      </c>
      <c r="P160" s="160">
        <v>0</v>
      </c>
      <c r="Q160" s="160">
        <f>ROUND(E160*P160,2)</f>
        <v>0</v>
      </c>
      <c r="R160" s="160"/>
      <c r="S160" s="160" t="s">
        <v>214</v>
      </c>
      <c r="T160" s="160" t="s">
        <v>233</v>
      </c>
      <c r="U160" s="160">
        <v>0.49</v>
      </c>
      <c r="V160" s="160">
        <f>ROUND(E160*U160,2)</f>
        <v>5.82</v>
      </c>
      <c r="W160" s="16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 t="s">
        <v>269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1" x14ac:dyDescent="0.2">
      <c r="A161" s="157"/>
      <c r="B161" s="158"/>
      <c r="C161" s="262" t="s">
        <v>272</v>
      </c>
      <c r="D161" s="263"/>
      <c r="E161" s="263"/>
      <c r="F161" s="263"/>
      <c r="G161" s="263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 t="s">
        <v>218</v>
      </c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">
      <c r="A162" s="175">
        <v>114</v>
      </c>
      <c r="B162" s="176" t="s">
        <v>273</v>
      </c>
      <c r="C162" s="184" t="s">
        <v>274</v>
      </c>
      <c r="D162" s="177" t="s">
        <v>255</v>
      </c>
      <c r="E162" s="178">
        <v>237.75460000000001</v>
      </c>
      <c r="F162" s="179"/>
      <c r="G162" s="180">
        <f>ROUND(E162*F162,2)</f>
        <v>0</v>
      </c>
      <c r="H162" s="161"/>
      <c r="I162" s="160">
        <f>ROUND(E162*H162,2)</f>
        <v>0</v>
      </c>
      <c r="J162" s="161"/>
      <c r="K162" s="160">
        <f>ROUND(E162*J162,2)</f>
        <v>0</v>
      </c>
      <c r="L162" s="160">
        <v>21</v>
      </c>
      <c r="M162" s="160">
        <f>G162*(1+L162/100)</f>
        <v>0</v>
      </c>
      <c r="N162" s="160">
        <v>0</v>
      </c>
      <c r="O162" s="160">
        <f>ROUND(E162*N162,2)</f>
        <v>0</v>
      </c>
      <c r="P162" s="160">
        <v>0</v>
      </c>
      <c r="Q162" s="160">
        <f>ROUND(E162*P162,2)</f>
        <v>0</v>
      </c>
      <c r="R162" s="160"/>
      <c r="S162" s="160" t="s">
        <v>214</v>
      </c>
      <c r="T162" s="160" t="s">
        <v>233</v>
      </c>
      <c r="U162" s="160">
        <v>0</v>
      </c>
      <c r="V162" s="160">
        <f>ROUND(E162*U162,2)</f>
        <v>0</v>
      </c>
      <c r="W162" s="16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 t="s">
        <v>269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x14ac:dyDescent="0.2">
      <c r="A163" s="163" t="s">
        <v>209</v>
      </c>
      <c r="B163" s="164" t="s">
        <v>183</v>
      </c>
      <c r="C163" s="182" t="s">
        <v>30</v>
      </c>
      <c r="D163" s="165"/>
      <c r="E163" s="166"/>
      <c r="F163" s="167"/>
      <c r="G163" s="168">
        <f>SUMIF(AG164:AG164,"&lt;&gt;NOR",G164:G164)</f>
        <v>0</v>
      </c>
      <c r="H163" s="162"/>
      <c r="I163" s="162">
        <f>SUM(I164:I164)</f>
        <v>0</v>
      </c>
      <c r="J163" s="162"/>
      <c r="K163" s="162">
        <f>SUM(K164:K164)</f>
        <v>0</v>
      </c>
      <c r="L163" s="162"/>
      <c r="M163" s="162">
        <f>SUM(M164:M164)</f>
        <v>0</v>
      </c>
      <c r="N163" s="162"/>
      <c r="O163" s="162">
        <f>SUM(O164:O164)</f>
        <v>0</v>
      </c>
      <c r="P163" s="162"/>
      <c r="Q163" s="162">
        <f>SUM(Q164:Q164)</f>
        <v>0</v>
      </c>
      <c r="R163" s="162"/>
      <c r="S163" s="162"/>
      <c r="T163" s="162"/>
      <c r="U163" s="162"/>
      <c r="V163" s="162">
        <f>SUM(V164:V164)</f>
        <v>0</v>
      </c>
      <c r="W163" s="162"/>
      <c r="AG163" t="s">
        <v>210</v>
      </c>
    </row>
    <row r="164" spans="1:60" outlineLevel="1" x14ac:dyDescent="0.2">
      <c r="A164" s="169">
        <v>115</v>
      </c>
      <c r="B164" s="170" t="s">
        <v>465</v>
      </c>
      <c r="C164" s="183" t="s">
        <v>466</v>
      </c>
      <c r="D164" s="171" t="s">
        <v>314</v>
      </c>
      <c r="E164" s="172">
        <v>1</v>
      </c>
      <c r="F164" s="173"/>
      <c r="G164" s="174">
        <f>ROUND(E164*F164,2)</f>
        <v>0</v>
      </c>
      <c r="H164" s="161"/>
      <c r="I164" s="160">
        <f>ROUND(E164*H164,2)</f>
        <v>0</v>
      </c>
      <c r="J164" s="161"/>
      <c r="K164" s="160">
        <f>ROUND(E164*J164,2)</f>
        <v>0</v>
      </c>
      <c r="L164" s="160">
        <v>21</v>
      </c>
      <c r="M164" s="160">
        <f>G164*(1+L164/100)</f>
        <v>0</v>
      </c>
      <c r="N164" s="160">
        <v>0</v>
      </c>
      <c r="O164" s="160">
        <f>ROUND(E164*N164,2)</f>
        <v>0</v>
      </c>
      <c r="P164" s="160">
        <v>0</v>
      </c>
      <c r="Q164" s="160">
        <f>ROUND(E164*P164,2)</f>
        <v>0</v>
      </c>
      <c r="R164" s="160"/>
      <c r="S164" s="160" t="s">
        <v>221</v>
      </c>
      <c r="T164" s="160" t="s">
        <v>215</v>
      </c>
      <c r="U164" s="160">
        <v>0</v>
      </c>
      <c r="V164" s="160">
        <f>ROUND(E164*U164,2)</f>
        <v>0</v>
      </c>
      <c r="W164" s="16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 t="s">
        <v>234</v>
      </c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x14ac:dyDescent="0.2">
      <c r="A165" s="5"/>
      <c r="B165" s="6"/>
      <c r="C165" s="185"/>
      <c r="D165" s="8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AE165">
        <v>15</v>
      </c>
      <c r="AF165">
        <v>21</v>
      </c>
    </row>
    <row r="166" spans="1:60" x14ac:dyDescent="0.2">
      <c r="A166" s="153"/>
      <c r="B166" s="154" t="s">
        <v>31</v>
      </c>
      <c r="C166" s="186"/>
      <c r="D166" s="155"/>
      <c r="E166" s="156"/>
      <c r="F166" s="156"/>
      <c r="G166" s="181">
        <f>G8+G10+G16+G18+G20+G27+G30+G40+G47+G79+G81+G97+G112+G126+G140+G143+G146+G150+G152+G158+G163</f>
        <v>0</v>
      </c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AE166">
        <f>SUMIF(L7:L164,AE165,G7:G164)</f>
        <v>0</v>
      </c>
      <c r="AF166">
        <f>SUMIF(L7:L164,AF165,G7:G164)</f>
        <v>0</v>
      </c>
      <c r="AG166" t="s">
        <v>226</v>
      </c>
    </row>
    <row r="167" spans="1:60" x14ac:dyDescent="0.2">
      <c r="A167" s="5"/>
      <c r="B167" s="6"/>
      <c r="C167" s="185"/>
      <c r="D167" s="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60" x14ac:dyDescent="0.2">
      <c r="A168" s="5"/>
      <c r="B168" s="6"/>
      <c r="C168" s="185"/>
      <c r="D168" s="8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60" x14ac:dyDescent="0.2">
      <c r="A169" s="248" t="s">
        <v>227</v>
      </c>
      <c r="B169" s="248"/>
      <c r="C169" s="249"/>
      <c r="D169" s="8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60" x14ac:dyDescent="0.2">
      <c r="A170" s="250"/>
      <c r="B170" s="251"/>
      <c r="C170" s="252"/>
      <c r="D170" s="251"/>
      <c r="E170" s="251"/>
      <c r="F170" s="251"/>
      <c r="G170" s="253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AG170" t="s">
        <v>228</v>
      </c>
    </row>
    <row r="171" spans="1:60" x14ac:dyDescent="0.2">
      <c r="A171" s="254"/>
      <c r="B171" s="255"/>
      <c r="C171" s="256"/>
      <c r="D171" s="255"/>
      <c r="E171" s="255"/>
      <c r="F171" s="255"/>
      <c r="G171" s="257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60" x14ac:dyDescent="0.2">
      <c r="A172" s="254"/>
      <c r="B172" s="255"/>
      <c r="C172" s="256"/>
      <c r="D172" s="255"/>
      <c r="E172" s="255"/>
      <c r="F172" s="255"/>
      <c r="G172" s="257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60" x14ac:dyDescent="0.2">
      <c r="A173" s="254"/>
      <c r="B173" s="255"/>
      <c r="C173" s="256"/>
      <c r="D173" s="255"/>
      <c r="E173" s="255"/>
      <c r="F173" s="255"/>
      <c r="G173" s="257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60" x14ac:dyDescent="0.2">
      <c r="A174" s="258"/>
      <c r="B174" s="259"/>
      <c r="C174" s="260"/>
      <c r="D174" s="259"/>
      <c r="E174" s="259"/>
      <c r="F174" s="259"/>
      <c r="G174" s="26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60" x14ac:dyDescent="0.2">
      <c r="A175" s="5"/>
      <c r="B175" s="6"/>
      <c r="C175" s="185"/>
      <c r="D175" s="8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60" x14ac:dyDescent="0.2">
      <c r="C176" s="187"/>
      <c r="D176" s="141"/>
      <c r="AG176" t="s">
        <v>229</v>
      </c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7">
    <mergeCell ref="A170:G174"/>
    <mergeCell ref="C12:G12"/>
    <mergeCell ref="C15:G15"/>
    <mergeCell ref="C24:G24"/>
    <mergeCell ref="C26:G26"/>
    <mergeCell ref="A1:G1"/>
    <mergeCell ref="C2:G2"/>
    <mergeCell ref="C3:G3"/>
    <mergeCell ref="C4:G4"/>
    <mergeCell ref="A169:C169"/>
    <mergeCell ref="C116:G116"/>
    <mergeCell ref="C42:G42"/>
    <mergeCell ref="C54:G54"/>
    <mergeCell ref="C56:G56"/>
    <mergeCell ref="C59:G59"/>
    <mergeCell ref="C60:G60"/>
    <mergeCell ref="C62:G62"/>
    <mergeCell ref="C63:G63"/>
    <mergeCell ref="C65:G65"/>
    <mergeCell ref="C67:G67"/>
    <mergeCell ref="C69:G69"/>
    <mergeCell ref="C114:G114"/>
    <mergeCell ref="C119:G119"/>
    <mergeCell ref="C148:G148"/>
    <mergeCell ref="C154:G154"/>
    <mergeCell ref="C156:G156"/>
    <mergeCell ref="C161:G161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82</v>
      </c>
      <c r="C3" s="242" t="s">
        <v>83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SUMIF(AG9:AG44,"&lt;&gt;NOR",G9:G44)</f>
        <v>0</v>
      </c>
      <c r="H8" s="162"/>
      <c r="I8" s="162">
        <f>SUM(I9:I44)</f>
        <v>0</v>
      </c>
      <c r="J8" s="162"/>
      <c r="K8" s="162">
        <f>SUM(K9:K44)</f>
        <v>0</v>
      </c>
      <c r="L8" s="162"/>
      <c r="M8" s="162">
        <f>SUM(M9:M44)</f>
        <v>0</v>
      </c>
      <c r="N8" s="162"/>
      <c r="O8" s="162">
        <f>SUM(O9:O44)</f>
        <v>0.39999999999999997</v>
      </c>
      <c r="P8" s="162"/>
      <c r="Q8" s="162">
        <f>SUM(Q9:Q44)</f>
        <v>0</v>
      </c>
      <c r="R8" s="162"/>
      <c r="S8" s="162"/>
      <c r="T8" s="162"/>
      <c r="U8" s="162"/>
      <c r="V8" s="162">
        <f>SUM(V9:V44)</f>
        <v>24.17</v>
      </c>
      <c r="W8" s="162"/>
      <c r="AG8" t="s">
        <v>210</v>
      </c>
    </row>
    <row r="9" spans="1:60" outlineLevel="1" x14ac:dyDescent="0.2">
      <c r="A9" s="169">
        <v>1</v>
      </c>
      <c r="B9" s="170" t="s">
        <v>469</v>
      </c>
      <c r="C9" s="183" t="s">
        <v>470</v>
      </c>
      <c r="D9" s="171" t="s">
        <v>261</v>
      </c>
      <c r="E9" s="172">
        <v>6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1.455E-2</v>
      </c>
      <c r="O9" s="160">
        <f>ROUND(E9*N9,2)</f>
        <v>0.09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0.78400000000000003</v>
      </c>
      <c r="V9" s="160">
        <f>ROUND(E9*U9,2)</f>
        <v>4.7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471</v>
      </c>
      <c r="C12" s="183" t="s">
        <v>472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1.2489999999999999E-2</v>
      </c>
      <c r="O12" s="160">
        <f>ROUND(E12*N12,2)</f>
        <v>7.0000000000000007E-2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0.70399999999999996</v>
      </c>
      <c r="V12" s="160">
        <f>ROUND(E12*U12,2)</f>
        <v>4.22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9">
        <v>3</v>
      </c>
      <c r="B15" s="170" t="s">
        <v>948</v>
      </c>
      <c r="C15" s="183" t="s">
        <v>949</v>
      </c>
      <c r="D15" s="171" t="s">
        <v>261</v>
      </c>
      <c r="E15" s="172">
        <v>12</v>
      </c>
      <c r="F15" s="173"/>
      <c r="G15" s="174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1.4800000000000001E-2</v>
      </c>
      <c r="O15" s="160">
        <f>ROUND(E15*N15,2)</f>
        <v>0.18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233</v>
      </c>
      <c r="U15" s="160">
        <v>0.753</v>
      </c>
      <c r="V15" s="160">
        <f>ROUND(E15*U15,2)</f>
        <v>9.0399999999999991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262" t="s">
        <v>335</v>
      </c>
      <c r="D16" s="263"/>
      <c r="E16" s="263"/>
      <c r="F16" s="263"/>
      <c r="G16" s="263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218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264" t="s">
        <v>336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4</v>
      </c>
      <c r="B18" s="176" t="s">
        <v>950</v>
      </c>
      <c r="C18" s="184" t="s">
        <v>951</v>
      </c>
      <c r="D18" s="177" t="s">
        <v>261</v>
      </c>
      <c r="E18" s="178">
        <v>1</v>
      </c>
      <c r="F18" s="179"/>
      <c r="G18" s="180">
        <f t="shared" ref="G18:G44" si="0">ROUND(E18*F18,2)</f>
        <v>0</v>
      </c>
      <c r="H18" s="161"/>
      <c r="I18" s="160">
        <f t="shared" ref="I18:I44" si="1">ROUND(E18*H18,2)</f>
        <v>0</v>
      </c>
      <c r="J18" s="161"/>
      <c r="K18" s="160">
        <f t="shared" ref="K18:K44" si="2">ROUND(E18*J18,2)</f>
        <v>0</v>
      </c>
      <c r="L18" s="160">
        <v>21</v>
      </c>
      <c r="M18" s="160">
        <f t="shared" ref="M18:M44" si="3">G18*(1+L18/100)</f>
        <v>0</v>
      </c>
      <c r="N18" s="160">
        <v>4.2900000000000004E-3</v>
      </c>
      <c r="O18" s="160">
        <f t="shared" ref="O18:O44" si="4">ROUND(E18*N18,2)</f>
        <v>0</v>
      </c>
      <c r="P18" s="160">
        <v>0</v>
      </c>
      <c r="Q18" s="160">
        <f t="shared" ref="Q18:Q44" si="5">ROUND(E18*P18,2)</f>
        <v>0</v>
      </c>
      <c r="R18" s="160"/>
      <c r="S18" s="160" t="s">
        <v>214</v>
      </c>
      <c r="T18" s="160" t="s">
        <v>233</v>
      </c>
      <c r="U18" s="160">
        <v>0.36199999999999999</v>
      </c>
      <c r="V18" s="160">
        <f t="shared" ref="V18:V44" si="6">ROUND(E18*U18,2)</f>
        <v>0.36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5</v>
      </c>
      <c r="B19" s="176" t="s">
        <v>475</v>
      </c>
      <c r="C19" s="184" t="s">
        <v>476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1.8000000000000001E-4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0.83799999999999997</v>
      </c>
      <c r="V19" s="160">
        <f t="shared" si="6"/>
        <v>0.84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6</v>
      </c>
      <c r="B20" s="176" t="s">
        <v>477</v>
      </c>
      <c r="C20" s="184" t="s">
        <v>478</v>
      </c>
      <c r="D20" s="177" t="s">
        <v>261</v>
      </c>
      <c r="E20" s="178">
        <v>24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214</v>
      </c>
      <c r="T20" s="160" t="s">
        <v>233</v>
      </c>
      <c r="U20" s="160">
        <v>6.2E-2</v>
      </c>
      <c r="V20" s="160">
        <f t="shared" si="6"/>
        <v>1.49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234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7</v>
      </c>
      <c r="B21" s="176" t="s">
        <v>786</v>
      </c>
      <c r="C21" s="184" t="s">
        <v>787</v>
      </c>
      <c r="D21" s="177" t="s">
        <v>232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3.0000000000000001E-5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214</v>
      </c>
      <c r="T21" s="160" t="s">
        <v>233</v>
      </c>
      <c r="U21" s="160">
        <v>0.20599999999999999</v>
      </c>
      <c r="V21" s="160">
        <f t="shared" si="6"/>
        <v>0.21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481</v>
      </c>
      <c r="C22" s="184" t="s">
        <v>482</v>
      </c>
      <c r="D22" s="177" t="s">
        <v>232</v>
      </c>
      <c r="E22" s="178">
        <v>1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3.0000000000000001E-5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0.22700000000000001</v>
      </c>
      <c r="V22" s="160">
        <f t="shared" si="6"/>
        <v>0.23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9</v>
      </c>
      <c r="B23" s="176" t="s">
        <v>952</v>
      </c>
      <c r="C23" s="184" t="s">
        <v>953</v>
      </c>
      <c r="D23" s="177" t="s">
        <v>232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3.0000000000000001E-5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0.26900000000000002</v>
      </c>
      <c r="V23" s="160">
        <f t="shared" si="6"/>
        <v>0.27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10</v>
      </c>
      <c r="B24" s="176" t="s">
        <v>483</v>
      </c>
      <c r="C24" s="184" t="s">
        <v>484</v>
      </c>
      <c r="D24" s="177" t="s">
        <v>314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5.9999999999999995E-4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214</v>
      </c>
      <c r="T24" s="160" t="s">
        <v>233</v>
      </c>
      <c r="U24" s="160">
        <v>0.3</v>
      </c>
      <c r="V24" s="160">
        <f t="shared" si="6"/>
        <v>0.3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11</v>
      </c>
      <c r="B25" s="176" t="s">
        <v>485</v>
      </c>
      <c r="C25" s="184" t="s">
        <v>486</v>
      </c>
      <c r="D25" s="177" t="s">
        <v>232</v>
      </c>
      <c r="E25" s="178">
        <v>1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1.7000000000000001E-4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214</v>
      </c>
      <c r="T25" s="160" t="s">
        <v>233</v>
      </c>
      <c r="U25" s="160">
        <v>0.17299999999999999</v>
      </c>
      <c r="V25" s="160">
        <f t="shared" si="6"/>
        <v>0.17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2.5" outlineLevel="1" x14ac:dyDescent="0.2">
      <c r="A26" s="175">
        <v>12</v>
      </c>
      <c r="B26" s="176" t="s">
        <v>364</v>
      </c>
      <c r="C26" s="184" t="s">
        <v>487</v>
      </c>
      <c r="D26" s="177" t="s">
        <v>261</v>
      </c>
      <c r="E26" s="178">
        <v>5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3.6999999999999999E-4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233</v>
      </c>
      <c r="U26" s="160">
        <v>3.1E-2</v>
      </c>
      <c r="V26" s="160">
        <f t="shared" si="6"/>
        <v>0.16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13</v>
      </c>
      <c r="B27" s="176" t="s">
        <v>488</v>
      </c>
      <c r="C27" s="184" t="s">
        <v>489</v>
      </c>
      <c r="D27" s="177" t="s">
        <v>261</v>
      </c>
      <c r="E27" s="178">
        <v>24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0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214</v>
      </c>
      <c r="T27" s="160" t="s">
        <v>233</v>
      </c>
      <c r="U27" s="160">
        <v>1.9E-2</v>
      </c>
      <c r="V27" s="160">
        <f t="shared" si="6"/>
        <v>0.46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14</v>
      </c>
      <c r="B28" s="176" t="s">
        <v>436</v>
      </c>
      <c r="C28" s="184" t="s">
        <v>490</v>
      </c>
      <c r="D28" s="177" t="s">
        <v>232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2.5699999999999998E-3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233</v>
      </c>
      <c r="U28" s="160">
        <v>0.433</v>
      </c>
      <c r="V28" s="160">
        <f t="shared" si="6"/>
        <v>0.43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15</v>
      </c>
      <c r="B29" s="176" t="s">
        <v>491</v>
      </c>
      <c r="C29" s="184" t="s">
        <v>492</v>
      </c>
      <c r="D29" s="177" t="s">
        <v>232</v>
      </c>
      <c r="E29" s="178">
        <v>1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2.5699999999999998E-3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221</v>
      </c>
      <c r="T29" s="160" t="s">
        <v>233</v>
      </c>
      <c r="U29" s="160">
        <v>0.433</v>
      </c>
      <c r="V29" s="160">
        <f t="shared" si="6"/>
        <v>0.43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16</v>
      </c>
      <c r="B30" s="176" t="s">
        <v>796</v>
      </c>
      <c r="C30" s="184" t="s">
        <v>797</v>
      </c>
      <c r="D30" s="177" t="s">
        <v>232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6.9999999999999994E-5</v>
      </c>
      <c r="O30" s="160">
        <f t="shared" si="4"/>
        <v>0</v>
      </c>
      <c r="P30" s="160">
        <v>0</v>
      </c>
      <c r="Q30" s="160">
        <f t="shared" si="5"/>
        <v>0</v>
      </c>
      <c r="R30" s="160" t="s">
        <v>495</v>
      </c>
      <c r="S30" s="160" t="s">
        <v>214</v>
      </c>
      <c r="T30" s="160" t="s">
        <v>298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17</v>
      </c>
      <c r="B31" s="176" t="s">
        <v>493</v>
      </c>
      <c r="C31" s="184" t="s">
        <v>494</v>
      </c>
      <c r="D31" s="177" t="s">
        <v>232</v>
      </c>
      <c r="E31" s="178">
        <v>3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1.2999999999999999E-4</v>
      </c>
      <c r="O31" s="160">
        <f t="shared" si="4"/>
        <v>0</v>
      </c>
      <c r="P31" s="160">
        <v>0</v>
      </c>
      <c r="Q31" s="160">
        <f t="shared" si="5"/>
        <v>0</v>
      </c>
      <c r="R31" s="160" t="s">
        <v>495</v>
      </c>
      <c r="S31" s="160" t="s">
        <v>214</v>
      </c>
      <c r="T31" s="160" t="s">
        <v>298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18</v>
      </c>
      <c r="B32" s="176" t="s">
        <v>954</v>
      </c>
      <c r="C32" s="184" t="s">
        <v>955</v>
      </c>
      <c r="D32" s="177" t="s">
        <v>232</v>
      </c>
      <c r="E32" s="178">
        <v>8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1.7000000000000001E-4</v>
      </c>
      <c r="O32" s="160">
        <f t="shared" si="4"/>
        <v>0</v>
      </c>
      <c r="P32" s="160">
        <v>0</v>
      </c>
      <c r="Q32" s="160">
        <f t="shared" si="5"/>
        <v>0</v>
      </c>
      <c r="R32" s="160" t="s">
        <v>495</v>
      </c>
      <c r="S32" s="160" t="s">
        <v>214</v>
      </c>
      <c r="T32" s="160" t="s">
        <v>298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248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19</v>
      </c>
      <c r="B33" s="176" t="s">
        <v>499</v>
      </c>
      <c r="C33" s="184" t="s">
        <v>500</v>
      </c>
      <c r="D33" s="177" t="s">
        <v>232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9.0000000000000006E-5</v>
      </c>
      <c r="O33" s="160">
        <f t="shared" si="4"/>
        <v>0</v>
      </c>
      <c r="P33" s="160">
        <v>0</v>
      </c>
      <c r="Q33" s="160">
        <f t="shared" si="5"/>
        <v>0</v>
      </c>
      <c r="R33" s="160" t="s">
        <v>495</v>
      </c>
      <c r="S33" s="160" t="s">
        <v>214</v>
      </c>
      <c r="T33" s="160" t="s">
        <v>498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248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20</v>
      </c>
      <c r="B34" s="176" t="s">
        <v>956</v>
      </c>
      <c r="C34" s="184" t="s">
        <v>957</v>
      </c>
      <c r="D34" s="177" t="s">
        <v>232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1.2999999999999999E-4</v>
      </c>
      <c r="O34" s="160">
        <f t="shared" si="4"/>
        <v>0</v>
      </c>
      <c r="P34" s="160">
        <v>0</v>
      </c>
      <c r="Q34" s="160">
        <f t="shared" si="5"/>
        <v>0</v>
      </c>
      <c r="R34" s="160" t="s">
        <v>495</v>
      </c>
      <c r="S34" s="160" t="s">
        <v>214</v>
      </c>
      <c r="T34" s="160" t="s">
        <v>498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248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21</v>
      </c>
      <c r="B35" s="176" t="s">
        <v>958</v>
      </c>
      <c r="C35" s="184" t="s">
        <v>959</v>
      </c>
      <c r="D35" s="177" t="s">
        <v>232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1.3999999999999999E-4</v>
      </c>
      <c r="O35" s="160">
        <f t="shared" si="4"/>
        <v>0</v>
      </c>
      <c r="P35" s="160">
        <v>0</v>
      </c>
      <c r="Q35" s="160">
        <f t="shared" si="5"/>
        <v>0</v>
      </c>
      <c r="R35" s="160" t="s">
        <v>495</v>
      </c>
      <c r="S35" s="160" t="s">
        <v>214</v>
      </c>
      <c r="T35" s="160" t="s">
        <v>498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22</v>
      </c>
      <c r="B36" s="176" t="s">
        <v>806</v>
      </c>
      <c r="C36" s="184" t="s">
        <v>960</v>
      </c>
      <c r="D36" s="177" t="s">
        <v>232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3.8000000000000002E-4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221</v>
      </c>
      <c r="T36" s="160" t="s">
        <v>298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248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23</v>
      </c>
      <c r="B37" s="176" t="s">
        <v>961</v>
      </c>
      <c r="C37" s="184" t="s">
        <v>962</v>
      </c>
      <c r="D37" s="177" t="s">
        <v>232</v>
      </c>
      <c r="E37" s="178">
        <v>1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8.8999999999999995E-4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298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75">
        <v>24</v>
      </c>
      <c r="B38" s="176" t="s">
        <v>505</v>
      </c>
      <c r="C38" s="184" t="s">
        <v>506</v>
      </c>
      <c r="D38" s="177" t="s">
        <v>277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8.9999999999999993E-3</v>
      </c>
      <c r="O38" s="160">
        <f t="shared" si="4"/>
        <v>0.01</v>
      </c>
      <c r="P38" s="160">
        <v>0</v>
      </c>
      <c r="Q38" s="160">
        <f t="shared" si="5"/>
        <v>0</v>
      </c>
      <c r="R38" s="160"/>
      <c r="S38" s="160" t="s">
        <v>221</v>
      </c>
      <c r="T38" s="160" t="s">
        <v>215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248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22.5" outlineLevel="1" x14ac:dyDescent="0.2">
      <c r="A39" s="175">
        <v>25</v>
      </c>
      <c r="B39" s="176" t="s">
        <v>507</v>
      </c>
      <c r="C39" s="184" t="s">
        <v>508</v>
      </c>
      <c r="D39" s="177" t="s">
        <v>277</v>
      </c>
      <c r="E39" s="178">
        <v>1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1.9E-3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221</v>
      </c>
      <c r="T39" s="160" t="s">
        <v>215</v>
      </c>
      <c r="U39" s="160">
        <v>0</v>
      </c>
      <c r="V39" s="160">
        <f t="shared" si="6"/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248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33.75" outlineLevel="1" x14ac:dyDescent="0.2">
      <c r="A40" s="175">
        <v>26</v>
      </c>
      <c r="B40" s="176" t="s">
        <v>509</v>
      </c>
      <c r="C40" s="184" t="s">
        <v>510</v>
      </c>
      <c r="D40" s="177" t="s">
        <v>277</v>
      </c>
      <c r="E40" s="178">
        <v>1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1E-3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221</v>
      </c>
      <c r="T40" s="160" t="s">
        <v>215</v>
      </c>
      <c r="U40" s="160">
        <v>0</v>
      </c>
      <c r="V40" s="160">
        <f t="shared" si="6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248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2.5" outlineLevel="1" x14ac:dyDescent="0.2">
      <c r="A41" s="175">
        <v>27</v>
      </c>
      <c r="B41" s="176" t="s">
        <v>511</v>
      </c>
      <c r="C41" s="184" t="s">
        <v>512</v>
      </c>
      <c r="D41" s="177" t="s">
        <v>277</v>
      </c>
      <c r="E41" s="178">
        <v>1</v>
      </c>
      <c r="F41" s="179"/>
      <c r="G41" s="180">
        <f t="shared" si="0"/>
        <v>0</v>
      </c>
      <c r="H41" s="161"/>
      <c r="I41" s="160">
        <f t="shared" si="1"/>
        <v>0</v>
      </c>
      <c r="J41" s="161"/>
      <c r="K41" s="160">
        <f t="shared" si="2"/>
        <v>0</v>
      </c>
      <c r="L41" s="160">
        <v>21</v>
      </c>
      <c r="M41" s="160">
        <f t="shared" si="3"/>
        <v>0</v>
      </c>
      <c r="N41" s="160">
        <v>5.0000000000000001E-4</v>
      </c>
      <c r="O41" s="160">
        <f t="shared" si="4"/>
        <v>0</v>
      </c>
      <c r="P41" s="160">
        <v>0</v>
      </c>
      <c r="Q41" s="160">
        <f t="shared" si="5"/>
        <v>0</v>
      </c>
      <c r="R41" s="160"/>
      <c r="S41" s="160" t="s">
        <v>221</v>
      </c>
      <c r="T41" s="160" t="s">
        <v>215</v>
      </c>
      <c r="U41" s="160">
        <v>0</v>
      </c>
      <c r="V41" s="160">
        <f t="shared" si="6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248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ht="22.5" outlineLevel="1" x14ac:dyDescent="0.2">
      <c r="A42" s="175">
        <v>28</v>
      </c>
      <c r="B42" s="176" t="s">
        <v>420</v>
      </c>
      <c r="C42" s="184" t="s">
        <v>421</v>
      </c>
      <c r="D42" s="177" t="s">
        <v>314</v>
      </c>
      <c r="E42" s="178">
        <v>1</v>
      </c>
      <c r="F42" s="179"/>
      <c r="G42" s="180">
        <f t="shared" si="0"/>
        <v>0</v>
      </c>
      <c r="H42" s="161"/>
      <c r="I42" s="160">
        <f t="shared" si="1"/>
        <v>0</v>
      </c>
      <c r="J42" s="161"/>
      <c r="K42" s="160">
        <f t="shared" si="2"/>
        <v>0</v>
      </c>
      <c r="L42" s="160">
        <v>21</v>
      </c>
      <c r="M42" s="160">
        <f t="shared" si="3"/>
        <v>0</v>
      </c>
      <c r="N42" s="160">
        <v>0.05</v>
      </c>
      <c r="O42" s="160">
        <f t="shared" si="4"/>
        <v>0.05</v>
      </c>
      <c r="P42" s="160">
        <v>0</v>
      </c>
      <c r="Q42" s="160">
        <f t="shared" si="5"/>
        <v>0</v>
      </c>
      <c r="R42" s="160"/>
      <c r="S42" s="160" t="s">
        <v>221</v>
      </c>
      <c r="T42" s="160" t="s">
        <v>215</v>
      </c>
      <c r="U42" s="160">
        <v>0</v>
      </c>
      <c r="V42" s="160">
        <f t="shared" si="6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248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29</v>
      </c>
      <c r="B43" s="176" t="s">
        <v>513</v>
      </c>
      <c r="C43" s="184" t="s">
        <v>514</v>
      </c>
      <c r="D43" s="177" t="s">
        <v>255</v>
      </c>
      <c r="E43" s="178">
        <v>0.41800999999999999</v>
      </c>
      <c r="F43" s="179"/>
      <c r="G43" s="180">
        <f t="shared" si="0"/>
        <v>0</v>
      </c>
      <c r="H43" s="161"/>
      <c r="I43" s="160">
        <f t="shared" si="1"/>
        <v>0</v>
      </c>
      <c r="J43" s="161"/>
      <c r="K43" s="160">
        <f t="shared" si="2"/>
        <v>0</v>
      </c>
      <c r="L43" s="160">
        <v>21</v>
      </c>
      <c r="M43" s="160">
        <f t="shared" si="3"/>
        <v>0</v>
      </c>
      <c r="N43" s="160">
        <v>0</v>
      </c>
      <c r="O43" s="160">
        <f t="shared" si="4"/>
        <v>0</v>
      </c>
      <c r="P43" s="160">
        <v>0</v>
      </c>
      <c r="Q43" s="160">
        <f t="shared" si="5"/>
        <v>0</v>
      </c>
      <c r="R43" s="160"/>
      <c r="S43" s="160" t="s">
        <v>214</v>
      </c>
      <c r="T43" s="160" t="s">
        <v>233</v>
      </c>
      <c r="U43" s="160">
        <v>1.333</v>
      </c>
      <c r="V43" s="160">
        <f t="shared" si="6"/>
        <v>0.56000000000000005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256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75">
        <v>30</v>
      </c>
      <c r="B44" s="176" t="s">
        <v>515</v>
      </c>
      <c r="C44" s="184" t="s">
        <v>516</v>
      </c>
      <c r="D44" s="177" t="s">
        <v>255</v>
      </c>
      <c r="E44" s="178">
        <v>0.41800999999999999</v>
      </c>
      <c r="F44" s="179"/>
      <c r="G44" s="180">
        <f t="shared" si="0"/>
        <v>0</v>
      </c>
      <c r="H44" s="161"/>
      <c r="I44" s="160">
        <f t="shared" si="1"/>
        <v>0</v>
      </c>
      <c r="J44" s="161"/>
      <c r="K44" s="160">
        <f t="shared" si="2"/>
        <v>0</v>
      </c>
      <c r="L44" s="160">
        <v>21</v>
      </c>
      <c r="M44" s="160">
        <f t="shared" si="3"/>
        <v>0</v>
      </c>
      <c r="N44" s="160">
        <v>0</v>
      </c>
      <c r="O44" s="160">
        <f t="shared" si="4"/>
        <v>0</v>
      </c>
      <c r="P44" s="160">
        <v>0</v>
      </c>
      <c r="Q44" s="160">
        <f t="shared" si="5"/>
        <v>0</v>
      </c>
      <c r="R44" s="160"/>
      <c r="S44" s="160" t="s">
        <v>214</v>
      </c>
      <c r="T44" s="160" t="s">
        <v>215</v>
      </c>
      <c r="U44" s="160">
        <v>0.72799999999999998</v>
      </c>
      <c r="V44" s="160">
        <f t="shared" si="6"/>
        <v>0.3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256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x14ac:dyDescent="0.2">
      <c r="A45" s="163" t="s">
        <v>209</v>
      </c>
      <c r="B45" s="164" t="s">
        <v>153</v>
      </c>
      <c r="C45" s="182" t="s">
        <v>154</v>
      </c>
      <c r="D45" s="165"/>
      <c r="E45" s="166"/>
      <c r="F45" s="167"/>
      <c r="G45" s="168">
        <f>SUMIF(AG46:AG47,"&lt;&gt;NOR",G46:G47)</f>
        <v>0</v>
      </c>
      <c r="H45" s="162"/>
      <c r="I45" s="162">
        <f>SUM(I46:I47)</f>
        <v>0</v>
      </c>
      <c r="J45" s="162"/>
      <c r="K45" s="162">
        <f>SUM(K46:K47)</f>
        <v>0</v>
      </c>
      <c r="L45" s="162"/>
      <c r="M45" s="162">
        <f>SUM(M46:M47)</f>
        <v>0</v>
      </c>
      <c r="N45" s="162"/>
      <c r="O45" s="162">
        <f>SUM(O46:O47)</f>
        <v>0</v>
      </c>
      <c r="P45" s="162"/>
      <c r="Q45" s="162">
        <f>SUM(Q46:Q47)</f>
        <v>0</v>
      </c>
      <c r="R45" s="162"/>
      <c r="S45" s="162"/>
      <c r="T45" s="162"/>
      <c r="U45" s="162"/>
      <c r="V45" s="162">
        <f>SUM(V46:V47)</f>
        <v>7.6</v>
      </c>
      <c r="W45" s="162"/>
      <c r="AG45" t="s">
        <v>210</v>
      </c>
    </row>
    <row r="46" spans="1:60" outlineLevel="1" x14ac:dyDescent="0.2">
      <c r="A46" s="175">
        <v>31</v>
      </c>
      <c r="B46" s="176" t="s">
        <v>448</v>
      </c>
      <c r="C46" s="184" t="s">
        <v>449</v>
      </c>
      <c r="D46" s="177" t="s">
        <v>450</v>
      </c>
      <c r="E46" s="178">
        <v>25</v>
      </c>
      <c r="F46" s="179"/>
      <c r="G46" s="180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6.0000000000000002E-5</v>
      </c>
      <c r="O46" s="160">
        <f>ROUND(E46*N46,2)</f>
        <v>0</v>
      </c>
      <c r="P46" s="160">
        <v>0</v>
      </c>
      <c r="Q46" s="160">
        <f>ROUND(E46*P46,2)</f>
        <v>0</v>
      </c>
      <c r="R46" s="160"/>
      <c r="S46" s="160" t="s">
        <v>214</v>
      </c>
      <c r="T46" s="160" t="s">
        <v>233</v>
      </c>
      <c r="U46" s="160">
        <v>0.30399999999999999</v>
      </c>
      <c r="V46" s="160">
        <f>ROUND(E46*U46,2)</f>
        <v>7.6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32</v>
      </c>
      <c r="B47" s="176" t="s">
        <v>451</v>
      </c>
      <c r="C47" s="184" t="s">
        <v>452</v>
      </c>
      <c r="D47" s="177" t="s">
        <v>255</v>
      </c>
      <c r="E47" s="178">
        <v>1.5E-3</v>
      </c>
      <c r="F47" s="179"/>
      <c r="G47" s="180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0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214</v>
      </c>
      <c r="T47" s="160" t="s">
        <v>233</v>
      </c>
      <c r="U47" s="160">
        <v>3.0059999999999998</v>
      </c>
      <c r="V47" s="160">
        <f>ROUND(E47*U47,2)</f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256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">
      <c r="A48" s="163" t="s">
        <v>209</v>
      </c>
      <c r="B48" s="164" t="s">
        <v>155</v>
      </c>
      <c r="C48" s="182" t="s">
        <v>156</v>
      </c>
      <c r="D48" s="165"/>
      <c r="E48" s="166"/>
      <c r="F48" s="167"/>
      <c r="G48" s="168">
        <f>SUMIF(AG49:AG51,"&lt;&gt;NOR",G49:G51)</f>
        <v>0</v>
      </c>
      <c r="H48" s="162"/>
      <c r="I48" s="162">
        <f>SUM(I49:I51)</f>
        <v>0</v>
      </c>
      <c r="J48" s="162"/>
      <c r="K48" s="162">
        <f>SUM(K49:K51)</f>
        <v>0</v>
      </c>
      <c r="L48" s="162"/>
      <c r="M48" s="162">
        <f>SUM(M49:M51)</f>
        <v>0</v>
      </c>
      <c r="N48" s="162"/>
      <c r="O48" s="162">
        <f>SUM(O49:O51)</f>
        <v>0</v>
      </c>
      <c r="P48" s="162"/>
      <c r="Q48" s="162">
        <f>SUM(Q49:Q51)</f>
        <v>0</v>
      </c>
      <c r="R48" s="162"/>
      <c r="S48" s="162"/>
      <c r="T48" s="162"/>
      <c r="U48" s="162"/>
      <c r="V48" s="162">
        <f>SUM(V49:V51)</f>
        <v>3.38</v>
      </c>
      <c r="W48" s="162"/>
      <c r="AG48" t="s">
        <v>210</v>
      </c>
    </row>
    <row r="49" spans="1:60" outlineLevel="1" x14ac:dyDescent="0.2">
      <c r="A49" s="169">
        <v>33</v>
      </c>
      <c r="B49" s="170" t="s">
        <v>453</v>
      </c>
      <c r="C49" s="183" t="s">
        <v>454</v>
      </c>
      <c r="D49" s="171" t="s">
        <v>241</v>
      </c>
      <c r="E49" s="172">
        <v>1.5</v>
      </c>
      <c r="F49" s="173"/>
      <c r="G49" s="174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3.1E-4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233</v>
      </c>
      <c r="U49" s="160">
        <v>0.40300000000000002</v>
      </c>
      <c r="V49" s="160">
        <f>ROUND(E49*U49,2)</f>
        <v>0.6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262" t="s">
        <v>455</v>
      </c>
      <c r="D50" s="263"/>
      <c r="E50" s="263"/>
      <c r="F50" s="263"/>
      <c r="G50" s="263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218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34</v>
      </c>
      <c r="B51" s="176" t="s">
        <v>456</v>
      </c>
      <c r="C51" s="184" t="s">
        <v>457</v>
      </c>
      <c r="D51" s="177" t="s">
        <v>261</v>
      </c>
      <c r="E51" s="178">
        <v>24</v>
      </c>
      <c r="F51" s="179"/>
      <c r="G51" s="180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9.0000000000000006E-5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214</v>
      </c>
      <c r="T51" s="160" t="s">
        <v>233</v>
      </c>
      <c r="U51" s="160">
        <v>0.11600000000000001</v>
      </c>
      <c r="V51" s="160">
        <f>ROUND(E51*U51,2)</f>
        <v>2.78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">
      <c r="A52" s="163" t="s">
        <v>209</v>
      </c>
      <c r="B52" s="164" t="s">
        <v>173</v>
      </c>
      <c r="C52" s="182" t="s">
        <v>174</v>
      </c>
      <c r="D52" s="165"/>
      <c r="E52" s="166"/>
      <c r="F52" s="167"/>
      <c r="G52" s="168">
        <f>SUMIF(AG53:AG54,"&lt;&gt;NOR",G53:G54)</f>
        <v>0</v>
      </c>
      <c r="H52" s="162"/>
      <c r="I52" s="162">
        <f>SUM(I53:I54)</f>
        <v>0</v>
      </c>
      <c r="J52" s="162"/>
      <c r="K52" s="162">
        <f>SUM(K53:K54)</f>
        <v>0</v>
      </c>
      <c r="L52" s="162"/>
      <c r="M52" s="162">
        <f>SUM(M53:M54)</f>
        <v>0</v>
      </c>
      <c r="N52" s="162"/>
      <c r="O52" s="162">
        <f>SUM(O53:O54)</f>
        <v>0</v>
      </c>
      <c r="P52" s="162"/>
      <c r="Q52" s="162">
        <f>SUM(Q53:Q54)</f>
        <v>0</v>
      </c>
      <c r="R52" s="162"/>
      <c r="S52" s="162"/>
      <c r="T52" s="162"/>
      <c r="U52" s="162"/>
      <c r="V52" s="162">
        <f>SUM(V53:V54)</f>
        <v>7</v>
      </c>
      <c r="W52" s="162"/>
      <c r="AG52" t="s">
        <v>210</v>
      </c>
    </row>
    <row r="53" spans="1:60" outlineLevel="1" x14ac:dyDescent="0.2">
      <c r="A53" s="175">
        <v>35</v>
      </c>
      <c r="B53" s="176" t="s">
        <v>517</v>
      </c>
      <c r="C53" s="184" t="s">
        <v>518</v>
      </c>
      <c r="D53" s="177" t="s">
        <v>264</v>
      </c>
      <c r="E53" s="178">
        <v>3</v>
      </c>
      <c r="F53" s="179"/>
      <c r="G53" s="180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60">
        <v>0</v>
      </c>
      <c r="O53" s="160">
        <f>ROUND(E53*N53,2)</f>
        <v>0</v>
      </c>
      <c r="P53" s="160">
        <v>0</v>
      </c>
      <c r="Q53" s="160">
        <f>ROUND(E53*P53,2)</f>
        <v>0</v>
      </c>
      <c r="R53" s="160"/>
      <c r="S53" s="160" t="s">
        <v>214</v>
      </c>
      <c r="T53" s="160" t="s">
        <v>215</v>
      </c>
      <c r="U53" s="160">
        <v>1</v>
      </c>
      <c r="V53" s="160">
        <f>ROUND(E53*U53,2)</f>
        <v>3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36</v>
      </c>
      <c r="B54" s="176" t="s">
        <v>519</v>
      </c>
      <c r="C54" s="184" t="s">
        <v>520</v>
      </c>
      <c r="D54" s="177" t="s">
        <v>264</v>
      </c>
      <c r="E54" s="178">
        <v>4</v>
      </c>
      <c r="F54" s="179"/>
      <c r="G54" s="180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0</v>
      </c>
      <c r="O54" s="160">
        <f>ROUND(E54*N54,2)</f>
        <v>0</v>
      </c>
      <c r="P54" s="160">
        <v>0</v>
      </c>
      <c r="Q54" s="160">
        <f>ROUND(E54*P54,2)</f>
        <v>0</v>
      </c>
      <c r="R54" s="160"/>
      <c r="S54" s="160" t="s">
        <v>214</v>
      </c>
      <c r="T54" s="160" t="s">
        <v>215</v>
      </c>
      <c r="U54" s="160">
        <v>1</v>
      </c>
      <c r="V54" s="160">
        <f>ROUND(E54*U54,2)</f>
        <v>4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">
      <c r="A55" s="163" t="s">
        <v>209</v>
      </c>
      <c r="B55" s="164" t="s">
        <v>183</v>
      </c>
      <c r="C55" s="182" t="s">
        <v>30</v>
      </c>
      <c r="D55" s="165"/>
      <c r="E55" s="166"/>
      <c r="F55" s="167"/>
      <c r="G55" s="168">
        <f>SUMIF(AG56:AG56,"&lt;&gt;NOR",G56:G56)</f>
        <v>0</v>
      </c>
      <c r="H55" s="162"/>
      <c r="I55" s="162">
        <f>SUM(I56:I56)</f>
        <v>0</v>
      </c>
      <c r="J55" s="162"/>
      <c r="K55" s="162">
        <f>SUM(K56:K56)</f>
        <v>0</v>
      </c>
      <c r="L55" s="162"/>
      <c r="M55" s="162">
        <f>SUM(M56:M56)</f>
        <v>0</v>
      </c>
      <c r="N55" s="162"/>
      <c r="O55" s="162">
        <f>SUM(O56:O56)</f>
        <v>0</v>
      </c>
      <c r="P55" s="162"/>
      <c r="Q55" s="162">
        <f>SUM(Q56:Q56)</f>
        <v>0</v>
      </c>
      <c r="R55" s="162"/>
      <c r="S55" s="162"/>
      <c r="T55" s="162"/>
      <c r="U55" s="162"/>
      <c r="V55" s="162">
        <f>SUM(V56:V56)</f>
        <v>0</v>
      </c>
      <c r="W55" s="162"/>
      <c r="AG55" t="s">
        <v>210</v>
      </c>
    </row>
    <row r="56" spans="1:60" outlineLevel="1" x14ac:dyDescent="0.2">
      <c r="A56" s="169">
        <v>37</v>
      </c>
      <c r="B56" s="170" t="s">
        <v>465</v>
      </c>
      <c r="C56" s="183" t="s">
        <v>466</v>
      </c>
      <c r="D56" s="171" t="s">
        <v>314</v>
      </c>
      <c r="E56" s="172">
        <v>1</v>
      </c>
      <c r="F56" s="173"/>
      <c r="G56" s="174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0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221</v>
      </c>
      <c r="T56" s="160" t="s">
        <v>215</v>
      </c>
      <c r="U56" s="160">
        <v>0</v>
      </c>
      <c r="V56" s="160">
        <f>ROUND(E56*U56,2)</f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x14ac:dyDescent="0.2">
      <c r="A57" s="5"/>
      <c r="B57" s="6"/>
      <c r="C57" s="185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E57">
        <v>15</v>
      </c>
      <c r="AF57">
        <v>21</v>
      </c>
    </row>
    <row r="58" spans="1:60" x14ac:dyDescent="0.2">
      <c r="A58" s="153"/>
      <c r="B58" s="154" t="s">
        <v>31</v>
      </c>
      <c r="C58" s="186"/>
      <c r="D58" s="155"/>
      <c r="E58" s="156"/>
      <c r="F58" s="156"/>
      <c r="G58" s="181">
        <f>G8+G45+G48+G52+G55</f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E58">
        <f>SUMIF(L7:L56,AE57,G7:G56)</f>
        <v>0</v>
      </c>
      <c r="AF58">
        <f>SUMIF(L7:L56,AF57,G7:G56)</f>
        <v>0</v>
      </c>
      <c r="AG58" t="s">
        <v>226</v>
      </c>
    </row>
    <row r="59" spans="1:60" x14ac:dyDescent="0.2">
      <c r="A59" s="5"/>
      <c r="B59" s="6"/>
      <c r="C59" s="185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5"/>
      <c r="B60" s="6"/>
      <c r="C60" s="185"/>
      <c r="D60" s="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48" t="s">
        <v>227</v>
      </c>
      <c r="B61" s="248"/>
      <c r="C61" s="249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0"/>
      <c r="B62" s="251"/>
      <c r="C62" s="252"/>
      <c r="D62" s="251"/>
      <c r="E62" s="251"/>
      <c r="F62" s="251"/>
      <c r="G62" s="253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AG62" t="s">
        <v>228</v>
      </c>
    </row>
    <row r="63" spans="1:60" x14ac:dyDescent="0.2">
      <c r="A63" s="254"/>
      <c r="B63" s="255"/>
      <c r="C63" s="256"/>
      <c r="D63" s="255"/>
      <c r="E63" s="255"/>
      <c r="F63" s="255"/>
      <c r="G63" s="257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54"/>
      <c r="B64" s="255"/>
      <c r="C64" s="256"/>
      <c r="D64" s="255"/>
      <c r="E64" s="255"/>
      <c r="F64" s="255"/>
      <c r="G64" s="25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33" x14ac:dyDescent="0.2">
      <c r="A65" s="254"/>
      <c r="B65" s="255"/>
      <c r="C65" s="256"/>
      <c r="D65" s="255"/>
      <c r="E65" s="255"/>
      <c r="F65" s="255"/>
      <c r="G65" s="25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58"/>
      <c r="B66" s="259"/>
      <c r="C66" s="260"/>
      <c r="D66" s="259"/>
      <c r="E66" s="259"/>
      <c r="F66" s="259"/>
      <c r="G66" s="261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5"/>
      <c r="B67" s="6"/>
      <c r="C67" s="185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C68" s="187"/>
      <c r="D68" s="141"/>
      <c r="AG68" t="s">
        <v>229</v>
      </c>
    </row>
    <row r="69" spans="1:33" x14ac:dyDescent="0.2">
      <c r="D69" s="141"/>
    </row>
    <row r="70" spans="1:33" x14ac:dyDescent="0.2">
      <c r="D70" s="141"/>
    </row>
    <row r="71" spans="1:33" x14ac:dyDescent="0.2">
      <c r="D71" s="141"/>
    </row>
    <row r="72" spans="1:33" x14ac:dyDescent="0.2">
      <c r="D72" s="141"/>
    </row>
    <row r="73" spans="1:33" x14ac:dyDescent="0.2">
      <c r="D73" s="141"/>
    </row>
    <row r="74" spans="1:33" x14ac:dyDescent="0.2">
      <c r="D74" s="141"/>
    </row>
    <row r="75" spans="1:33" x14ac:dyDescent="0.2">
      <c r="D75" s="141"/>
    </row>
    <row r="76" spans="1:33" x14ac:dyDescent="0.2">
      <c r="D76" s="141"/>
    </row>
    <row r="77" spans="1:33" x14ac:dyDescent="0.2">
      <c r="D77" s="141"/>
    </row>
    <row r="78" spans="1:33" x14ac:dyDescent="0.2">
      <c r="D78" s="141"/>
    </row>
    <row r="79" spans="1:33" x14ac:dyDescent="0.2">
      <c r="D79" s="141"/>
    </row>
    <row r="80" spans="1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3">
    <mergeCell ref="A61:C61"/>
    <mergeCell ref="A62:G66"/>
    <mergeCell ref="C10:G10"/>
    <mergeCell ref="C11:G11"/>
    <mergeCell ref="C13:G13"/>
    <mergeCell ref="C14:G14"/>
    <mergeCell ref="C16:G16"/>
    <mergeCell ref="C17:G17"/>
    <mergeCell ref="C50:G50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selection activeCell="F8" sqref="F8"/>
    </sheetView>
  </sheetViews>
  <sheetFormatPr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237" t="s">
        <v>7</v>
      </c>
      <c r="B1" s="237"/>
      <c r="C1" s="238"/>
      <c r="D1" s="237"/>
      <c r="E1" s="237"/>
      <c r="F1" s="237"/>
      <c r="G1" s="237"/>
    </row>
    <row r="2" spans="1:7" ht="24.95" customHeight="1" x14ac:dyDescent="0.2">
      <c r="A2" s="73" t="s">
        <v>8</v>
      </c>
      <c r="B2" s="72"/>
      <c r="C2" s="239"/>
      <c r="D2" s="239"/>
      <c r="E2" s="239"/>
      <c r="F2" s="239"/>
      <c r="G2" s="240"/>
    </row>
    <row r="3" spans="1:7" ht="24.95" customHeight="1" x14ac:dyDescent="0.2">
      <c r="A3" s="73" t="s">
        <v>9</v>
      </c>
      <c r="B3" s="72"/>
      <c r="C3" s="239"/>
      <c r="D3" s="239"/>
      <c r="E3" s="239"/>
      <c r="F3" s="239"/>
      <c r="G3" s="240"/>
    </row>
    <row r="4" spans="1:7" ht="24.95" customHeight="1" x14ac:dyDescent="0.2">
      <c r="A4" s="73" t="s">
        <v>10</v>
      </c>
      <c r="B4" s="72"/>
      <c r="C4" s="239"/>
      <c r="D4" s="239"/>
      <c r="E4" s="239"/>
      <c r="F4" s="239"/>
      <c r="G4" s="240"/>
    </row>
    <row r="5" spans="1:7" x14ac:dyDescent="0.2">
      <c r="B5" s="6"/>
      <c r="C5" s="7"/>
      <c r="D5" s="8"/>
    </row>
  </sheetData>
  <sheetProtection password="F23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82</v>
      </c>
      <c r="C3" s="242" t="s">
        <v>83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</v>
      </c>
      <c r="P8" s="162"/>
      <c r="Q8" s="162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521</v>
      </c>
      <c r="C9" s="184" t="s">
        <v>522</v>
      </c>
      <c r="D9" s="177" t="s">
        <v>277</v>
      </c>
      <c r="E9" s="178">
        <v>1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21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 t="shared" ref="V9:V19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221</v>
      </c>
      <c r="T10" s="160" t="s">
        <v>215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525</v>
      </c>
      <c r="C11" s="184" t="s">
        <v>526</v>
      </c>
      <c r="D11" s="177" t="s">
        <v>277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221</v>
      </c>
      <c r="T11" s="160" t="s">
        <v>233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527</v>
      </c>
      <c r="C12" s="184" t="s">
        <v>528</v>
      </c>
      <c r="D12" s="177" t="s">
        <v>277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221</v>
      </c>
      <c r="T12" s="160" t="s">
        <v>215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529</v>
      </c>
      <c r="C13" s="184" t="s">
        <v>530</v>
      </c>
      <c r="D13" s="177" t="s">
        <v>277</v>
      </c>
      <c r="E13" s="178">
        <v>1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221</v>
      </c>
      <c r="T13" s="160" t="s">
        <v>215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532</v>
      </c>
      <c r="C14" s="184" t="s">
        <v>533</v>
      </c>
      <c r="D14" s="177" t="s">
        <v>277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221</v>
      </c>
      <c r="T14" s="160" t="s">
        <v>233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248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534</v>
      </c>
      <c r="C15" s="184" t="s">
        <v>535</v>
      </c>
      <c r="D15" s="177" t="s">
        <v>277</v>
      </c>
      <c r="E15" s="178">
        <v>14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233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536</v>
      </c>
      <c r="C16" s="184" t="s">
        <v>537</v>
      </c>
      <c r="D16" s="177" t="s">
        <v>277</v>
      </c>
      <c r="E16" s="178">
        <v>4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233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538</v>
      </c>
      <c r="C17" s="184" t="s">
        <v>539</v>
      </c>
      <c r="D17" s="177" t="s">
        <v>277</v>
      </c>
      <c r="E17" s="178">
        <v>4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233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968</v>
      </c>
      <c r="C18" s="184" t="s">
        <v>969</v>
      </c>
      <c r="D18" s="177" t="s">
        <v>277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215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531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33.75" outlineLevel="1" x14ac:dyDescent="0.2">
      <c r="A19" s="175">
        <v>11</v>
      </c>
      <c r="B19" s="176" t="s">
        <v>540</v>
      </c>
      <c r="C19" s="184" t="s">
        <v>541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221</v>
      </c>
      <c r="T19" s="160" t="s">
        <v>215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163</v>
      </c>
      <c r="C20" s="182" t="s">
        <v>164</v>
      </c>
      <c r="D20" s="165"/>
      <c r="E20" s="166"/>
      <c r="F20" s="167"/>
      <c r="G20" s="168">
        <f>SUMIF(AG21:AG26,"&lt;&gt;NOR",G21:G26)</f>
        <v>0</v>
      </c>
      <c r="H20" s="162"/>
      <c r="I20" s="162">
        <f>SUM(I21:I26)</f>
        <v>0</v>
      </c>
      <c r="J20" s="162"/>
      <c r="K20" s="162">
        <f>SUM(K21:K26)</f>
        <v>0</v>
      </c>
      <c r="L20" s="162"/>
      <c r="M20" s="162">
        <f>SUM(M21:M26)</f>
        <v>0</v>
      </c>
      <c r="N20" s="162"/>
      <c r="O20" s="162">
        <f>SUM(O21:O26)</f>
        <v>0</v>
      </c>
      <c r="P20" s="162"/>
      <c r="Q20" s="162">
        <f>SUM(Q21:Q26)</f>
        <v>0</v>
      </c>
      <c r="R20" s="162"/>
      <c r="S20" s="162"/>
      <c r="T20" s="162"/>
      <c r="U20" s="162"/>
      <c r="V20" s="162">
        <f>SUM(V21:V26)</f>
        <v>0</v>
      </c>
      <c r="W20" s="162"/>
      <c r="AG20" t="s">
        <v>210</v>
      </c>
    </row>
    <row r="21" spans="1:60" ht="33.75" outlineLevel="1" x14ac:dyDescent="0.2">
      <c r="A21" s="175">
        <v>12</v>
      </c>
      <c r="B21" s="176" t="s">
        <v>542</v>
      </c>
      <c r="C21" s="184" t="s">
        <v>543</v>
      </c>
      <c r="D21" s="177" t="s">
        <v>277</v>
      </c>
      <c r="E21" s="178">
        <v>1</v>
      </c>
      <c r="F21" s="179"/>
      <c r="G21" s="180">
        <f t="shared" ref="G21:G26" si="7">ROUND(E21*F21,2)</f>
        <v>0</v>
      </c>
      <c r="H21" s="161"/>
      <c r="I21" s="160">
        <f t="shared" ref="I21:I26" si="8">ROUND(E21*H21,2)</f>
        <v>0</v>
      </c>
      <c r="J21" s="161"/>
      <c r="K21" s="160">
        <f t="shared" ref="K21:K26" si="9">ROUND(E21*J21,2)</f>
        <v>0</v>
      </c>
      <c r="L21" s="160">
        <v>21</v>
      </c>
      <c r="M21" s="160">
        <f t="shared" ref="M21:M26" si="10">G21*(1+L21/100)</f>
        <v>0</v>
      </c>
      <c r="N21" s="160">
        <v>0</v>
      </c>
      <c r="O21" s="160">
        <f t="shared" ref="O21:O26" si="11">ROUND(E21*N21,2)</f>
        <v>0</v>
      </c>
      <c r="P21" s="160">
        <v>0</v>
      </c>
      <c r="Q21" s="160">
        <f t="shared" ref="Q21:Q26" si="12">ROUND(E21*P21,2)</f>
        <v>0</v>
      </c>
      <c r="R21" s="160"/>
      <c r="S21" s="160" t="s">
        <v>221</v>
      </c>
      <c r="T21" s="160" t="s">
        <v>233</v>
      </c>
      <c r="U21" s="160">
        <v>0</v>
      </c>
      <c r="V21" s="160">
        <f t="shared" ref="V21:V26" si="13">ROUND(E21*U21,2)</f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33.75" outlineLevel="1" x14ac:dyDescent="0.2">
      <c r="A22" s="175">
        <v>13</v>
      </c>
      <c r="B22" s="176" t="s">
        <v>544</v>
      </c>
      <c r="C22" s="184" t="s">
        <v>545</v>
      </c>
      <c r="D22" s="177" t="s">
        <v>277</v>
      </c>
      <c r="E22" s="178">
        <v>1</v>
      </c>
      <c r="F22" s="179"/>
      <c r="G22" s="180">
        <f t="shared" si="7"/>
        <v>0</v>
      </c>
      <c r="H22" s="161"/>
      <c r="I22" s="160">
        <f t="shared" si="8"/>
        <v>0</v>
      </c>
      <c r="J22" s="161"/>
      <c r="K22" s="160">
        <f t="shared" si="9"/>
        <v>0</v>
      </c>
      <c r="L22" s="160">
        <v>21</v>
      </c>
      <c r="M22" s="160">
        <f t="shared" si="10"/>
        <v>0</v>
      </c>
      <c r="N22" s="160">
        <v>0</v>
      </c>
      <c r="O22" s="160">
        <f t="shared" si="11"/>
        <v>0</v>
      </c>
      <c r="P22" s="160">
        <v>0</v>
      </c>
      <c r="Q22" s="160">
        <f t="shared" si="12"/>
        <v>0</v>
      </c>
      <c r="R22" s="160"/>
      <c r="S22" s="160" t="s">
        <v>221</v>
      </c>
      <c r="T22" s="160" t="s">
        <v>215</v>
      </c>
      <c r="U22" s="160">
        <v>0</v>
      </c>
      <c r="V22" s="160">
        <f t="shared" si="13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45" outlineLevel="1" x14ac:dyDescent="0.2">
      <c r="A23" s="175">
        <v>14</v>
      </c>
      <c r="B23" s="176" t="s">
        <v>546</v>
      </c>
      <c r="C23" s="184" t="s">
        <v>547</v>
      </c>
      <c r="D23" s="177" t="s">
        <v>277</v>
      </c>
      <c r="E23" s="178">
        <v>1</v>
      </c>
      <c r="F23" s="179"/>
      <c r="G23" s="180">
        <f t="shared" si="7"/>
        <v>0</v>
      </c>
      <c r="H23" s="161"/>
      <c r="I23" s="160">
        <f t="shared" si="8"/>
        <v>0</v>
      </c>
      <c r="J23" s="161"/>
      <c r="K23" s="160">
        <f t="shared" si="9"/>
        <v>0</v>
      </c>
      <c r="L23" s="160">
        <v>21</v>
      </c>
      <c r="M23" s="160">
        <f t="shared" si="10"/>
        <v>0</v>
      </c>
      <c r="N23" s="160">
        <v>0</v>
      </c>
      <c r="O23" s="160">
        <f t="shared" si="11"/>
        <v>0</v>
      </c>
      <c r="P23" s="160">
        <v>0</v>
      </c>
      <c r="Q23" s="160">
        <f t="shared" si="12"/>
        <v>0</v>
      </c>
      <c r="R23" s="160"/>
      <c r="S23" s="160" t="s">
        <v>221</v>
      </c>
      <c r="T23" s="160" t="s">
        <v>233</v>
      </c>
      <c r="U23" s="160">
        <v>0</v>
      </c>
      <c r="V23" s="160">
        <f t="shared" si="13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2.5" outlineLevel="1" x14ac:dyDescent="0.2">
      <c r="A24" s="175">
        <v>15</v>
      </c>
      <c r="B24" s="176" t="s">
        <v>548</v>
      </c>
      <c r="C24" s="184" t="s">
        <v>549</v>
      </c>
      <c r="D24" s="177" t="s">
        <v>277</v>
      </c>
      <c r="E24" s="178">
        <v>1</v>
      </c>
      <c r="F24" s="179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21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221</v>
      </c>
      <c r="T24" s="160" t="s">
        <v>233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550</v>
      </c>
      <c r="C25" s="184" t="s">
        <v>551</v>
      </c>
      <c r="D25" s="177" t="s">
        <v>277</v>
      </c>
      <c r="E25" s="178">
        <v>1</v>
      </c>
      <c r="F25" s="266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21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221</v>
      </c>
      <c r="T25" s="160" t="s">
        <v>233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17</v>
      </c>
      <c r="B26" s="176" t="s">
        <v>552</v>
      </c>
      <c r="C26" s="184" t="s">
        <v>553</v>
      </c>
      <c r="D26" s="177" t="s">
        <v>277</v>
      </c>
      <c r="E26" s="178">
        <v>1</v>
      </c>
      <c r="F26" s="266"/>
      <c r="G26" s="180">
        <f t="shared" si="7"/>
        <v>0</v>
      </c>
      <c r="H26" s="161"/>
      <c r="I26" s="160">
        <f t="shared" si="8"/>
        <v>0</v>
      </c>
      <c r="J26" s="161"/>
      <c r="K26" s="160">
        <f t="shared" si="9"/>
        <v>0</v>
      </c>
      <c r="L26" s="160">
        <v>21</v>
      </c>
      <c r="M26" s="160">
        <f t="shared" si="10"/>
        <v>0</v>
      </c>
      <c r="N26" s="160">
        <v>0</v>
      </c>
      <c r="O26" s="160">
        <f t="shared" si="11"/>
        <v>0</v>
      </c>
      <c r="P26" s="160">
        <v>0</v>
      </c>
      <c r="Q26" s="160">
        <f t="shared" si="12"/>
        <v>0</v>
      </c>
      <c r="R26" s="160"/>
      <c r="S26" s="160" t="s">
        <v>221</v>
      </c>
      <c r="T26" s="160" t="s">
        <v>233</v>
      </c>
      <c r="U26" s="160">
        <v>0</v>
      </c>
      <c r="V26" s="160">
        <f t="shared" si="13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167</v>
      </c>
      <c r="C27" s="182" t="s">
        <v>168</v>
      </c>
      <c r="D27" s="165"/>
      <c r="E27" s="166"/>
      <c r="F27" s="167"/>
      <c r="G27" s="168">
        <f>SUMIF(AG28:AG37,"&lt;&gt;NOR",G28:G37)</f>
        <v>0</v>
      </c>
      <c r="H27" s="162"/>
      <c r="I27" s="162">
        <f>SUM(I28:I37)</f>
        <v>0</v>
      </c>
      <c r="J27" s="162"/>
      <c r="K27" s="162">
        <f>SUM(K28:K37)</f>
        <v>0</v>
      </c>
      <c r="L27" s="162"/>
      <c r="M27" s="162">
        <f>SUM(M28:M37)</f>
        <v>0</v>
      </c>
      <c r="N27" s="162"/>
      <c r="O27" s="162">
        <f>SUM(O28:O37)</f>
        <v>0</v>
      </c>
      <c r="P27" s="162"/>
      <c r="Q27" s="162">
        <f>SUM(Q28:Q37)</f>
        <v>0</v>
      </c>
      <c r="R27" s="162"/>
      <c r="S27" s="162"/>
      <c r="T27" s="162"/>
      <c r="U27" s="162"/>
      <c r="V27" s="162">
        <f>SUM(V28:V37)</f>
        <v>0</v>
      </c>
      <c r="W27" s="162"/>
      <c r="AG27" t="s">
        <v>210</v>
      </c>
    </row>
    <row r="28" spans="1:60" ht="45" outlineLevel="1" x14ac:dyDescent="0.2">
      <c r="A28" s="169">
        <v>18</v>
      </c>
      <c r="B28" s="170" t="s">
        <v>561</v>
      </c>
      <c r="C28" s="183" t="s">
        <v>562</v>
      </c>
      <c r="D28" s="171" t="s">
        <v>563</v>
      </c>
      <c r="E28" s="172">
        <v>13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221</v>
      </c>
      <c r="T28" s="160" t="s">
        <v>215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45" outlineLevel="1" x14ac:dyDescent="0.2">
      <c r="A29" s="157"/>
      <c r="B29" s="158"/>
      <c r="C29" s="262" t="s">
        <v>564</v>
      </c>
      <c r="D29" s="263"/>
      <c r="E29" s="263"/>
      <c r="F29" s="263"/>
      <c r="G29" s="263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218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88" t="str">
        <f>C29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29" s="150"/>
      <c r="BC29" s="150"/>
      <c r="BD29" s="150"/>
      <c r="BE29" s="150"/>
      <c r="BF29" s="150"/>
      <c r="BG29" s="150"/>
      <c r="BH29" s="150"/>
    </row>
    <row r="30" spans="1:60" ht="45" outlineLevel="1" x14ac:dyDescent="0.2">
      <c r="A30" s="169">
        <v>19</v>
      </c>
      <c r="B30" s="170" t="s">
        <v>568</v>
      </c>
      <c r="C30" s="183" t="s">
        <v>569</v>
      </c>
      <c r="D30" s="171" t="s">
        <v>563</v>
      </c>
      <c r="E30" s="172">
        <v>3</v>
      </c>
      <c r="F30" s="173"/>
      <c r="G30" s="174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60">
        <v>0</v>
      </c>
      <c r="O30" s="160">
        <f>ROUND(E30*N30,2)</f>
        <v>0</v>
      </c>
      <c r="P30" s="160">
        <v>0</v>
      </c>
      <c r="Q30" s="160">
        <f>ROUND(E30*P30,2)</f>
        <v>0</v>
      </c>
      <c r="R30" s="160"/>
      <c r="S30" s="160" t="s">
        <v>221</v>
      </c>
      <c r="T30" s="160" t="s">
        <v>215</v>
      </c>
      <c r="U30" s="160">
        <v>0</v>
      </c>
      <c r="V30" s="160">
        <f>ROUND(E30*U30,2)</f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234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45" outlineLevel="1" x14ac:dyDescent="0.2">
      <c r="A31" s="157"/>
      <c r="B31" s="158"/>
      <c r="C31" s="262" t="s">
        <v>570</v>
      </c>
      <c r="D31" s="263"/>
      <c r="E31" s="263"/>
      <c r="F31" s="263"/>
      <c r="G31" s="263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218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88" t="str">
        <f>C31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1" s="150"/>
      <c r="BC31" s="150"/>
      <c r="BD31" s="150"/>
      <c r="BE31" s="150"/>
      <c r="BF31" s="150"/>
      <c r="BG31" s="150"/>
      <c r="BH31" s="150"/>
    </row>
    <row r="32" spans="1:60" ht="45" outlineLevel="1" x14ac:dyDescent="0.2">
      <c r="A32" s="169">
        <v>20</v>
      </c>
      <c r="B32" s="170" t="s">
        <v>571</v>
      </c>
      <c r="C32" s="183" t="s">
        <v>572</v>
      </c>
      <c r="D32" s="171" t="s">
        <v>563</v>
      </c>
      <c r="E32" s="172">
        <v>6</v>
      </c>
      <c r="F32" s="173"/>
      <c r="G32" s="174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21</v>
      </c>
      <c r="M32" s="160">
        <f>G32*(1+L32/100)</f>
        <v>0</v>
      </c>
      <c r="N32" s="160">
        <v>0</v>
      </c>
      <c r="O32" s="160">
        <f>ROUND(E32*N32,2)</f>
        <v>0</v>
      </c>
      <c r="P32" s="160">
        <v>0</v>
      </c>
      <c r="Q32" s="160">
        <f>ROUND(E32*P32,2)</f>
        <v>0</v>
      </c>
      <c r="R32" s="160"/>
      <c r="S32" s="160" t="s">
        <v>221</v>
      </c>
      <c r="T32" s="160" t="s">
        <v>215</v>
      </c>
      <c r="U32" s="160">
        <v>0</v>
      </c>
      <c r="V32" s="160">
        <f>ROUND(E32*U32,2)</f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45" outlineLevel="1" x14ac:dyDescent="0.2">
      <c r="A33" s="157"/>
      <c r="B33" s="158"/>
      <c r="C33" s="262" t="s">
        <v>573</v>
      </c>
      <c r="D33" s="263"/>
      <c r="E33" s="263"/>
      <c r="F33" s="263"/>
      <c r="G33" s="263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218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88" t="str">
        <f>C33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21</v>
      </c>
      <c r="B34" s="176" t="s">
        <v>574</v>
      </c>
      <c r="C34" s="184" t="s">
        <v>575</v>
      </c>
      <c r="D34" s="177" t="s">
        <v>563</v>
      </c>
      <c r="E34" s="178">
        <v>8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221</v>
      </c>
      <c r="T34" s="160" t="s">
        <v>215</v>
      </c>
      <c r="U34" s="160">
        <v>0</v>
      </c>
      <c r="V34" s="160">
        <f>ROUND(E34*U34,2)</f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75">
        <v>22</v>
      </c>
      <c r="B35" s="176" t="s">
        <v>576</v>
      </c>
      <c r="C35" s="184" t="s">
        <v>577</v>
      </c>
      <c r="D35" s="177" t="s">
        <v>563</v>
      </c>
      <c r="E35" s="178">
        <v>20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215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33.75" outlineLevel="1" x14ac:dyDescent="0.2">
      <c r="A36" s="175">
        <v>23</v>
      </c>
      <c r="B36" s="176" t="s">
        <v>578</v>
      </c>
      <c r="C36" s="184" t="s">
        <v>579</v>
      </c>
      <c r="D36" s="177" t="s">
        <v>563</v>
      </c>
      <c r="E36" s="178">
        <v>5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221</v>
      </c>
      <c r="T36" s="160" t="s">
        <v>215</v>
      </c>
      <c r="U36" s="160">
        <v>0</v>
      </c>
      <c r="V36" s="160">
        <f>ROUND(E36*U36,2)</f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24</v>
      </c>
      <c r="B37" s="176" t="s">
        <v>580</v>
      </c>
      <c r="C37" s="184" t="s">
        <v>581</v>
      </c>
      <c r="D37" s="177" t="s">
        <v>314</v>
      </c>
      <c r="E37" s="178">
        <v>1</v>
      </c>
      <c r="F37" s="179"/>
      <c r="G37" s="180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215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x14ac:dyDescent="0.2">
      <c r="A38" s="163" t="s">
        <v>209</v>
      </c>
      <c r="B38" s="164" t="s">
        <v>181</v>
      </c>
      <c r="C38" s="182" t="s">
        <v>182</v>
      </c>
      <c r="D38" s="165"/>
      <c r="E38" s="166"/>
      <c r="F38" s="167"/>
      <c r="G38" s="168">
        <f>SUMIF(AG39:AG53,"&lt;&gt;NOR",G39:G53)</f>
        <v>0</v>
      </c>
      <c r="H38" s="162"/>
      <c r="I38" s="162">
        <f>SUM(I39:I53)</f>
        <v>0</v>
      </c>
      <c r="J38" s="162"/>
      <c r="K38" s="162">
        <f>SUM(K39:K53)</f>
        <v>0</v>
      </c>
      <c r="L38" s="162"/>
      <c r="M38" s="162">
        <f>SUM(M39:M53)</f>
        <v>0</v>
      </c>
      <c r="N38" s="162"/>
      <c r="O38" s="162">
        <f>SUM(O39:O53)</f>
        <v>0</v>
      </c>
      <c r="P38" s="162"/>
      <c r="Q38" s="162">
        <f>SUM(Q39:Q53)</f>
        <v>0</v>
      </c>
      <c r="R38" s="162"/>
      <c r="S38" s="162"/>
      <c r="T38" s="162"/>
      <c r="U38" s="162"/>
      <c r="V38" s="162">
        <f>SUM(V39:V53)</f>
        <v>0</v>
      </c>
      <c r="W38" s="162"/>
      <c r="AG38" t="s">
        <v>210</v>
      </c>
    </row>
    <row r="39" spans="1:60" outlineLevel="1" x14ac:dyDescent="0.2">
      <c r="A39" s="175">
        <v>25</v>
      </c>
      <c r="B39" s="176" t="s">
        <v>582</v>
      </c>
      <c r="C39" s="184" t="s">
        <v>583</v>
      </c>
      <c r="D39" s="177" t="s">
        <v>314</v>
      </c>
      <c r="E39" s="178">
        <v>1</v>
      </c>
      <c r="F39" s="179"/>
      <c r="G39" s="180">
        <f t="shared" ref="G39:G53" si="14">ROUND(E39*F39,2)</f>
        <v>0</v>
      </c>
      <c r="H39" s="161"/>
      <c r="I39" s="160">
        <f t="shared" ref="I39:I53" si="15">ROUND(E39*H39,2)</f>
        <v>0</v>
      </c>
      <c r="J39" s="161"/>
      <c r="K39" s="160">
        <f t="shared" ref="K39:K53" si="16">ROUND(E39*J39,2)</f>
        <v>0</v>
      </c>
      <c r="L39" s="160">
        <v>21</v>
      </c>
      <c r="M39" s="160">
        <f t="shared" ref="M39:M53" si="17">G39*(1+L39/100)</f>
        <v>0</v>
      </c>
      <c r="N39" s="160">
        <v>0</v>
      </c>
      <c r="O39" s="160">
        <f t="shared" ref="O39:O53" si="18">ROUND(E39*N39,2)</f>
        <v>0</v>
      </c>
      <c r="P39" s="160">
        <v>0</v>
      </c>
      <c r="Q39" s="160">
        <f t="shared" ref="Q39:Q53" si="19">ROUND(E39*P39,2)</f>
        <v>0</v>
      </c>
      <c r="R39" s="160"/>
      <c r="S39" s="160" t="s">
        <v>221</v>
      </c>
      <c r="T39" s="160" t="s">
        <v>215</v>
      </c>
      <c r="U39" s="160">
        <v>0</v>
      </c>
      <c r="V39" s="160">
        <f t="shared" ref="V39:V53" si="20">ROUND(E39*U39,2)</f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26</v>
      </c>
      <c r="B40" s="176" t="s">
        <v>584</v>
      </c>
      <c r="C40" s="184" t="s">
        <v>585</v>
      </c>
      <c r="D40" s="177" t="s">
        <v>314</v>
      </c>
      <c r="E40" s="178">
        <v>1</v>
      </c>
      <c r="F40" s="179"/>
      <c r="G40" s="180">
        <f t="shared" si="14"/>
        <v>0</v>
      </c>
      <c r="H40" s="161"/>
      <c r="I40" s="160">
        <f t="shared" si="15"/>
        <v>0</v>
      </c>
      <c r="J40" s="161"/>
      <c r="K40" s="160">
        <f t="shared" si="16"/>
        <v>0</v>
      </c>
      <c r="L40" s="160">
        <v>21</v>
      </c>
      <c r="M40" s="160">
        <f t="shared" si="17"/>
        <v>0</v>
      </c>
      <c r="N40" s="160">
        <v>0</v>
      </c>
      <c r="O40" s="160">
        <f t="shared" si="18"/>
        <v>0</v>
      </c>
      <c r="P40" s="160">
        <v>0</v>
      </c>
      <c r="Q40" s="160">
        <f t="shared" si="19"/>
        <v>0</v>
      </c>
      <c r="R40" s="160"/>
      <c r="S40" s="160" t="s">
        <v>221</v>
      </c>
      <c r="T40" s="160" t="s">
        <v>215</v>
      </c>
      <c r="U40" s="160">
        <v>0</v>
      </c>
      <c r="V40" s="160">
        <f t="shared" si="20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27</v>
      </c>
      <c r="B41" s="176" t="s">
        <v>586</v>
      </c>
      <c r="C41" s="184" t="s">
        <v>587</v>
      </c>
      <c r="D41" s="177" t="s">
        <v>314</v>
      </c>
      <c r="E41" s="178">
        <v>1</v>
      </c>
      <c r="F41" s="179"/>
      <c r="G41" s="180">
        <f t="shared" si="14"/>
        <v>0</v>
      </c>
      <c r="H41" s="161"/>
      <c r="I41" s="160">
        <f t="shared" si="15"/>
        <v>0</v>
      </c>
      <c r="J41" s="161"/>
      <c r="K41" s="160">
        <f t="shared" si="16"/>
        <v>0</v>
      </c>
      <c r="L41" s="160">
        <v>21</v>
      </c>
      <c r="M41" s="160">
        <f t="shared" si="17"/>
        <v>0</v>
      </c>
      <c r="N41" s="160">
        <v>0</v>
      </c>
      <c r="O41" s="160">
        <f t="shared" si="18"/>
        <v>0</v>
      </c>
      <c r="P41" s="160">
        <v>0</v>
      </c>
      <c r="Q41" s="160">
        <f t="shared" si="19"/>
        <v>0</v>
      </c>
      <c r="R41" s="160"/>
      <c r="S41" s="160" t="s">
        <v>221</v>
      </c>
      <c r="T41" s="160" t="s">
        <v>215</v>
      </c>
      <c r="U41" s="160">
        <v>0</v>
      </c>
      <c r="V41" s="160">
        <f t="shared" si="20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ht="22.5" outlineLevel="1" x14ac:dyDescent="0.2">
      <c r="A42" s="175">
        <v>28</v>
      </c>
      <c r="B42" s="176" t="s">
        <v>588</v>
      </c>
      <c r="C42" s="184" t="s">
        <v>589</v>
      </c>
      <c r="D42" s="177" t="s">
        <v>277</v>
      </c>
      <c r="E42" s="178">
        <v>1</v>
      </c>
      <c r="F42" s="179"/>
      <c r="G42" s="180">
        <f t="shared" si="14"/>
        <v>0</v>
      </c>
      <c r="H42" s="161"/>
      <c r="I42" s="160">
        <f t="shared" si="15"/>
        <v>0</v>
      </c>
      <c r="J42" s="161"/>
      <c r="K42" s="160">
        <f t="shared" si="16"/>
        <v>0</v>
      </c>
      <c r="L42" s="160">
        <v>21</v>
      </c>
      <c r="M42" s="160">
        <f t="shared" si="17"/>
        <v>0</v>
      </c>
      <c r="N42" s="160">
        <v>0</v>
      </c>
      <c r="O42" s="160">
        <f t="shared" si="18"/>
        <v>0</v>
      </c>
      <c r="P42" s="160">
        <v>0</v>
      </c>
      <c r="Q42" s="160">
        <f t="shared" si="19"/>
        <v>0</v>
      </c>
      <c r="R42" s="160"/>
      <c r="S42" s="160" t="s">
        <v>221</v>
      </c>
      <c r="T42" s="160" t="s">
        <v>215</v>
      </c>
      <c r="U42" s="160">
        <v>0</v>
      </c>
      <c r="V42" s="160">
        <f t="shared" si="20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29</v>
      </c>
      <c r="B43" s="176" t="s">
        <v>590</v>
      </c>
      <c r="C43" s="184" t="s">
        <v>591</v>
      </c>
      <c r="D43" s="177" t="s">
        <v>277</v>
      </c>
      <c r="E43" s="178">
        <v>1</v>
      </c>
      <c r="F43" s="179"/>
      <c r="G43" s="180">
        <f t="shared" si="14"/>
        <v>0</v>
      </c>
      <c r="H43" s="161"/>
      <c r="I43" s="160">
        <f t="shared" si="15"/>
        <v>0</v>
      </c>
      <c r="J43" s="161"/>
      <c r="K43" s="160">
        <f t="shared" si="16"/>
        <v>0</v>
      </c>
      <c r="L43" s="160">
        <v>21</v>
      </c>
      <c r="M43" s="160">
        <f t="shared" si="17"/>
        <v>0</v>
      </c>
      <c r="N43" s="160">
        <v>0</v>
      </c>
      <c r="O43" s="160">
        <f t="shared" si="18"/>
        <v>0</v>
      </c>
      <c r="P43" s="160">
        <v>0</v>
      </c>
      <c r="Q43" s="160">
        <f t="shared" si="19"/>
        <v>0</v>
      </c>
      <c r="R43" s="160"/>
      <c r="S43" s="160" t="s">
        <v>221</v>
      </c>
      <c r="T43" s="160" t="s">
        <v>215</v>
      </c>
      <c r="U43" s="160">
        <v>0</v>
      </c>
      <c r="V43" s="160">
        <f t="shared" si="20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2.5" outlineLevel="1" x14ac:dyDescent="0.2">
      <c r="A44" s="175">
        <v>30</v>
      </c>
      <c r="B44" s="176" t="s">
        <v>592</v>
      </c>
      <c r="C44" s="184" t="s">
        <v>593</v>
      </c>
      <c r="D44" s="177" t="s">
        <v>277</v>
      </c>
      <c r="E44" s="178">
        <v>1</v>
      </c>
      <c r="F44" s="179"/>
      <c r="G44" s="180">
        <f t="shared" si="14"/>
        <v>0</v>
      </c>
      <c r="H44" s="161"/>
      <c r="I44" s="160">
        <f t="shared" si="15"/>
        <v>0</v>
      </c>
      <c r="J44" s="161"/>
      <c r="K44" s="160">
        <f t="shared" si="16"/>
        <v>0</v>
      </c>
      <c r="L44" s="160">
        <v>21</v>
      </c>
      <c r="M44" s="160">
        <f t="shared" si="17"/>
        <v>0</v>
      </c>
      <c r="N44" s="160">
        <v>0</v>
      </c>
      <c r="O44" s="160">
        <f t="shared" si="18"/>
        <v>0</v>
      </c>
      <c r="P44" s="160">
        <v>0</v>
      </c>
      <c r="Q44" s="160">
        <f t="shared" si="19"/>
        <v>0</v>
      </c>
      <c r="R44" s="160"/>
      <c r="S44" s="160" t="s">
        <v>221</v>
      </c>
      <c r="T44" s="160" t="s">
        <v>215</v>
      </c>
      <c r="U44" s="160">
        <v>0</v>
      </c>
      <c r="V44" s="160">
        <f t="shared" si="20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2.5" outlineLevel="1" x14ac:dyDescent="0.2">
      <c r="A45" s="175">
        <v>31</v>
      </c>
      <c r="B45" s="176" t="s">
        <v>594</v>
      </c>
      <c r="C45" s="184" t="s">
        <v>595</v>
      </c>
      <c r="D45" s="177" t="s">
        <v>277</v>
      </c>
      <c r="E45" s="178">
        <v>1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21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ht="22.5" outlineLevel="1" x14ac:dyDescent="0.2">
      <c r="A46" s="175">
        <v>32</v>
      </c>
      <c r="B46" s="176" t="s">
        <v>596</v>
      </c>
      <c r="C46" s="184" t="s">
        <v>597</v>
      </c>
      <c r="D46" s="177" t="s">
        <v>277</v>
      </c>
      <c r="E46" s="178">
        <v>1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21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33</v>
      </c>
      <c r="B47" s="176" t="s">
        <v>598</v>
      </c>
      <c r="C47" s="184" t="s">
        <v>599</v>
      </c>
      <c r="D47" s="177" t="s">
        <v>314</v>
      </c>
      <c r="E47" s="178">
        <v>1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21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221</v>
      </c>
      <c r="T47" s="160" t="s">
        <v>215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34</v>
      </c>
      <c r="B48" s="176" t="s">
        <v>600</v>
      </c>
      <c r="C48" s="184" t="s">
        <v>601</v>
      </c>
      <c r="D48" s="177" t="s">
        <v>314</v>
      </c>
      <c r="E48" s="178">
        <v>1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21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221</v>
      </c>
      <c r="T48" s="160" t="s">
        <v>215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75">
        <v>35</v>
      </c>
      <c r="B49" s="176" t="s">
        <v>602</v>
      </c>
      <c r="C49" s="184" t="s">
        <v>603</v>
      </c>
      <c r="D49" s="177" t="s">
        <v>314</v>
      </c>
      <c r="E49" s="178">
        <v>1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21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221</v>
      </c>
      <c r="T49" s="160" t="s">
        <v>215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36</v>
      </c>
      <c r="B50" s="176" t="s">
        <v>604</v>
      </c>
      <c r="C50" s="184" t="s">
        <v>605</v>
      </c>
      <c r="D50" s="177" t="s">
        <v>314</v>
      </c>
      <c r="E50" s="178">
        <v>1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21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221</v>
      </c>
      <c r="T50" s="160" t="s">
        <v>215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37</v>
      </c>
      <c r="B51" s="176" t="s">
        <v>606</v>
      </c>
      <c r="C51" s="184" t="s">
        <v>607</v>
      </c>
      <c r="D51" s="177" t="s">
        <v>314</v>
      </c>
      <c r="E51" s="178">
        <v>1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21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221</v>
      </c>
      <c r="T51" s="160" t="s">
        <v>215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38</v>
      </c>
      <c r="B52" s="176" t="s">
        <v>608</v>
      </c>
      <c r="C52" s="184" t="s">
        <v>609</v>
      </c>
      <c r="D52" s="177" t="s">
        <v>314</v>
      </c>
      <c r="E52" s="178">
        <v>1</v>
      </c>
      <c r="F52" s="179"/>
      <c r="G52" s="180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21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221</v>
      </c>
      <c r="T52" s="160" t="s">
        <v>215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69">
        <v>39</v>
      </c>
      <c r="B53" s="170" t="s">
        <v>610</v>
      </c>
      <c r="C53" s="183" t="s">
        <v>611</v>
      </c>
      <c r="D53" s="171" t="s">
        <v>314</v>
      </c>
      <c r="E53" s="172">
        <v>1</v>
      </c>
      <c r="F53" s="173"/>
      <c r="G53" s="174">
        <f t="shared" si="14"/>
        <v>0</v>
      </c>
      <c r="H53" s="161"/>
      <c r="I53" s="160">
        <f t="shared" si="15"/>
        <v>0</v>
      </c>
      <c r="J53" s="161"/>
      <c r="K53" s="160">
        <f t="shared" si="16"/>
        <v>0</v>
      </c>
      <c r="L53" s="160">
        <v>21</v>
      </c>
      <c r="M53" s="160">
        <f t="shared" si="17"/>
        <v>0</v>
      </c>
      <c r="N53" s="160">
        <v>0</v>
      </c>
      <c r="O53" s="160">
        <f t="shared" si="18"/>
        <v>0</v>
      </c>
      <c r="P53" s="160">
        <v>0</v>
      </c>
      <c r="Q53" s="160">
        <f t="shared" si="19"/>
        <v>0</v>
      </c>
      <c r="R53" s="160"/>
      <c r="S53" s="160" t="s">
        <v>221</v>
      </c>
      <c r="T53" s="160" t="s">
        <v>215</v>
      </c>
      <c r="U53" s="160">
        <v>0</v>
      </c>
      <c r="V53" s="160">
        <f t="shared" si="20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x14ac:dyDescent="0.2">
      <c r="A54" s="5"/>
      <c r="B54" s="6"/>
      <c r="C54" s="185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v>15</v>
      </c>
      <c r="AF54">
        <v>21</v>
      </c>
    </row>
    <row r="55" spans="1:60" x14ac:dyDescent="0.2">
      <c r="A55" s="153"/>
      <c r="B55" s="154" t="s">
        <v>31</v>
      </c>
      <c r="C55" s="186"/>
      <c r="D55" s="155"/>
      <c r="E55" s="156"/>
      <c r="F55" s="156"/>
      <c r="G55" s="181">
        <f>G8+G20+G27+G38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AE55">
        <f>SUMIF(L7:L53,AE54,G7:G53)</f>
        <v>0</v>
      </c>
      <c r="AF55">
        <f>SUMIF(L7:L53,AF54,G7:G53)</f>
        <v>0</v>
      </c>
      <c r="AG55" t="s">
        <v>226</v>
      </c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5"/>
      <c r="B57" s="6"/>
      <c r="C57" s="185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48" t="s">
        <v>227</v>
      </c>
      <c r="B58" s="248"/>
      <c r="C58" s="249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">
      <c r="A59" s="250"/>
      <c r="B59" s="251"/>
      <c r="C59" s="252"/>
      <c r="D59" s="251"/>
      <c r="E59" s="251"/>
      <c r="F59" s="251"/>
      <c r="G59" s="253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G59" t="s">
        <v>228</v>
      </c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4"/>
      <c r="B62" s="255"/>
      <c r="C62" s="256"/>
      <c r="D62" s="255"/>
      <c r="E62" s="255"/>
      <c r="F62" s="255"/>
      <c r="G62" s="25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58"/>
      <c r="B63" s="259"/>
      <c r="C63" s="260"/>
      <c r="D63" s="259"/>
      <c r="E63" s="259"/>
      <c r="F63" s="259"/>
      <c r="G63" s="261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5"/>
      <c r="B64" s="6"/>
      <c r="C64" s="185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3:33" x14ac:dyDescent="0.2">
      <c r="C65" s="187"/>
      <c r="D65" s="141"/>
      <c r="AG65" t="s">
        <v>229</v>
      </c>
    </row>
    <row r="66" spans="3:33" x14ac:dyDescent="0.2">
      <c r="D66" s="141"/>
    </row>
    <row r="67" spans="3:33" x14ac:dyDescent="0.2">
      <c r="D67" s="141"/>
    </row>
    <row r="68" spans="3:33" x14ac:dyDescent="0.2">
      <c r="D68" s="141"/>
    </row>
    <row r="69" spans="3:33" x14ac:dyDescent="0.2">
      <c r="D69" s="141"/>
    </row>
    <row r="70" spans="3:33" x14ac:dyDescent="0.2">
      <c r="D70" s="141"/>
    </row>
    <row r="71" spans="3:33" x14ac:dyDescent="0.2">
      <c r="D71" s="141"/>
    </row>
    <row r="72" spans="3:33" x14ac:dyDescent="0.2">
      <c r="D72" s="141"/>
    </row>
    <row r="73" spans="3:33" x14ac:dyDescent="0.2">
      <c r="D73" s="141"/>
    </row>
    <row r="74" spans="3:33" x14ac:dyDescent="0.2">
      <c r="D74" s="141"/>
    </row>
    <row r="75" spans="3:33" x14ac:dyDescent="0.2">
      <c r="D75" s="141"/>
    </row>
    <row r="76" spans="3:33" x14ac:dyDescent="0.2">
      <c r="D76" s="141"/>
    </row>
    <row r="77" spans="3:33" x14ac:dyDescent="0.2">
      <c r="D77" s="141"/>
    </row>
    <row r="78" spans="3:33" x14ac:dyDescent="0.2">
      <c r="D78" s="141"/>
    </row>
    <row r="79" spans="3:33" x14ac:dyDescent="0.2">
      <c r="D79" s="141"/>
    </row>
    <row r="80" spans="3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9">
    <mergeCell ref="A59:G63"/>
    <mergeCell ref="C29:G29"/>
    <mergeCell ref="C31:G31"/>
    <mergeCell ref="C33:G33"/>
    <mergeCell ref="A1:G1"/>
    <mergeCell ref="C2:G2"/>
    <mergeCell ref="C3:G3"/>
    <mergeCell ref="C4:G4"/>
    <mergeCell ref="A58:C5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84</v>
      </c>
      <c r="C3" s="242" t="s">
        <v>85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149</v>
      </c>
      <c r="C8" s="182" t="s">
        <v>150</v>
      </c>
      <c r="D8" s="165"/>
      <c r="E8" s="166"/>
      <c r="F8" s="167"/>
      <c r="G8" s="168">
        <f>SUMIF(AG9:AG23,"&lt;&gt;NOR",G9:G23)</f>
        <v>0</v>
      </c>
      <c r="H8" s="162"/>
      <c r="I8" s="162">
        <f>SUM(I9:I23)</f>
        <v>0</v>
      </c>
      <c r="J8" s="162"/>
      <c r="K8" s="162">
        <f>SUM(K9:K23)</f>
        <v>0</v>
      </c>
      <c r="L8" s="162"/>
      <c r="M8" s="162">
        <f>SUM(M9:M23)</f>
        <v>0</v>
      </c>
      <c r="N8" s="162"/>
      <c r="O8" s="162">
        <f>SUM(O9:O23)</f>
        <v>0.36</v>
      </c>
      <c r="P8" s="162"/>
      <c r="Q8" s="162">
        <f>SUM(Q9:Q23)</f>
        <v>0.08</v>
      </c>
      <c r="R8" s="162"/>
      <c r="S8" s="162"/>
      <c r="T8" s="162"/>
      <c r="U8" s="162"/>
      <c r="V8" s="162">
        <f>SUM(V9:V23)</f>
        <v>21.080000000000002</v>
      </c>
      <c r="W8" s="162"/>
      <c r="AG8" t="s">
        <v>210</v>
      </c>
    </row>
    <row r="9" spans="1:60" outlineLevel="1" x14ac:dyDescent="0.2">
      <c r="A9" s="169">
        <v>1</v>
      </c>
      <c r="B9" s="170" t="s">
        <v>1013</v>
      </c>
      <c r="C9" s="183" t="s">
        <v>1014</v>
      </c>
      <c r="D9" s="171" t="s">
        <v>261</v>
      </c>
      <c r="E9" s="172">
        <v>2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6.8799999999999998E-3</v>
      </c>
      <c r="O9" s="160">
        <f>ROUND(E9*N9,2)</f>
        <v>0.01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0.39200000000000002</v>
      </c>
      <c r="V9" s="160">
        <f>ROUND(E9*U9,2)</f>
        <v>0.78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2</v>
      </c>
      <c r="B11" s="176" t="s">
        <v>230</v>
      </c>
      <c r="C11" s="184" t="s">
        <v>231</v>
      </c>
      <c r="D11" s="177" t="s">
        <v>232</v>
      </c>
      <c r="E11" s="178">
        <v>16</v>
      </c>
      <c r="F11" s="179"/>
      <c r="G11" s="180">
        <f t="shared" ref="G11:G23" si="0">ROUND(E11*F11,2)</f>
        <v>0</v>
      </c>
      <c r="H11" s="161"/>
      <c r="I11" s="160">
        <f t="shared" ref="I11:I23" si="1">ROUND(E11*H11,2)</f>
        <v>0</v>
      </c>
      <c r="J11" s="161"/>
      <c r="K11" s="160">
        <f t="shared" ref="K11:K23" si="2">ROUND(E11*J11,2)</f>
        <v>0</v>
      </c>
      <c r="L11" s="160">
        <v>21</v>
      </c>
      <c r="M11" s="160">
        <f t="shared" ref="M11:M23" si="3">G11*(1+L11/100)</f>
        <v>0</v>
      </c>
      <c r="N11" s="160">
        <v>0</v>
      </c>
      <c r="O11" s="160">
        <f t="shared" ref="O11:O23" si="4">ROUND(E11*N11,2)</f>
        <v>0</v>
      </c>
      <c r="P11" s="160">
        <v>0</v>
      </c>
      <c r="Q11" s="160">
        <f t="shared" ref="Q11:Q23" si="5">ROUND(E11*P11,2)</f>
        <v>0</v>
      </c>
      <c r="R11" s="160"/>
      <c r="S11" s="160" t="s">
        <v>214</v>
      </c>
      <c r="T11" s="160" t="s">
        <v>233</v>
      </c>
      <c r="U11" s="160">
        <v>0.16500000000000001</v>
      </c>
      <c r="V11" s="160">
        <f t="shared" ref="V11:V23" si="6">ROUND(E11*U11,2)</f>
        <v>2.64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3</v>
      </c>
      <c r="B12" s="176" t="s">
        <v>235</v>
      </c>
      <c r="C12" s="184" t="s">
        <v>236</v>
      </c>
      <c r="D12" s="177" t="s">
        <v>232</v>
      </c>
      <c r="E12" s="178">
        <v>16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9.0000000000000006E-5</v>
      </c>
      <c r="O12" s="160">
        <f t="shared" si="4"/>
        <v>0</v>
      </c>
      <c r="P12" s="160">
        <v>4.4999999999999999E-4</v>
      </c>
      <c r="Q12" s="160">
        <f t="shared" si="5"/>
        <v>0.01</v>
      </c>
      <c r="R12" s="160"/>
      <c r="S12" s="160" t="s">
        <v>214</v>
      </c>
      <c r="T12" s="160" t="s">
        <v>233</v>
      </c>
      <c r="U12" s="160">
        <v>0.16600000000000001</v>
      </c>
      <c r="V12" s="160">
        <f t="shared" si="6"/>
        <v>2.66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4</v>
      </c>
      <c r="B13" s="176" t="s">
        <v>237</v>
      </c>
      <c r="C13" s="184" t="s">
        <v>238</v>
      </c>
      <c r="D13" s="177" t="s">
        <v>232</v>
      </c>
      <c r="E13" s="178">
        <v>8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214</v>
      </c>
      <c r="T13" s="160" t="s">
        <v>233</v>
      </c>
      <c r="U13" s="160">
        <v>0.26800000000000002</v>
      </c>
      <c r="V13" s="160">
        <f t="shared" si="6"/>
        <v>2.14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5</v>
      </c>
      <c r="B14" s="176" t="s">
        <v>616</v>
      </c>
      <c r="C14" s="184" t="s">
        <v>1015</v>
      </c>
      <c r="D14" s="177" t="s">
        <v>241</v>
      </c>
      <c r="E14" s="178">
        <v>11.73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2.963E-2</v>
      </c>
      <c r="O14" s="160">
        <f t="shared" si="4"/>
        <v>0.35</v>
      </c>
      <c r="P14" s="160">
        <v>0</v>
      </c>
      <c r="Q14" s="160">
        <f t="shared" si="5"/>
        <v>0</v>
      </c>
      <c r="R14" s="160"/>
      <c r="S14" s="160" t="s">
        <v>214</v>
      </c>
      <c r="T14" s="160" t="s">
        <v>233</v>
      </c>
      <c r="U14" s="160">
        <v>0.41099999999999998</v>
      </c>
      <c r="V14" s="160">
        <f t="shared" si="6"/>
        <v>4.82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6</v>
      </c>
      <c r="B15" s="176" t="s">
        <v>618</v>
      </c>
      <c r="C15" s="184" t="s">
        <v>619</v>
      </c>
      <c r="D15" s="177" t="s">
        <v>241</v>
      </c>
      <c r="E15" s="178">
        <v>51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214</v>
      </c>
      <c r="T15" s="160" t="s">
        <v>233</v>
      </c>
      <c r="U15" s="160">
        <v>3.1E-2</v>
      </c>
      <c r="V15" s="160">
        <f t="shared" si="6"/>
        <v>1.58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7</v>
      </c>
      <c r="B16" s="176" t="s">
        <v>242</v>
      </c>
      <c r="C16" s="184" t="s">
        <v>243</v>
      </c>
      <c r="D16" s="177" t="s">
        <v>241</v>
      </c>
      <c r="E16" s="178">
        <v>51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214</v>
      </c>
      <c r="T16" s="160" t="s">
        <v>233</v>
      </c>
      <c r="U16" s="160">
        <v>3.1E-2</v>
      </c>
      <c r="V16" s="160">
        <f t="shared" si="6"/>
        <v>1.58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234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8</v>
      </c>
      <c r="B17" s="176" t="s">
        <v>1016</v>
      </c>
      <c r="C17" s="184" t="s">
        <v>1017</v>
      </c>
      <c r="D17" s="177" t="s">
        <v>232</v>
      </c>
      <c r="E17" s="178">
        <v>2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2.2000000000000001E-4</v>
      </c>
      <c r="O17" s="160">
        <f t="shared" si="4"/>
        <v>0</v>
      </c>
      <c r="P17" s="160">
        <v>3.5959999999999999E-2</v>
      </c>
      <c r="Q17" s="160">
        <f t="shared" si="5"/>
        <v>7.0000000000000007E-2</v>
      </c>
      <c r="R17" s="160"/>
      <c r="S17" s="160" t="s">
        <v>214</v>
      </c>
      <c r="T17" s="160" t="s">
        <v>233</v>
      </c>
      <c r="U17" s="160">
        <v>0.39100000000000001</v>
      </c>
      <c r="V17" s="160">
        <f t="shared" si="6"/>
        <v>0.78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9</v>
      </c>
      <c r="B18" s="176" t="s">
        <v>244</v>
      </c>
      <c r="C18" s="184" t="s">
        <v>245</v>
      </c>
      <c r="D18" s="177" t="s">
        <v>241</v>
      </c>
      <c r="E18" s="178">
        <v>51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214</v>
      </c>
      <c r="T18" s="160" t="s">
        <v>233</v>
      </c>
      <c r="U18" s="160">
        <v>5.1999999999999998E-2</v>
      </c>
      <c r="V18" s="160">
        <f t="shared" si="6"/>
        <v>2.65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22.5" outlineLevel="1" x14ac:dyDescent="0.2">
      <c r="A19" s="175">
        <v>10</v>
      </c>
      <c r="B19" s="176" t="s">
        <v>246</v>
      </c>
      <c r="C19" s="184" t="s">
        <v>247</v>
      </c>
      <c r="D19" s="177" t="s">
        <v>232</v>
      </c>
      <c r="E19" s="178">
        <v>8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2.5999999999999998E-4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221</v>
      </c>
      <c r="T19" s="160" t="s">
        <v>215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248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ht="22.5" outlineLevel="1" x14ac:dyDescent="0.2">
      <c r="A20" s="175">
        <v>11</v>
      </c>
      <c r="B20" s="176" t="s">
        <v>249</v>
      </c>
      <c r="C20" s="184" t="s">
        <v>250</v>
      </c>
      <c r="D20" s="177" t="s">
        <v>232</v>
      </c>
      <c r="E20" s="178">
        <v>8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9.0000000000000006E-5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221</v>
      </c>
      <c r="T20" s="160" t="s">
        <v>215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33.75" outlineLevel="1" x14ac:dyDescent="0.2">
      <c r="A21" s="175">
        <v>12</v>
      </c>
      <c r="B21" s="176" t="s">
        <v>251</v>
      </c>
      <c r="C21" s="184" t="s">
        <v>252</v>
      </c>
      <c r="D21" s="177" t="s">
        <v>232</v>
      </c>
      <c r="E21" s="178">
        <v>8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2.0000000000000001E-4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221</v>
      </c>
      <c r="T21" s="160" t="s">
        <v>215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13</v>
      </c>
      <c r="B22" s="176" t="s">
        <v>253</v>
      </c>
      <c r="C22" s="184" t="s">
        <v>254</v>
      </c>
      <c r="D22" s="177" t="s">
        <v>255</v>
      </c>
      <c r="E22" s="178">
        <v>0.36759999999999998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0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3.0750000000000002</v>
      </c>
      <c r="V22" s="160">
        <f t="shared" si="6"/>
        <v>1.1299999999999999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14</v>
      </c>
      <c r="B23" s="176" t="s">
        <v>257</v>
      </c>
      <c r="C23" s="184" t="s">
        <v>258</v>
      </c>
      <c r="D23" s="177" t="s">
        <v>255</v>
      </c>
      <c r="E23" s="178">
        <v>0.36759999999999998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0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0.88100000000000001</v>
      </c>
      <c r="V23" s="160">
        <f t="shared" si="6"/>
        <v>0.32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256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155</v>
      </c>
      <c r="C24" s="182" t="s">
        <v>156</v>
      </c>
      <c r="D24" s="165"/>
      <c r="E24" s="166"/>
      <c r="F24" s="167"/>
      <c r="G24" s="168">
        <f>SUMIF(AG25:AG26,"&lt;&gt;NOR",G25:G26)</f>
        <v>0</v>
      </c>
      <c r="H24" s="162"/>
      <c r="I24" s="162">
        <f>SUM(I25:I26)</f>
        <v>0</v>
      </c>
      <c r="J24" s="162"/>
      <c r="K24" s="162">
        <f>SUM(K25:K26)</f>
        <v>0</v>
      </c>
      <c r="L24" s="162"/>
      <c r="M24" s="162">
        <f>SUM(M25:M26)</f>
        <v>0</v>
      </c>
      <c r="N24" s="162"/>
      <c r="O24" s="162">
        <f>SUM(O25:O26)</f>
        <v>0.01</v>
      </c>
      <c r="P24" s="162"/>
      <c r="Q24" s="162">
        <f>SUM(Q25:Q26)</f>
        <v>0</v>
      </c>
      <c r="R24" s="162"/>
      <c r="S24" s="162"/>
      <c r="T24" s="162"/>
      <c r="U24" s="162"/>
      <c r="V24" s="162">
        <f>SUM(V25:V26)</f>
        <v>3.12</v>
      </c>
      <c r="W24" s="162"/>
      <c r="AG24" t="s">
        <v>210</v>
      </c>
    </row>
    <row r="25" spans="1:60" outlineLevel="1" x14ac:dyDescent="0.2">
      <c r="A25" s="175">
        <v>15</v>
      </c>
      <c r="B25" s="176" t="s">
        <v>626</v>
      </c>
      <c r="C25" s="184" t="s">
        <v>627</v>
      </c>
      <c r="D25" s="177" t="s">
        <v>241</v>
      </c>
      <c r="E25" s="178">
        <v>11.73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4.8999999999999998E-4</v>
      </c>
      <c r="O25" s="160">
        <f>ROUND(E25*N25,2)</f>
        <v>0.01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233</v>
      </c>
      <c r="U25" s="160">
        <v>0.24299999999999999</v>
      </c>
      <c r="V25" s="160">
        <f>ROUND(E25*U25,2)</f>
        <v>2.85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2.5" outlineLevel="1" x14ac:dyDescent="0.2">
      <c r="A26" s="175">
        <v>16</v>
      </c>
      <c r="B26" s="176" t="s">
        <v>259</v>
      </c>
      <c r="C26" s="184" t="s">
        <v>260</v>
      </c>
      <c r="D26" s="177" t="s">
        <v>261</v>
      </c>
      <c r="E26" s="178">
        <v>3</v>
      </c>
      <c r="F26" s="179"/>
      <c r="G26" s="180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6.9999999999999994E-5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214</v>
      </c>
      <c r="T26" s="160" t="s">
        <v>215</v>
      </c>
      <c r="U26" s="160">
        <v>8.8999999999999996E-2</v>
      </c>
      <c r="V26" s="160">
        <f>ROUND(E26*U26,2)</f>
        <v>0.27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173</v>
      </c>
      <c r="C27" s="182" t="s">
        <v>174</v>
      </c>
      <c r="D27" s="165"/>
      <c r="E27" s="166"/>
      <c r="F27" s="167"/>
      <c r="G27" s="168">
        <f>SUMIF(AG28:AG28,"&lt;&gt;NOR",G28:G28)</f>
        <v>0</v>
      </c>
      <c r="H27" s="162"/>
      <c r="I27" s="162">
        <f>SUM(I28:I28)</f>
        <v>0</v>
      </c>
      <c r="J27" s="162"/>
      <c r="K27" s="162">
        <f>SUM(K28:K28)</f>
        <v>0</v>
      </c>
      <c r="L27" s="162"/>
      <c r="M27" s="162">
        <f>SUM(M28:M28)</f>
        <v>0</v>
      </c>
      <c r="N27" s="162"/>
      <c r="O27" s="162">
        <f>SUM(O28:O28)</f>
        <v>0</v>
      </c>
      <c r="P27" s="162"/>
      <c r="Q27" s="162">
        <f>SUM(Q28:Q28)</f>
        <v>0</v>
      </c>
      <c r="R27" s="162"/>
      <c r="S27" s="162"/>
      <c r="T27" s="162"/>
      <c r="U27" s="162"/>
      <c r="V27" s="162">
        <f>SUM(V28:V28)</f>
        <v>72</v>
      </c>
      <c r="W27" s="162"/>
      <c r="AG27" t="s">
        <v>210</v>
      </c>
    </row>
    <row r="28" spans="1:60" outlineLevel="1" x14ac:dyDescent="0.2">
      <c r="A28" s="175">
        <v>17</v>
      </c>
      <c r="B28" s="176" t="s">
        <v>262</v>
      </c>
      <c r="C28" s="184" t="s">
        <v>263</v>
      </c>
      <c r="D28" s="177" t="s">
        <v>264</v>
      </c>
      <c r="E28" s="178">
        <v>72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 t="s">
        <v>265</v>
      </c>
      <c r="S28" s="160" t="s">
        <v>214</v>
      </c>
      <c r="T28" s="160" t="s">
        <v>233</v>
      </c>
      <c r="U28" s="160">
        <v>1</v>
      </c>
      <c r="V28" s="160">
        <f>ROUND(E28*U28,2)</f>
        <v>72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266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163" t="s">
        <v>209</v>
      </c>
      <c r="B29" s="164" t="s">
        <v>177</v>
      </c>
      <c r="C29" s="182" t="s">
        <v>178</v>
      </c>
      <c r="D29" s="165"/>
      <c r="E29" s="166"/>
      <c r="F29" s="167"/>
      <c r="G29" s="168">
        <f>SUMIF(AG30:AG33,"&lt;&gt;NOR",G30:G33)</f>
        <v>0</v>
      </c>
      <c r="H29" s="162"/>
      <c r="I29" s="162">
        <f>SUM(I30:I33)</f>
        <v>0</v>
      </c>
      <c r="J29" s="162"/>
      <c r="K29" s="162">
        <f>SUM(K30:K33)</f>
        <v>0</v>
      </c>
      <c r="L29" s="162"/>
      <c r="M29" s="162">
        <f>SUM(M30:M33)</f>
        <v>0</v>
      </c>
      <c r="N29" s="162"/>
      <c r="O29" s="162">
        <f>SUM(O30:O33)</f>
        <v>0</v>
      </c>
      <c r="P29" s="162"/>
      <c r="Q29" s="162">
        <f>SUM(Q30:Q33)</f>
        <v>0</v>
      </c>
      <c r="R29" s="162"/>
      <c r="S29" s="162"/>
      <c r="T29" s="162"/>
      <c r="U29" s="162"/>
      <c r="V29" s="162">
        <f>SUM(V30:V33)</f>
        <v>0.05</v>
      </c>
      <c r="W29" s="162"/>
      <c r="AG29" t="s">
        <v>210</v>
      </c>
    </row>
    <row r="30" spans="1:60" outlineLevel="1" x14ac:dyDescent="0.2">
      <c r="A30" s="175">
        <v>18</v>
      </c>
      <c r="B30" s="176" t="s">
        <v>267</v>
      </c>
      <c r="C30" s="184" t="s">
        <v>268</v>
      </c>
      <c r="D30" s="177" t="s">
        <v>255</v>
      </c>
      <c r="E30" s="178">
        <v>7.9119999999999996E-2</v>
      </c>
      <c r="F30" s="179"/>
      <c r="G30" s="180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60">
        <v>0</v>
      </c>
      <c r="O30" s="160">
        <f>ROUND(E30*N30,2)</f>
        <v>0</v>
      </c>
      <c r="P30" s="160">
        <v>0</v>
      </c>
      <c r="Q30" s="160">
        <f>ROUND(E30*P30,2)</f>
        <v>0</v>
      </c>
      <c r="R30" s="160"/>
      <c r="S30" s="160" t="s">
        <v>214</v>
      </c>
      <c r="T30" s="160" t="s">
        <v>215</v>
      </c>
      <c r="U30" s="160">
        <v>9.9000000000000005E-2</v>
      </c>
      <c r="V30" s="160">
        <f>ROUND(E30*U30,2)</f>
        <v>0.01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269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69">
        <v>19</v>
      </c>
      <c r="B31" s="170" t="s">
        <v>270</v>
      </c>
      <c r="C31" s="183" t="s">
        <v>271</v>
      </c>
      <c r="D31" s="171" t="s">
        <v>255</v>
      </c>
      <c r="E31" s="172">
        <v>7.9119999999999996E-2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214</v>
      </c>
      <c r="T31" s="160" t="s">
        <v>233</v>
      </c>
      <c r="U31" s="160">
        <v>0.49</v>
      </c>
      <c r="V31" s="160">
        <f>ROUND(E31*U31,2)</f>
        <v>0.04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269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262" t="s">
        <v>272</v>
      </c>
      <c r="D32" s="263"/>
      <c r="E32" s="263"/>
      <c r="F32" s="263"/>
      <c r="G32" s="263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218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69">
        <v>20</v>
      </c>
      <c r="B33" s="170" t="s">
        <v>273</v>
      </c>
      <c r="C33" s="183" t="s">
        <v>274</v>
      </c>
      <c r="D33" s="171" t="s">
        <v>255</v>
      </c>
      <c r="E33" s="172">
        <v>7.9119999999999996E-2</v>
      </c>
      <c r="F33" s="173"/>
      <c r="G33" s="174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214</v>
      </c>
      <c r="T33" s="160" t="s">
        <v>233</v>
      </c>
      <c r="U33" s="160">
        <v>0</v>
      </c>
      <c r="V33" s="160">
        <f>ROUND(E33*U33,2)</f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269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x14ac:dyDescent="0.2">
      <c r="A34" s="5"/>
      <c r="B34" s="6"/>
      <c r="C34" s="185"/>
      <c r="D34" s="8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E34">
        <v>15</v>
      </c>
      <c r="AF34">
        <v>21</v>
      </c>
    </row>
    <row r="35" spans="1:60" x14ac:dyDescent="0.2">
      <c r="A35" s="153"/>
      <c r="B35" s="154" t="s">
        <v>31</v>
      </c>
      <c r="C35" s="186"/>
      <c r="D35" s="155"/>
      <c r="E35" s="156"/>
      <c r="F35" s="156"/>
      <c r="G35" s="181">
        <f>G8+G24+G27+G29</f>
        <v>0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AE35">
        <f>SUMIF(L7:L33,AE34,G7:G33)</f>
        <v>0</v>
      </c>
      <c r="AF35">
        <f>SUMIF(L7:L33,AF34,G7:G33)</f>
        <v>0</v>
      </c>
      <c r="AG35" t="s">
        <v>226</v>
      </c>
    </row>
    <row r="36" spans="1:60" x14ac:dyDescent="0.2">
      <c r="A36" s="5"/>
      <c r="B36" s="6"/>
      <c r="C36" s="185"/>
      <c r="D36" s="8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60" x14ac:dyDescent="0.2">
      <c r="A37" s="5"/>
      <c r="B37" s="6"/>
      <c r="C37" s="185"/>
      <c r="D37" s="8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60" x14ac:dyDescent="0.2">
      <c r="A38" s="248" t="s">
        <v>227</v>
      </c>
      <c r="B38" s="248"/>
      <c r="C38" s="249"/>
      <c r="D38" s="8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60" x14ac:dyDescent="0.2">
      <c r="A39" s="250"/>
      <c r="B39" s="251"/>
      <c r="C39" s="252"/>
      <c r="D39" s="251"/>
      <c r="E39" s="251"/>
      <c r="F39" s="251"/>
      <c r="G39" s="253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AG39" t="s">
        <v>228</v>
      </c>
    </row>
    <row r="40" spans="1:60" x14ac:dyDescent="0.2">
      <c r="A40" s="254"/>
      <c r="B40" s="255"/>
      <c r="C40" s="256"/>
      <c r="D40" s="255"/>
      <c r="E40" s="255"/>
      <c r="F40" s="255"/>
      <c r="G40" s="257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60" x14ac:dyDescent="0.2">
      <c r="A41" s="254"/>
      <c r="B41" s="255"/>
      <c r="C41" s="256"/>
      <c r="D41" s="255"/>
      <c r="E41" s="255"/>
      <c r="F41" s="255"/>
      <c r="G41" s="257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60" x14ac:dyDescent="0.2">
      <c r="A42" s="254"/>
      <c r="B42" s="255"/>
      <c r="C42" s="256"/>
      <c r="D42" s="255"/>
      <c r="E42" s="255"/>
      <c r="F42" s="255"/>
      <c r="G42" s="257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60" x14ac:dyDescent="0.2">
      <c r="A43" s="258"/>
      <c r="B43" s="259"/>
      <c r="C43" s="260"/>
      <c r="D43" s="259"/>
      <c r="E43" s="259"/>
      <c r="F43" s="259"/>
      <c r="G43" s="261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60" x14ac:dyDescent="0.2">
      <c r="A44" s="5"/>
      <c r="B44" s="6"/>
      <c r="C44" s="185"/>
      <c r="D44" s="8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60" x14ac:dyDescent="0.2">
      <c r="C45" s="187"/>
      <c r="D45" s="141"/>
      <c r="AG45" t="s">
        <v>229</v>
      </c>
    </row>
    <row r="46" spans="1:60" x14ac:dyDescent="0.2">
      <c r="D46" s="141"/>
    </row>
    <row r="47" spans="1:60" x14ac:dyDescent="0.2">
      <c r="D47" s="141"/>
    </row>
    <row r="48" spans="1:60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8">
    <mergeCell ref="A39:G43"/>
    <mergeCell ref="C10:G10"/>
    <mergeCell ref="C32:G32"/>
    <mergeCell ref="A1:G1"/>
    <mergeCell ref="C2:G2"/>
    <mergeCell ref="C3:G3"/>
    <mergeCell ref="C4:G4"/>
    <mergeCell ref="A38:C3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84</v>
      </c>
      <c r="C3" s="242" t="s">
        <v>85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1.1299999999999999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4.08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4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1.1299999999999999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4.08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SUMIF(AG11:AG13,"&lt;&gt;NOR",G11:G13)</f>
        <v>0</v>
      </c>
      <c r="H10" s="162"/>
      <c r="I10" s="162">
        <f>SUM(I11:I13)</f>
        <v>0</v>
      </c>
      <c r="J10" s="162"/>
      <c r="K10" s="162">
        <f>SUM(K11:K13)</f>
        <v>0</v>
      </c>
      <c r="L10" s="162"/>
      <c r="M10" s="162">
        <f>SUM(M11:M13)</f>
        <v>0</v>
      </c>
      <c r="N10" s="162"/>
      <c r="O10" s="162">
        <f>SUM(O11:O13)</f>
        <v>0.49</v>
      </c>
      <c r="P10" s="162"/>
      <c r="Q10" s="162">
        <f>SUM(Q11:Q13)</f>
        <v>0</v>
      </c>
      <c r="R10" s="162"/>
      <c r="S10" s="162"/>
      <c r="T10" s="162"/>
      <c r="U10" s="162"/>
      <c r="V10" s="162">
        <f>SUM(V11:V13)</f>
        <v>5.45</v>
      </c>
      <c r="W10" s="162"/>
      <c r="AG10" t="s">
        <v>210</v>
      </c>
    </row>
    <row r="11" spans="1:60" outlineLevel="1" x14ac:dyDescent="0.2">
      <c r="A11" s="175">
        <v>2</v>
      </c>
      <c r="B11" s="176" t="s">
        <v>278</v>
      </c>
      <c r="C11" s="184" t="s">
        <v>279</v>
      </c>
      <c r="D11" s="177" t="s">
        <v>241</v>
      </c>
      <c r="E11" s="178">
        <v>3</v>
      </c>
      <c r="F11" s="179"/>
      <c r="G11" s="180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0.10712000000000001</v>
      </c>
      <c r="O11" s="160">
        <f>ROUND(E11*N11,2)</f>
        <v>0.32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0.69998000000000005</v>
      </c>
      <c r="V11" s="160">
        <f>ROUND(E11*U11,2)</f>
        <v>2.1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3</v>
      </c>
      <c r="B12" s="170" t="s">
        <v>280</v>
      </c>
      <c r="C12" s="183" t="s">
        <v>281</v>
      </c>
      <c r="D12" s="171" t="s">
        <v>241</v>
      </c>
      <c r="E12" s="172">
        <v>10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1.694E-2</v>
      </c>
      <c r="O12" s="160">
        <f>ROUND(E12*N12,2)</f>
        <v>0.17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215</v>
      </c>
      <c r="U12" s="160">
        <v>0.33481</v>
      </c>
      <c r="V12" s="160">
        <f>ROUND(E12*U12,2)</f>
        <v>3.35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282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5.5" x14ac:dyDescent="0.2">
      <c r="A14" s="163" t="s">
        <v>209</v>
      </c>
      <c r="B14" s="164" t="s">
        <v>125</v>
      </c>
      <c r="C14" s="182" t="s">
        <v>126</v>
      </c>
      <c r="D14" s="165"/>
      <c r="E14" s="166"/>
      <c r="F14" s="167"/>
      <c r="G14" s="168">
        <f>SUMIF(AG15:AG15,"&lt;&gt;NOR",G15:G15)</f>
        <v>0</v>
      </c>
      <c r="H14" s="162"/>
      <c r="I14" s="162">
        <f>SUM(I15:I15)</f>
        <v>0</v>
      </c>
      <c r="J14" s="162"/>
      <c r="K14" s="162">
        <f>SUM(K15:K15)</f>
        <v>0</v>
      </c>
      <c r="L14" s="162"/>
      <c r="M14" s="162">
        <f>SUM(M15:M15)</f>
        <v>0</v>
      </c>
      <c r="N14" s="162"/>
      <c r="O14" s="162">
        <f>SUM(O15:O15)</f>
        <v>0</v>
      </c>
      <c r="P14" s="162"/>
      <c r="Q14" s="162">
        <f>SUM(Q15:Q15)</f>
        <v>0</v>
      </c>
      <c r="R14" s="162"/>
      <c r="S14" s="162"/>
      <c r="T14" s="162"/>
      <c r="U14" s="162"/>
      <c r="V14" s="162">
        <f>SUM(V15:V15)</f>
        <v>3.08</v>
      </c>
      <c r="W14" s="162"/>
      <c r="AG14" t="s">
        <v>210</v>
      </c>
    </row>
    <row r="15" spans="1:60" outlineLevel="1" x14ac:dyDescent="0.2">
      <c r="A15" s="175">
        <v>4</v>
      </c>
      <c r="B15" s="176" t="s">
        <v>283</v>
      </c>
      <c r="C15" s="184" t="s">
        <v>284</v>
      </c>
      <c r="D15" s="177" t="s">
        <v>241</v>
      </c>
      <c r="E15" s="178">
        <v>10</v>
      </c>
      <c r="F15" s="179"/>
      <c r="G15" s="180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4.0000000000000003E-5</v>
      </c>
      <c r="O15" s="160">
        <f>ROUND(E15*N15,2)</f>
        <v>0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215</v>
      </c>
      <c r="U15" s="160">
        <v>0.308</v>
      </c>
      <c r="V15" s="160">
        <f>ROUND(E15*U15,2)</f>
        <v>3.08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x14ac:dyDescent="0.2">
      <c r="A16" s="163" t="s">
        <v>209</v>
      </c>
      <c r="B16" s="164" t="s">
        <v>127</v>
      </c>
      <c r="C16" s="182" t="s">
        <v>128</v>
      </c>
      <c r="D16" s="165"/>
      <c r="E16" s="166"/>
      <c r="F16" s="167"/>
      <c r="G16" s="168">
        <f>SUMIF(AG17:AG19,"&lt;&gt;NOR",G17:G19)</f>
        <v>0</v>
      </c>
      <c r="H16" s="162"/>
      <c r="I16" s="162">
        <f>SUM(I17:I19)</f>
        <v>0</v>
      </c>
      <c r="J16" s="162"/>
      <c r="K16" s="162">
        <f>SUM(K17:K19)</f>
        <v>0</v>
      </c>
      <c r="L16" s="162"/>
      <c r="M16" s="162">
        <f>SUM(M17:M19)</f>
        <v>0</v>
      </c>
      <c r="N16" s="162"/>
      <c r="O16" s="162">
        <f>SUM(O17:O19)</f>
        <v>0.01</v>
      </c>
      <c r="P16" s="162"/>
      <c r="Q16" s="162">
        <f>SUM(Q17:Q19)</f>
        <v>7.3</v>
      </c>
      <c r="R16" s="162"/>
      <c r="S16" s="162"/>
      <c r="T16" s="162"/>
      <c r="U16" s="162"/>
      <c r="V16" s="162">
        <f>SUM(V17:V19)</f>
        <v>20.86</v>
      </c>
      <c r="W16" s="162"/>
      <c r="AG16" t="s">
        <v>210</v>
      </c>
    </row>
    <row r="17" spans="1:60" outlineLevel="1" x14ac:dyDescent="0.2">
      <c r="A17" s="175">
        <v>5</v>
      </c>
      <c r="B17" s="176" t="s">
        <v>285</v>
      </c>
      <c r="C17" s="184" t="s">
        <v>286</v>
      </c>
      <c r="D17" s="177" t="s">
        <v>241</v>
      </c>
      <c r="E17" s="178">
        <v>10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0</v>
      </c>
      <c r="O17" s="160">
        <f>ROUND(E17*N17,2)</f>
        <v>0</v>
      </c>
      <c r="P17" s="160">
        <v>0.01</v>
      </c>
      <c r="Q17" s="160">
        <f>ROUND(E17*P17,2)</f>
        <v>0.1</v>
      </c>
      <c r="R17" s="160"/>
      <c r="S17" s="160" t="s">
        <v>214</v>
      </c>
      <c r="T17" s="160" t="s">
        <v>233</v>
      </c>
      <c r="U17" s="160">
        <v>0.08</v>
      </c>
      <c r="V17" s="160">
        <f>ROUND(E17*U17,2)</f>
        <v>0.8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2.5" outlineLevel="1" x14ac:dyDescent="0.2">
      <c r="A18" s="169">
        <v>6</v>
      </c>
      <c r="B18" s="170" t="s">
        <v>287</v>
      </c>
      <c r="C18" s="183" t="s">
        <v>288</v>
      </c>
      <c r="D18" s="171" t="s">
        <v>277</v>
      </c>
      <c r="E18" s="172">
        <v>4</v>
      </c>
      <c r="F18" s="173"/>
      <c r="G18" s="174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1.82E-3</v>
      </c>
      <c r="O18" s="160">
        <f>ROUND(E18*N18,2)</f>
        <v>0.01</v>
      </c>
      <c r="P18" s="160">
        <v>1.8</v>
      </c>
      <c r="Q18" s="160">
        <f>ROUND(E18*P18,2)</f>
        <v>7.2</v>
      </c>
      <c r="R18" s="160"/>
      <c r="S18" s="160" t="s">
        <v>221</v>
      </c>
      <c r="T18" s="160" t="s">
        <v>215</v>
      </c>
      <c r="U18" s="160">
        <v>5.016</v>
      </c>
      <c r="V18" s="160">
        <f>ROUND(E18*U18,2)</f>
        <v>20.059999999999999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262" t="s">
        <v>289</v>
      </c>
      <c r="D19" s="263"/>
      <c r="E19" s="263"/>
      <c r="F19" s="263"/>
      <c r="G19" s="263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218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129</v>
      </c>
      <c r="C20" s="182" t="s">
        <v>130</v>
      </c>
      <c r="D20" s="165"/>
      <c r="E20" s="166"/>
      <c r="F20" s="167"/>
      <c r="G20" s="168">
        <f>SUMIF(AG21:AG22,"&lt;&gt;NOR",G21:G22)</f>
        <v>0</v>
      </c>
      <c r="H20" s="162"/>
      <c r="I20" s="162">
        <f>SUM(I21:I22)</f>
        <v>0</v>
      </c>
      <c r="J20" s="162"/>
      <c r="K20" s="162">
        <f>SUM(K21:K22)</f>
        <v>0</v>
      </c>
      <c r="L20" s="162"/>
      <c r="M20" s="162">
        <f>SUM(M21:M22)</f>
        <v>0</v>
      </c>
      <c r="N20" s="162"/>
      <c r="O20" s="162">
        <f>SUM(O21:O22)</f>
        <v>0</v>
      </c>
      <c r="P20" s="162"/>
      <c r="Q20" s="162">
        <f>SUM(Q21:Q22)</f>
        <v>0</v>
      </c>
      <c r="R20" s="162"/>
      <c r="S20" s="162"/>
      <c r="T20" s="162"/>
      <c r="U20" s="162"/>
      <c r="V20" s="162">
        <f>SUM(V21:V22)</f>
        <v>1.39</v>
      </c>
      <c r="W20" s="162"/>
      <c r="AG20" t="s">
        <v>210</v>
      </c>
    </row>
    <row r="21" spans="1:60" outlineLevel="1" x14ac:dyDescent="0.2">
      <c r="A21" s="175">
        <v>7</v>
      </c>
      <c r="B21" s="176" t="s">
        <v>290</v>
      </c>
      <c r="C21" s="184" t="s">
        <v>291</v>
      </c>
      <c r="D21" s="177" t="s">
        <v>255</v>
      </c>
      <c r="E21" s="178">
        <v>1.6328400000000001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0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0.85199999999999998</v>
      </c>
      <c r="V21" s="160">
        <f>ROUND(E21*U21,2)</f>
        <v>1.39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256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292</v>
      </c>
      <c r="C22" s="184" t="s">
        <v>293</v>
      </c>
      <c r="D22" s="177" t="s">
        <v>255</v>
      </c>
      <c r="E22" s="178">
        <v>1.6328400000000001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215</v>
      </c>
      <c r="U22" s="160">
        <v>0</v>
      </c>
      <c r="V22" s="160">
        <f>ROUND(E22*U22,2)</f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x14ac:dyDescent="0.2">
      <c r="A23" s="163" t="s">
        <v>209</v>
      </c>
      <c r="B23" s="164" t="s">
        <v>131</v>
      </c>
      <c r="C23" s="182" t="s">
        <v>132</v>
      </c>
      <c r="D23" s="165"/>
      <c r="E23" s="166"/>
      <c r="F23" s="167"/>
      <c r="G23" s="168">
        <f>SUMIF(AG24:AG28,"&lt;&gt;NOR",G24:G28)</f>
        <v>0</v>
      </c>
      <c r="H23" s="162"/>
      <c r="I23" s="162">
        <f>SUM(I24:I28)</f>
        <v>0</v>
      </c>
      <c r="J23" s="162"/>
      <c r="K23" s="162">
        <f>SUM(K24:K28)</f>
        <v>0</v>
      </c>
      <c r="L23" s="162"/>
      <c r="M23" s="162">
        <f>SUM(M24:M28)</f>
        <v>0</v>
      </c>
      <c r="N23" s="162"/>
      <c r="O23" s="162">
        <f>SUM(O24:O28)</f>
        <v>0.01</v>
      </c>
      <c r="P23" s="162"/>
      <c r="Q23" s="162">
        <f>SUM(Q24:Q28)</f>
        <v>0</v>
      </c>
      <c r="R23" s="162"/>
      <c r="S23" s="162"/>
      <c r="T23" s="162"/>
      <c r="U23" s="162"/>
      <c r="V23" s="162">
        <f>SUM(V24:V28)</f>
        <v>1.49</v>
      </c>
      <c r="W23" s="162"/>
      <c r="AG23" t="s">
        <v>210</v>
      </c>
    </row>
    <row r="24" spans="1:60" outlineLevel="1" x14ac:dyDescent="0.2">
      <c r="A24" s="175">
        <v>9</v>
      </c>
      <c r="B24" s="176" t="s">
        <v>294</v>
      </c>
      <c r="C24" s="184" t="s">
        <v>295</v>
      </c>
      <c r="D24" s="177" t="s">
        <v>261</v>
      </c>
      <c r="E24" s="178">
        <v>18</v>
      </c>
      <c r="F24" s="179"/>
      <c r="G24" s="180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60">
        <v>0</v>
      </c>
      <c r="O24" s="160">
        <f>ROUND(E24*N24,2)</f>
        <v>0</v>
      </c>
      <c r="P24" s="160">
        <v>0</v>
      </c>
      <c r="Q24" s="160">
        <f>ROUND(E24*P24,2)</f>
        <v>0</v>
      </c>
      <c r="R24" s="160"/>
      <c r="S24" s="160" t="s">
        <v>214</v>
      </c>
      <c r="T24" s="160" t="s">
        <v>215</v>
      </c>
      <c r="U24" s="160">
        <v>8.2000000000000003E-2</v>
      </c>
      <c r="V24" s="160">
        <f>ROUND(E24*U24,2)</f>
        <v>1.48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10</v>
      </c>
      <c r="B25" s="176" t="s">
        <v>296</v>
      </c>
      <c r="C25" s="184" t="s">
        <v>297</v>
      </c>
      <c r="D25" s="177" t="s">
        <v>232</v>
      </c>
      <c r="E25" s="178">
        <v>1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221</v>
      </c>
      <c r="T25" s="160" t="s">
        <v>298</v>
      </c>
      <c r="U25" s="160">
        <v>0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2.5" outlineLevel="1" x14ac:dyDescent="0.2">
      <c r="A26" s="175">
        <v>11</v>
      </c>
      <c r="B26" s="176" t="s">
        <v>299</v>
      </c>
      <c r="C26" s="184" t="s">
        <v>300</v>
      </c>
      <c r="D26" s="177" t="s">
        <v>261</v>
      </c>
      <c r="E26" s="178">
        <v>18</v>
      </c>
      <c r="F26" s="179"/>
      <c r="G26" s="180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2.9E-4</v>
      </c>
      <c r="O26" s="160">
        <f>ROUND(E26*N26,2)</f>
        <v>0.01</v>
      </c>
      <c r="P26" s="160">
        <v>0</v>
      </c>
      <c r="Q26" s="160">
        <f>ROUND(E26*P26,2)</f>
        <v>0</v>
      </c>
      <c r="R26" s="160"/>
      <c r="S26" s="160" t="s">
        <v>221</v>
      </c>
      <c r="T26" s="160" t="s">
        <v>298</v>
      </c>
      <c r="U26" s="160">
        <v>0</v>
      </c>
      <c r="V26" s="160">
        <f>ROUND(E26*U26,2)</f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12</v>
      </c>
      <c r="B27" s="176" t="s">
        <v>303</v>
      </c>
      <c r="C27" s="184" t="s">
        <v>304</v>
      </c>
      <c r="D27" s="177" t="s">
        <v>255</v>
      </c>
      <c r="E27" s="178">
        <v>5.2199999999999998E-3</v>
      </c>
      <c r="F27" s="179"/>
      <c r="G27" s="180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60">
        <v>0</v>
      </c>
      <c r="O27" s="160">
        <f>ROUND(E27*N27,2)</f>
        <v>0</v>
      </c>
      <c r="P27" s="160">
        <v>0</v>
      </c>
      <c r="Q27" s="160">
        <f>ROUND(E27*P27,2)</f>
        <v>0</v>
      </c>
      <c r="R27" s="160"/>
      <c r="S27" s="160" t="s">
        <v>214</v>
      </c>
      <c r="T27" s="160" t="s">
        <v>233</v>
      </c>
      <c r="U27" s="160">
        <v>1.74</v>
      </c>
      <c r="V27" s="160">
        <f>ROUND(E27*U27,2)</f>
        <v>0.01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256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13</v>
      </c>
      <c r="B28" s="176" t="s">
        <v>305</v>
      </c>
      <c r="C28" s="184" t="s">
        <v>306</v>
      </c>
      <c r="D28" s="177" t="s">
        <v>255</v>
      </c>
      <c r="E28" s="178">
        <v>5.2199999999999998E-3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163" t="s">
        <v>209</v>
      </c>
      <c r="B29" s="164" t="s">
        <v>135</v>
      </c>
      <c r="C29" s="182" t="s">
        <v>136</v>
      </c>
      <c r="D29" s="165"/>
      <c r="E29" s="166"/>
      <c r="F29" s="167"/>
      <c r="G29" s="168">
        <f>SUMIF(AG30:AG50,"&lt;&gt;NOR",G30:G50)</f>
        <v>0</v>
      </c>
      <c r="H29" s="162"/>
      <c r="I29" s="162">
        <f>SUM(I30:I50)</f>
        <v>0</v>
      </c>
      <c r="J29" s="162"/>
      <c r="K29" s="162">
        <f>SUM(K30:K50)</f>
        <v>0</v>
      </c>
      <c r="L29" s="162"/>
      <c r="M29" s="162">
        <f>SUM(M30:M50)</f>
        <v>0</v>
      </c>
      <c r="N29" s="162"/>
      <c r="O29" s="162">
        <f>SUM(O30:O50)</f>
        <v>0.04</v>
      </c>
      <c r="P29" s="162"/>
      <c r="Q29" s="162">
        <f>SUM(Q30:Q50)</f>
        <v>0</v>
      </c>
      <c r="R29" s="162"/>
      <c r="S29" s="162"/>
      <c r="T29" s="162"/>
      <c r="U29" s="162"/>
      <c r="V29" s="162">
        <f>SUM(V30:V50)</f>
        <v>8.6</v>
      </c>
      <c r="W29" s="162"/>
      <c r="AG29" t="s">
        <v>210</v>
      </c>
    </row>
    <row r="30" spans="1:60" outlineLevel="1" x14ac:dyDescent="0.2">
      <c r="A30" s="175">
        <v>14</v>
      </c>
      <c r="B30" s="176" t="s">
        <v>319</v>
      </c>
      <c r="C30" s="184" t="s">
        <v>320</v>
      </c>
      <c r="D30" s="177" t="s">
        <v>261</v>
      </c>
      <c r="E30" s="178">
        <v>6</v>
      </c>
      <c r="F30" s="179"/>
      <c r="G30" s="180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60">
        <v>0</v>
      </c>
      <c r="O30" s="160">
        <f>ROUND(E30*N30,2)</f>
        <v>0</v>
      </c>
      <c r="P30" s="160">
        <v>2.7999999999999998E-4</v>
      </c>
      <c r="Q30" s="160">
        <f>ROUND(E30*P30,2)</f>
        <v>0</v>
      </c>
      <c r="R30" s="160"/>
      <c r="S30" s="160" t="s">
        <v>214</v>
      </c>
      <c r="T30" s="160" t="s">
        <v>233</v>
      </c>
      <c r="U30" s="160">
        <v>5.1999999999999998E-2</v>
      </c>
      <c r="V30" s="160">
        <f>ROUND(E30*U30,2)</f>
        <v>0.31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234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15</v>
      </c>
      <c r="B31" s="176" t="s">
        <v>321</v>
      </c>
      <c r="C31" s="184" t="s">
        <v>322</v>
      </c>
      <c r="D31" s="177" t="s">
        <v>232</v>
      </c>
      <c r="E31" s="178">
        <v>6</v>
      </c>
      <c r="F31" s="179"/>
      <c r="G31" s="180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5.2999999999999998E-4</v>
      </c>
      <c r="Q31" s="160">
        <f>ROUND(E31*P31,2)</f>
        <v>0</v>
      </c>
      <c r="R31" s="160"/>
      <c r="S31" s="160" t="s">
        <v>214</v>
      </c>
      <c r="T31" s="160" t="s">
        <v>233</v>
      </c>
      <c r="U31" s="160">
        <v>6.2E-2</v>
      </c>
      <c r="V31" s="160">
        <f>ROUND(E31*U31,2)</f>
        <v>0.37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16</v>
      </c>
      <c r="B32" s="176" t="s">
        <v>323</v>
      </c>
      <c r="C32" s="184" t="s">
        <v>324</v>
      </c>
      <c r="D32" s="177" t="s">
        <v>232</v>
      </c>
      <c r="E32" s="178">
        <v>1</v>
      </c>
      <c r="F32" s="179"/>
      <c r="G32" s="180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21</v>
      </c>
      <c r="M32" s="160">
        <f>G32*(1+L32/100)</f>
        <v>0</v>
      </c>
      <c r="N32" s="160">
        <v>4.0000000000000003E-5</v>
      </c>
      <c r="O32" s="160">
        <f>ROUND(E32*N32,2)</f>
        <v>0</v>
      </c>
      <c r="P32" s="160">
        <v>0</v>
      </c>
      <c r="Q32" s="160">
        <f>ROUND(E32*P32,2)</f>
        <v>0</v>
      </c>
      <c r="R32" s="160"/>
      <c r="S32" s="160" t="s">
        <v>214</v>
      </c>
      <c r="T32" s="160" t="s">
        <v>233</v>
      </c>
      <c r="U32" s="160">
        <v>0.14499999999999999</v>
      </c>
      <c r="V32" s="160">
        <f>ROUND(E32*U32,2)</f>
        <v>0.15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17</v>
      </c>
      <c r="B33" s="176" t="s">
        <v>325</v>
      </c>
      <c r="C33" s="184" t="s">
        <v>326</v>
      </c>
      <c r="D33" s="177" t="s">
        <v>232</v>
      </c>
      <c r="E33" s="178">
        <v>5</v>
      </c>
      <c r="F33" s="179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214</v>
      </c>
      <c r="T33" s="160" t="s">
        <v>233</v>
      </c>
      <c r="U33" s="160">
        <v>0.16500000000000001</v>
      </c>
      <c r="V33" s="160">
        <f>ROUND(E33*U33,2)</f>
        <v>0.83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69">
        <v>18</v>
      </c>
      <c r="B34" s="170" t="s">
        <v>327</v>
      </c>
      <c r="C34" s="183" t="s">
        <v>328</v>
      </c>
      <c r="D34" s="171" t="s">
        <v>261</v>
      </c>
      <c r="E34" s="172">
        <v>8</v>
      </c>
      <c r="F34" s="173"/>
      <c r="G34" s="174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214</v>
      </c>
      <c r="T34" s="160" t="s">
        <v>215</v>
      </c>
      <c r="U34" s="160">
        <v>2.9000000000000001E-2</v>
      </c>
      <c r="V34" s="160">
        <f>ROUND(E34*U34,2)</f>
        <v>0.23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57"/>
      <c r="B35" s="158"/>
      <c r="C35" s="262" t="s">
        <v>329</v>
      </c>
      <c r="D35" s="263"/>
      <c r="E35" s="263"/>
      <c r="F35" s="263"/>
      <c r="G35" s="263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218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69">
        <v>19</v>
      </c>
      <c r="B36" s="170" t="s">
        <v>330</v>
      </c>
      <c r="C36" s="183" t="s">
        <v>331</v>
      </c>
      <c r="D36" s="171" t="s">
        <v>261</v>
      </c>
      <c r="E36" s="172">
        <v>8</v>
      </c>
      <c r="F36" s="173"/>
      <c r="G36" s="174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1.0000000000000001E-5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214</v>
      </c>
      <c r="T36" s="160" t="s">
        <v>215</v>
      </c>
      <c r="U36" s="160">
        <v>6.2E-2</v>
      </c>
      <c r="V36" s="160">
        <f>ROUND(E36*U36,2)</f>
        <v>0.5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57"/>
      <c r="B37" s="158"/>
      <c r="C37" s="262" t="s">
        <v>332</v>
      </c>
      <c r="D37" s="263"/>
      <c r="E37" s="263"/>
      <c r="F37" s="263"/>
      <c r="G37" s="263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218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69">
        <v>20</v>
      </c>
      <c r="B38" s="170" t="s">
        <v>333</v>
      </c>
      <c r="C38" s="183" t="s">
        <v>334</v>
      </c>
      <c r="D38" s="171" t="s">
        <v>261</v>
      </c>
      <c r="E38" s="172">
        <v>8</v>
      </c>
      <c r="F38" s="173"/>
      <c r="G38" s="174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3.9899999999999996E-3</v>
      </c>
      <c r="O38" s="160">
        <f>ROUND(E38*N38,2)</f>
        <v>0.03</v>
      </c>
      <c r="P38" s="160">
        <v>0</v>
      </c>
      <c r="Q38" s="160">
        <f>ROUND(E38*P38,2)</f>
        <v>0</v>
      </c>
      <c r="R38" s="160"/>
      <c r="S38" s="160" t="s">
        <v>221</v>
      </c>
      <c r="T38" s="160" t="s">
        <v>233</v>
      </c>
      <c r="U38" s="160">
        <v>0.54290000000000005</v>
      </c>
      <c r="V38" s="160">
        <f>ROUND(E38*U38,2)</f>
        <v>4.34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57"/>
      <c r="B39" s="158"/>
      <c r="C39" s="262" t="s">
        <v>335</v>
      </c>
      <c r="D39" s="263"/>
      <c r="E39" s="263"/>
      <c r="F39" s="263"/>
      <c r="G39" s="263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218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57"/>
      <c r="B40" s="158"/>
      <c r="C40" s="264" t="s">
        <v>336</v>
      </c>
      <c r="D40" s="265"/>
      <c r="E40" s="265"/>
      <c r="F40" s="265"/>
      <c r="G40" s="265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218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2.5" outlineLevel="1" x14ac:dyDescent="0.2">
      <c r="A41" s="169">
        <v>21</v>
      </c>
      <c r="B41" s="170" t="s">
        <v>337</v>
      </c>
      <c r="C41" s="183" t="s">
        <v>338</v>
      </c>
      <c r="D41" s="171" t="s">
        <v>261</v>
      </c>
      <c r="E41" s="172">
        <v>4</v>
      </c>
      <c r="F41" s="173"/>
      <c r="G41" s="174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60">
        <v>3.0000000000000001E-5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221</v>
      </c>
      <c r="T41" s="160" t="s">
        <v>233</v>
      </c>
      <c r="U41" s="160">
        <v>0.129</v>
      </c>
      <c r="V41" s="160">
        <f>ROUND(E41*U41,2)</f>
        <v>0.52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262" t="s">
        <v>339</v>
      </c>
      <c r="D42" s="263"/>
      <c r="E42" s="263"/>
      <c r="F42" s="263"/>
      <c r="G42" s="263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218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22.5" outlineLevel="1" x14ac:dyDescent="0.2">
      <c r="A43" s="169">
        <v>22</v>
      </c>
      <c r="B43" s="170" t="s">
        <v>340</v>
      </c>
      <c r="C43" s="183" t="s">
        <v>341</v>
      </c>
      <c r="D43" s="171" t="s">
        <v>261</v>
      </c>
      <c r="E43" s="172">
        <v>4</v>
      </c>
      <c r="F43" s="173"/>
      <c r="G43" s="174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5.0000000000000002E-5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221</v>
      </c>
      <c r="T43" s="160" t="s">
        <v>233</v>
      </c>
      <c r="U43" s="160">
        <v>0.129</v>
      </c>
      <c r="V43" s="160">
        <f>ROUND(E43*U43,2)</f>
        <v>0.52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57"/>
      <c r="B44" s="158"/>
      <c r="C44" s="262" t="s">
        <v>339</v>
      </c>
      <c r="D44" s="263"/>
      <c r="E44" s="263"/>
      <c r="F44" s="263"/>
      <c r="G44" s="263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218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23</v>
      </c>
      <c r="B45" s="176" t="s">
        <v>342</v>
      </c>
      <c r="C45" s="184" t="s">
        <v>343</v>
      </c>
      <c r="D45" s="177" t="s">
        <v>232</v>
      </c>
      <c r="E45" s="178">
        <v>2</v>
      </c>
      <c r="F45" s="179"/>
      <c r="G45" s="180">
        <f t="shared" ref="G45:G50" si="0">ROUND(E45*F45,2)</f>
        <v>0</v>
      </c>
      <c r="H45" s="161"/>
      <c r="I45" s="160">
        <f t="shared" ref="I45:I50" si="1">ROUND(E45*H45,2)</f>
        <v>0</v>
      </c>
      <c r="J45" s="161"/>
      <c r="K45" s="160">
        <f t="shared" ref="K45:K50" si="2">ROUND(E45*J45,2)</f>
        <v>0</v>
      </c>
      <c r="L45" s="160">
        <v>21</v>
      </c>
      <c r="M45" s="160">
        <f t="shared" ref="M45:M50" si="3">G45*(1+L45/100)</f>
        <v>0</v>
      </c>
      <c r="N45" s="160">
        <v>2.14E-3</v>
      </c>
      <c r="O45" s="160">
        <f t="shared" ref="O45:O50" si="4">ROUND(E45*N45,2)</f>
        <v>0</v>
      </c>
      <c r="P45" s="160">
        <v>0</v>
      </c>
      <c r="Q45" s="160">
        <f t="shared" ref="Q45:Q50" si="5">ROUND(E45*P45,2)</f>
        <v>0</v>
      </c>
      <c r="R45" s="160"/>
      <c r="S45" s="160" t="s">
        <v>221</v>
      </c>
      <c r="T45" s="160" t="s">
        <v>233</v>
      </c>
      <c r="U45" s="160">
        <v>0.372</v>
      </c>
      <c r="V45" s="160">
        <f t="shared" ref="V45:V50" si="6">ROUND(E45*U45,2)</f>
        <v>0.74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24</v>
      </c>
      <c r="B46" s="176" t="s">
        <v>344</v>
      </c>
      <c r="C46" s="184" t="s">
        <v>345</v>
      </c>
      <c r="D46" s="177" t="s">
        <v>232</v>
      </c>
      <c r="E46" s="178">
        <v>4</v>
      </c>
      <c r="F46" s="179"/>
      <c r="G46" s="180">
        <f t="shared" si="0"/>
        <v>0</v>
      </c>
      <c r="H46" s="161"/>
      <c r="I46" s="160">
        <f t="shared" si="1"/>
        <v>0</v>
      </c>
      <c r="J46" s="161"/>
      <c r="K46" s="160">
        <f t="shared" si="2"/>
        <v>0</v>
      </c>
      <c r="L46" s="160">
        <v>21</v>
      </c>
      <c r="M46" s="160">
        <f t="shared" si="3"/>
        <v>0</v>
      </c>
      <c r="N46" s="160">
        <v>1.8E-3</v>
      </c>
      <c r="O46" s="160">
        <f t="shared" si="4"/>
        <v>0.01</v>
      </c>
      <c r="P46" s="160">
        <v>0</v>
      </c>
      <c r="Q46" s="160">
        <f t="shared" si="5"/>
        <v>0</v>
      </c>
      <c r="R46" s="160"/>
      <c r="S46" s="160" t="s">
        <v>221</v>
      </c>
      <c r="T46" s="160" t="s">
        <v>298</v>
      </c>
      <c r="U46" s="160">
        <v>0</v>
      </c>
      <c r="V46" s="160">
        <f t="shared" si="6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248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25</v>
      </c>
      <c r="B47" s="176" t="s">
        <v>346</v>
      </c>
      <c r="C47" s="184" t="s">
        <v>347</v>
      </c>
      <c r="D47" s="177" t="s">
        <v>232</v>
      </c>
      <c r="E47" s="178">
        <v>1</v>
      </c>
      <c r="F47" s="179"/>
      <c r="G47" s="180">
        <f t="shared" si="0"/>
        <v>0</v>
      </c>
      <c r="H47" s="161"/>
      <c r="I47" s="160">
        <f t="shared" si="1"/>
        <v>0</v>
      </c>
      <c r="J47" s="161"/>
      <c r="K47" s="160">
        <f t="shared" si="2"/>
        <v>0</v>
      </c>
      <c r="L47" s="160">
        <v>21</v>
      </c>
      <c r="M47" s="160">
        <f t="shared" si="3"/>
        <v>0</v>
      </c>
      <c r="N47" s="160">
        <v>1.9000000000000001E-4</v>
      </c>
      <c r="O47" s="160">
        <f t="shared" si="4"/>
        <v>0</v>
      </c>
      <c r="P47" s="160">
        <v>0</v>
      </c>
      <c r="Q47" s="160">
        <f t="shared" si="5"/>
        <v>0</v>
      </c>
      <c r="R47" s="160"/>
      <c r="S47" s="160" t="s">
        <v>221</v>
      </c>
      <c r="T47" s="160" t="s">
        <v>298</v>
      </c>
      <c r="U47" s="160">
        <v>0</v>
      </c>
      <c r="V47" s="160">
        <f t="shared" si="6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248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26</v>
      </c>
      <c r="B48" s="176" t="s">
        <v>348</v>
      </c>
      <c r="C48" s="184" t="s">
        <v>349</v>
      </c>
      <c r="D48" s="177" t="s">
        <v>232</v>
      </c>
      <c r="E48" s="178">
        <v>1</v>
      </c>
      <c r="F48" s="179"/>
      <c r="G48" s="180">
        <f t="shared" si="0"/>
        <v>0</v>
      </c>
      <c r="H48" s="161"/>
      <c r="I48" s="160">
        <f t="shared" si="1"/>
        <v>0</v>
      </c>
      <c r="J48" s="161"/>
      <c r="K48" s="160">
        <f t="shared" si="2"/>
        <v>0</v>
      </c>
      <c r="L48" s="160">
        <v>21</v>
      </c>
      <c r="M48" s="160">
        <f t="shared" si="3"/>
        <v>0</v>
      </c>
      <c r="N48" s="160">
        <v>1.4999999999999999E-4</v>
      </c>
      <c r="O48" s="160">
        <f t="shared" si="4"/>
        <v>0</v>
      </c>
      <c r="P48" s="160">
        <v>0</v>
      </c>
      <c r="Q48" s="160">
        <f t="shared" si="5"/>
        <v>0</v>
      </c>
      <c r="R48" s="160"/>
      <c r="S48" s="160" t="s">
        <v>221</v>
      </c>
      <c r="T48" s="160" t="s">
        <v>298</v>
      </c>
      <c r="U48" s="160">
        <v>0</v>
      </c>
      <c r="V48" s="160">
        <f t="shared" si="6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248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27</v>
      </c>
      <c r="B49" s="176" t="s">
        <v>350</v>
      </c>
      <c r="C49" s="184" t="s">
        <v>351</v>
      </c>
      <c r="D49" s="177" t="s">
        <v>255</v>
      </c>
      <c r="E49" s="178">
        <v>4.4179999999999997E-2</v>
      </c>
      <c r="F49" s="179"/>
      <c r="G49" s="180">
        <f t="shared" si="0"/>
        <v>0</v>
      </c>
      <c r="H49" s="161"/>
      <c r="I49" s="160">
        <f t="shared" si="1"/>
        <v>0</v>
      </c>
      <c r="J49" s="161"/>
      <c r="K49" s="160">
        <f t="shared" si="2"/>
        <v>0</v>
      </c>
      <c r="L49" s="160">
        <v>21</v>
      </c>
      <c r="M49" s="160">
        <f t="shared" si="3"/>
        <v>0</v>
      </c>
      <c r="N49" s="160">
        <v>0</v>
      </c>
      <c r="O49" s="160">
        <f t="shared" si="4"/>
        <v>0</v>
      </c>
      <c r="P49" s="160">
        <v>0</v>
      </c>
      <c r="Q49" s="160">
        <f t="shared" si="5"/>
        <v>0</v>
      </c>
      <c r="R49" s="160"/>
      <c r="S49" s="160" t="s">
        <v>214</v>
      </c>
      <c r="T49" s="160" t="s">
        <v>233</v>
      </c>
      <c r="U49" s="160">
        <v>1.327</v>
      </c>
      <c r="V49" s="160">
        <f t="shared" si="6"/>
        <v>0.06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256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28</v>
      </c>
      <c r="B50" s="176" t="s">
        <v>352</v>
      </c>
      <c r="C50" s="184" t="s">
        <v>353</v>
      </c>
      <c r="D50" s="177" t="s">
        <v>255</v>
      </c>
      <c r="E50" s="178">
        <v>4.4179999999999997E-2</v>
      </c>
      <c r="F50" s="179"/>
      <c r="G50" s="180">
        <f t="shared" si="0"/>
        <v>0</v>
      </c>
      <c r="H50" s="161"/>
      <c r="I50" s="160">
        <f t="shared" si="1"/>
        <v>0</v>
      </c>
      <c r="J50" s="161"/>
      <c r="K50" s="160">
        <f t="shared" si="2"/>
        <v>0</v>
      </c>
      <c r="L50" s="160">
        <v>21</v>
      </c>
      <c r="M50" s="160">
        <f t="shared" si="3"/>
        <v>0</v>
      </c>
      <c r="N50" s="160">
        <v>0</v>
      </c>
      <c r="O50" s="160">
        <f t="shared" si="4"/>
        <v>0</v>
      </c>
      <c r="P50" s="160">
        <v>0</v>
      </c>
      <c r="Q50" s="160">
        <f t="shared" si="5"/>
        <v>0</v>
      </c>
      <c r="R50" s="160"/>
      <c r="S50" s="160" t="s">
        <v>214</v>
      </c>
      <c r="T50" s="160" t="s">
        <v>233</v>
      </c>
      <c r="U50" s="160">
        <v>0.72499999999999998</v>
      </c>
      <c r="V50" s="160">
        <f t="shared" si="6"/>
        <v>0.03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256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">
      <c r="A51" s="163" t="s">
        <v>209</v>
      </c>
      <c r="B51" s="164" t="s">
        <v>139</v>
      </c>
      <c r="C51" s="182" t="s">
        <v>140</v>
      </c>
      <c r="D51" s="165"/>
      <c r="E51" s="166"/>
      <c r="F51" s="167"/>
      <c r="G51" s="168">
        <f>SUMIF(AG52:AG52,"&lt;&gt;NOR",G52:G52)</f>
        <v>0</v>
      </c>
      <c r="H51" s="162"/>
      <c r="I51" s="162">
        <f>SUM(I52:I52)</f>
        <v>0</v>
      </c>
      <c r="J51" s="162"/>
      <c r="K51" s="162">
        <f>SUM(K52:K52)</f>
        <v>0</v>
      </c>
      <c r="L51" s="162"/>
      <c r="M51" s="162">
        <f>SUM(M52:M52)</f>
        <v>0</v>
      </c>
      <c r="N51" s="162"/>
      <c r="O51" s="162">
        <f>SUM(O52:O52)</f>
        <v>0</v>
      </c>
      <c r="P51" s="162"/>
      <c r="Q51" s="162">
        <f>SUM(Q52:Q52)</f>
        <v>0.69</v>
      </c>
      <c r="R51" s="162"/>
      <c r="S51" s="162"/>
      <c r="T51" s="162"/>
      <c r="U51" s="162"/>
      <c r="V51" s="162">
        <f>SUM(V52:V52)</f>
        <v>2.7</v>
      </c>
      <c r="W51" s="162"/>
      <c r="AG51" t="s">
        <v>210</v>
      </c>
    </row>
    <row r="52" spans="1:60" outlineLevel="1" x14ac:dyDescent="0.2">
      <c r="A52" s="175">
        <v>29</v>
      </c>
      <c r="B52" s="176" t="s">
        <v>356</v>
      </c>
      <c r="C52" s="184" t="s">
        <v>357</v>
      </c>
      <c r="D52" s="177" t="s">
        <v>314</v>
      </c>
      <c r="E52" s="178">
        <v>1</v>
      </c>
      <c r="F52" s="179"/>
      <c r="G52" s="180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0</v>
      </c>
      <c r="O52" s="160">
        <f>ROUND(E52*N52,2)</f>
        <v>0</v>
      </c>
      <c r="P52" s="160">
        <v>0.69347000000000003</v>
      </c>
      <c r="Q52" s="160">
        <f>ROUND(E52*P52,2)</f>
        <v>0.69</v>
      </c>
      <c r="R52" s="160"/>
      <c r="S52" s="160" t="s">
        <v>214</v>
      </c>
      <c r="T52" s="160" t="s">
        <v>233</v>
      </c>
      <c r="U52" s="160">
        <v>2.6989999999999998</v>
      </c>
      <c r="V52" s="160">
        <f>ROUND(E52*U52,2)</f>
        <v>2.7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">
      <c r="A53" s="163" t="s">
        <v>209</v>
      </c>
      <c r="B53" s="164" t="s">
        <v>141</v>
      </c>
      <c r="C53" s="182" t="s">
        <v>142</v>
      </c>
      <c r="D53" s="165"/>
      <c r="E53" s="166"/>
      <c r="F53" s="167"/>
      <c r="G53" s="168">
        <f>SUMIF(AG54:AG67,"&lt;&gt;NOR",G54:G67)</f>
        <v>0</v>
      </c>
      <c r="H53" s="162"/>
      <c r="I53" s="162">
        <f>SUM(I54:I67)</f>
        <v>0</v>
      </c>
      <c r="J53" s="162"/>
      <c r="K53" s="162">
        <f>SUM(K54:K67)</f>
        <v>0</v>
      </c>
      <c r="L53" s="162"/>
      <c r="M53" s="162">
        <f>SUM(M54:M67)</f>
        <v>0</v>
      </c>
      <c r="N53" s="162"/>
      <c r="O53" s="162">
        <f>SUM(O54:O67)</f>
        <v>6.9999999999999993E-2</v>
      </c>
      <c r="P53" s="162"/>
      <c r="Q53" s="162">
        <f>SUM(Q54:Q67)</f>
        <v>0.23</v>
      </c>
      <c r="R53" s="162"/>
      <c r="S53" s="162"/>
      <c r="T53" s="162"/>
      <c r="U53" s="162"/>
      <c r="V53" s="162">
        <f>SUM(V54:V67)</f>
        <v>11.75</v>
      </c>
      <c r="W53" s="162"/>
      <c r="AG53" t="s">
        <v>210</v>
      </c>
    </row>
    <row r="54" spans="1:60" outlineLevel="1" x14ac:dyDescent="0.2">
      <c r="A54" s="175">
        <v>30</v>
      </c>
      <c r="B54" s="176" t="s">
        <v>362</v>
      </c>
      <c r="C54" s="184" t="s">
        <v>363</v>
      </c>
      <c r="D54" s="177" t="s">
        <v>314</v>
      </c>
      <c r="E54" s="178">
        <v>1</v>
      </c>
      <c r="F54" s="179"/>
      <c r="G54" s="180">
        <f t="shared" ref="G54:G67" si="7">ROUND(E54*F54,2)</f>
        <v>0</v>
      </c>
      <c r="H54" s="161"/>
      <c r="I54" s="160">
        <f t="shared" ref="I54:I67" si="8">ROUND(E54*H54,2)</f>
        <v>0</v>
      </c>
      <c r="J54" s="161"/>
      <c r="K54" s="160">
        <f t="shared" ref="K54:K67" si="9">ROUND(E54*J54,2)</f>
        <v>0</v>
      </c>
      <c r="L54" s="160">
        <v>21</v>
      </c>
      <c r="M54" s="160">
        <f t="shared" ref="M54:M67" si="10">G54*(1+L54/100)</f>
        <v>0</v>
      </c>
      <c r="N54" s="160">
        <v>7.3999999999999999E-4</v>
      </c>
      <c r="O54" s="160">
        <f t="shared" ref="O54:O67" si="11">ROUND(E54*N54,2)</f>
        <v>0</v>
      </c>
      <c r="P54" s="160">
        <v>0</v>
      </c>
      <c r="Q54" s="160">
        <f t="shared" ref="Q54:Q67" si="12">ROUND(E54*P54,2)</f>
        <v>0</v>
      </c>
      <c r="R54" s="160"/>
      <c r="S54" s="160" t="s">
        <v>214</v>
      </c>
      <c r="T54" s="160" t="s">
        <v>233</v>
      </c>
      <c r="U54" s="160">
        <v>9.1110000000000007</v>
      </c>
      <c r="V54" s="160">
        <f t="shared" ref="V54:V67" si="13">ROUND(E54*U54,2)</f>
        <v>9.11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31</v>
      </c>
      <c r="B55" s="176" t="s">
        <v>364</v>
      </c>
      <c r="C55" s="184" t="s">
        <v>365</v>
      </c>
      <c r="D55" s="177" t="s">
        <v>261</v>
      </c>
      <c r="E55" s="178">
        <v>5</v>
      </c>
      <c r="F55" s="179"/>
      <c r="G55" s="180">
        <f t="shared" si="7"/>
        <v>0</v>
      </c>
      <c r="H55" s="161"/>
      <c r="I55" s="160">
        <f t="shared" si="8"/>
        <v>0</v>
      </c>
      <c r="J55" s="161"/>
      <c r="K55" s="160">
        <f t="shared" si="9"/>
        <v>0</v>
      </c>
      <c r="L55" s="160">
        <v>21</v>
      </c>
      <c r="M55" s="160">
        <f t="shared" si="10"/>
        <v>0</v>
      </c>
      <c r="N55" s="160">
        <v>3.6999999999999999E-4</v>
      </c>
      <c r="O55" s="160">
        <f t="shared" si="11"/>
        <v>0</v>
      </c>
      <c r="P55" s="160">
        <v>0</v>
      </c>
      <c r="Q55" s="160">
        <f t="shared" si="12"/>
        <v>0</v>
      </c>
      <c r="R55" s="160"/>
      <c r="S55" s="160" t="s">
        <v>214</v>
      </c>
      <c r="T55" s="160" t="s">
        <v>215</v>
      </c>
      <c r="U55" s="160">
        <v>3.1E-2</v>
      </c>
      <c r="V55" s="160">
        <f t="shared" si="13"/>
        <v>0.16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32</v>
      </c>
      <c r="B56" s="176" t="s">
        <v>366</v>
      </c>
      <c r="C56" s="184" t="s">
        <v>367</v>
      </c>
      <c r="D56" s="177" t="s">
        <v>314</v>
      </c>
      <c r="E56" s="178">
        <v>1</v>
      </c>
      <c r="F56" s="179"/>
      <c r="G56" s="180">
        <f t="shared" si="7"/>
        <v>0</v>
      </c>
      <c r="H56" s="161"/>
      <c r="I56" s="160">
        <f t="shared" si="8"/>
        <v>0</v>
      </c>
      <c r="J56" s="161"/>
      <c r="K56" s="160">
        <f t="shared" si="9"/>
        <v>0</v>
      </c>
      <c r="L56" s="160">
        <v>21</v>
      </c>
      <c r="M56" s="160">
        <f t="shared" si="10"/>
        <v>0</v>
      </c>
      <c r="N56" s="160">
        <v>0.01</v>
      </c>
      <c r="O56" s="160">
        <f t="shared" si="11"/>
        <v>0.01</v>
      </c>
      <c r="P56" s="160">
        <v>0</v>
      </c>
      <c r="Q56" s="160">
        <f t="shared" si="12"/>
        <v>0</v>
      </c>
      <c r="R56" s="160"/>
      <c r="S56" s="160" t="s">
        <v>221</v>
      </c>
      <c r="T56" s="160" t="s">
        <v>215</v>
      </c>
      <c r="U56" s="160">
        <v>0</v>
      </c>
      <c r="V56" s="160">
        <f t="shared" si="13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ht="22.5" outlineLevel="1" x14ac:dyDescent="0.2">
      <c r="A57" s="175">
        <v>33</v>
      </c>
      <c r="B57" s="176" t="s">
        <v>368</v>
      </c>
      <c r="C57" s="184" t="s">
        <v>369</v>
      </c>
      <c r="D57" s="177" t="s">
        <v>314</v>
      </c>
      <c r="E57" s="178">
        <v>1</v>
      </c>
      <c r="F57" s="179"/>
      <c r="G57" s="180">
        <f t="shared" si="7"/>
        <v>0</v>
      </c>
      <c r="H57" s="161"/>
      <c r="I57" s="160">
        <f t="shared" si="8"/>
        <v>0</v>
      </c>
      <c r="J57" s="161"/>
      <c r="K57" s="160">
        <f t="shared" si="9"/>
        <v>0</v>
      </c>
      <c r="L57" s="160">
        <v>21</v>
      </c>
      <c r="M57" s="160">
        <f t="shared" si="10"/>
        <v>0</v>
      </c>
      <c r="N57" s="160">
        <v>0</v>
      </c>
      <c r="O57" s="160">
        <f t="shared" si="11"/>
        <v>0</v>
      </c>
      <c r="P57" s="160">
        <v>0</v>
      </c>
      <c r="Q57" s="160">
        <f t="shared" si="12"/>
        <v>0</v>
      </c>
      <c r="R57" s="160"/>
      <c r="S57" s="160" t="s">
        <v>221</v>
      </c>
      <c r="T57" s="160" t="s">
        <v>215</v>
      </c>
      <c r="U57" s="160">
        <v>0</v>
      </c>
      <c r="V57" s="160">
        <f t="shared" si="13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34</v>
      </c>
      <c r="B58" s="176" t="s">
        <v>370</v>
      </c>
      <c r="C58" s="184" t="s">
        <v>371</v>
      </c>
      <c r="D58" s="177" t="s">
        <v>232</v>
      </c>
      <c r="E58" s="178">
        <v>1</v>
      </c>
      <c r="F58" s="179"/>
      <c r="G58" s="180">
        <f t="shared" si="7"/>
        <v>0</v>
      </c>
      <c r="H58" s="161"/>
      <c r="I58" s="160">
        <f t="shared" si="8"/>
        <v>0</v>
      </c>
      <c r="J58" s="161"/>
      <c r="K58" s="160">
        <f t="shared" si="9"/>
        <v>0</v>
      </c>
      <c r="L58" s="160">
        <v>21</v>
      </c>
      <c r="M58" s="160">
        <f t="shared" si="10"/>
        <v>0</v>
      </c>
      <c r="N58" s="160">
        <v>2.0000000000000001E-4</v>
      </c>
      <c r="O58" s="160">
        <f t="shared" si="11"/>
        <v>0</v>
      </c>
      <c r="P58" s="160">
        <v>0.22625000000000001</v>
      </c>
      <c r="Q58" s="160">
        <f t="shared" si="12"/>
        <v>0.23</v>
      </c>
      <c r="R58" s="160"/>
      <c r="S58" s="160" t="s">
        <v>221</v>
      </c>
      <c r="T58" s="160" t="s">
        <v>233</v>
      </c>
      <c r="U58" s="160">
        <v>1.5449999999999999</v>
      </c>
      <c r="V58" s="160">
        <f t="shared" si="13"/>
        <v>1.55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ht="22.5" outlineLevel="1" x14ac:dyDescent="0.2">
      <c r="A59" s="175">
        <v>35</v>
      </c>
      <c r="B59" s="176" t="s">
        <v>372</v>
      </c>
      <c r="C59" s="184" t="s">
        <v>373</v>
      </c>
      <c r="D59" s="177" t="s">
        <v>277</v>
      </c>
      <c r="E59" s="178">
        <v>1</v>
      </c>
      <c r="F59" s="179"/>
      <c r="G59" s="180">
        <f t="shared" si="7"/>
        <v>0</v>
      </c>
      <c r="H59" s="161"/>
      <c r="I59" s="160">
        <f t="shared" si="8"/>
        <v>0</v>
      </c>
      <c r="J59" s="161"/>
      <c r="K59" s="160">
        <f t="shared" si="9"/>
        <v>0</v>
      </c>
      <c r="L59" s="160">
        <v>21</v>
      </c>
      <c r="M59" s="160">
        <f t="shared" si="10"/>
        <v>0</v>
      </c>
      <c r="N59" s="160">
        <v>2.0000000000000001E-4</v>
      </c>
      <c r="O59" s="160">
        <f t="shared" si="11"/>
        <v>0</v>
      </c>
      <c r="P59" s="160">
        <v>0</v>
      </c>
      <c r="Q59" s="160">
        <f t="shared" si="12"/>
        <v>0</v>
      </c>
      <c r="R59" s="160"/>
      <c r="S59" s="160" t="s">
        <v>221</v>
      </c>
      <c r="T59" s="160" t="s">
        <v>215</v>
      </c>
      <c r="U59" s="160">
        <v>0</v>
      </c>
      <c r="V59" s="160">
        <f t="shared" si="13"/>
        <v>0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248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75">
        <v>36</v>
      </c>
      <c r="B60" s="176" t="s">
        <v>374</v>
      </c>
      <c r="C60" s="184" t="s">
        <v>375</v>
      </c>
      <c r="D60" s="177" t="s">
        <v>277</v>
      </c>
      <c r="E60" s="178">
        <v>1</v>
      </c>
      <c r="F60" s="179"/>
      <c r="G60" s="180">
        <f t="shared" si="7"/>
        <v>0</v>
      </c>
      <c r="H60" s="161"/>
      <c r="I60" s="160">
        <f t="shared" si="8"/>
        <v>0</v>
      </c>
      <c r="J60" s="161"/>
      <c r="K60" s="160">
        <f t="shared" si="9"/>
        <v>0</v>
      </c>
      <c r="L60" s="160">
        <v>21</v>
      </c>
      <c r="M60" s="160">
        <f t="shared" si="10"/>
        <v>0</v>
      </c>
      <c r="N60" s="160">
        <v>1E-4</v>
      </c>
      <c r="O60" s="160">
        <f t="shared" si="11"/>
        <v>0</v>
      </c>
      <c r="P60" s="160">
        <v>0</v>
      </c>
      <c r="Q60" s="160">
        <f t="shared" si="12"/>
        <v>0</v>
      </c>
      <c r="R60" s="160"/>
      <c r="S60" s="160" t="s">
        <v>221</v>
      </c>
      <c r="T60" s="160" t="s">
        <v>233</v>
      </c>
      <c r="U60" s="160">
        <v>0</v>
      </c>
      <c r="V60" s="160">
        <f t="shared" si="13"/>
        <v>0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248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ht="22.5" outlineLevel="1" x14ac:dyDescent="0.2">
      <c r="A61" s="175">
        <v>37</v>
      </c>
      <c r="B61" s="176" t="s">
        <v>376</v>
      </c>
      <c r="C61" s="184" t="s">
        <v>377</v>
      </c>
      <c r="D61" s="177" t="s">
        <v>277</v>
      </c>
      <c r="E61" s="178">
        <v>1</v>
      </c>
      <c r="F61" s="179"/>
      <c r="G61" s="180">
        <f t="shared" si="7"/>
        <v>0</v>
      </c>
      <c r="H61" s="161"/>
      <c r="I61" s="160">
        <f t="shared" si="8"/>
        <v>0</v>
      </c>
      <c r="J61" s="161"/>
      <c r="K61" s="160">
        <f t="shared" si="9"/>
        <v>0</v>
      </c>
      <c r="L61" s="160">
        <v>21</v>
      </c>
      <c r="M61" s="160">
        <f t="shared" si="10"/>
        <v>0</v>
      </c>
      <c r="N61" s="160">
        <v>5.0000000000000001E-4</v>
      </c>
      <c r="O61" s="160">
        <f t="shared" si="11"/>
        <v>0</v>
      </c>
      <c r="P61" s="160">
        <v>0</v>
      </c>
      <c r="Q61" s="160">
        <f t="shared" si="12"/>
        <v>0</v>
      </c>
      <c r="R61" s="160"/>
      <c r="S61" s="160" t="s">
        <v>221</v>
      </c>
      <c r="T61" s="160" t="s">
        <v>215</v>
      </c>
      <c r="U61" s="160">
        <v>0</v>
      </c>
      <c r="V61" s="160">
        <f t="shared" si="13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248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ht="33.75" outlineLevel="1" x14ac:dyDescent="0.2">
      <c r="A62" s="175">
        <v>38</v>
      </c>
      <c r="B62" s="176" t="s">
        <v>378</v>
      </c>
      <c r="C62" s="184" t="s">
        <v>379</v>
      </c>
      <c r="D62" s="177" t="s">
        <v>277</v>
      </c>
      <c r="E62" s="178">
        <v>1</v>
      </c>
      <c r="F62" s="179"/>
      <c r="G62" s="180">
        <f t="shared" si="7"/>
        <v>0</v>
      </c>
      <c r="H62" s="161"/>
      <c r="I62" s="160">
        <f t="shared" si="8"/>
        <v>0</v>
      </c>
      <c r="J62" s="161"/>
      <c r="K62" s="160">
        <f t="shared" si="9"/>
        <v>0</v>
      </c>
      <c r="L62" s="160">
        <v>21</v>
      </c>
      <c r="M62" s="160">
        <f t="shared" si="10"/>
        <v>0</v>
      </c>
      <c r="N62" s="160">
        <v>6.4000000000000001E-2</v>
      </c>
      <c r="O62" s="160">
        <f t="shared" si="11"/>
        <v>0.06</v>
      </c>
      <c r="P62" s="160">
        <v>0</v>
      </c>
      <c r="Q62" s="160">
        <f t="shared" si="12"/>
        <v>0</v>
      </c>
      <c r="R62" s="160"/>
      <c r="S62" s="160" t="s">
        <v>221</v>
      </c>
      <c r="T62" s="160" t="s">
        <v>215</v>
      </c>
      <c r="U62" s="160">
        <v>0</v>
      </c>
      <c r="V62" s="160">
        <f t="shared" si="13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248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ht="22.5" outlineLevel="1" x14ac:dyDescent="0.2">
      <c r="A63" s="175">
        <v>39</v>
      </c>
      <c r="B63" s="176" t="s">
        <v>380</v>
      </c>
      <c r="C63" s="184" t="s">
        <v>381</v>
      </c>
      <c r="D63" s="177" t="s">
        <v>277</v>
      </c>
      <c r="E63" s="178">
        <v>1</v>
      </c>
      <c r="F63" s="179"/>
      <c r="G63" s="180">
        <f t="shared" si="7"/>
        <v>0</v>
      </c>
      <c r="H63" s="161"/>
      <c r="I63" s="160">
        <f t="shared" si="8"/>
        <v>0</v>
      </c>
      <c r="J63" s="161"/>
      <c r="K63" s="160">
        <f t="shared" si="9"/>
        <v>0</v>
      </c>
      <c r="L63" s="160">
        <v>21</v>
      </c>
      <c r="M63" s="160">
        <f t="shared" si="10"/>
        <v>0</v>
      </c>
      <c r="N63" s="160">
        <v>1E-3</v>
      </c>
      <c r="O63" s="160">
        <f t="shared" si="11"/>
        <v>0</v>
      </c>
      <c r="P63" s="160">
        <v>0</v>
      </c>
      <c r="Q63" s="160">
        <f t="shared" si="12"/>
        <v>0</v>
      </c>
      <c r="R63" s="160"/>
      <c r="S63" s="160" t="s">
        <v>221</v>
      </c>
      <c r="T63" s="160" t="s">
        <v>233</v>
      </c>
      <c r="U63" s="160">
        <v>0</v>
      </c>
      <c r="V63" s="160">
        <f t="shared" si="13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248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75">
        <v>40</v>
      </c>
      <c r="B64" s="176" t="s">
        <v>382</v>
      </c>
      <c r="C64" s="184" t="s">
        <v>383</v>
      </c>
      <c r="D64" s="177" t="s">
        <v>277</v>
      </c>
      <c r="E64" s="178">
        <v>1</v>
      </c>
      <c r="F64" s="179"/>
      <c r="G64" s="180">
        <f t="shared" si="7"/>
        <v>0</v>
      </c>
      <c r="H64" s="161"/>
      <c r="I64" s="160">
        <f t="shared" si="8"/>
        <v>0</v>
      </c>
      <c r="J64" s="161"/>
      <c r="K64" s="160">
        <f t="shared" si="9"/>
        <v>0</v>
      </c>
      <c r="L64" s="160">
        <v>21</v>
      </c>
      <c r="M64" s="160">
        <f t="shared" si="10"/>
        <v>0</v>
      </c>
      <c r="N64" s="160">
        <v>2.0000000000000001E-4</v>
      </c>
      <c r="O64" s="160">
        <f t="shared" si="11"/>
        <v>0</v>
      </c>
      <c r="P64" s="160">
        <v>0</v>
      </c>
      <c r="Q64" s="160">
        <f t="shared" si="12"/>
        <v>0</v>
      </c>
      <c r="R64" s="160"/>
      <c r="S64" s="160" t="s">
        <v>221</v>
      </c>
      <c r="T64" s="160" t="s">
        <v>233</v>
      </c>
      <c r="U64" s="160">
        <v>0</v>
      </c>
      <c r="V64" s="160">
        <f t="shared" si="13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248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ht="22.5" outlineLevel="1" x14ac:dyDescent="0.2">
      <c r="A65" s="175">
        <v>41</v>
      </c>
      <c r="B65" s="176" t="s">
        <v>384</v>
      </c>
      <c r="C65" s="184" t="s">
        <v>385</v>
      </c>
      <c r="D65" s="177" t="s">
        <v>277</v>
      </c>
      <c r="E65" s="178">
        <v>1</v>
      </c>
      <c r="F65" s="179"/>
      <c r="G65" s="180">
        <f t="shared" si="7"/>
        <v>0</v>
      </c>
      <c r="H65" s="161"/>
      <c r="I65" s="160">
        <f t="shared" si="8"/>
        <v>0</v>
      </c>
      <c r="J65" s="161"/>
      <c r="K65" s="160">
        <f t="shared" si="9"/>
        <v>0</v>
      </c>
      <c r="L65" s="160">
        <v>21</v>
      </c>
      <c r="M65" s="160">
        <f t="shared" si="10"/>
        <v>0</v>
      </c>
      <c r="N65" s="160">
        <v>2.9999999999999997E-4</v>
      </c>
      <c r="O65" s="160">
        <f t="shared" si="11"/>
        <v>0</v>
      </c>
      <c r="P65" s="160">
        <v>0</v>
      </c>
      <c r="Q65" s="160">
        <f t="shared" si="12"/>
        <v>0</v>
      </c>
      <c r="R65" s="160"/>
      <c r="S65" s="160" t="s">
        <v>221</v>
      </c>
      <c r="T65" s="160" t="s">
        <v>233</v>
      </c>
      <c r="U65" s="160">
        <v>0</v>
      </c>
      <c r="V65" s="160">
        <f t="shared" si="13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248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42</v>
      </c>
      <c r="B66" s="176" t="s">
        <v>386</v>
      </c>
      <c r="C66" s="184" t="s">
        <v>387</v>
      </c>
      <c r="D66" s="177" t="s">
        <v>255</v>
      </c>
      <c r="E66" s="178">
        <v>7.9089999999999994E-2</v>
      </c>
      <c r="F66" s="179"/>
      <c r="G66" s="180">
        <f t="shared" si="7"/>
        <v>0</v>
      </c>
      <c r="H66" s="161"/>
      <c r="I66" s="160">
        <f t="shared" si="8"/>
        <v>0</v>
      </c>
      <c r="J66" s="161"/>
      <c r="K66" s="160">
        <f t="shared" si="9"/>
        <v>0</v>
      </c>
      <c r="L66" s="160">
        <v>21</v>
      </c>
      <c r="M66" s="160">
        <f t="shared" si="10"/>
        <v>0</v>
      </c>
      <c r="N66" s="160">
        <v>0</v>
      </c>
      <c r="O66" s="160">
        <f t="shared" si="11"/>
        <v>0</v>
      </c>
      <c r="P66" s="160">
        <v>0</v>
      </c>
      <c r="Q66" s="160">
        <f t="shared" si="12"/>
        <v>0</v>
      </c>
      <c r="R66" s="160"/>
      <c r="S66" s="160" t="s">
        <v>214</v>
      </c>
      <c r="T66" s="160" t="s">
        <v>233</v>
      </c>
      <c r="U66" s="160">
        <v>10.582000000000001</v>
      </c>
      <c r="V66" s="160">
        <f t="shared" si="13"/>
        <v>0.84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256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43</v>
      </c>
      <c r="B67" s="176" t="s">
        <v>388</v>
      </c>
      <c r="C67" s="184" t="s">
        <v>389</v>
      </c>
      <c r="D67" s="177" t="s">
        <v>255</v>
      </c>
      <c r="E67" s="178">
        <v>7.9089999999999994E-2</v>
      </c>
      <c r="F67" s="179"/>
      <c r="G67" s="180">
        <f t="shared" si="7"/>
        <v>0</v>
      </c>
      <c r="H67" s="161"/>
      <c r="I67" s="160">
        <f t="shared" si="8"/>
        <v>0</v>
      </c>
      <c r="J67" s="161"/>
      <c r="K67" s="160">
        <f t="shared" si="9"/>
        <v>0</v>
      </c>
      <c r="L67" s="160">
        <v>21</v>
      </c>
      <c r="M67" s="160">
        <f t="shared" si="10"/>
        <v>0</v>
      </c>
      <c r="N67" s="160">
        <v>0</v>
      </c>
      <c r="O67" s="160">
        <f t="shared" si="11"/>
        <v>0</v>
      </c>
      <c r="P67" s="160">
        <v>0</v>
      </c>
      <c r="Q67" s="160">
        <f t="shared" si="12"/>
        <v>0</v>
      </c>
      <c r="R67" s="160"/>
      <c r="S67" s="160" t="s">
        <v>214</v>
      </c>
      <c r="T67" s="160" t="s">
        <v>233</v>
      </c>
      <c r="U67" s="160">
        <v>1.1830000000000001</v>
      </c>
      <c r="V67" s="160">
        <f t="shared" si="13"/>
        <v>0.09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256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x14ac:dyDescent="0.2">
      <c r="A68" s="163" t="s">
        <v>209</v>
      </c>
      <c r="B68" s="164" t="s">
        <v>143</v>
      </c>
      <c r="C68" s="182" t="s">
        <v>144</v>
      </c>
      <c r="D68" s="165"/>
      <c r="E68" s="166"/>
      <c r="F68" s="167"/>
      <c r="G68" s="168">
        <f>SUMIF(AG69:AG77,"&lt;&gt;NOR",G69:G77)</f>
        <v>0</v>
      </c>
      <c r="H68" s="162"/>
      <c r="I68" s="162">
        <f>SUM(I69:I77)</f>
        <v>0</v>
      </c>
      <c r="J68" s="162"/>
      <c r="K68" s="162">
        <f>SUM(K69:K77)</f>
        <v>0</v>
      </c>
      <c r="L68" s="162"/>
      <c r="M68" s="162">
        <f>SUM(M69:M77)</f>
        <v>0</v>
      </c>
      <c r="N68" s="162"/>
      <c r="O68" s="162">
        <f>SUM(O69:O77)</f>
        <v>0.02</v>
      </c>
      <c r="P68" s="162"/>
      <c r="Q68" s="162">
        <f>SUM(Q69:Q77)</f>
        <v>0</v>
      </c>
      <c r="R68" s="162"/>
      <c r="S68" s="162"/>
      <c r="T68" s="162"/>
      <c r="U68" s="162"/>
      <c r="V68" s="162">
        <f>SUM(V69:V77)</f>
        <v>1.99</v>
      </c>
      <c r="W68" s="162"/>
      <c r="AG68" t="s">
        <v>210</v>
      </c>
    </row>
    <row r="69" spans="1:60" outlineLevel="1" x14ac:dyDescent="0.2">
      <c r="A69" s="175">
        <v>44</v>
      </c>
      <c r="B69" s="176" t="s">
        <v>390</v>
      </c>
      <c r="C69" s="184" t="s">
        <v>391</v>
      </c>
      <c r="D69" s="177" t="s">
        <v>232</v>
      </c>
      <c r="E69" s="178">
        <v>1</v>
      </c>
      <c r="F69" s="179"/>
      <c r="G69" s="180">
        <f t="shared" ref="G69:G77" si="14">ROUND(E69*F69,2)</f>
        <v>0</v>
      </c>
      <c r="H69" s="161"/>
      <c r="I69" s="160">
        <f t="shared" ref="I69:I77" si="15">ROUND(E69*H69,2)</f>
        <v>0</v>
      </c>
      <c r="J69" s="161"/>
      <c r="K69" s="160">
        <f t="shared" ref="K69:K77" si="16">ROUND(E69*J69,2)</f>
        <v>0</v>
      </c>
      <c r="L69" s="160">
        <v>21</v>
      </c>
      <c r="M69" s="160">
        <f t="shared" ref="M69:M77" si="17">G69*(1+L69/100)</f>
        <v>0</v>
      </c>
      <c r="N69" s="160">
        <v>0</v>
      </c>
      <c r="O69" s="160">
        <f t="shared" ref="O69:O77" si="18">ROUND(E69*N69,2)</f>
        <v>0</v>
      </c>
      <c r="P69" s="160">
        <v>0</v>
      </c>
      <c r="Q69" s="160">
        <f t="shared" ref="Q69:Q77" si="19">ROUND(E69*P69,2)</f>
        <v>0</v>
      </c>
      <c r="R69" s="160"/>
      <c r="S69" s="160" t="s">
        <v>214</v>
      </c>
      <c r="T69" s="160" t="s">
        <v>233</v>
      </c>
      <c r="U69" s="160">
        <v>0.98</v>
      </c>
      <c r="V69" s="160">
        <f t="shared" ref="V69:V77" si="20">ROUND(E69*U69,2)</f>
        <v>0.98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234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45</v>
      </c>
      <c r="B70" s="176" t="s">
        <v>1005</v>
      </c>
      <c r="C70" s="184" t="s">
        <v>1006</v>
      </c>
      <c r="D70" s="177" t="s">
        <v>232</v>
      </c>
      <c r="E70" s="178">
        <v>1</v>
      </c>
      <c r="F70" s="179"/>
      <c r="G70" s="180">
        <f t="shared" si="14"/>
        <v>0</v>
      </c>
      <c r="H70" s="161"/>
      <c r="I70" s="160">
        <f t="shared" si="15"/>
        <v>0</v>
      </c>
      <c r="J70" s="161"/>
      <c r="K70" s="160">
        <f t="shared" si="16"/>
        <v>0</v>
      </c>
      <c r="L70" s="160">
        <v>21</v>
      </c>
      <c r="M70" s="160">
        <f t="shared" si="17"/>
        <v>0</v>
      </c>
      <c r="N70" s="160">
        <v>0</v>
      </c>
      <c r="O70" s="160">
        <f t="shared" si="18"/>
        <v>0</v>
      </c>
      <c r="P70" s="160">
        <v>0</v>
      </c>
      <c r="Q70" s="160">
        <f t="shared" si="19"/>
        <v>0</v>
      </c>
      <c r="R70" s="160"/>
      <c r="S70" s="160" t="s">
        <v>214</v>
      </c>
      <c r="T70" s="160" t="s">
        <v>233</v>
      </c>
      <c r="U70" s="160">
        <v>0.23</v>
      </c>
      <c r="V70" s="160">
        <f t="shared" si="20"/>
        <v>0.23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234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75">
        <v>46</v>
      </c>
      <c r="B71" s="176" t="s">
        <v>1018</v>
      </c>
      <c r="C71" s="184" t="s">
        <v>1019</v>
      </c>
      <c r="D71" s="177" t="s">
        <v>314</v>
      </c>
      <c r="E71" s="178">
        <v>1</v>
      </c>
      <c r="F71" s="179"/>
      <c r="G71" s="180">
        <f t="shared" si="14"/>
        <v>0</v>
      </c>
      <c r="H71" s="161"/>
      <c r="I71" s="160">
        <f t="shared" si="15"/>
        <v>0</v>
      </c>
      <c r="J71" s="161"/>
      <c r="K71" s="160">
        <f t="shared" si="16"/>
        <v>0</v>
      </c>
      <c r="L71" s="160">
        <v>21</v>
      </c>
      <c r="M71" s="160">
        <f t="shared" si="17"/>
        <v>0</v>
      </c>
      <c r="N71" s="160">
        <v>5.2999999999999998E-4</v>
      </c>
      <c r="O71" s="160">
        <f t="shared" si="18"/>
        <v>0</v>
      </c>
      <c r="P71" s="160">
        <v>0</v>
      </c>
      <c r="Q71" s="160">
        <f t="shared" si="19"/>
        <v>0</v>
      </c>
      <c r="R71" s="160"/>
      <c r="S71" s="160" t="s">
        <v>214</v>
      </c>
      <c r="T71" s="160" t="s">
        <v>215</v>
      </c>
      <c r="U71" s="160">
        <v>0.25</v>
      </c>
      <c r="V71" s="160">
        <f t="shared" si="20"/>
        <v>0.25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234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47</v>
      </c>
      <c r="B72" s="176" t="s">
        <v>394</v>
      </c>
      <c r="C72" s="184" t="s">
        <v>395</v>
      </c>
      <c r="D72" s="177" t="s">
        <v>232</v>
      </c>
      <c r="E72" s="178">
        <v>1</v>
      </c>
      <c r="F72" s="179"/>
      <c r="G72" s="180">
        <f t="shared" si="14"/>
        <v>0</v>
      </c>
      <c r="H72" s="161"/>
      <c r="I72" s="160">
        <f t="shared" si="15"/>
        <v>0</v>
      </c>
      <c r="J72" s="161"/>
      <c r="K72" s="160">
        <f t="shared" si="16"/>
        <v>0</v>
      </c>
      <c r="L72" s="160">
        <v>21</v>
      </c>
      <c r="M72" s="160">
        <f t="shared" si="17"/>
        <v>0</v>
      </c>
      <c r="N72" s="160">
        <v>6.9999999999999994E-5</v>
      </c>
      <c r="O72" s="160">
        <f t="shared" si="18"/>
        <v>0</v>
      </c>
      <c r="P72" s="160">
        <v>4.4999999999999997E-3</v>
      </c>
      <c r="Q72" s="160">
        <f t="shared" si="19"/>
        <v>0</v>
      </c>
      <c r="R72" s="160"/>
      <c r="S72" s="160" t="s">
        <v>214</v>
      </c>
      <c r="T72" s="160" t="s">
        <v>215</v>
      </c>
      <c r="U72" s="160">
        <v>0.42</v>
      </c>
      <c r="V72" s="160">
        <f t="shared" si="20"/>
        <v>0.42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234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ht="33.75" outlineLevel="1" x14ac:dyDescent="0.2">
      <c r="A73" s="175">
        <v>48</v>
      </c>
      <c r="B73" s="176" t="s">
        <v>396</v>
      </c>
      <c r="C73" s="184" t="s">
        <v>397</v>
      </c>
      <c r="D73" s="177" t="s">
        <v>232</v>
      </c>
      <c r="E73" s="178">
        <v>1</v>
      </c>
      <c r="F73" s="179"/>
      <c r="G73" s="180">
        <f t="shared" si="14"/>
        <v>0</v>
      </c>
      <c r="H73" s="161"/>
      <c r="I73" s="160">
        <f t="shared" si="15"/>
        <v>0</v>
      </c>
      <c r="J73" s="161"/>
      <c r="K73" s="160">
        <f t="shared" si="16"/>
        <v>0</v>
      </c>
      <c r="L73" s="160">
        <v>21</v>
      </c>
      <c r="M73" s="160">
        <f t="shared" si="17"/>
        <v>0</v>
      </c>
      <c r="N73" s="160">
        <v>3.1E-4</v>
      </c>
      <c r="O73" s="160">
        <f t="shared" si="18"/>
        <v>0</v>
      </c>
      <c r="P73" s="160">
        <v>0</v>
      </c>
      <c r="Q73" s="160">
        <f t="shared" si="19"/>
        <v>0</v>
      </c>
      <c r="R73" s="160"/>
      <c r="S73" s="160" t="s">
        <v>221</v>
      </c>
      <c r="T73" s="160" t="s">
        <v>215</v>
      </c>
      <c r="U73" s="160">
        <v>0</v>
      </c>
      <c r="V73" s="160">
        <f t="shared" si="20"/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248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75">
        <v>49</v>
      </c>
      <c r="B74" s="176" t="s">
        <v>1020</v>
      </c>
      <c r="C74" s="184" t="s">
        <v>1021</v>
      </c>
      <c r="D74" s="177" t="s">
        <v>277</v>
      </c>
      <c r="E74" s="178">
        <v>1</v>
      </c>
      <c r="F74" s="179"/>
      <c r="G74" s="180">
        <f t="shared" si="14"/>
        <v>0</v>
      </c>
      <c r="H74" s="161"/>
      <c r="I74" s="160">
        <f t="shared" si="15"/>
        <v>0</v>
      </c>
      <c r="J74" s="161"/>
      <c r="K74" s="160">
        <f t="shared" si="16"/>
        <v>0</v>
      </c>
      <c r="L74" s="160">
        <v>21</v>
      </c>
      <c r="M74" s="160">
        <f t="shared" si="17"/>
        <v>0</v>
      </c>
      <c r="N74" s="160">
        <v>4.7999999999999996E-3</v>
      </c>
      <c r="O74" s="160">
        <f t="shared" si="18"/>
        <v>0</v>
      </c>
      <c r="P74" s="160">
        <v>0</v>
      </c>
      <c r="Q74" s="160">
        <f t="shared" si="19"/>
        <v>0</v>
      </c>
      <c r="R74" s="160"/>
      <c r="S74" s="160" t="s">
        <v>221</v>
      </c>
      <c r="T74" s="160" t="s">
        <v>215</v>
      </c>
      <c r="U74" s="160">
        <v>0</v>
      </c>
      <c r="V74" s="160">
        <f t="shared" si="20"/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248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50</v>
      </c>
      <c r="B75" s="176" t="s">
        <v>400</v>
      </c>
      <c r="C75" s="184" t="s">
        <v>401</v>
      </c>
      <c r="D75" s="177" t="s">
        <v>277</v>
      </c>
      <c r="E75" s="178">
        <v>1</v>
      </c>
      <c r="F75" s="179"/>
      <c r="G75" s="180">
        <f t="shared" si="14"/>
        <v>0</v>
      </c>
      <c r="H75" s="161"/>
      <c r="I75" s="160">
        <f t="shared" si="15"/>
        <v>0</v>
      </c>
      <c r="J75" s="161"/>
      <c r="K75" s="160">
        <f t="shared" si="16"/>
        <v>0</v>
      </c>
      <c r="L75" s="160">
        <v>21</v>
      </c>
      <c r="M75" s="160">
        <f t="shared" si="17"/>
        <v>0</v>
      </c>
      <c r="N75" s="160">
        <v>0.02</v>
      </c>
      <c r="O75" s="160">
        <f t="shared" si="18"/>
        <v>0.02</v>
      </c>
      <c r="P75" s="160">
        <v>0</v>
      </c>
      <c r="Q75" s="160">
        <f t="shared" si="19"/>
        <v>0</v>
      </c>
      <c r="R75" s="160"/>
      <c r="S75" s="160" t="s">
        <v>221</v>
      </c>
      <c r="T75" s="160" t="s">
        <v>215</v>
      </c>
      <c r="U75" s="160">
        <v>0</v>
      </c>
      <c r="V75" s="160">
        <f t="shared" si="20"/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248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51</v>
      </c>
      <c r="B76" s="176" t="s">
        <v>402</v>
      </c>
      <c r="C76" s="184" t="s">
        <v>403</v>
      </c>
      <c r="D76" s="177" t="s">
        <v>255</v>
      </c>
      <c r="E76" s="178">
        <v>2.571E-2</v>
      </c>
      <c r="F76" s="179"/>
      <c r="G76" s="180">
        <f t="shared" si="14"/>
        <v>0</v>
      </c>
      <c r="H76" s="161"/>
      <c r="I76" s="160">
        <f t="shared" si="15"/>
        <v>0</v>
      </c>
      <c r="J76" s="161"/>
      <c r="K76" s="160">
        <f t="shared" si="16"/>
        <v>0</v>
      </c>
      <c r="L76" s="160">
        <v>21</v>
      </c>
      <c r="M76" s="160">
        <f t="shared" si="17"/>
        <v>0</v>
      </c>
      <c r="N76" s="160">
        <v>0</v>
      </c>
      <c r="O76" s="160">
        <f t="shared" si="18"/>
        <v>0</v>
      </c>
      <c r="P76" s="160">
        <v>0</v>
      </c>
      <c r="Q76" s="160">
        <f t="shared" si="19"/>
        <v>0</v>
      </c>
      <c r="R76" s="160"/>
      <c r="S76" s="160" t="s">
        <v>214</v>
      </c>
      <c r="T76" s="160" t="s">
        <v>233</v>
      </c>
      <c r="U76" s="160">
        <v>4.0430000000000001</v>
      </c>
      <c r="V76" s="160">
        <f t="shared" si="20"/>
        <v>0.1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256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75">
        <v>52</v>
      </c>
      <c r="B77" s="176" t="s">
        <v>404</v>
      </c>
      <c r="C77" s="184" t="s">
        <v>405</v>
      </c>
      <c r="D77" s="177" t="s">
        <v>255</v>
      </c>
      <c r="E77" s="178">
        <v>2.571E-2</v>
      </c>
      <c r="F77" s="179"/>
      <c r="G77" s="180">
        <f t="shared" si="14"/>
        <v>0</v>
      </c>
      <c r="H77" s="161"/>
      <c r="I77" s="160">
        <f t="shared" si="15"/>
        <v>0</v>
      </c>
      <c r="J77" s="161"/>
      <c r="K77" s="160">
        <f t="shared" si="16"/>
        <v>0</v>
      </c>
      <c r="L77" s="160">
        <v>21</v>
      </c>
      <c r="M77" s="160">
        <f t="shared" si="17"/>
        <v>0</v>
      </c>
      <c r="N77" s="160">
        <v>0</v>
      </c>
      <c r="O77" s="160">
        <f t="shared" si="18"/>
        <v>0</v>
      </c>
      <c r="P77" s="160">
        <v>0</v>
      </c>
      <c r="Q77" s="160">
        <f t="shared" si="19"/>
        <v>0</v>
      </c>
      <c r="R77" s="160"/>
      <c r="S77" s="160" t="s">
        <v>214</v>
      </c>
      <c r="T77" s="160" t="s">
        <v>233</v>
      </c>
      <c r="U77" s="160">
        <v>0.48899999999999999</v>
      </c>
      <c r="V77" s="160">
        <f t="shared" si="20"/>
        <v>0.01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256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x14ac:dyDescent="0.2">
      <c r="A78" s="163" t="s">
        <v>209</v>
      </c>
      <c r="B78" s="164" t="s">
        <v>145</v>
      </c>
      <c r="C78" s="182" t="s">
        <v>146</v>
      </c>
      <c r="D78" s="165"/>
      <c r="E78" s="166"/>
      <c r="F78" s="167"/>
      <c r="G78" s="168">
        <f>SUMIF(AG79:AG89,"&lt;&gt;NOR",G79:G89)</f>
        <v>0</v>
      </c>
      <c r="H78" s="162"/>
      <c r="I78" s="162">
        <f>SUM(I79:I89)</f>
        <v>0</v>
      </c>
      <c r="J78" s="162"/>
      <c r="K78" s="162">
        <f>SUM(K79:K89)</f>
        <v>0</v>
      </c>
      <c r="L78" s="162"/>
      <c r="M78" s="162">
        <f>SUM(M79:M89)</f>
        <v>0</v>
      </c>
      <c r="N78" s="162"/>
      <c r="O78" s="162">
        <f>SUM(O79:O89)</f>
        <v>0.24000000000000002</v>
      </c>
      <c r="P78" s="162"/>
      <c r="Q78" s="162">
        <f>SUM(Q79:Q89)</f>
        <v>0.04</v>
      </c>
      <c r="R78" s="162"/>
      <c r="S78" s="162"/>
      <c r="T78" s="162"/>
      <c r="U78" s="162"/>
      <c r="V78" s="162">
        <f>SUM(V79:V89)</f>
        <v>9.9599999999999991</v>
      </c>
      <c r="W78" s="162"/>
      <c r="AG78" t="s">
        <v>210</v>
      </c>
    </row>
    <row r="79" spans="1:60" outlineLevel="1" x14ac:dyDescent="0.2">
      <c r="A79" s="169">
        <v>53</v>
      </c>
      <c r="B79" s="170" t="s">
        <v>408</v>
      </c>
      <c r="C79" s="183" t="s">
        <v>409</v>
      </c>
      <c r="D79" s="171" t="s">
        <v>261</v>
      </c>
      <c r="E79" s="172">
        <v>18</v>
      </c>
      <c r="F79" s="173"/>
      <c r="G79" s="174">
        <f>ROUND(E79*F79,2)</f>
        <v>0</v>
      </c>
      <c r="H79" s="161"/>
      <c r="I79" s="160">
        <f>ROUND(E79*H79,2)</f>
        <v>0</v>
      </c>
      <c r="J79" s="161"/>
      <c r="K79" s="160">
        <f>ROUND(E79*J79,2)</f>
        <v>0</v>
      </c>
      <c r="L79" s="160">
        <v>21</v>
      </c>
      <c r="M79" s="160">
        <f>G79*(1+L79/100)</f>
        <v>0</v>
      </c>
      <c r="N79" s="160">
        <v>7.4200000000000004E-3</v>
      </c>
      <c r="O79" s="160">
        <f>ROUND(E79*N79,2)</f>
        <v>0.13</v>
      </c>
      <c r="P79" s="160">
        <v>0</v>
      </c>
      <c r="Q79" s="160">
        <f>ROUND(E79*P79,2)</f>
        <v>0</v>
      </c>
      <c r="R79" s="160"/>
      <c r="S79" s="160" t="s">
        <v>214</v>
      </c>
      <c r="T79" s="160" t="s">
        <v>233</v>
      </c>
      <c r="U79" s="160">
        <v>0.42099999999999999</v>
      </c>
      <c r="V79" s="160">
        <f>ROUND(E79*U79,2)</f>
        <v>7.58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234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57"/>
      <c r="B80" s="158"/>
      <c r="C80" s="262" t="s">
        <v>335</v>
      </c>
      <c r="D80" s="263"/>
      <c r="E80" s="263"/>
      <c r="F80" s="263"/>
      <c r="G80" s="263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218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ht="22.5" outlineLevel="1" x14ac:dyDescent="0.2">
      <c r="A81" s="175">
        <v>54</v>
      </c>
      <c r="B81" s="176" t="s">
        <v>410</v>
      </c>
      <c r="C81" s="184" t="s">
        <v>411</v>
      </c>
      <c r="D81" s="177" t="s">
        <v>261</v>
      </c>
      <c r="E81" s="178">
        <v>8</v>
      </c>
      <c r="F81" s="179"/>
      <c r="G81" s="180">
        <f>ROUND(E81*F81,2)</f>
        <v>0</v>
      </c>
      <c r="H81" s="161"/>
      <c r="I81" s="160">
        <f>ROUND(E81*H81,2)</f>
        <v>0</v>
      </c>
      <c r="J81" s="161"/>
      <c r="K81" s="160">
        <f>ROUND(E81*J81,2)</f>
        <v>0</v>
      </c>
      <c r="L81" s="160">
        <v>21</v>
      </c>
      <c r="M81" s="160">
        <f>G81*(1+L81/100)</f>
        <v>0</v>
      </c>
      <c r="N81" s="160">
        <v>5.0000000000000002E-5</v>
      </c>
      <c r="O81" s="160">
        <f>ROUND(E81*N81,2)</f>
        <v>0</v>
      </c>
      <c r="P81" s="160">
        <v>5.3200000000000001E-3</v>
      </c>
      <c r="Q81" s="160">
        <f>ROUND(E81*P81,2)</f>
        <v>0.04</v>
      </c>
      <c r="R81" s="160"/>
      <c r="S81" s="160" t="s">
        <v>214</v>
      </c>
      <c r="T81" s="160" t="s">
        <v>233</v>
      </c>
      <c r="U81" s="160">
        <v>0.10299999999999999</v>
      </c>
      <c r="V81" s="160">
        <f>ROUND(E81*U81,2)</f>
        <v>0.82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234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69">
        <v>55</v>
      </c>
      <c r="B82" s="170" t="s">
        <v>412</v>
      </c>
      <c r="C82" s="183" t="s">
        <v>413</v>
      </c>
      <c r="D82" s="171" t="s">
        <v>261</v>
      </c>
      <c r="E82" s="172">
        <v>12</v>
      </c>
      <c r="F82" s="173"/>
      <c r="G82" s="174">
        <f>ROUND(E82*F82,2)</f>
        <v>0</v>
      </c>
      <c r="H82" s="161"/>
      <c r="I82" s="160">
        <f>ROUND(E82*H82,2)</f>
        <v>0</v>
      </c>
      <c r="J82" s="161"/>
      <c r="K82" s="160">
        <f>ROUND(E82*J82,2)</f>
        <v>0</v>
      </c>
      <c r="L82" s="160">
        <v>21</v>
      </c>
      <c r="M82" s="160">
        <f>G82*(1+L82/100)</f>
        <v>0</v>
      </c>
      <c r="N82" s="160">
        <v>0</v>
      </c>
      <c r="O82" s="160">
        <f>ROUND(E82*N82,2)</f>
        <v>0</v>
      </c>
      <c r="P82" s="160">
        <v>0</v>
      </c>
      <c r="Q82" s="160">
        <f>ROUND(E82*P82,2)</f>
        <v>0</v>
      </c>
      <c r="R82" s="160"/>
      <c r="S82" s="160" t="s">
        <v>214</v>
      </c>
      <c r="T82" s="160" t="s">
        <v>215</v>
      </c>
      <c r="U82" s="160">
        <v>1.7999999999999999E-2</v>
      </c>
      <c r="V82" s="160">
        <f>ROUND(E82*U82,2)</f>
        <v>0.22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234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57"/>
      <c r="B83" s="158"/>
      <c r="C83" s="262" t="s">
        <v>329</v>
      </c>
      <c r="D83" s="263"/>
      <c r="E83" s="263"/>
      <c r="F83" s="263"/>
      <c r="G83" s="263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218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75">
        <v>56</v>
      </c>
      <c r="B84" s="176" t="s">
        <v>414</v>
      </c>
      <c r="C84" s="184" t="s">
        <v>415</v>
      </c>
      <c r="D84" s="177" t="s">
        <v>314</v>
      </c>
      <c r="E84" s="178">
        <v>1</v>
      </c>
      <c r="F84" s="179"/>
      <c r="G84" s="180">
        <f t="shared" ref="G84:G89" si="21">ROUND(E84*F84,2)</f>
        <v>0</v>
      </c>
      <c r="H84" s="161"/>
      <c r="I84" s="160">
        <f t="shared" ref="I84:I89" si="22">ROUND(E84*H84,2)</f>
        <v>0</v>
      </c>
      <c r="J84" s="161"/>
      <c r="K84" s="160">
        <f t="shared" ref="K84:K89" si="23">ROUND(E84*J84,2)</f>
        <v>0</v>
      </c>
      <c r="L84" s="160">
        <v>21</v>
      </c>
      <c r="M84" s="160">
        <f t="shared" ref="M84:M89" si="24">G84*(1+L84/100)</f>
        <v>0</v>
      </c>
      <c r="N84" s="160">
        <v>3.8999999999999999E-4</v>
      </c>
      <c r="O84" s="160">
        <f t="shared" ref="O84:O89" si="25">ROUND(E84*N84,2)</f>
        <v>0</v>
      </c>
      <c r="P84" s="160">
        <v>0</v>
      </c>
      <c r="Q84" s="160">
        <f t="shared" ref="Q84:Q89" si="26">ROUND(E84*P84,2)</f>
        <v>0</v>
      </c>
      <c r="R84" s="160"/>
      <c r="S84" s="160" t="s">
        <v>221</v>
      </c>
      <c r="T84" s="160" t="s">
        <v>215</v>
      </c>
      <c r="U84" s="160">
        <v>0.24199999999999999</v>
      </c>
      <c r="V84" s="160">
        <f t="shared" ref="V84:V89" si="27">ROUND(E84*U84,2)</f>
        <v>0.24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234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57</v>
      </c>
      <c r="B85" s="176" t="s">
        <v>416</v>
      </c>
      <c r="C85" s="184" t="s">
        <v>417</v>
      </c>
      <c r="D85" s="177" t="s">
        <v>314</v>
      </c>
      <c r="E85" s="178">
        <v>1</v>
      </c>
      <c r="F85" s="179"/>
      <c r="G85" s="180">
        <f t="shared" si="21"/>
        <v>0</v>
      </c>
      <c r="H85" s="161"/>
      <c r="I85" s="160">
        <f t="shared" si="22"/>
        <v>0</v>
      </c>
      <c r="J85" s="161"/>
      <c r="K85" s="160">
        <f t="shared" si="23"/>
        <v>0</v>
      </c>
      <c r="L85" s="160">
        <v>21</v>
      </c>
      <c r="M85" s="160">
        <f t="shared" si="24"/>
        <v>0</v>
      </c>
      <c r="N85" s="160">
        <v>0.01</v>
      </c>
      <c r="O85" s="160">
        <f t="shared" si="25"/>
        <v>0.01</v>
      </c>
      <c r="P85" s="160">
        <v>0</v>
      </c>
      <c r="Q85" s="160">
        <f t="shared" si="26"/>
        <v>0</v>
      </c>
      <c r="R85" s="160"/>
      <c r="S85" s="160" t="s">
        <v>221</v>
      </c>
      <c r="T85" s="160" t="s">
        <v>215</v>
      </c>
      <c r="U85" s="160">
        <v>0</v>
      </c>
      <c r="V85" s="160">
        <f t="shared" si="27"/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234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58</v>
      </c>
      <c r="B86" s="176" t="s">
        <v>418</v>
      </c>
      <c r="C86" s="184" t="s">
        <v>419</v>
      </c>
      <c r="D86" s="177" t="s">
        <v>314</v>
      </c>
      <c r="E86" s="178">
        <v>1</v>
      </c>
      <c r="F86" s="179"/>
      <c r="G86" s="180">
        <f t="shared" si="21"/>
        <v>0</v>
      </c>
      <c r="H86" s="161"/>
      <c r="I86" s="160">
        <f t="shared" si="22"/>
        <v>0</v>
      </c>
      <c r="J86" s="161"/>
      <c r="K86" s="160">
        <f t="shared" si="23"/>
        <v>0</v>
      </c>
      <c r="L86" s="160">
        <v>21</v>
      </c>
      <c r="M86" s="160">
        <f t="shared" si="24"/>
        <v>0</v>
      </c>
      <c r="N86" s="160">
        <v>0</v>
      </c>
      <c r="O86" s="160">
        <f t="shared" si="25"/>
        <v>0</v>
      </c>
      <c r="P86" s="160">
        <v>0</v>
      </c>
      <c r="Q86" s="160">
        <f t="shared" si="26"/>
        <v>0</v>
      </c>
      <c r="R86" s="160"/>
      <c r="S86" s="160" t="s">
        <v>221</v>
      </c>
      <c r="T86" s="160" t="s">
        <v>215</v>
      </c>
      <c r="U86" s="160">
        <v>3.1E-2</v>
      </c>
      <c r="V86" s="160">
        <f t="shared" si="27"/>
        <v>0.03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234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ht="22.5" outlineLevel="1" x14ac:dyDescent="0.2">
      <c r="A87" s="175">
        <v>59</v>
      </c>
      <c r="B87" s="176" t="s">
        <v>420</v>
      </c>
      <c r="C87" s="184" t="s">
        <v>421</v>
      </c>
      <c r="D87" s="177" t="s">
        <v>314</v>
      </c>
      <c r="E87" s="178">
        <v>1</v>
      </c>
      <c r="F87" s="179"/>
      <c r="G87" s="180">
        <f t="shared" si="21"/>
        <v>0</v>
      </c>
      <c r="H87" s="161"/>
      <c r="I87" s="160">
        <f t="shared" si="22"/>
        <v>0</v>
      </c>
      <c r="J87" s="161"/>
      <c r="K87" s="160">
        <f t="shared" si="23"/>
        <v>0</v>
      </c>
      <c r="L87" s="160">
        <v>21</v>
      </c>
      <c r="M87" s="160">
        <f t="shared" si="24"/>
        <v>0</v>
      </c>
      <c r="N87" s="160">
        <v>0.1</v>
      </c>
      <c r="O87" s="160">
        <f t="shared" si="25"/>
        <v>0.1</v>
      </c>
      <c r="P87" s="160">
        <v>0</v>
      </c>
      <c r="Q87" s="160">
        <f t="shared" si="26"/>
        <v>0</v>
      </c>
      <c r="R87" s="160"/>
      <c r="S87" s="160" t="s">
        <v>221</v>
      </c>
      <c r="T87" s="160" t="s">
        <v>215</v>
      </c>
      <c r="U87" s="160">
        <v>0</v>
      </c>
      <c r="V87" s="160">
        <f t="shared" si="27"/>
        <v>0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248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 x14ac:dyDescent="0.2">
      <c r="A88" s="175">
        <v>60</v>
      </c>
      <c r="B88" s="176" t="s">
        <v>422</v>
      </c>
      <c r="C88" s="184" t="s">
        <v>423</v>
      </c>
      <c r="D88" s="177" t="s">
        <v>255</v>
      </c>
      <c r="E88" s="178">
        <v>0.24435000000000001</v>
      </c>
      <c r="F88" s="179"/>
      <c r="G88" s="180">
        <f t="shared" si="21"/>
        <v>0</v>
      </c>
      <c r="H88" s="161"/>
      <c r="I88" s="160">
        <f t="shared" si="22"/>
        <v>0</v>
      </c>
      <c r="J88" s="161"/>
      <c r="K88" s="160">
        <f t="shared" si="23"/>
        <v>0</v>
      </c>
      <c r="L88" s="160">
        <v>21</v>
      </c>
      <c r="M88" s="160">
        <f t="shared" si="24"/>
        <v>0</v>
      </c>
      <c r="N88" s="160">
        <v>0</v>
      </c>
      <c r="O88" s="160">
        <f t="shared" si="25"/>
        <v>0</v>
      </c>
      <c r="P88" s="160">
        <v>0</v>
      </c>
      <c r="Q88" s="160">
        <f t="shared" si="26"/>
        <v>0</v>
      </c>
      <c r="R88" s="160"/>
      <c r="S88" s="160" t="s">
        <v>214</v>
      </c>
      <c r="T88" s="160" t="s">
        <v>233</v>
      </c>
      <c r="U88" s="160">
        <v>3.5630000000000002</v>
      </c>
      <c r="V88" s="160">
        <f t="shared" si="27"/>
        <v>0.87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256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61</v>
      </c>
      <c r="B89" s="176" t="s">
        <v>424</v>
      </c>
      <c r="C89" s="184" t="s">
        <v>425</v>
      </c>
      <c r="D89" s="177" t="s">
        <v>255</v>
      </c>
      <c r="E89" s="178">
        <v>0.24435000000000001</v>
      </c>
      <c r="F89" s="179"/>
      <c r="G89" s="180">
        <f t="shared" si="21"/>
        <v>0</v>
      </c>
      <c r="H89" s="161"/>
      <c r="I89" s="160">
        <f t="shared" si="22"/>
        <v>0</v>
      </c>
      <c r="J89" s="161"/>
      <c r="K89" s="160">
        <f t="shared" si="23"/>
        <v>0</v>
      </c>
      <c r="L89" s="160">
        <v>21</v>
      </c>
      <c r="M89" s="160">
        <f t="shared" si="24"/>
        <v>0</v>
      </c>
      <c r="N89" s="160">
        <v>0</v>
      </c>
      <c r="O89" s="160">
        <f t="shared" si="25"/>
        <v>0</v>
      </c>
      <c r="P89" s="160">
        <v>0</v>
      </c>
      <c r="Q89" s="160">
        <f t="shared" si="26"/>
        <v>0</v>
      </c>
      <c r="R89" s="160"/>
      <c r="S89" s="160" t="s">
        <v>214</v>
      </c>
      <c r="T89" s="160" t="s">
        <v>233</v>
      </c>
      <c r="U89" s="160">
        <v>0.81599999999999995</v>
      </c>
      <c r="V89" s="160">
        <f t="shared" si="27"/>
        <v>0.2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256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x14ac:dyDescent="0.2">
      <c r="A90" s="163" t="s">
        <v>209</v>
      </c>
      <c r="B90" s="164" t="s">
        <v>147</v>
      </c>
      <c r="C90" s="182" t="s">
        <v>148</v>
      </c>
      <c r="D90" s="165"/>
      <c r="E90" s="166"/>
      <c r="F90" s="167"/>
      <c r="G90" s="168">
        <f>SUMIF(AG91:AG102,"&lt;&gt;NOR",G91:G102)</f>
        <v>0</v>
      </c>
      <c r="H90" s="162"/>
      <c r="I90" s="162">
        <f>SUM(I91:I102)</f>
        <v>0</v>
      </c>
      <c r="J90" s="162"/>
      <c r="K90" s="162">
        <f>SUM(K91:K102)</f>
        <v>0</v>
      </c>
      <c r="L90" s="162"/>
      <c r="M90" s="162">
        <f>SUM(M91:M102)</f>
        <v>0</v>
      </c>
      <c r="N90" s="162"/>
      <c r="O90" s="162">
        <f>SUM(O91:O102)</f>
        <v>0</v>
      </c>
      <c r="P90" s="162"/>
      <c r="Q90" s="162">
        <f>SUM(Q91:Q102)</f>
        <v>0.02</v>
      </c>
      <c r="R90" s="162"/>
      <c r="S90" s="162"/>
      <c r="T90" s="162"/>
      <c r="U90" s="162"/>
      <c r="V90" s="162">
        <f>SUM(V91:V102)</f>
        <v>4.0200000000000005</v>
      </c>
      <c r="W90" s="162"/>
      <c r="AG90" t="s">
        <v>210</v>
      </c>
    </row>
    <row r="91" spans="1:60" outlineLevel="1" x14ac:dyDescent="0.2">
      <c r="A91" s="175">
        <v>62</v>
      </c>
      <c r="B91" s="176" t="s">
        <v>426</v>
      </c>
      <c r="C91" s="184" t="s">
        <v>427</v>
      </c>
      <c r="D91" s="177" t="s">
        <v>232</v>
      </c>
      <c r="E91" s="178">
        <v>2</v>
      </c>
      <c r="F91" s="179"/>
      <c r="G91" s="180">
        <f t="shared" ref="G91:G102" si="28">ROUND(E91*F91,2)</f>
        <v>0</v>
      </c>
      <c r="H91" s="161"/>
      <c r="I91" s="160">
        <f t="shared" ref="I91:I102" si="29">ROUND(E91*H91,2)</f>
        <v>0</v>
      </c>
      <c r="J91" s="161"/>
      <c r="K91" s="160">
        <f t="shared" ref="K91:K102" si="30">ROUND(E91*J91,2)</f>
        <v>0</v>
      </c>
      <c r="L91" s="160">
        <v>21</v>
      </c>
      <c r="M91" s="160">
        <f t="shared" ref="M91:M102" si="31">G91*(1+L91/100)</f>
        <v>0</v>
      </c>
      <c r="N91" s="160">
        <v>0</v>
      </c>
      <c r="O91" s="160">
        <f t="shared" ref="O91:O102" si="32">ROUND(E91*N91,2)</f>
        <v>0</v>
      </c>
      <c r="P91" s="160">
        <v>0</v>
      </c>
      <c r="Q91" s="160">
        <f t="shared" ref="Q91:Q102" si="33">ROUND(E91*P91,2)</f>
        <v>0</v>
      </c>
      <c r="R91" s="160"/>
      <c r="S91" s="160" t="s">
        <v>214</v>
      </c>
      <c r="T91" s="160" t="s">
        <v>233</v>
      </c>
      <c r="U91" s="160">
        <v>5.0999999999999997E-2</v>
      </c>
      <c r="V91" s="160">
        <f t="shared" ref="V91:V102" si="34">ROUND(E91*U91,2)</f>
        <v>0.1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234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75">
        <v>63</v>
      </c>
      <c r="B92" s="176" t="s">
        <v>428</v>
      </c>
      <c r="C92" s="184" t="s">
        <v>429</v>
      </c>
      <c r="D92" s="177" t="s">
        <v>232</v>
      </c>
      <c r="E92" s="178">
        <v>2</v>
      </c>
      <c r="F92" s="179"/>
      <c r="G92" s="180">
        <f t="shared" si="28"/>
        <v>0</v>
      </c>
      <c r="H92" s="161"/>
      <c r="I92" s="160">
        <f t="shared" si="29"/>
        <v>0</v>
      </c>
      <c r="J92" s="161"/>
      <c r="K92" s="160">
        <f t="shared" si="30"/>
        <v>0</v>
      </c>
      <c r="L92" s="160">
        <v>21</v>
      </c>
      <c r="M92" s="160">
        <f t="shared" si="31"/>
        <v>0</v>
      </c>
      <c r="N92" s="160">
        <v>0</v>
      </c>
      <c r="O92" s="160">
        <f t="shared" si="32"/>
        <v>0</v>
      </c>
      <c r="P92" s="160">
        <v>0</v>
      </c>
      <c r="Q92" s="160">
        <f t="shared" si="33"/>
        <v>0</v>
      </c>
      <c r="R92" s="160"/>
      <c r="S92" s="160" t="s">
        <v>214</v>
      </c>
      <c r="T92" s="160" t="s">
        <v>233</v>
      </c>
      <c r="U92" s="160">
        <v>5.0999999999999997E-2</v>
      </c>
      <c r="V92" s="160">
        <f t="shared" si="34"/>
        <v>0.1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234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64</v>
      </c>
      <c r="B93" s="176" t="s">
        <v>430</v>
      </c>
      <c r="C93" s="184" t="s">
        <v>431</v>
      </c>
      <c r="D93" s="177" t="s">
        <v>232</v>
      </c>
      <c r="E93" s="178">
        <v>1</v>
      </c>
      <c r="F93" s="179"/>
      <c r="G93" s="180">
        <f t="shared" si="28"/>
        <v>0</v>
      </c>
      <c r="H93" s="161"/>
      <c r="I93" s="160">
        <f t="shared" si="29"/>
        <v>0</v>
      </c>
      <c r="J93" s="161"/>
      <c r="K93" s="160">
        <f t="shared" si="30"/>
        <v>0</v>
      </c>
      <c r="L93" s="160">
        <v>21</v>
      </c>
      <c r="M93" s="160">
        <f t="shared" si="31"/>
        <v>0</v>
      </c>
      <c r="N93" s="160">
        <v>0</v>
      </c>
      <c r="O93" s="160">
        <f t="shared" si="32"/>
        <v>0</v>
      </c>
      <c r="P93" s="160">
        <v>0</v>
      </c>
      <c r="Q93" s="160">
        <f t="shared" si="33"/>
        <v>0</v>
      </c>
      <c r="R93" s="160"/>
      <c r="S93" s="160" t="s">
        <v>214</v>
      </c>
      <c r="T93" s="160" t="s">
        <v>233</v>
      </c>
      <c r="U93" s="160">
        <v>0.20599999999999999</v>
      </c>
      <c r="V93" s="160">
        <f t="shared" si="34"/>
        <v>0.21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234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65</v>
      </c>
      <c r="B94" s="176" t="s">
        <v>432</v>
      </c>
      <c r="C94" s="184" t="s">
        <v>433</v>
      </c>
      <c r="D94" s="177" t="s">
        <v>232</v>
      </c>
      <c r="E94" s="178">
        <v>4</v>
      </c>
      <c r="F94" s="179"/>
      <c r="G94" s="180">
        <f t="shared" si="28"/>
        <v>0</v>
      </c>
      <c r="H94" s="161"/>
      <c r="I94" s="160">
        <f t="shared" si="29"/>
        <v>0</v>
      </c>
      <c r="J94" s="161"/>
      <c r="K94" s="160">
        <f t="shared" si="30"/>
        <v>0</v>
      </c>
      <c r="L94" s="160">
        <v>21</v>
      </c>
      <c r="M94" s="160">
        <f t="shared" si="31"/>
        <v>0</v>
      </c>
      <c r="N94" s="160">
        <v>0</v>
      </c>
      <c r="O94" s="160">
        <f t="shared" si="32"/>
        <v>0</v>
      </c>
      <c r="P94" s="160">
        <v>0</v>
      </c>
      <c r="Q94" s="160">
        <f t="shared" si="33"/>
        <v>0</v>
      </c>
      <c r="R94" s="160"/>
      <c r="S94" s="160" t="s">
        <v>214</v>
      </c>
      <c r="T94" s="160" t="s">
        <v>233</v>
      </c>
      <c r="U94" s="160">
        <v>0.22700000000000001</v>
      </c>
      <c r="V94" s="160">
        <f t="shared" si="34"/>
        <v>0.91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234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75">
        <v>66</v>
      </c>
      <c r="B95" s="176" t="s">
        <v>434</v>
      </c>
      <c r="C95" s="184" t="s">
        <v>435</v>
      </c>
      <c r="D95" s="177" t="s">
        <v>232</v>
      </c>
      <c r="E95" s="178">
        <v>6</v>
      </c>
      <c r="F95" s="179"/>
      <c r="G95" s="180">
        <f t="shared" si="28"/>
        <v>0</v>
      </c>
      <c r="H95" s="161"/>
      <c r="I95" s="160">
        <f t="shared" si="29"/>
        <v>0</v>
      </c>
      <c r="J95" s="161"/>
      <c r="K95" s="160">
        <f t="shared" si="30"/>
        <v>0</v>
      </c>
      <c r="L95" s="160">
        <v>21</v>
      </c>
      <c r="M95" s="160">
        <f t="shared" si="31"/>
        <v>0</v>
      </c>
      <c r="N95" s="160">
        <v>2.1000000000000001E-4</v>
      </c>
      <c r="O95" s="160">
        <f t="shared" si="32"/>
        <v>0</v>
      </c>
      <c r="P95" s="160">
        <v>3.5000000000000001E-3</v>
      </c>
      <c r="Q95" s="160">
        <f t="shared" si="33"/>
        <v>0.02</v>
      </c>
      <c r="R95" s="160"/>
      <c r="S95" s="160" t="s">
        <v>214</v>
      </c>
      <c r="T95" s="160" t="s">
        <v>233</v>
      </c>
      <c r="U95" s="160">
        <v>0.374</v>
      </c>
      <c r="V95" s="160">
        <f t="shared" si="34"/>
        <v>2.2400000000000002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234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ht="22.5" outlineLevel="1" x14ac:dyDescent="0.2">
      <c r="A96" s="175">
        <v>67</v>
      </c>
      <c r="B96" s="176" t="s">
        <v>436</v>
      </c>
      <c r="C96" s="184" t="s">
        <v>941</v>
      </c>
      <c r="D96" s="177" t="s">
        <v>232</v>
      </c>
      <c r="E96" s="178">
        <v>1</v>
      </c>
      <c r="F96" s="179"/>
      <c r="G96" s="180">
        <f t="shared" si="28"/>
        <v>0</v>
      </c>
      <c r="H96" s="161"/>
      <c r="I96" s="160">
        <f t="shared" si="29"/>
        <v>0</v>
      </c>
      <c r="J96" s="161"/>
      <c r="K96" s="160">
        <f t="shared" si="30"/>
        <v>0</v>
      </c>
      <c r="L96" s="160">
        <v>21</v>
      </c>
      <c r="M96" s="160">
        <f t="shared" si="31"/>
        <v>0</v>
      </c>
      <c r="N96" s="160">
        <v>2.5699999999999998E-3</v>
      </c>
      <c r="O96" s="160">
        <f t="shared" si="32"/>
        <v>0</v>
      </c>
      <c r="P96" s="160">
        <v>0</v>
      </c>
      <c r="Q96" s="160">
        <f t="shared" si="33"/>
        <v>0</v>
      </c>
      <c r="R96" s="160"/>
      <c r="S96" s="160" t="s">
        <v>221</v>
      </c>
      <c r="T96" s="160" t="s">
        <v>233</v>
      </c>
      <c r="U96" s="160">
        <v>0.433</v>
      </c>
      <c r="V96" s="160">
        <f t="shared" si="34"/>
        <v>0.43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234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ht="22.5" outlineLevel="1" x14ac:dyDescent="0.2">
      <c r="A97" s="175">
        <v>68</v>
      </c>
      <c r="B97" s="176" t="s">
        <v>438</v>
      </c>
      <c r="C97" s="184" t="s">
        <v>439</v>
      </c>
      <c r="D97" s="177" t="s">
        <v>232</v>
      </c>
      <c r="E97" s="178">
        <v>2</v>
      </c>
      <c r="F97" s="179"/>
      <c r="G97" s="180">
        <f t="shared" si="28"/>
        <v>0</v>
      </c>
      <c r="H97" s="161"/>
      <c r="I97" s="160">
        <f t="shared" si="29"/>
        <v>0</v>
      </c>
      <c r="J97" s="161"/>
      <c r="K97" s="160">
        <f t="shared" si="30"/>
        <v>0</v>
      </c>
      <c r="L97" s="160">
        <v>21</v>
      </c>
      <c r="M97" s="160">
        <f t="shared" si="31"/>
        <v>0</v>
      </c>
      <c r="N97" s="160">
        <v>6.9999999999999994E-5</v>
      </c>
      <c r="O97" s="160">
        <f t="shared" si="32"/>
        <v>0</v>
      </c>
      <c r="P97" s="160">
        <v>0</v>
      </c>
      <c r="Q97" s="160">
        <f t="shared" si="33"/>
        <v>0</v>
      </c>
      <c r="R97" s="160"/>
      <c r="S97" s="160" t="s">
        <v>221</v>
      </c>
      <c r="T97" s="160" t="s">
        <v>298</v>
      </c>
      <c r="U97" s="160">
        <v>0</v>
      </c>
      <c r="V97" s="160">
        <f t="shared" si="34"/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248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75">
        <v>69</v>
      </c>
      <c r="B98" s="176" t="s">
        <v>440</v>
      </c>
      <c r="C98" s="184" t="s">
        <v>441</v>
      </c>
      <c r="D98" s="177" t="s">
        <v>232</v>
      </c>
      <c r="E98" s="178">
        <v>3</v>
      </c>
      <c r="F98" s="179"/>
      <c r="G98" s="180">
        <f t="shared" si="28"/>
        <v>0</v>
      </c>
      <c r="H98" s="161"/>
      <c r="I98" s="160">
        <f t="shared" si="29"/>
        <v>0</v>
      </c>
      <c r="J98" s="161"/>
      <c r="K98" s="160">
        <f t="shared" si="30"/>
        <v>0</v>
      </c>
      <c r="L98" s="160">
        <v>21</v>
      </c>
      <c r="M98" s="160">
        <f t="shared" si="31"/>
        <v>0</v>
      </c>
      <c r="N98" s="160">
        <v>4.8000000000000001E-4</v>
      </c>
      <c r="O98" s="160">
        <f t="shared" si="32"/>
        <v>0</v>
      </c>
      <c r="P98" s="160">
        <v>0</v>
      </c>
      <c r="Q98" s="160">
        <f t="shared" si="33"/>
        <v>0</v>
      </c>
      <c r="R98" s="160"/>
      <c r="S98" s="160" t="s">
        <v>221</v>
      </c>
      <c r="T98" s="160" t="s">
        <v>298</v>
      </c>
      <c r="U98" s="160">
        <v>0</v>
      </c>
      <c r="V98" s="160">
        <f t="shared" si="34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248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70</v>
      </c>
      <c r="B99" s="176" t="s">
        <v>346</v>
      </c>
      <c r="C99" s="184" t="s">
        <v>347</v>
      </c>
      <c r="D99" s="177" t="s">
        <v>232</v>
      </c>
      <c r="E99" s="178">
        <v>2</v>
      </c>
      <c r="F99" s="179"/>
      <c r="G99" s="180">
        <f t="shared" si="28"/>
        <v>0</v>
      </c>
      <c r="H99" s="161"/>
      <c r="I99" s="160">
        <f t="shared" si="29"/>
        <v>0</v>
      </c>
      <c r="J99" s="161"/>
      <c r="K99" s="160">
        <f t="shared" si="30"/>
        <v>0</v>
      </c>
      <c r="L99" s="160">
        <v>21</v>
      </c>
      <c r="M99" s="160">
        <f t="shared" si="31"/>
        <v>0</v>
      </c>
      <c r="N99" s="160">
        <v>1.9000000000000001E-4</v>
      </c>
      <c r="O99" s="160">
        <f t="shared" si="32"/>
        <v>0</v>
      </c>
      <c r="P99" s="160">
        <v>0</v>
      </c>
      <c r="Q99" s="160">
        <f t="shared" si="33"/>
        <v>0</v>
      </c>
      <c r="R99" s="160"/>
      <c r="S99" s="160" t="s">
        <v>221</v>
      </c>
      <c r="T99" s="160" t="s">
        <v>298</v>
      </c>
      <c r="U99" s="160">
        <v>0</v>
      </c>
      <c r="V99" s="160">
        <f t="shared" si="34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248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71</v>
      </c>
      <c r="B100" s="176" t="s">
        <v>442</v>
      </c>
      <c r="C100" s="184" t="s">
        <v>443</v>
      </c>
      <c r="D100" s="177" t="s">
        <v>232</v>
      </c>
      <c r="E100" s="178">
        <v>1</v>
      </c>
      <c r="F100" s="179"/>
      <c r="G100" s="180">
        <f t="shared" si="28"/>
        <v>0</v>
      </c>
      <c r="H100" s="161"/>
      <c r="I100" s="160">
        <f t="shared" si="29"/>
        <v>0</v>
      </c>
      <c r="J100" s="161"/>
      <c r="K100" s="160">
        <f t="shared" si="30"/>
        <v>0</v>
      </c>
      <c r="L100" s="160">
        <v>21</v>
      </c>
      <c r="M100" s="160">
        <f t="shared" si="31"/>
        <v>0</v>
      </c>
      <c r="N100" s="160">
        <v>4.6000000000000001E-4</v>
      </c>
      <c r="O100" s="160">
        <f t="shared" si="32"/>
        <v>0</v>
      </c>
      <c r="P100" s="160">
        <v>0</v>
      </c>
      <c r="Q100" s="160">
        <f t="shared" si="33"/>
        <v>0</v>
      </c>
      <c r="R100" s="160"/>
      <c r="S100" s="160" t="s">
        <v>221</v>
      </c>
      <c r="T100" s="160" t="s">
        <v>298</v>
      </c>
      <c r="U100" s="160">
        <v>0</v>
      </c>
      <c r="V100" s="160">
        <f t="shared" si="34"/>
        <v>0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248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75">
        <v>72</v>
      </c>
      <c r="B101" s="176" t="s">
        <v>444</v>
      </c>
      <c r="C101" s="184" t="s">
        <v>445</v>
      </c>
      <c r="D101" s="177" t="s">
        <v>255</v>
      </c>
      <c r="E101" s="178">
        <v>6.2500000000000003E-3</v>
      </c>
      <c r="F101" s="179"/>
      <c r="G101" s="180">
        <f t="shared" si="28"/>
        <v>0</v>
      </c>
      <c r="H101" s="161"/>
      <c r="I101" s="160">
        <f t="shared" si="29"/>
        <v>0</v>
      </c>
      <c r="J101" s="161"/>
      <c r="K101" s="160">
        <f t="shared" si="30"/>
        <v>0</v>
      </c>
      <c r="L101" s="160">
        <v>21</v>
      </c>
      <c r="M101" s="160">
        <f t="shared" si="31"/>
        <v>0</v>
      </c>
      <c r="N101" s="160">
        <v>0</v>
      </c>
      <c r="O101" s="160">
        <f t="shared" si="32"/>
        <v>0</v>
      </c>
      <c r="P101" s="160">
        <v>0</v>
      </c>
      <c r="Q101" s="160">
        <f t="shared" si="33"/>
        <v>0</v>
      </c>
      <c r="R101" s="160"/>
      <c r="S101" s="160" t="s">
        <v>214</v>
      </c>
      <c r="T101" s="160" t="s">
        <v>233</v>
      </c>
      <c r="U101" s="160">
        <v>2.5750000000000002</v>
      </c>
      <c r="V101" s="160">
        <f t="shared" si="34"/>
        <v>0.02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256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75">
        <v>73</v>
      </c>
      <c r="B102" s="176" t="s">
        <v>446</v>
      </c>
      <c r="C102" s="184" t="s">
        <v>447</v>
      </c>
      <c r="D102" s="177" t="s">
        <v>255</v>
      </c>
      <c r="E102" s="178">
        <v>6.2500000000000003E-3</v>
      </c>
      <c r="F102" s="179"/>
      <c r="G102" s="180">
        <f t="shared" si="28"/>
        <v>0</v>
      </c>
      <c r="H102" s="161"/>
      <c r="I102" s="160">
        <f t="shared" si="29"/>
        <v>0</v>
      </c>
      <c r="J102" s="161"/>
      <c r="K102" s="160">
        <f t="shared" si="30"/>
        <v>0</v>
      </c>
      <c r="L102" s="160">
        <v>21</v>
      </c>
      <c r="M102" s="160">
        <f t="shared" si="31"/>
        <v>0</v>
      </c>
      <c r="N102" s="160">
        <v>0</v>
      </c>
      <c r="O102" s="160">
        <f t="shared" si="32"/>
        <v>0</v>
      </c>
      <c r="P102" s="160">
        <v>0</v>
      </c>
      <c r="Q102" s="160">
        <f t="shared" si="33"/>
        <v>0</v>
      </c>
      <c r="R102" s="160"/>
      <c r="S102" s="160" t="s">
        <v>214</v>
      </c>
      <c r="T102" s="160" t="s">
        <v>233</v>
      </c>
      <c r="U102" s="160">
        <v>1.355</v>
      </c>
      <c r="V102" s="160">
        <f t="shared" si="34"/>
        <v>0.01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256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x14ac:dyDescent="0.2">
      <c r="A103" s="163" t="s">
        <v>209</v>
      </c>
      <c r="B103" s="164" t="s">
        <v>153</v>
      </c>
      <c r="C103" s="182" t="s">
        <v>154</v>
      </c>
      <c r="D103" s="165"/>
      <c r="E103" s="166"/>
      <c r="F103" s="167"/>
      <c r="G103" s="168">
        <f>SUMIF(AG104:AG105,"&lt;&gt;NOR",G104:G105)</f>
        <v>0</v>
      </c>
      <c r="H103" s="162"/>
      <c r="I103" s="162">
        <f>SUM(I104:I105)</f>
        <v>0</v>
      </c>
      <c r="J103" s="162"/>
      <c r="K103" s="162">
        <f>SUM(K104:K105)</f>
        <v>0</v>
      </c>
      <c r="L103" s="162"/>
      <c r="M103" s="162">
        <f>SUM(M104:M105)</f>
        <v>0</v>
      </c>
      <c r="N103" s="162"/>
      <c r="O103" s="162">
        <f>SUM(O104:O105)</f>
        <v>0</v>
      </c>
      <c r="P103" s="162"/>
      <c r="Q103" s="162">
        <f>SUM(Q104:Q105)</f>
        <v>0</v>
      </c>
      <c r="R103" s="162"/>
      <c r="S103" s="162"/>
      <c r="T103" s="162"/>
      <c r="U103" s="162"/>
      <c r="V103" s="162">
        <f>SUM(V104:V105)</f>
        <v>3.04</v>
      </c>
      <c r="W103" s="162"/>
      <c r="AG103" t="s">
        <v>210</v>
      </c>
    </row>
    <row r="104" spans="1:60" outlineLevel="1" x14ac:dyDescent="0.2">
      <c r="A104" s="175">
        <v>74</v>
      </c>
      <c r="B104" s="176" t="s">
        <v>448</v>
      </c>
      <c r="C104" s="184" t="s">
        <v>449</v>
      </c>
      <c r="D104" s="177" t="s">
        <v>450</v>
      </c>
      <c r="E104" s="178">
        <v>10</v>
      </c>
      <c r="F104" s="179"/>
      <c r="G104" s="180">
        <f>ROUND(E104*F104,2)</f>
        <v>0</v>
      </c>
      <c r="H104" s="161"/>
      <c r="I104" s="160">
        <f>ROUND(E104*H104,2)</f>
        <v>0</v>
      </c>
      <c r="J104" s="161"/>
      <c r="K104" s="160">
        <f>ROUND(E104*J104,2)</f>
        <v>0</v>
      </c>
      <c r="L104" s="160">
        <v>21</v>
      </c>
      <c r="M104" s="160">
        <f>G104*(1+L104/100)</f>
        <v>0</v>
      </c>
      <c r="N104" s="160">
        <v>6.0000000000000002E-5</v>
      </c>
      <c r="O104" s="160">
        <f>ROUND(E104*N104,2)</f>
        <v>0</v>
      </c>
      <c r="P104" s="160">
        <v>0</v>
      </c>
      <c r="Q104" s="160">
        <f>ROUND(E104*P104,2)</f>
        <v>0</v>
      </c>
      <c r="R104" s="160"/>
      <c r="S104" s="160" t="s">
        <v>214</v>
      </c>
      <c r="T104" s="160" t="s">
        <v>233</v>
      </c>
      <c r="U104" s="160">
        <v>0.30399999999999999</v>
      </c>
      <c r="V104" s="160">
        <f>ROUND(E104*U104,2)</f>
        <v>3.04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234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75">
        <v>75</v>
      </c>
      <c r="B105" s="176" t="s">
        <v>451</v>
      </c>
      <c r="C105" s="184" t="s">
        <v>452</v>
      </c>
      <c r="D105" s="177" t="s">
        <v>255</v>
      </c>
      <c r="E105" s="178">
        <v>5.9999999999999995E-4</v>
      </c>
      <c r="F105" s="179"/>
      <c r="G105" s="180">
        <f>ROUND(E105*F105,2)</f>
        <v>0</v>
      </c>
      <c r="H105" s="161"/>
      <c r="I105" s="160">
        <f>ROUND(E105*H105,2)</f>
        <v>0</v>
      </c>
      <c r="J105" s="161"/>
      <c r="K105" s="160">
        <f>ROUND(E105*J105,2)</f>
        <v>0</v>
      </c>
      <c r="L105" s="160">
        <v>21</v>
      </c>
      <c r="M105" s="160">
        <f>G105*(1+L105/100)</f>
        <v>0</v>
      </c>
      <c r="N105" s="160">
        <v>0</v>
      </c>
      <c r="O105" s="160">
        <f>ROUND(E105*N105,2)</f>
        <v>0</v>
      </c>
      <c r="P105" s="160">
        <v>0</v>
      </c>
      <c r="Q105" s="160">
        <f>ROUND(E105*P105,2)</f>
        <v>0</v>
      </c>
      <c r="R105" s="160"/>
      <c r="S105" s="160" t="s">
        <v>214</v>
      </c>
      <c r="T105" s="160" t="s">
        <v>233</v>
      </c>
      <c r="U105" s="160">
        <v>3.0059999999999998</v>
      </c>
      <c r="V105" s="160">
        <f>ROUND(E105*U105,2)</f>
        <v>0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256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x14ac:dyDescent="0.2">
      <c r="A106" s="163" t="s">
        <v>209</v>
      </c>
      <c r="B106" s="164" t="s">
        <v>155</v>
      </c>
      <c r="C106" s="182" t="s">
        <v>156</v>
      </c>
      <c r="D106" s="165"/>
      <c r="E106" s="166"/>
      <c r="F106" s="167"/>
      <c r="G106" s="168">
        <f>SUMIF(AG107:AG109,"&lt;&gt;NOR",G107:G109)</f>
        <v>0</v>
      </c>
      <c r="H106" s="162"/>
      <c r="I106" s="162">
        <f>SUM(I107:I109)</f>
        <v>0</v>
      </c>
      <c r="J106" s="162"/>
      <c r="K106" s="162">
        <f>SUM(K107:K109)</f>
        <v>0</v>
      </c>
      <c r="L106" s="162"/>
      <c r="M106" s="162">
        <f>SUM(M107:M109)</f>
        <v>0</v>
      </c>
      <c r="N106" s="162"/>
      <c r="O106" s="162">
        <f>SUM(O107:O109)</f>
        <v>0</v>
      </c>
      <c r="P106" s="162"/>
      <c r="Q106" s="162">
        <f>SUM(Q107:Q109)</f>
        <v>0</v>
      </c>
      <c r="R106" s="162"/>
      <c r="S106" s="162"/>
      <c r="T106" s="162"/>
      <c r="U106" s="162"/>
      <c r="V106" s="162">
        <f>SUM(V107:V109)</f>
        <v>2.4899999999999998</v>
      </c>
      <c r="W106" s="162"/>
      <c r="AG106" t="s">
        <v>210</v>
      </c>
    </row>
    <row r="107" spans="1:60" outlineLevel="1" x14ac:dyDescent="0.2">
      <c r="A107" s="169">
        <v>76</v>
      </c>
      <c r="B107" s="170" t="s">
        <v>453</v>
      </c>
      <c r="C107" s="183" t="s">
        <v>454</v>
      </c>
      <c r="D107" s="171" t="s">
        <v>241</v>
      </c>
      <c r="E107" s="172">
        <v>1</v>
      </c>
      <c r="F107" s="173"/>
      <c r="G107" s="174">
        <f>ROUND(E107*F107,2)</f>
        <v>0</v>
      </c>
      <c r="H107" s="161"/>
      <c r="I107" s="160">
        <f>ROUND(E107*H107,2)</f>
        <v>0</v>
      </c>
      <c r="J107" s="161"/>
      <c r="K107" s="160">
        <f>ROUND(E107*J107,2)</f>
        <v>0</v>
      </c>
      <c r="L107" s="160">
        <v>21</v>
      </c>
      <c r="M107" s="160">
        <f>G107*(1+L107/100)</f>
        <v>0</v>
      </c>
      <c r="N107" s="160">
        <v>3.1E-4</v>
      </c>
      <c r="O107" s="160">
        <f>ROUND(E107*N107,2)</f>
        <v>0</v>
      </c>
      <c r="P107" s="160">
        <v>0</v>
      </c>
      <c r="Q107" s="160">
        <f>ROUND(E107*P107,2)</f>
        <v>0</v>
      </c>
      <c r="R107" s="160"/>
      <c r="S107" s="160" t="s">
        <v>214</v>
      </c>
      <c r="T107" s="160" t="s">
        <v>233</v>
      </c>
      <c r="U107" s="160">
        <v>0.40300000000000002</v>
      </c>
      <c r="V107" s="160">
        <f>ROUND(E107*U107,2)</f>
        <v>0.4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234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57"/>
      <c r="B108" s="158"/>
      <c r="C108" s="262" t="s">
        <v>455</v>
      </c>
      <c r="D108" s="263"/>
      <c r="E108" s="263"/>
      <c r="F108" s="263"/>
      <c r="G108" s="263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218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75">
        <v>77</v>
      </c>
      <c r="B109" s="176" t="s">
        <v>456</v>
      </c>
      <c r="C109" s="184" t="s">
        <v>457</v>
      </c>
      <c r="D109" s="177" t="s">
        <v>261</v>
      </c>
      <c r="E109" s="178">
        <v>18</v>
      </c>
      <c r="F109" s="179"/>
      <c r="G109" s="180">
        <f>ROUND(E109*F109,2)</f>
        <v>0</v>
      </c>
      <c r="H109" s="161"/>
      <c r="I109" s="160">
        <f>ROUND(E109*H109,2)</f>
        <v>0</v>
      </c>
      <c r="J109" s="161"/>
      <c r="K109" s="160">
        <f>ROUND(E109*J109,2)</f>
        <v>0</v>
      </c>
      <c r="L109" s="160">
        <v>21</v>
      </c>
      <c r="M109" s="160">
        <f>G109*(1+L109/100)</f>
        <v>0</v>
      </c>
      <c r="N109" s="160">
        <v>9.0000000000000006E-5</v>
      </c>
      <c r="O109" s="160">
        <f>ROUND(E109*N109,2)</f>
        <v>0</v>
      </c>
      <c r="P109" s="160">
        <v>0</v>
      </c>
      <c r="Q109" s="160">
        <f>ROUND(E109*P109,2)</f>
        <v>0</v>
      </c>
      <c r="R109" s="160"/>
      <c r="S109" s="160" t="s">
        <v>214</v>
      </c>
      <c r="T109" s="160" t="s">
        <v>233</v>
      </c>
      <c r="U109" s="160">
        <v>0.11600000000000001</v>
      </c>
      <c r="V109" s="160">
        <f>ROUND(E109*U109,2)</f>
        <v>2.09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234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x14ac:dyDescent="0.2">
      <c r="A110" s="163" t="s">
        <v>209</v>
      </c>
      <c r="B110" s="164" t="s">
        <v>157</v>
      </c>
      <c r="C110" s="182" t="s">
        <v>158</v>
      </c>
      <c r="D110" s="165"/>
      <c r="E110" s="166"/>
      <c r="F110" s="167"/>
      <c r="G110" s="168">
        <f>SUMIF(AG111:AG111,"&lt;&gt;NOR",G111:G111)</f>
        <v>0</v>
      </c>
      <c r="H110" s="162"/>
      <c r="I110" s="162">
        <f>SUM(I111:I111)</f>
        <v>0</v>
      </c>
      <c r="J110" s="162"/>
      <c r="K110" s="162">
        <f>SUM(K111:K111)</f>
        <v>0</v>
      </c>
      <c r="L110" s="162"/>
      <c r="M110" s="162">
        <f>SUM(M111:M111)</f>
        <v>0</v>
      </c>
      <c r="N110" s="162"/>
      <c r="O110" s="162">
        <f>SUM(O111:O111)</f>
        <v>0.01</v>
      </c>
      <c r="P110" s="162"/>
      <c r="Q110" s="162">
        <f>SUM(Q111:Q111)</f>
        <v>0</v>
      </c>
      <c r="R110" s="162"/>
      <c r="S110" s="162"/>
      <c r="T110" s="162"/>
      <c r="U110" s="162"/>
      <c r="V110" s="162">
        <f>SUM(V111:V111)</f>
        <v>2.04</v>
      </c>
      <c r="W110" s="162"/>
      <c r="AG110" t="s">
        <v>210</v>
      </c>
    </row>
    <row r="111" spans="1:60" ht="22.5" outlineLevel="1" x14ac:dyDescent="0.2">
      <c r="A111" s="175">
        <v>78</v>
      </c>
      <c r="B111" s="176" t="s">
        <v>458</v>
      </c>
      <c r="C111" s="184" t="s">
        <v>459</v>
      </c>
      <c r="D111" s="177" t="s">
        <v>241</v>
      </c>
      <c r="E111" s="178">
        <v>20</v>
      </c>
      <c r="F111" s="179"/>
      <c r="G111" s="180">
        <f>ROUND(E111*F111,2)</f>
        <v>0</v>
      </c>
      <c r="H111" s="161"/>
      <c r="I111" s="160">
        <f>ROUND(E111*H111,2)</f>
        <v>0</v>
      </c>
      <c r="J111" s="161"/>
      <c r="K111" s="160">
        <f>ROUND(E111*J111,2)</f>
        <v>0</v>
      </c>
      <c r="L111" s="160">
        <v>21</v>
      </c>
      <c r="M111" s="160">
        <f>G111*(1+L111/100)</f>
        <v>0</v>
      </c>
      <c r="N111" s="160">
        <v>4.6000000000000001E-4</v>
      </c>
      <c r="O111" s="160">
        <f>ROUND(E111*N111,2)</f>
        <v>0.01</v>
      </c>
      <c r="P111" s="160">
        <v>0</v>
      </c>
      <c r="Q111" s="160">
        <f>ROUND(E111*P111,2)</f>
        <v>0</v>
      </c>
      <c r="R111" s="160"/>
      <c r="S111" s="160" t="s">
        <v>221</v>
      </c>
      <c r="T111" s="160" t="s">
        <v>215</v>
      </c>
      <c r="U111" s="160">
        <v>0.10191</v>
      </c>
      <c r="V111" s="160">
        <f>ROUND(E111*U111,2)</f>
        <v>2.04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234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x14ac:dyDescent="0.2">
      <c r="A112" s="163" t="s">
        <v>209</v>
      </c>
      <c r="B112" s="164" t="s">
        <v>173</v>
      </c>
      <c r="C112" s="182" t="s">
        <v>174</v>
      </c>
      <c r="D112" s="165"/>
      <c r="E112" s="166"/>
      <c r="F112" s="167"/>
      <c r="G112" s="168">
        <f>SUMIF(AG113:AG117,"&lt;&gt;NOR",G113:G117)</f>
        <v>0</v>
      </c>
      <c r="H112" s="162"/>
      <c r="I112" s="162">
        <f>SUM(I113:I117)</f>
        <v>0</v>
      </c>
      <c r="J112" s="162"/>
      <c r="K112" s="162">
        <f>SUM(K113:K117)</f>
        <v>0</v>
      </c>
      <c r="L112" s="162"/>
      <c r="M112" s="162">
        <f>SUM(M113:M117)</f>
        <v>0</v>
      </c>
      <c r="N112" s="162"/>
      <c r="O112" s="162">
        <f>SUM(O113:O117)</f>
        <v>0</v>
      </c>
      <c r="P112" s="162"/>
      <c r="Q112" s="162">
        <f>SUM(Q113:Q117)</f>
        <v>0</v>
      </c>
      <c r="R112" s="162"/>
      <c r="S112" s="162"/>
      <c r="T112" s="162"/>
      <c r="U112" s="162"/>
      <c r="V112" s="162">
        <f>SUM(V113:V117)</f>
        <v>12</v>
      </c>
      <c r="W112" s="162"/>
      <c r="AG112" t="s">
        <v>210</v>
      </c>
    </row>
    <row r="113" spans="1:60" outlineLevel="1" x14ac:dyDescent="0.2">
      <c r="A113" s="169">
        <v>79</v>
      </c>
      <c r="B113" s="170" t="s">
        <v>460</v>
      </c>
      <c r="C113" s="183" t="s">
        <v>461</v>
      </c>
      <c r="D113" s="171" t="s">
        <v>213</v>
      </c>
      <c r="E113" s="172">
        <v>1</v>
      </c>
      <c r="F113" s="173"/>
      <c r="G113" s="174">
        <f>ROUND(E113*F113,2)</f>
        <v>0</v>
      </c>
      <c r="H113" s="161"/>
      <c r="I113" s="160">
        <f>ROUND(E113*H113,2)</f>
        <v>0</v>
      </c>
      <c r="J113" s="161"/>
      <c r="K113" s="160">
        <f>ROUND(E113*J113,2)</f>
        <v>0</v>
      </c>
      <c r="L113" s="160">
        <v>21</v>
      </c>
      <c r="M113" s="160">
        <f>G113*(1+L113/100)</f>
        <v>0</v>
      </c>
      <c r="N113" s="160">
        <v>0</v>
      </c>
      <c r="O113" s="160">
        <f>ROUND(E113*N113,2)</f>
        <v>0</v>
      </c>
      <c r="P113" s="160">
        <v>0</v>
      </c>
      <c r="Q113" s="160">
        <f>ROUND(E113*P113,2)</f>
        <v>0</v>
      </c>
      <c r="R113" s="160"/>
      <c r="S113" s="160" t="s">
        <v>221</v>
      </c>
      <c r="T113" s="160" t="s">
        <v>215</v>
      </c>
      <c r="U113" s="160">
        <v>0</v>
      </c>
      <c r="V113" s="160">
        <f>ROUND(E113*U113,2)</f>
        <v>0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234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57"/>
      <c r="B114" s="158"/>
      <c r="C114" s="262" t="s">
        <v>462</v>
      </c>
      <c r="D114" s="263"/>
      <c r="E114" s="263"/>
      <c r="F114" s="263"/>
      <c r="G114" s="263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218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69">
        <v>80</v>
      </c>
      <c r="B115" s="170" t="s">
        <v>463</v>
      </c>
      <c r="C115" s="183" t="s">
        <v>464</v>
      </c>
      <c r="D115" s="171" t="s">
        <v>213</v>
      </c>
      <c r="E115" s="172">
        <v>1</v>
      </c>
      <c r="F115" s="173"/>
      <c r="G115" s="174">
        <f>ROUND(E115*F115,2)</f>
        <v>0</v>
      </c>
      <c r="H115" s="161"/>
      <c r="I115" s="160">
        <f>ROUND(E115*H115,2)</f>
        <v>0</v>
      </c>
      <c r="J115" s="161"/>
      <c r="K115" s="160">
        <f>ROUND(E115*J115,2)</f>
        <v>0</v>
      </c>
      <c r="L115" s="160">
        <v>21</v>
      </c>
      <c r="M115" s="160">
        <f>G115*(1+L115/100)</f>
        <v>0</v>
      </c>
      <c r="N115" s="160">
        <v>0</v>
      </c>
      <c r="O115" s="160">
        <f>ROUND(E115*N115,2)</f>
        <v>0</v>
      </c>
      <c r="P115" s="160">
        <v>0</v>
      </c>
      <c r="Q115" s="160">
        <f>ROUND(E115*P115,2)</f>
        <v>0</v>
      </c>
      <c r="R115" s="160"/>
      <c r="S115" s="160" t="s">
        <v>221</v>
      </c>
      <c r="T115" s="160" t="s">
        <v>215</v>
      </c>
      <c r="U115" s="160">
        <v>0</v>
      </c>
      <c r="V115" s="160">
        <f>ROUND(E115*U115,2)</f>
        <v>0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234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57"/>
      <c r="B116" s="158"/>
      <c r="C116" s="262" t="s">
        <v>462</v>
      </c>
      <c r="D116" s="263"/>
      <c r="E116" s="263"/>
      <c r="F116" s="263"/>
      <c r="G116" s="263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218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75">
        <v>81</v>
      </c>
      <c r="B117" s="176" t="s">
        <v>262</v>
      </c>
      <c r="C117" s="184" t="s">
        <v>263</v>
      </c>
      <c r="D117" s="177" t="s">
        <v>264</v>
      </c>
      <c r="E117" s="178">
        <v>12</v>
      </c>
      <c r="F117" s="179"/>
      <c r="G117" s="180">
        <f>ROUND(E117*F117,2)</f>
        <v>0</v>
      </c>
      <c r="H117" s="161"/>
      <c r="I117" s="160">
        <f>ROUND(E117*H117,2)</f>
        <v>0</v>
      </c>
      <c r="J117" s="161"/>
      <c r="K117" s="160">
        <f>ROUND(E117*J117,2)</f>
        <v>0</v>
      </c>
      <c r="L117" s="160">
        <v>21</v>
      </c>
      <c r="M117" s="160">
        <f>G117*(1+L117/100)</f>
        <v>0</v>
      </c>
      <c r="N117" s="160">
        <v>0</v>
      </c>
      <c r="O117" s="160">
        <f>ROUND(E117*N117,2)</f>
        <v>0</v>
      </c>
      <c r="P117" s="160">
        <v>0</v>
      </c>
      <c r="Q117" s="160">
        <f>ROUND(E117*P117,2)</f>
        <v>0</v>
      </c>
      <c r="R117" s="160" t="s">
        <v>265</v>
      </c>
      <c r="S117" s="160" t="s">
        <v>214</v>
      </c>
      <c r="T117" s="160" t="s">
        <v>215</v>
      </c>
      <c r="U117" s="160">
        <v>1</v>
      </c>
      <c r="V117" s="160">
        <f>ROUND(E117*U117,2)</f>
        <v>12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266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x14ac:dyDescent="0.2">
      <c r="A118" s="163" t="s">
        <v>209</v>
      </c>
      <c r="B118" s="164" t="s">
        <v>177</v>
      </c>
      <c r="C118" s="182" t="s">
        <v>178</v>
      </c>
      <c r="D118" s="165"/>
      <c r="E118" s="166"/>
      <c r="F118" s="167"/>
      <c r="G118" s="168">
        <f>SUMIF(AG119:AG122,"&lt;&gt;NOR",G119:G122)</f>
        <v>0</v>
      </c>
      <c r="H118" s="162"/>
      <c r="I118" s="162">
        <f>SUM(I119:I122)</f>
        <v>0</v>
      </c>
      <c r="J118" s="162"/>
      <c r="K118" s="162">
        <f>SUM(K119:K122)</f>
        <v>0</v>
      </c>
      <c r="L118" s="162"/>
      <c r="M118" s="162">
        <f>SUM(M119:M122)</f>
        <v>0</v>
      </c>
      <c r="N118" s="162"/>
      <c r="O118" s="162">
        <f>SUM(O119:O122)</f>
        <v>0</v>
      </c>
      <c r="P118" s="162"/>
      <c r="Q118" s="162">
        <f>SUM(Q119:Q122)</f>
        <v>0</v>
      </c>
      <c r="R118" s="162"/>
      <c r="S118" s="162"/>
      <c r="T118" s="162"/>
      <c r="U118" s="162"/>
      <c r="V118" s="162">
        <f>SUM(V119:V122)</f>
        <v>4.88</v>
      </c>
      <c r="W118" s="162"/>
      <c r="AG118" t="s">
        <v>210</v>
      </c>
    </row>
    <row r="119" spans="1:60" outlineLevel="1" x14ac:dyDescent="0.2">
      <c r="A119" s="175">
        <v>82</v>
      </c>
      <c r="B119" s="176" t="s">
        <v>267</v>
      </c>
      <c r="C119" s="184" t="s">
        <v>268</v>
      </c>
      <c r="D119" s="177" t="s">
        <v>255</v>
      </c>
      <c r="E119" s="178">
        <v>8.2926400000000005</v>
      </c>
      <c r="F119" s="179"/>
      <c r="G119" s="180">
        <f>ROUND(E119*F119,2)</f>
        <v>0</v>
      </c>
      <c r="H119" s="161"/>
      <c r="I119" s="160">
        <f>ROUND(E119*H119,2)</f>
        <v>0</v>
      </c>
      <c r="J119" s="161"/>
      <c r="K119" s="160">
        <f>ROUND(E119*J119,2)</f>
        <v>0</v>
      </c>
      <c r="L119" s="160">
        <v>21</v>
      </c>
      <c r="M119" s="160">
        <f>G119*(1+L119/100)</f>
        <v>0</v>
      </c>
      <c r="N119" s="160">
        <v>0</v>
      </c>
      <c r="O119" s="160">
        <f>ROUND(E119*N119,2)</f>
        <v>0</v>
      </c>
      <c r="P119" s="160">
        <v>0</v>
      </c>
      <c r="Q119" s="160">
        <f>ROUND(E119*P119,2)</f>
        <v>0</v>
      </c>
      <c r="R119" s="160"/>
      <c r="S119" s="160" t="s">
        <v>214</v>
      </c>
      <c r="T119" s="160" t="s">
        <v>215</v>
      </c>
      <c r="U119" s="160">
        <v>9.9000000000000005E-2</v>
      </c>
      <c r="V119" s="160">
        <f>ROUND(E119*U119,2)</f>
        <v>0.82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269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69">
        <v>83</v>
      </c>
      <c r="B120" s="170" t="s">
        <v>270</v>
      </c>
      <c r="C120" s="183" t="s">
        <v>271</v>
      </c>
      <c r="D120" s="171" t="s">
        <v>255</v>
      </c>
      <c r="E120" s="172">
        <v>8.2926400000000005</v>
      </c>
      <c r="F120" s="173"/>
      <c r="G120" s="174">
        <f>ROUND(E120*F120,2)</f>
        <v>0</v>
      </c>
      <c r="H120" s="161"/>
      <c r="I120" s="160">
        <f>ROUND(E120*H120,2)</f>
        <v>0</v>
      </c>
      <c r="J120" s="161"/>
      <c r="K120" s="160">
        <f>ROUND(E120*J120,2)</f>
        <v>0</v>
      </c>
      <c r="L120" s="160">
        <v>21</v>
      </c>
      <c r="M120" s="160">
        <f>G120*(1+L120/100)</f>
        <v>0</v>
      </c>
      <c r="N120" s="160">
        <v>0</v>
      </c>
      <c r="O120" s="160">
        <f>ROUND(E120*N120,2)</f>
        <v>0</v>
      </c>
      <c r="P120" s="160">
        <v>0</v>
      </c>
      <c r="Q120" s="160">
        <f>ROUND(E120*P120,2)</f>
        <v>0</v>
      </c>
      <c r="R120" s="160"/>
      <c r="S120" s="160" t="s">
        <v>214</v>
      </c>
      <c r="T120" s="160" t="s">
        <v>233</v>
      </c>
      <c r="U120" s="160">
        <v>0.49</v>
      </c>
      <c r="V120" s="160">
        <f>ROUND(E120*U120,2)</f>
        <v>4.0599999999999996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269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57"/>
      <c r="B121" s="158"/>
      <c r="C121" s="262" t="s">
        <v>272</v>
      </c>
      <c r="D121" s="263"/>
      <c r="E121" s="263"/>
      <c r="F121" s="263"/>
      <c r="G121" s="263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218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75">
        <v>84</v>
      </c>
      <c r="B122" s="176" t="s">
        <v>273</v>
      </c>
      <c r="C122" s="184" t="s">
        <v>274</v>
      </c>
      <c r="D122" s="177" t="s">
        <v>255</v>
      </c>
      <c r="E122" s="178">
        <v>165.8528</v>
      </c>
      <c r="F122" s="179"/>
      <c r="G122" s="180">
        <f>ROUND(E122*F122,2)</f>
        <v>0</v>
      </c>
      <c r="H122" s="161"/>
      <c r="I122" s="160">
        <f>ROUND(E122*H122,2)</f>
        <v>0</v>
      </c>
      <c r="J122" s="161"/>
      <c r="K122" s="160">
        <f>ROUND(E122*J122,2)</f>
        <v>0</v>
      </c>
      <c r="L122" s="160">
        <v>21</v>
      </c>
      <c r="M122" s="160">
        <f>G122*(1+L122/100)</f>
        <v>0</v>
      </c>
      <c r="N122" s="160">
        <v>0</v>
      </c>
      <c r="O122" s="160">
        <f>ROUND(E122*N122,2)</f>
        <v>0</v>
      </c>
      <c r="P122" s="160">
        <v>0</v>
      </c>
      <c r="Q122" s="160">
        <f>ROUND(E122*P122,2)</f>
        <v>0</v>
      </c>
      <c r="R122" s="160"/>
      <c r="S122" s="160" t="s">
        <v>214</v>
      </c>
      <c r="T122" s="160" t="s">
        <v>233</v>
      </c>
      <c r="U122" s="160">
        <v>0</v>
      </c>
      <c r="V122" s="160">
        <f>ROUND(E122*U122,2)</f>
        <v>0</v>
      </c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269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x14ac:dyDescent="0.2">
      <c r="A123" s="163" t="s">
        <v>209</v>
      </c>
      <c r="B123" s="164" t="s">
        <v>183</v>
      </c>
      <c r="C123" s="182" t="s">
        <v>30</v>
      </c>
      <c r="D123" s="165"/>
      <c r="E123" s="166"/>
      <c r="F123" s="167"/>
      <c r="G123" s="168">
        <f>SUMIF(AG124:AG124,"&lt;&gt;NOR",G124:G124)</f>
        <v>0</v>
      </c>
      <c r="H123" s="162"/>
      <c r="I123" s="162">
        <f>SUM(I124:I124)</f>
        <v>0</v>
      </c>
      <c r="J123" s="162"/>
      <c r="K123" s="162">
        <f>SUM(K124:K124)</f>
        <v>0</v>
      </c>
      <c r="L123" s="162"/>
      <c r="M123" s="162">
        <f>SUM(M124:M124)</f>
        <v>0</v>
      </c>
      <c r="N123" s="162"/>
      <c r="O123" s="162">
        <f>SUM(O124:O124)</f>
        <v>0</v>
      </c>
      <c r="P123" s="162"/>
      <c r="Q123" s="162">
        <f>SUM(Q124:Q124)</f>
        <v>0</v>
      </c>
      <c r="R123" s="162"/>
      <c r="S123" s="162"/>
      <c r="T123" s="162"/>
      <c r="U123" s="162"/>
      <c r="V123" s="162">
        <f>SUM(V124:V124)</f>
        <v>0</v>
      </c>
      <c r="W123" s="162"/>
      <c r="AG123" t="s">
        <v>210</v>
      </c>
    </row>
    <row r="124" spans="1:60" outlineLevel="1" x14ac:dyDescent="0.2">
      <c r="A124" s="169">
        <v>85</v>
      </c>
      <c r="B124" s="170" t="s">
        <v>465</v>
      </c>
      <c r="C124" s="183" t="s">
        <v>466</v>
      </c>
      <c r="D124" s="171" t="s">
        <v>314</v>
      </c>
      <c r="E124" s="172">
        <v>1</v>
      </c>
      <c r="F124" s="173"/>
      <c r="G124" s="174">
        <f>ROUND(E124*F124,2)</f>
        <v>0</v>
      </c>
      <c r="H124" s="161"/>
      <c r="I124" s="160">
        <f>ROUND(E124*H124,2)</f>
        <v>0</v>
      </c>
      <c r="J124" s="161"/>
      <c r="K124" s="160">
        <f>ROUND(E124*J124,2)</f>
        <v>0</v>
      </c>
      <c r="L124" s="160">
        <v>21</v>
      </c>
      <c r="M124" s="160">
        <f>G124*(1+L124/100)</f>
        <v>0</v>
      </c>
      <c r="N124" s="160">
        <v>0</v>
      </c>
      <c r="O124" s="160">
        <f>ROUND(E124*N124,2)</f>
        <v>0</v>
      </c>
      <c r="P124" s="160">
        <v>0</v>
      </c>
      <c r="Q124" s="160">
        <f>ROUND(E124*P124,2)</f>
        <v>0</v>
      </c>
      <c r="R124" s="160"/>
      <c r="S124" s="160" t="s">
        <v>221</v>
      </c>
      <c r="T124" s="160" t="s">
        <v>215</v>
      </c>
      <c r="U124" s="160">
        <v>0</v>
      </c>
      <c r="V124" s="160">
        <f>ROUND(E124*U124,2)</f>
        <v>0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234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x14ac:dyDescent="0.2">
      <c r="A125" s="5"/>
      <c r="B125" s="6"/>
      <c r="C125" s="185"/>
      <c r="D125" s="8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AE125">
        <v>15</v>
      </c>
      <c r="AF125">
        <v>21</v>
      </c>
    </row>
    <row r="126" spans="1:60" x14ac:dyDescent="0.2">
      <c r="A126" s="153"/>
      <c r="B126" s="154" t="s">
        <v>31</v>
      </c>
      <c r="C126" s="186"/>
      <c r="D126" s="155"/>
      <c r="E126" s="156"/>
      <c r="F126" s="156"/>
      <c r="G126" s="181">
        <f>G8+G10+G14+G16+G20+G23+G29+G51+G53+G68+G78+G90+G103+G106+G110+G112+G118+G123</f>
        <v>0</v>
      </c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AE126">
        <f>SUMIF(L7:L124,AE125,G7:G124)</f>
        <v>0</v>
      </c>
      <c r="AF126">
        <f>SUMIF(L7:L124,AF125,G7:G124)</f>
        <v>0</v>
      </c>
      <c r="AG126" t="s">
        <v>226</v>
      </c>
    </row>
    <row r="127" spans="1:60" x14ac:dyDescent="0.2">
      <c r="A127" s="5"/>
      <c r="B127" s="6"/>
      <c r="C127" s="185"/>
      <c r="D127" s="8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60" x14ac:dyDescent="0.2">
      <c r="A128" s="5"/>
      <c r="B128" s="6"/>
      <c r="C128" s="185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33" x14ac:dyDescent="0.2">
      <c r="A129" s="248" t="s">
        <v>227</v>
      </c>
      <c r="B129" s="248"/>
      <c r="C129" s="249"/>
      <c r="D129" s="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33" x14ac:dyDescent="0.2">
      <c r="A130" s="250"/>
      <c r="B130" s="251"/>
      <c r="C130" s="252"/>
      <c r="D130" s="251"/>
      <c r="E130" s="251"/>
      <c r="F130" s="251"/>
      <c r="G130" s="253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AG130" t="s">
        <v>228</v>
      </c>
    </row>
    <row r="131" spans="1:33" x14ac:dyDescent="0.2">
      <c r="A131" s="254"/>
      <c r="B131" s="255"/>
      <c r="C131" s="256"/>
      <c r="D131" s="255"/>
      <c r="E131" s="255"/>
      <c r="F131" s="255"/>
      <c r="G131" s="257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33" x14ac:dyDescent="0.2">
      <c r="A132" s="254"/>
      <c r="B132" s="255"/>
      <c r="C132" s="256"/>
      <c r="D132" s="255"/>
      <c r="E132" s="255"/>
      <c r="F132" s="255"/>
      <c r="G132" s="257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">
      <c r="A133" s="254"/>
      <c r="B133" s="255"/>
      <c r="C133" s="256"/>
      <c r="D133" s="255"/>
      <c r="E133" s="255"/>
      <c r="F133" s="255"/>
      <c r="G133" s="257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33" x14ac:dyDescent="0.2">
      <c r="A134" s="258"/>
      <c r="B134" s="259"/>
      <c r="C134" s="260"/>
      <c r="D134" s="259"/>
      <c r="E134" s="259"/>
      <c r="F134" s="259"/>
      <c r="G134" s="26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33" x14ac:dyDescent="0.2">
      <c r="A135" s="5"/>
      <c r="B135" s="6"/>
      <c r="C135" s="185"/>
      <c r="D135" s="8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33" x14ac:dyDescent="0.2">
      <c r="C136" s="187"/>
      <c r="D136" s="141"/>
      <c r="AG136" t="s">
        <v>229</v>
      </c>
    </row>
    <row r="137" spans="1:33" x14ac:dyDescent="0.2">
      <c r="D137" s="141"/>
    </row>
    <row r="138" spans="1:33" x14ac:dyDescent="0.2">
      <c r="D138" s="141"/>
    </row>
    <row r="139" spans="1:33" x14ac:dyDescent="0.2">
      <c r="D139" s="141"/>
    </row>
    <row r="140" spans="1:33" x14ac:dyDescent="0.2">
      <c r="D140" s="141"/>
    </row>
    <row r="141" spans="1:33" x14ac:dyDescent="0.2">
      <c r="D141" s="141"/>
    </row>
    <row r="142" spans="1:33" x14ac:dyDescent="0.2">
      <c r="D142" s="141"/>
    </row>
    <row r="143" spans="1:33" x14ac:dyDescent="0.2">
      <c r="D143" s="141"/>
    </row>
    <row r="144" spans="1:33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0">
    <mergeCell ref="A130:G134"/>
    <mergeCell ref="C13:G13"/>
    <mergeCell ref="C19:G19"/>
    <mergeCell ref="C35:G35"/>
    <mergeCell ref="C37:G37"/>
    <mergeCell ref="A1:G1"/>
    <mergeCell ref="C2:G2"/>
    <mergeCell ref="C3:G3"/>
    <mergeCell ref="C4:G4"/>
    <mergeCell ref="A129:C129"/>
    <mergeCell ref="C108:G108"/>
    <mergeCell ref="C114:G114"/>
    <mergeCell ref="C116:G116"/>
    <mergeCell ref="C121:G121"/>
    <mergeCell ref="C39:G39"/>
    <mergeCell ref="C40:G40"/>
    <mergeCell ref="C42:G42"/>
    <mergeCell ref="C44:G44"/>
    <mergeCell ref="C80:G80"/>
    <mergeCell ref="C83:G8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84</v>
      </c>
      <c r="C3" s="242" t="s">
        <v>85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2"/>
      <c r="O8" s="162">
        <f>SUM(O9:O40)</f>
        <v>0.33</v>
      </c>
      <c r="P8" s="162"/>
      <c r="Q8" s="162">
        <f>SUM(Q9:Q40)</f>
        <v>0</v>
      </c>
      <c r="R8" s="162"/>
      <c r="S8" s="162"/>
      <c r="T8" s="162"/>
      <c r="U8" s="162"/>
      <c r="V8" s="162">
        <f>SUM(V9:V40)</f>
        <v>22.240000000000002</v>
      </c>
      <c r="W8" s="162"/>
      <c r="AG8" t="s">
        <v>210</v>
      </c>
    </row>
    <row r="9" spans="1:60" outlineLevel="1" x14ac:dyDescent="0.2">
      <c r="A9" s="169">
        <v>1</v>
      </c>
      <c r="B9" s="170" t="s">
        <v>467</v>
      </c>
      <c r="C9" s="183" t="s">
        <v>468</v>
      </c>
      <c r="D9" s="171" t="s">
        <v>261</v>
      </c>
      <c r="E9" s="172">
        <v>6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5.0899999999999999E-3</v>
      </c>
      <c r="O9" s="160">
        <f>ROUND(E9*N9,2)</f>
        <v>0.03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0.53100000000000003</v>
      </c>
      <c r="V9" s="160">
        <f>ROUND(E9*U9,2)</f>
        <v>3.19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469</v>
      </c>
      <c r="C12" s="183" t="s">
        <v>470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1.455E-2</v>
      </c>
      <c r="O12" s="160">
        <f>ROUND(E12*N12,2)</f>
        <v>0.09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0.78400000000000003</v>
      </c>
      <c r="V12" s="160">
        <f>ROUND(E12*U12,2)</f>
        <v>4.7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9">
        <v>3</v>
      </c>
      <c r="B15" s="170" t="s">
        <v>471</v>
      </c>
      <c r="C15" s="183" t="s">
        <v>472</v>
      </c>
      <c r="D15" s="171" t="s">
        <v>261</v>
      </c>
      <c r="E15" s="172">
        <v>12</v>
      </c>
      <c r="F15" s="173"/>
      <c r="G15" s="174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1.2489999999999999E-2</v>
      </c>
      <c r="O15" s="160">
        <f>ROUND(E15*N15,2)</f>
        <v>0.15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233</v>
      </c>
      <c r="U15" s="160">
        <v>0.70399999999999996</v>
      </c>
      <c r="V15" s="160">
        <f>ROUND(E15*U15,2)</f>
        <v>8.4499999999999993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262" t="s">
        <v>335</v>
      </c>
      <c r="D16" s="263"/>
      <c r="E16" s="263"/>
      <c r="F16" s="263"/>
      <c r="G16" s="263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218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264" t="s">
        <v>336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4</v>
      </c>
      <c r="B18" s="176" t="s">
        <v>473</v>
      </c>
      <c r="C18" s="184" t="s">
        <v>474</v>
      </c>
      <c r="D18" s="177" t="s">
        <v>261</v>
      </c>
      <c r="E18" s="178">
        <v>1</v>
      </c>
      <c r="F18" s="179"/>
      <c r="G18" s="180">
        <f t="shared" ref="G18:G40" si="0">ROUND(E18*F18,2)</f>
        <v>0</v>
      </c>
      <c r="H18" s="161"/>
      <c r="I18" s="160">
        <f t="shared" ref="I18:I40" si="1">ROUND(E18*H18,2)</f>
        <v>0</v>
      </c>
      <c r="J18" s="161"/>
      <c r="K18" s="160">
        <f t="shared" ref="K18:K40" si="2">ROUND(E18*J18,2)</f>
        <v>0</v>
      </c>
      <c r="L18" s="160">
        <v>21</v>
      </c>
      <c r="M18" s="160">
        <f t="shared" ref="M18:M40" si="3">G18*(1+L18/100)</f>
        <v>0</v>
      </c>
      <c r="N18" s="160">
        <v>3.0100000000000001E-3</v>
      </c>
      <c r="O18" s="160">
        <f t="shared" ref="O18:O40" si="4">ROUND(E18*N18,2)</f>
        <v>0</v>
      </c>
      <c r="P18" s="160">
        <v>0</v>
      </c>
      <c r="Q18" s="160">
        <f t="shared" ref="Q18:Q40" si="5">ROUND(E18*P18,2)</f>
        <v>0</v>
      </c>
      <c r="R18" s="160"/>
      <c r="S18" s="160" t="s">
        <v>214</v>
      </c>
      <c r="T18" s="160" t="s">
        <v>233</v>
      </c>
      <c r="U18" s="160">
        <v>0.28999999999999998</v>
      </c>
      <c r="V18" s="160">
        <f t="shared" ref="V18:V40" si="6">ROUND(E18*U18,2)</f>
        <v>0.28999999999999998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5</v>
      </c>
      <c r="B19" s="176" t="s">
        <v>475</v>
      </c>
      <c r="C19" s="184" t="s">
        <v>476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1.8000000000000001E-4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0.83799999999999997</v>
      </c>
      <c r="V19" s="160">
        <f t="shared" si="6"/>
        <v>0.84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6</v>
      </c>
      <c r="B20" s="176" t="s">
        <v>477</v>
      </c>
      <c r="C20" s="184" t="s">
        <v>478</v>
      </c>
      <c r="D20" s="177" t="s">
        <v>261</v>
      </c>
      <c r="E20" s="178">
        <v>24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214</v>
      </c>
      <c r="T20" s="160" t="s">
        <v>233</v>
      </c>
      <c r="U20" s="160">
        <v>6.2E-2</v>
      </c>
      <c r="V20" s="160">
        <f t="shared" si="6"/>
        <v>1.49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234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7</v>
      </c>
      <c r="B21" s="176" t="s">
        <v>479</v>
      </c>
      <c r="C21" s="184" t="s">
        <v>480</v>
      </c>
      <c r="D21" s="177" t="s">
        <v>232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3.0000000000000001E-5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214</v>
      </c>
      <c r="T21" s="160" t="s">
        <v>233</v>
      </c>
      <c r="U21" s="160">
        <v>0.16600000000000001</v>
      </c>
      <c r="V21" s="160">
        <f t="shared" si="6"/>
        <v>0.17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481</v>
      </c>
      <c r="C22" s="184" t="s">
        <v>482</v>
      </c>
      <c r="D22" s="177" t="s">
        <v>232</v>
      </c>
      <c r="E22" s="178">
        <v>2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3.0000000000000001E-5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0.22700000000000001</v>
      </c>
      <c r="V22" s="160">
        <f t="shared" si="6"/>
        <v>0.45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9</v>
      </c>
      <c r="B23" s="176" t="s">
        <v>483</v>
      </c>
      <c r="C23" s="184" t="s">
        <v>484</v>
      </c>
      <c r="D23" s="177" t="s">
        <v>314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5.9999999999999995E-4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0.3</v>
      </c>
      <c r="V23" s="160">
        <f t="shared" si="6"/>
        <v>0.3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10</v>
      </c>
      <c r="B24" s="176" t="s">
        <v>485</v>
      </c>
      <c r="C24" s="184" t="s">
        <v>486</v>
      </c>
      <c r="D24" s="177" t="s">
        <v>232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1.7000000000000001E-4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214</v>
      </c>
      <c r="T24" s="160" t="s">
        <v>233</v>
      </c>
      <c r="U24" s="160">
        <v>0.17299999999999999</v>
      </c>
      <c r="V24" s="160">
        <f t="shared" si="6"/>
        <v>0.17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2.5" outlineLevel="1" x14ac:dyDescent="0.2">
      <c r="A25" s="175">
        <v>11</v>
      </c>
      <c r="B25" s="176" t="s">
        <v>364</v>
      </c>
      <c r="C25" s="184" t="s">
        <v>487</v>
      </c>
      <c r="D25" s="177" t="s">
        <v>261</v>
      </c>
      <c r="E25" s="178">
        <v>5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3.6999999999999999E-4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214</v>
      </c>
      <c r="T25" s="160" t="s">
        <v>233</v>
      </c>
      <c r="U25" s="160">
        <v>3.1E-2</v>
      </c>
      <c r="V25" s="160">
        <f t="shared" si="6"/>
        <v>0.16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12</v>
      </c>
      <c r="B26" s="176" t="s">
        <v>488</v>
      </c>
      <c r="C26" s="184" t="s">
        <v>489</v>
      </c>
      <c r="D26" s="177" t="s">
        <v>261</v>
      </c>
      <c r="E26" s="178">
        <v>24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233</v>
      </c>
      <c r="U26" s="160">
        <v>1.9E-2</v>
      </c>
      <c r="V26" s="160">
        <f t="shared" si="6"/>
        <v>0.46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13</v>
      </c>
      <c r="B27" s="176" t="s">
        <v>436</v>
      </c>
      <c r="C27" s="184" t="s">
        <v>490</v>
      </c>
      <c r="D27" s="177" t="s">
        <v>232</v>
      </c>
      <c r="E27" s="178">
        <v>1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2.5699999999999998E-3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221</v>
      </c>
      <c r="T27" s="160" t="s">
        <v>233</v>
      </c>
      <c r="U27" s="160">
        <v>0.433</v>
      </c>
      <c r="V27" s="160">
        <f t="shared" si="6"/>
        <v>0.43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14</v>
      </c>
      <c r="B28" s="176" t="s">
        <v>491</v>
      </c>
      <c r="C28" s="184" t="s">
        <v>492</v>
      </c>
      <c r="D28" s="177" t="s">
        <v>232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2.5699999999999998E-3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233</v>
      </c>
      <c r="U28" s="160">
        <v>0.433</v>
      </c>
      <c r="V28" s="160">
        <f t="shared" si="6"/>
        <v>0.43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15</v>
      </c>
      <c r="B29" s="176" t="s">
        <v>493</v>
      </c>
      <c r="C29" s="184" t="s">
        <v>494</v>
      </c>
      <c r="D29" s="177" t="s">
        <v>232</v>
      </c>
      <c r="E29" s="178">
        <v>10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1.2999999999999999E-4</v>
      </c>
      <c r="O29" s="160">
        <f t="shared" si="4"/>
        <v>0</v>
      </c>
      <c r="P29" s="160">
        <v>0</v>
      </c>
      <c r="Q29" s="160">
        <f t="shared" si="5"/>
        <v>0</v>
      </c>
      <c r="R29" s="160" t="s">
        <v>495</v>
      </c>
      <c r="S29" s="160" t="s">
        <v>214</v>
      </c>
      <c r="T29" s="160" t="s">
        <v>298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248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16</v>
      </c>
      <c r="B30" s="176" t="s">
        <v>496</v>
      </c>
      <c r="C30" s="184" t="s">
        <v>497</v>
      </c>
      <c r="D30" s="177" t="s">
        <v>232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9.0000000000000006E-5</v>
      </c>
      <c r="O30" s="160">
        <f t="shared" si="4"/>
        <v>0</v>
      </c>
      <c r="P30" s="160">
        <v>0</v>
      </c>
      <c r="Q30" s="160">
        <f t="shared" si="5"/>
        <v>0</v>
      </c>
      <c r="R30" s="160" t="s">
        <v>495</v>
      </c>
      <c r="S30" s="160" t="s">
        <v>214</v>
      </c>
      <c r="T30" s="160" t="s">
        <v>498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17</v>
      </c>
      <c r="B31" s="176" t="s">
        <v>499</v>
      </c>
      <c r="C31" s="184" t="s">
        <v>500</v>
      </c>
      <c r="D31" s="177" t="s">
        <v>232</v>
      </c>
      <c r="E31" s="178">
        <v>1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9.0000000000000006E-5</v>
      </c>
      <c r="O31" s="160">
        <f t="shared" si="4"/>
        <v>0</v>
      </c>
      <c r="P31" s="160">
        <v>0</v>
      </c>
      <c r="Q31" s="160">
        <f t="shared" si="5"/>
        <v>0</v>
      </c>
      <c r="R31" s="160" t="s">
        <v>495</v>
      </c>
      <c r="S31" s="160" t="s">
        <v>214</v>
      </c>
      <c r="T31" s="160" t="s">
        <v>498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18</v>
      </c>
      <c r="B32" s="176" t="s">
        <v>501</v>
      </c>
      <c r="C32" s="184" t="s">
        <v>502</v>
      </c>
      <c r="D32" s="177" t="s">
        <v>232</v>
      </c>
      <c r="E32" s="178">
        <v>1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2.4000000000000001E-4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221</v>
      </c>
      <c r="T32" s="160" t="s">
        <v>215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248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19</v>
      </c>
      <c r="B33" s="176" t="s">
        <v>503</v>
      </c>
      <c r="C33" s="184" t="s">
        <v>504</v>
      </c>
      <c r="D33" s="177" t="s">
        <v>232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6.0999999999999997E-4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221</v>
      </c>
      <c r="T33" s="160" t="s">
        <v>298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248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20</v>
      </c>
      <c r="B34" s="176" t="s">
        <v>505</v>
      </c>
      <c r="C34" s="184" t="s">
        <v>506</v>
      </c>
      <c r="D34" s="177" t="s">
        <v>277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8.9999999999999993E-3</v>
      </c>
      <c r="O34" s="160">
        <f t="shared" si="4"/>
        <v>0.01</v>
      </c>
      <c r="P34" s="160">
        <v>0</v>
      </c>
      <c r="Q34" s="160">
        <f t="shared" si="5"/>
        <v>0</v>
      </c>
      <c r="R34" s="160"/>
      <c r="S34" s="160" t="s">
        <v>221</v>
      </c>
      <c r="T34" s="160" t="s">
        <v>215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248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75">
        <v>21</v>
      </c>
      <c r="B35" s="176" t="s">
        <v>507</v>
      </c>
      <c r="C35" s="184" t="s">
        <v>508</v>
      </c>
      <c r="D35" s="177" t="s">
        <v>277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1.9E-3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221</v>
      </c>
      <c r="T35" s="160" t="s">
        <v>215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33.75" outlineLevel="1" x14ac:dyDescent="0.2">
      <c r="A36" s="175">
        <v>22</v>
      </c>
      <c r="B36" s="176" t="s">
        <v>509</v>
      </c>
      <c r="C36" s="184" t="s">
        <v>510</v>
      </c>
      <c r="D36" s="177" t="s">
        <v>277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1E-3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221</v>
      </c>
      <c r="T36" s="160" t="s">
        <v>215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248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22.5" outlineLevel="1" x14ac:dyDescent="0.2">
      <c r="A37" s="175">
        <v>23</v>
      </c>
      <c r="B37" s="176" t="s">
        <v>511</v>
      </c>
      <c r="C37" s="184" t="s">
        <v>512</v>
      </c>
      <c r="D37" s="177" t="s">
        <v>277</v>
      </c>
      <c r="E37" s="178">
        <v>1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5.0000000000000001E-4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215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75">
        <v>24</v>
      </c>
      <c r="B38" s="176" t="s">
        <v>420</v>
      </c>
      <c r="C38" s="184" t="s">
        <v>421</v>
      </c>
      <c r="D38" s="177" t="s">
        <v>314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0.05</v>
      </c>
      <c r="O38" s="160">
        <f t="shared" si="4"/>
        <v>0.05</v>
      </c>
      <c r="P38" s="160">
        <v>0</v>
      </c>
      <c r="Q38" s="160">
        <f t="shared" si="5"/>
        <v>0</v>
      </c>
      <c r="R38" s="160"/>
      <c r="S38" s="160" t="s">
        <v>221</v>
      </c>
      <c r="T38" s="160" t="s">
        <v>215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248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25</v>
      </c>
      <c r="B39" s="176" t="s">
        <v>513</v>
      </c>
      <c r="C39" s="184" t="s">
        <v>514</v>
      </c>
      <c r="D39" s="177" t="s">
        <v>255</v>
      </c>
      <c r="E39" s="178">
        <v>0.34349000000000002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0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214</v>
      </c>
      <c r="T39" s="160" t="s">
        <v>233</v>
      </c>
      <c r="U39" s="160">
        <v>1.333</v>
      </c>
      <c r="V39" s="160">
        <f t="shared" si="6"/>
        <v>0.46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256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26</v>
      </c>
      <c r="B40" s="176" t="s">
        <v>515</v>
      </c>
      <c r="C40" s="184" t="s">
        <v>516</v>
      </c>
      <c r="D40" s="177" t="s">
        <v>255</v>
      </c>
      <c r="E40" s="178">
        <v>0.34349000000000002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0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214</v>
      </c>
      <c r="T40" s="160" t="s">
        <v>233</v>
      </c>
      <c r="U40" s="160">
        <v>0.72799999999999998</v>
      </c>
      <c r="V40" s="160">
        <f t="shared" si="6"/>
        <v>0.25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256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">
      <c r="A41" s="163" t="s">
        <v>209</v>
      </c>
      <c r="B41" s="164" t="s">
        <v>153</v>
      </c>
      <c r="C41" s="182" t="s">
        <v>154</v>
      </c>
      <c r="D41" s="165"/>
      <c r="E41" s="166"/>
      <c r="F41" s="167"/>
      <c r="G41" s="168">
        <f>SUMIF(AG42:AG43,"&lt;&gt;NOR",G42:G43)</f>
        <v>0</v>
      </c>
      <c r="H41" s="162"/>
      <c r="I41" s="162">
        <f>SUM(I42:I43)</f>
        <v>0</v>
      </c>
      <c r="J41" s="162"/>
      <c r="K41" s="162">
        <f>SUM(K42:K43)</f>
        <v>0</v>
      </c>
      <c r="L41" s="162"/>
      <c r="M41" s="162">
        <f>SUM(M42:M43)</f>
        <v>0</v>
      </c>
      <c r="N41" s="162"/>
      <c r="O41" s="162">
        <f>SUM(O42:O43)</f>
        <v>0</v>
      </c>
      <c r="P41" s="162"/>
      <c r="Q41" s="162">
        <f>SUM(Q42:Q43)</f>
        <v>0</v>
      </c>
      <c r="R41" s="162"/>
      <c r="S41" s="162"/>
      <c r="T41" s="162"/>
      <c r="U41" s="162"/>
      <c r="V41" s="162">
        <f>SUM(V42:V43)</f>
        <v>9.129999999999999</v>
      </c>
      <c r="W41" s="162"/>
      <c r="AG41" t="s">
        <v>210</v>
      </c>
    </row>
    <row r="42" spans="1:60" outlineLevel="1" x14ac:dyDescent="0.2">
      <c r="A42" s="175">
        <v>27</v>
      </c>
      <c r="B42" s="176" t="s">
        <v>448</v>
      </c>
      <c r="C42" s="184" t="s">
        <v>449</v>
      </c>
      <c r="D42" s="177" t="s">
        <v>450</v>
      </c>
      <c r="E42" s="178">
        <v>30</v>
      </c>
      <c r="F42" s="179"/>
      <c r="G42" s="180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6.0000000000000002E-5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214</v>
      </c>
      <c r="T42" s="160" t="s">
        <v>233</v>
      </c>
      <c r="U42" s="160">
        <v>0.30399999999999999</v>
      </c>
      <c r="V42" s="160">
        <f>ROUND(E42*U42,2)</f>
        <v>9.1199999999999992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28</v>
      </c>
      <c r="B43" s="176" t="s">
        <v>451</v>
      </c>
      <c r="C43" s="184" t="s">
        <v>452</v>
      </c>
      <c r="D43" s="177" t="s">
        <v>255</v>
      </c>
      <c r="E43" s="178">
        <v>1.8E-3</v>
      </c>
      <c r="F43" s="179"/>
      <c r="G43" s="180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0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214</v>
      </c>
      <c r="T43" s="160" t="s">
        <v>233</v>
      </c>
      <c r="U43" s="160">
        <v>3.0059999999999998</v>
      </c>
      <c r="V43" s="160">
        <f>ROUND(E43*U43,2)</f>
        <v>0.01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256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x14ac:dyDescent="0.2">
      <c r="A44" s="163" t="s">
        <v>209</v>
      </c>
      <c r="B44" s="164" t="s">
        <v>155</v>
      </c>
      <c r="C44" s="182" t="s">
        <v>156</v>
      </c>
      <c r="D44" s="165"/>
      <c r="E44" s="166"/>
      <c r="F44" s="167"/>
      <c r="G44" s="168">
        <f>SUMIF(AG45:AG47,"&lt;&gt;NOR",G45:G47)</f>
        <v>0</v>
      </c>
      <c r="H44" s="162"/>
      <c r="I44" s="162">
        <f>SUM(I45:I47)</f>
        <v>0</v>
      </c>
      <c r="J44" s="162"/>
      <c r="K44" s="162">
        <f>SUM(K45:K47)</f>
        <v>0</v>
      </c>
      <c r="L44" s="162"/>
      <c r="M44" s="162">
        <f>SUM(M45:M47)</f>
        <v>0</v>
      </c>
      <c r="N44" s="162"/>
      <c r="O44" s="162">
        <f>SUM(O45:O47)</f>
        <v>0</v>
      </c>
      <c r="P44" s="162"/>
      <c r="Q44" s="162">
        <f>SUM(Q45:Q47)</f>
        <v>0</v>
      </c>
      <c r="R44" s="162"/>
      <c r="S44" s="162"/>
      <c r="T44" s="162"/>
      <c r="U44" s="162"/>
      <c r="V44" s="162">
        <f>SUM(V45:V47)</f>
        <v>3.15</v>
      </c>
      <c r="W44" s="162"/>
      <c r="AG44" t="s">
        <v>210</v>
      </c>
    </row>
    <row r="45" spans="1:60" outlineLevel="1" x14ac:dyDescent="0.2">
      <c r="A45" s="169">
        <v>29</v>
      </c>
      <c r="B45" s="170" t="s">
        <v>453</v>
      </c>
      <c r="C45" s="183" t="s">
        <v>454</v>
      </c>
      <c r="D45" s="171" t="s">
        <v>241</v>
      </c>
      <c r="E45" s="172">
        <v>1.5</v>
      </c>
      <c r="F45" s="173"/>
      <c r="G45" s="174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3.1E-4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214</v>
      </c>
      <c r="T45" s="160" t="s">
        <v>233</v>
      </c>
      <c r="U45" s="160">
        <v>0.40300000000000002</v>
      </c>
      <c r="V45" s="160">
        <f>ROUND(E45*U45,2)</f>
        <v>0.6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62" t="s">
        <v>455</v>
      </c>
      <c r="D46" s="263"/>
      <c r="E46" s="263"/>
      <c r="F46" s="263"/>
      <c r="G46" s="263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30</v>
      </c>
      <c r="B47" s="176" t="s">
        <v>456</v>
      </c>
      <c r="C47" s="184" t="s">
        <v>457</v>
      </c>
      <c r="D47" s="177" t="s">
        <v>261</v>
      </c>
      <c r="E47" s="178">
        <v>22</v>
      </c>
      <c r="F47" s="179"/>
      <c r="G47" s="180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9.0000000000000006E-5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214</v>
      </c>
      <c r="T47" s="160" t="s">
        <v>233</v>
      </c>
      <c r="U47" s="160">
        <v>0.11600000000000001</v>
      </c>
      <c r="V47" s="160">
        <f>ROUND(E47*U47,2)</f>
        <v>2.5499999999999998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">
      <c r="A48" s="163" t="s">
        <v>209</v>
      </c>
      <c r="B48" s="164" t="s">
        <v>173</v>
      </c>
      <c r="C48" s="182" t="s">
        <v>174</v>
      </c>
      <c r="D48" s="165"/>
      <c r="E48" s="166"/>
      <c r="F48" s="167"/>
      <c r="G48" s="168">
        <f>SUMIF(AG49:AG50,"&lt;&gt;NOR",G49:G50)</f>
        <v>0</v>
      </c>
      <c r="H48" s="162"/>
      <c r="I48" s="162">
        <f>SUM(I49:I50)</f>
        <v>0</v>
      </c>
      <c r="J48" s="162"/>
      <c r="K48" s="162">
        <f>SUM(K49:K50)</f>
        <v>0</v>
      </c>
      <c r="L48" s="162"/>
      <c r="M48" s="162">
        <f>SUM(M49:M50)</f>
        <v>0</v>
      </c>
      <c r="N48" s="162"/>
      <c r="O48" s="162">
        <f>SUM(O49:O50)</f>
        <v>0</v>
      </c>
      <c r="P48" s="162"/>
      <c r="Q48" s="162">
        <f>SUM(Q49:Q50)</f>
        <v>0</v>
      </c>
      <c r="R48" s="162"/>
      <c r="S48" s="162"/>
      <c r="T48" s="162"/>
      <c r="U48" s="162"/>
      <c r="V48" s="162">
        <f>SUM(V49:V50)</f>
        <v>7</v>
      </c>
      <c r="W48" s="162"/>
      <c r="AG48" t="s">
        <v>210</v>
      </c>
    </row>
    <row r="49" spans="1:60" outlineLevel="1" x14ac:dyDescent="0.2">
      <c r="A49" s="175">
        <v>31</v>
      </c>
      <c r="B49" s="176" t="s">
        <v>517</v>
      </c>
      <c r="C49" s="184" t="s">
        <v>518</v>
      </c>
      <c r="D49" s="177" t="s">
        <v>264</v>
      </c>
      <c r="E49" s="178">
        <v>3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0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215</v>
      </c>
      <c r="U49" s="160">
        <v>1</v>
      </c>
      <c r="V49" s="160">
        <f>ROUND(E49*U49,2)</f>
        <v>3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32</v>
      </c>
      <c r="B50" s="176" t="s">
        <v>519</v>
      </c>
      <c r="C50" s="184" t="s">
        <v>520</v>
      </c>
      <c r="D50" s="177" t="s">
        <v>264</v>
      </c>
      <c r="E50" s="178">
        <v>4</v>
      </c>
      <c r="F50" s="179"/>
      <c r="G50" s="180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0</v>
      </c>
      <c r="O50" s="160">
        <f>ROUND(E50*N50,2)</f>
        <v>0</v>
      </c>
      <c r="P50" s="160">
        <v>0</v>
      </c>
      <c r="Q50" s="160">
        <f>ROUND(E50*P50,2)</f>
        <v>0</v>
      </c>
      <c r="R50" s="160"/>
      <c r="S50" s="160" t="s">
        <v>214</v>
      </c>
      <c r="T50" s="160" t="s">
        <v>215</v>
      </c>
      <c r="U50" s="160">
        <v>1</v>
      </c>
      <c r="V50" s="160">
        <f>ROUND(E50*U50,2)</f>
        <v>4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">
      <c r="A51" s="163" t="s">
        <v>209</v>
      </c>
      <c r="B51" s="164" t="s">
        <v>183</v>
      </c>
      <c r="C51" s="182" t="s">
        <v>30</v>
      </c>
      <c r="D51" s="165"/>
      <c r="E51" s="166"/>
      <c r="F51" s="167"/>
      <c r="G51" s="168">
        <f>SUMIF(AG52:AG52,"&lt;&gt;NOR",G52:G52)</f>
        <v>0</v>
      </c>
      <c r="H51" s="162"/>
      <c r="I51" s="162">
        <f>SUM(I52:I52)</f>
        <v>0</v>
      </c>
      <c r="J51" s="162"/>
      <c r="K51" s="162">
        <f>SUM(K52:K52)</f>
        <v>0</v>
      </c>
      <c r="L51" s="162"/>
      <c r="M51" s="162">
        <f>SUM(M52:M52)</f>
        <v>0</v>
      </c>
      <c r="N51" s="162"/>
      <c r="O51" s="162">
        <f>SUM(O52:O52)</f>
        <v>0</v>
      </c>
      <c r="P51" s="162"/>
      <c r="Q51" s="162">
        <f>SUM(Q52:Q52)</f>
        <v>0</v>
      </c>
      <c r="R51" s="162"/>
      <c r="S51" s="162"/>
      <c r="T51" s="162"/>
      <c r="U51" s="162"/>
      <c r="V51" s="162">
        <f>SUM(V52:V52)</f>
        <v>0</v>
      </c>
      <c r="W51" s="162"/>
      <c r="AG51" t="s">
        <v>210</v>
      </c>
    </row>
    <row r="52" spans="1:60" outlineLevel="1" x14ac:dyDescent="0.2">
      <c r="A52" s="169">
        <v>33</v>
      </c>
      <c r="B52" s="170" t="s">
        <v>465</v>
      </c>
      <c r="C52" s="183" t="s">
        <v>466</v>
      </c>
      <c r="D52" s="171" t="s">
        <v>314</v>
      </c>
      <c r="E52" s="172">
        <v>1</v>
      </c>
      <c r="F52" s="173"/>
      <c r="G52" s="174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0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221</v>
      </c>
      <c r="T52" s="160" t="s">
        <v>215</v>
      </c>
      <c r="U52" s="160">
        <v>0</v>
      </c>
      <c r="V52" s="160">
        <f>ROUND(E52*U52,2)</f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">
      <c r="A53" s="5"/>
      <c r="B53" s="6"/>
      <c r="C53" s="185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153"/>
      <c r="B54" s="154" t="s">
        <v>31</v>
      </c>
      <c r="C54" s="186"/>
      <c r="D54" s="155"/>
      <c r="E54" s="156"/>
      <c r="F54" s="156"/>
      <c r="G54" s="181">
        <f>G8+G41+G44+G48+G51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185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48" t="s">
        <v>227</v>
      </c>
      <c r="B57" s="248"/>
      <c r="C57" s="249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50"/>
      <c r="B58" s="251"/>
      <c r="C58" s="252"/>
      <c r="D58" s="251"/>
      <c r="E58" s="251"/>
      <c r="F58" s="251"/>
      <c r="G58" s="253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54"/>
      <c r="B59" s="255"/>
      <c r="C59" s="256"/>
      <c r="D59" s="255"/>
      <c r="E59" s="255"/>
      <c r="F59" s="255"/>
      <c r="G59" s="25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8"/>
      <c r="B62" s="259"/>
      <c r="C62" s="260"/>
      <c r="D62" s="259"/>
      <c r="E62" s="259"/>
      <c r="F62" s="259"/>
      <c r="G62" s="261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185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187"/>
      <c r="D64" s="141"/>
      <c r="AG64" t="s">
        <v>229</v>
      </c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3">
    <mergeCell ref="A57:C57"/>
    <mergeCell ref="A58:G62"/>
    <mergeCell ref="C10:G10"/>
    <mergeCell ref="C11:G11"/>
    <mergeCell ref="C13:G13"/>
    <mergeCell ref="C14:G14"/>
    <mergeCell ref="C16:G16"/>
    <mergeCell ref="C17:G17"/>
    <mergeCell ref="C46:G46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84</v>
      </c>
      <c r="C3" s="242" t="s">
        <v>85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</v>
      </c>
      <c r="P8" s="162"/>
      <c r="Q8" s="162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521</v>
      </c>
      <c r="C9" s="184" t="s">
        <v>522</v>
      </c>
      <c r="D9" s="177" t="s">
        <v>277</v>
      </c>
      <c r="E9" s="178">
        <v>1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21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 t="shared" ref="V9:V19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221</v>
      </c>
      <c r="T10" s="160" t="s">
        <v>215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525</v>
      </c>
      <c r="C11" s="184" t="s">
        <v>526</v>
      </c>
      <c r="D11" s="177" t="s">
        <v>277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221</v>
      </c>
      <c r="T11" s="160" t="s">
        <v>233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527</v>
      </c>
      <c r="C12" s="184" t="s">
        <v>528</v>
      </c>
      <c r="D12" s="177" t="s">
        <v>277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221</v>
      </c>
      <c r="T12" s="160" t="s">
        <v>215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529</v>
      </c>
      <c r="C13" s="184" t="s">
        <v>530</v>
      </c>
      <c r="D13" s="177" t="s">
        <v>277</v>
      </c>
      <c r="E13" s="178">
        <v>1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221</v>
      </c>
      <c r="T13" s="160" t="s">
        <v>215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532</v>
      </c>
      <c r="C14" s="184" t="s">
        <v>533</v>
      </c>
      <c r="D14" s="177" t="s">
        <v>277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221</v>
      </c>
      <c r="T14" s="160" t="s">
        <v>233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248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534</v>
      </c>
      <c r="C15" s="184" t="s">
        <v>535</v>
      </c>
      <c r="D15" s="177" t="s">
        <v>277</v>
      </c>
      <c r="E15" s="178">
        <v>14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233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536</v>
      </c>
      <c r="C16" s="184" t="s">
        <v>537</v>
      </c>
      <c r="D16" s="177" t="s">
        <v>277</v>
      </c>
      <c r="E16" s="178">
        <v>4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233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538</v>
      </c>
      <c r="C17" s="184" t="s">
        <v>539</v>
      </c>
      <c r="D17" s="177" t="s">
        <v>277</v>
      </c>
      <c r="E17" s="178">
        <v>4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233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968</v>
      </c>
      <c r="C18" s="184" t="s">
        <v>969</v>
      </c>
      <c r="D18" s="177" t="s">
        <v>277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215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531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ht="33.75" outlineLevel="1" x14ac:dyDescent="0.2">
      <c r="A19" s="175">
        <v>11</v>
      </c>
      <c r="B19" s="176" t="s">
        <v>540</v>
      </c>
      <c r="C19" s="184" t="s">
        <v>541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221</v>
      </c>
      <c r="T19" s="160" t="s">
        <v>215</v>
      </c>
      <c r="U19" s="160">
        <v>0</v>
      </c>
      <c r="V19" s="160">
        <f t="shared" si="6"/>
        <v>0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163</v>
      </c>
      <c r="C20" s="182" t="s">
        <v>164</v>
      </c>
      <c r="D20" s="165"/>
      <c r="E20" s="166"/>
      <c r="F20" s="167"/>
      <c r="G20" s="168">
        <f>SUMIF(AG21:AG26,"&lt;&gt;NOR",G21:G26)</f>
        <v>0</v>
      </c>
      <c r="H20" s="162"/>
      <c r="I20" s="162">
        <f>SUM(I21:I26)</f>
        <v>0</v>
      </c>
      <c r="J20" s="162"/>
      <c r="K20" s="162">
        <f>SUM(K21:K26)</f>
        <v>0</v>
      </c>
      <c r="L20" s="162"/>
      <c r="M20" s="162">
        <f>SUM(M21:M26)</f>
        <v>0</v>
      </c>
      <c r="N20" s="162"/>
      <c r="O20" s="162">
        <f>SUM(O21:O26)</f>
        <v>0</v>
      </c>
      <c r="P20" s="162"/>
      <c r="Q20" s="162">
        <f>SUM(Q21:Q26)</f>
        <v>0</v>
      </c>
      <c r="R20" s="162"/>
      <c r="S20" s="162"/>
      <c r="T20" s="162"/>
      <c r="U20" s="162"/>
      <c r="V20" s="162">
        <f>SUM(V21:V26)</f>
        <v>0</v>
      </c>
      <c r="W20" s="162"/>
      <c r="AG20" t="s">
        <v>210</v>
      </c>
    </row>
    <row r="21" spans="1:60" ht="33.75" outlineLevel="1" x14ac:dyDescent="0.2">
      <c r="A21" s="175">
        <v>12</v>
      </c>
      <c r="B21" s="176" t="s">
        <v>542</v>
      </c>
      <c r="C21" s="184" t="s">
        <v>543</v>
      </c>
      <c r="D21" s="177" t="s">
        <v>277</v>
      </c>
      <c r="E21" s="178">
        <v>1</v>
      </c>
      <c r="F21" s="179"/>
      <c r="G21" s="180">
        <f t="shared" ref="G21:G26" si="7">ROUND(E21*F21,2)</f>
        <v>0</v>
      </c>
      <c r="H21" s="161"/>
      <c r="I21" s="160">
        <f t="shared" ref="I21:I26" si="8">ROUND(E21*H21,2)</f>
        <v>0</v>
      </c>
      <c r="J21" s="161"/>
      <c r="K21" s="160">
        <f t="shared" ref="K21:K26" si="9">ROUND(E21*J21,2)</f>
        <v>0</v>
      </c>
      <c r="L21" s="160">
        <v>21</v>
      </c>
      <c r="M21" s="160">
        <f t="shared" ref="M21:M26" si="10">G21*(1+L21/100)</f>
        <v>0</v>
      </c>
      <c r="N21" s="160">
        <v>0</v>
      </c>
      <c r="O21" s="160">
        <f t="shared" ref="O21:O26" si="11">ROUND(E21*N21,2)</f>
        <v>0</v>
      </c>
      <c r="P21" s="160">
        <v>0</v>
      </c>
      <c r="Q21" s="160">
        <f t="shared" ref="Q21:Q26" si="12">ROUND(E21*P21,2)</f>
        <v>0</v>
      </c>
      <c r="R21" s="160"/>
      <c r="S21" s="160" t="s">
        <v>221</v>
      </c>
      <c r="T21" s="160" t="s">
        <v>233</v>
      </c>
      <c r="U21" s="160">
        <v>0</v>
      </c>
      <c r="V21" s="160">
        <f t="shared" ref="V21:V26" si="13">ROUND(E21*U21,2)</f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33.75" outlineLevel="1" x14ac:dyDescent="0.2">
      <c r="A22" s="175">
        <v>13</v>
      </c>
      <c r="B22" s="176" t="s">
        <v>544</v>
      </c>
      <c r="C22" s="184" t="s">
        <v>545</v>
      </c>
      <c r="D22" s="177" t="s">
        <v>277</v>
      </c>
      <c r="E22" s="178">
        <v>1</v>
      </c>
      <c r="F22" s="179"/>
      <c r="G22" s="180">
        <f t="shared" si="7"/>
        <v>0</v>
      </c>
      <c r="H22" s="161"/>
      <c r="I22" s="160">
        <f t="shared" si="8"/>
        <v>0</v>
      </c>
      <c r="J22" s="161"/>
      <c r="K22" s="160">
        <f t="shared" si="9"/>
        <v>0</v>
      </c>
      <c r="L22" s="160">
        <v>21</v>
      </c>
      <c r="M22" s="160">
        <f t="shared" si="10"/>
        <v>0</v>
      </c>
      <c r="N22" s="160">
        <v>0</v>
      </c>
      <c r="O22" s="160">
        <f t="shared" si="11"/>
        <v>0</v>
      </c>
      <c r="P22" s="160">
        <v>0</v>
      </c>
      <c r="Q22" s="160">
        <f t="shared" si="12"/>
        <v>0</v>
      </c>
      <c r="R22" s="160"/>
      <c r="S22" s="160" t="s">
        <v>221</v>
      </c>
      <c r="T22" s="160" t="s">
        <v>215</v>
      </c>
      <c r="U22" s="160">
        <v>0</v>
      </c>
      <c r="V22" s="160">
        <f t="shared" si="13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45" outlineLevel="1" x14ac:dyDescent="0.2">
      <c r="A23" s="175">
        <v>14</v>
      </c>
      <c r="B23" s="176" t="s">
        <v>546</v>
      </c>
      <c r="C23" s="184" t="s">
        <v>547</v>
      </c>
      <c r="D23" s="177" t="s">
        <v>277</v>
      </c>
      <c r="E23" s="178">
        <v>1</v>
      </c>
      <c r="F23" s="179"/>
      <c r="G23" s="180">
        <f t="shared" si="7"/>
        <v>0</v>
      </c>
      <c r="H23" s="161"/>
      <c r="I23" s="160">
        <f t="shared" si="8"/>
        <v>0</v>
      </c>
      <c r="J23" s="161"/>
      <c r="K23" s="160">
        <f t="shared" si="9"/>
        <v>0</v>
      </c>
      <c r="L23" s="160">
        <v>21</v>
      </c>
      <c r="M23" s="160">
        <f t="shared" si="10"/>
        <v>0</v>
      </c>
      <c r="N23" s="160">
        <v>0</v>
      </c>
      <c r="O23" s="160">
        <f t="shared" si="11"/>
        <v>0</v>
      </c>
      <c r="P23" s="160">
        <v>0</v>
      </c>
      <c r="Q23" s="160">
        <f t="shared" si="12"/>
        <v>0</v>
      </c>
      <c r="R23" s="160"/>
      <c r="S23" s="160" t="s">
        <v>221</v>
      </c>
      <c r="T23" s="160" t="s">
        <v>233</v>
      </c>
      <c r="U23" s="160">
        <v>0</v>
      </c>
      <c r="V23" s="160">
        <f t="shared" si="13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22.5" outlineLevel="1" x14ac:dyDescent="0.2">
      <c r="A24" s="175">
        <v>15</v>
      </c>
      <c r="B24" s="176" t="s">
        <v>548</v>
      </c>
      <c r="C24" s="184" t="s">
        <v>549</v>
      </c>
      <c r="D24" s="177" t="s">
        <v>277</v>
      </c>
      <c r="E24" s="178">
        <v>1</v>
      </c>
      <c r="F24" s="179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21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221</v>
      </c>
      <c r="T24" s="160" t="s">
        <v>233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550</v>
      </c>
      <c r="C25" s="184" t="s">
        <v>551</v>
      </c>
      <c r="D25" s="177" t="s">
        <v>277</v>
      </c>
      <c r="E25" s="178">
        <v>1</v>
      </c>
      <c r="F25" s="266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21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221</v>
      </c>
      <c r="T25" s="160" t="s">
        <v>233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17</v>
      </c>
      <c r="B26" s="176" t="s">
        <v>552</v>
      </c>
      <c r="C26" s="184" t="s">
        <v>553</v>
      </c>
      <c r="D26" s="177" t="s">
        <v>277</v>
      </c>
      <c r="E26" s="178">
        <v>1</v>
      </c>
      <c r="F26" s="266"/>
      <c r="G26" s="180">
        <f t="shared" si="7"/>
        <v>0</v>
      </c>
      <c r="H26" s="161"/>
      <c r="I26" s="160">
        <f t="shared" si="8"/>
        <v>0</v>
      </c>
      <c r="J26" s="161"/>
      <c r="K26" s="160">
        <f t="shared" si="9"/>
        <v>0</v>
      </c>
      <c r="L26" s="160">
        <v>21</v>
      </c>
      <c r="M26" s="160">
        <f t="shared" si="10"/>
        <v>0</v>
      </c>
      <c r="N26" s="160">
        <v>0</v>
      </c>
      <c r="O26" s="160">
        <f t="shared" si="11"/>
        <v>0</v>
      </c>
      <c r="P26" s="160">
        <v>0</v>
      </c>
      <c r="Q26" s="160">
        <f t="shared" si="12"/>
        <v>0</v>
      </c>
      <c r="R26" s="160"/>
      <c r="S26" s="160" t="s">
        <v>221</v>
      </c>
      <c r="T26" s="160" t="s">
        <v>233</v>
      </c>
      <c r="U26" s="160">
        <v>0</v>
      </c>
      <c r="V26" s="160">
        <f t="shared" si="13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167</v>
      </c>
      <c r="C27" s="182" t="s">
        <v>168</v>
      </c>
      <c r="D27" s="165"/>
      <c r="E27" s="166"/>
      <c r="F27" s="167"/>
      <c r="G27" s="168">
        <f>SUMIF(AG28:AG37,"&lt;&gt;NOR",G28:G37)</f>
        <v>0</v>
      </c>
      <c r="H27" s="162"/>
      <c r="I27" s="162">
        <f>SUM(I28:I37)</f>
        <v>0</v>
      </c>
      <c r="J27" s="162"/>
      <c r="K27" s="162">
        <f>SUM(K28:K37)</f>
        <v>0</v>
      </c>
      <c r="L27" s="162"/>
      <c r="M27" s="162">
        <f>SUM(M28:M37)</f>
        <v>0</v>
      </c>
      <c r="N27" s="162"/>
      <c r="O27" s="162">
        <f>SUM(O28:O37)</f>
        <v>0</v>
      </c>
      <c r="P27" s="162"/>
      <c r="Q27" s="162">
        <f>SUM(Q28:Q37)</f>
        <v>0</v>
      </c>
      <c r="R27" s="162"/>
      <c r="S27" s="162"/>
      <c r="T27" s="162"/>
      <c r="U27" s="162"/>
      <c r="V27" s="162">
        <f>SUM(V28:V37)</f>
        <v>0</v>
      </c>
      <c r="W27" s="162"/>
      <c r="AG27" t="s">
        <v>210</v>
      </c>
    </row>
    <row r="28" spans="1:60" ht="45" outlineLevel="1" x14ac:dyDescent="0.2">
      <c r="A28" s="169">
        <v>18</v>
      </c>
      <c r="B28" s="170" t="s">
        <v>561</v>
      </c>
      <c r="C28" s="183" t="s">
        <v>562</v>
      </c>
      <c r="D28" s="171" t="s">
        <v>563</v>
      </c>
      <c r="E28" s="172">
        <v>16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221</v>
      </c>
      <c r="T28" s="160" t="s">
        <v>215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45" outlineLevel="1" x14ac:dyDescent="0.2">
      <c r="A29" s="157"/>
      <c r="B29" s="158"/>
      <c r="C29" s="262" t="s">
        <v>564</v>
      </c>
      <c r="D29" s="263"/>
      <c r="E29" s="263"/>
      <c r="F29" s="263"/>
      <c r="G29" s="263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218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88" t="str">
        <f>C29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29" s="150"/>
      <c r="BC29" s="150"/>
      <c r="BD29" s="150"/>
      <c r="BE29" s="150"/>
      <c r="BF29" s="150"/>
      <c r="BG29" s="150"/>
      <c r="BH29" s="150"/>
    </row>
    <row r="30" spans="1:60" ht="45" outlineLevel="1" x14ac:dyDescent="0.2">
      <c r="A30" s="169">
        <v>19</v>
      </c>
      <c r="B30" s="170" t="s">
        <v>568</v>
      </c>
      <c r="C30" s="183" t="s">
        <v>569</v>
      </c>
      <c r="D30" s="171" t="s">
        <v>563</v>
      </c>
      <c r="E30" s="172">
        <v>5</v>
      </c>
      <c r="F30" s="173"/>
      <c r="G30" s="174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60">
        <v>0</v>
      </c>
      <c r="O30" s="160">
        <f>ROUND(E30*N30,2)</f>
        <v>0</v>
      </c>
      <c r="P30" s="160">
        <v>0</v>
      </c>
      <c r="Q30" s="160">
        <f>ROUND(E30*P30,2)</f>
        <v>0</v>
      </c>
      <c r="R30" s="160"/>
      <c r="S30" s="160" t="s">
        <v>221</v>
      </c>
      <c r="T30" s="160" t="s">
        <v>215</v>
      </c>
      <c r="U30" s="160">
        <v>0</v>
      </c>
      <c r="V30" s="160">
        <f>ROUND(E30*U30,2)</f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234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ht="45" outlineLevel="1" x14ac:dyDescent="0.2">
      <c r="A31" s="157"/>
      <c r="B31" s="158"/>
      <c r="C31" s="262" t="s">
        <v>570</v>
      </c>
      <c r="D31" s="263"/>
      <c r="E31" s="263"/>
      <c r="F31" s="263"/>
      <c r="G31" s="263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218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88" t="str">
        <f>C31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1" s="150"/>
      <c r="BC31" s="150"/>
      <c r="BD31" s="150"/>
      <c r="BE31" s="150"/>
      <c r="BF31" s="150"/>
      <c r="BG31" s="150"/>
      <c r="BH31" s="150"/>
    </row>
    <row r="32" spans="1:60" ht="45" outlineLevel="1" x14ac:dyDescent="0.2">
      <c r="A32" s="169">
        <v>20</v>
      </c>
      <c r="B32" s="170" t="s">
        <v>571</v>
      </c>
      <c r="C32" s="183" t="s">
        <v>572</v>
      </c>
      <c r="D32" s="171" t="s">
        <v>563</v>
      </c>
      <c r="E32" s="172">
        <v>6</v>
      </c>
      <c r="F32" s="173"/>
      <c r="G32" s="174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21</v>
      </c>
      <c r="M32" s="160">
        <f>G32*(1+L32/100)</f>
        <v>0</v>
      </c>
      <c r="N32" s="160">
        <v>0</v>
      </c>
      <c r="O32" s="160">
        <f>ROUND(E32*N32,2)</f>
        <v>0</v>
      </c>
      <c r="P32" s="160">
        <v>0</v>
      </c>
      <c r="Q32" s="160">
        <f>ROUND(E32*P32,2)</f>
        <v>0</v>
      </c>
      <c r="R32" s="160"/>
      <c r="S32" s="160" t="s">
        <v>221</v>
      </c>
      <c r="T32" s="160" t="s">
        <v>215</v>
      </c>
      <c r="U32" s="160">
        <v>0</v>
      </c>
      <c r="V32" s="160">
        <f>ROUND(E32*U32,2)</f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45" outlineLevel="1" x14ac:dyDescent="0.2">
      <c r="A33" s="157"/>
      <c r="B33" s="158"/>
      <c r="C33" s="262" t="s">
        <v>573</v>
      </c>
      <c r="D33" s="263"/>
      <c r="E33" s="263"/>
      <c r="F33" s="263"/>
      <c r="G33" s="263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218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88" t="str">
        <f>C33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21</v>
      </c>
      <c r="B34" s="176" t="s">
        <v>574</v>
      </c>
      <c r="C34" s="184" t="s">
        <v>575</v>
      </c>
      <c r="D34" s="177" t="s">
        <v>563</v>
      </c>
      <c r="E34" s="178">
        <v>8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221</v>
      </c>
      <c r="T34" s="160" t="s">
        <v>215</v>
      </c>
      <c r="U34" s="160">
        <v>0</v>
      </c>
      <c r="V34" s="160">
        <f>ROUND(E34*U34,2)</f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75">
        <v>22</v>
      </c>
      <c r="B35" s="176" t="s">
        <v>576</v>
      </c>
      <c r="C35" s="184" t="s">
        <v>577</v>
      </c>
      <c r="D35" s="177" t="s">
        <v>563</v>
      </c>
      <c r="E35" s="178">
        <v>20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215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33.75" outlineLevel="1" x14ac:dyDescent="0.2">
      <c r="A36" s="175">
        <v>23</v>
      </c>
      <c r="B36" s="176" t="s">
        <v>578</v>
      </c>
      <c r="C36" s="184" t="s">
        <v>579</v>
      </c>
      <c r="D36" s="177" t="s">
        <v>563</v>
      </c>
      <c r="E36" s="178">
        <v>5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221</v>
      </c>
      <c r="T36" s="160" t="s">
        <v>215</v>
      </c>
      <c r="U36" s="160">
        <v>0</v>
      </c>
      <c r="V36" s="160">
        <f>ROUND(E36*U36,2)</f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75">
        <v>24</v>
      </c>
      <c r="B37" s="176" t="s">
        <v>580</v>
      </c>
      <c r="C37" s="184" t="s">
        <v>581</v>
      </c>
      <c r="D37" s="177" t="s">
        <v>314</v>
      </c>
      <c r="E37" s="178">
        <v>1</v>
      </c>
      <c r="F37" s="179"/>
      <c r="G37" s="180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215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x14ac:dyDescent="0.2">
      <c r="A38" s="163" t="s">
        <v>209</v>
      </c>
      <c r="B38" s="164" t="s">
        <v>181</v>
      </c>
      <c r="C38" s="182" t="s">
        <v>182</v>
      </c>
      <c r="D38" s="165"/>
      <c r="E38" s="166"/>
      <c r="F38" s="167"/>
      <c r="G38" s="168">
        <f>SUMIF(AG39:AG53,"&lt;&gt;NOR",G39:G53)</f>
        <v>0</v>
      </c>
      <c r="H38" s="162"/>
      <c r="I38" s="162">
        <f>SUM(I39:I53)</f>
        <v>0</v>
      </c>
      <c r="J38" s="162"/>
      <c r="K38" s="162">
        <f>SUM(K39:K53)</f>
        <v>0</v>
      </c>
      <c r="L38" s="162"/>
      <c r="M38" s="162">
        <f>SUM(M39:M53)</f>
        <v>0</v>
      </c>
      <c r="N38" s="162"/>
      <c r="O38" s="162">
        <f>SUM(O39:O53)</f>
        <v>0</v>
      </c>
      <c r="P38" s="162"/>
      <c r="Q38" s="162">
        <f>SUM(Q39:Q53)</f>
        <v>0</v>
      </c>
      <c r="R38" s="162"/>
      <c r="S38" s="162"/>
      <c r="T38" s="162"/>
      <c r="U38" s="162"/>
      <c r="V38" s="162">
        <f>SUM(V39:V53)</f>
        <v>0</v>
      </c>
      <c r="W38" s="162"/>
      <c r="AG38" t="s">
        <v>210</v>
      </c>
    </row>
    <row r="39" spans="1:60" outlineLevel="1" x14ac:dyDescent="0.2">
      <c r="A39" s="175">
        <v>25</v>
      </c>
      <c r="B39" s="176" t="s">
        <v>582</v>
      </c>
      <c r="C39" s="184" t="s">
        <v>583</v>
      </c>
      <c r="D39" s="177" t="s">
        <v>314</v>
      </c>
      <c r="E39" s="178">
        <v>1</v>
      </c>
      <c r="F39" s="179"/>
      <c r="G39" s="180">
        <f t="shared" ref="G39:G53" si="14">ROUND(E39*F39,2)</f>
        <v>0</v>
      </c>
      <c r="H39" s="161"/>
      <c r="I39" s="160">
        <f t="shared" ref="I39:I53" si="15">ROUND(E39*H39,2)</f>
        <v>0</v>
      </c>
      <c r="J39" s="161"/>
      <c r="K39" s="160">
        <f t="shared" ref="K39:K53" si="16">ROUND(E39*J39,2)</f>
        <v>0</v>
      </c>
      <c r="L39" s="160">
        <v>21</v>
      </c>
      <c r="M39" s="160">
        <f t="shared" ref="M39:M53" si="17">G39*(1+L39/100)</f>
        <v>0</v>
      </c>
      <c r="N39" s="160">
        <v>0</v>
      </c>
      <c r="O39" s="160">
        <f t="shared" ref="O39:O53" si="18">ROUND(E39*N39,2)</f>
        <v>0</v>
      </c>
      <c r="P39" s="160">
        <v>0</v>
      </c>
      <c r="Q39" s="160">
        <f t="shared" ref="Q39:Q53" si="19">ROUND(E39*P39,2)</f>
        <v>0</v>
      </c>
      <c r="R39" s="160"/>
      <c r="S39" s="160" t="s">
        <v>221</v>
      </c>
      <c r="T39" s="160" t="s">
        <v>215</v>
      </c>
      <c r="U39" s="160">
        <v>0</v>
      </c>
      <c r="V39" s="160">
        <f t="shared" ref="V39:V53" si="20">ROUND(E39*U39,2)</f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26</v>
      </c>
      <c r="B40" s="176" t="s">
        <v>584</v>
      </c>
      <c r="C40" s="184" t="s">
        <v>585</v>
      </c>
      <c r="D40" s="177" t="s">
        <v>314</v>
      </c>
      <c r="E40" s="178">
        <v>1</v>
      </c>
      <c r="F40" s="179"/>
      <c r="G40" s="180">
        <f t="shared" si="14"/>
        <v>0</v>
      </c>
      <c r="H40" s="161"/>
      <c r="I40" s="160">
        <f t="shared" si="15"/>
        <v>0</v>
      </c>
      <c r="J40" s="161"/>
      <c r="K40" s="160">
        <f t="shared" si="16"/>
        <v>0</v>
      </c>
      <c r="L40" s="160">
        <v>21</v>
      </c>
      <c r="M40" s="160">
        <f t="shared" si="17"/>
        <v>0</v>
      </c>
      <c r="N40" s="160">
        <v>0</v>
      </c>
      <c r="O40" s="160">
        <f t="shared" si="18"/>
        <v>0</v>
      </c>
      <c r="P40" s="160">
        <v>0</v>
      </c>
      <c r="Q40" s="160">
        <f t="shared" si="19"/>
        <v>0</v>
      </c>
      <c r="R40" s="160"/>
      <c r="S40" s="160" t="s">
        <v>221</v>
      </c>
      <c r="T40" s="160" t="s">
        <v>215</v>
      </c>
      <c r="U40" s="160">
        <v>0</v>
      </c>
      <c r="V40" s="160">
        <f t="shared" si="20"/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27</v>
      </c>
      <c r="B41" s="176" t="s">
        <v>586</v>
      </c>
      <c r="C41" s="184" t="s">
        <v>587</v>
      </c>
      <c r="D41" s="177" t="s">
        <v>314</v>
      </c>
      <c r="E41" s="178">
        <v>1</v>
      </c>
      <c r="F41" s="179"/>
      <c r="G41" s="180">
        <f t="shared" si="14"/>
        <v>0</v>
      </c>
      <c r="H41" s="161"/>
      <c r="I41" s="160">
        <f t="shared" si="15"/>
        <v>0</v>
      </c>
      <c r="J41" s="161"/>
      <c r="K41" s="160">
        <f t="shared" si="16"/>
        <v>0</v>
      </c>
      <c r="L41" s="160">
        <v>21</v>
      </c>
      <c r="M41" s="160">
        <f t="shared" si="17"/>
        <v>0</v>
      </c>
      <c r="N41" s="160">
        <v>0</v>
      </c>
      <c r="O41" s="160">
        <f t="shared" si="18"/>
        <v>0</v>
      </c>
      <c r="P41" s="160">
        <v>0</v>
      </c>
      <c r="Q41" s="160">
        <f t="shared" si="19"/>
        <v>0</v>
      </c>
      <c r="R41" s="160"/>
      <c r="S41" s="160" t="s">
        <v>221</v>
      </c>
      <c r="T41" s="160" t="s">
        <v>215</v>
      </c>
      <c r="U41" s="160">
        <v>0</v>
      </c>
      <c r="V41" s="160">
        <f t="shared" si="20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ht="22.5" outlineLevel="1" x14ac:dyDescent="0.2">
      <c r="A42" s="175">
        <v>28</v>
      </c>
      <c r="B42" s="176" t="s">
        <v>588</v>
      </c>
      <c r="C42" s="184" t="s">
        <v>589</v>
      </c>
      <c r="D42" s="177" t="s">
        <v>277</v>
      </c>
      <c r="E42" s="178">
        <v>1</v>
      </c>
      <c r="F42" s="179"/>
      <c r="G42" s="180">
        <f t="shared" si="14"/>
        <v>0</v>
      </c>
      <c r="H42" s="161"/>
      <c r="I42" s="160">
        <f t="shared" si="15"/>
        <v>0</v>
      </c>
      <c r="J42" s="161"/>
      <c r="K42" s="160">
        <f t="shared" si="16"/>
        <v>0</v>
      </c>
      <c r="L42" s="160">
        <v>21</v>
      </c>
      <c r="M42" s="160">
        <f t="shared" si="17"/>
        <v>0</v>
      </c>
      <c r="N42" s="160">
        <v>0</v>
      </c>
      <c r="O42" s="160">
        <f t="shared" si="18"/>
        <v>0</v>
      </c>
      <c r="P42" s="160">
        <v>0</v>
      </c>
      <c r="Q42" s="160">
        <f t="shared" si="19"/>
        <v>0</v>
      </c>
      <c r="R42" s="160"/>
      <c r="S42" s="160" t="s">
        <v>221</v>
      </c>
      <c r="T42" s="160" t="s">
        <v>215</v>
      </c>
      <c r="U42" s="160">
        <v>0</v>
      </c>
      <c r="V42" s="160">
        <f t="shared" si="20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29</v>
      </c>
      <c r="B43" s="176" t="s">
        <v>590</v>
      </c>
      <c r="C43" s="184" t="s">
        <v>591</v>
      </c>
      <c r="D43" s="177" t="s">
        <v>277</v>
      </c>
      <c r="E43" s="178">
        <v>1</v>
      </c>
      <c r="F43" s="179"/>
      <c r="G43" s="180">
        <f t="shared" si="14"/>
        <v>0</v>
      </c>
      <c r="H43" s="161"/>
      <c r="I43" s="160">
        <f t="shared" si="15"/>
        <v>0</v>
      </c>
      <c r="J43" s="161"/>
      <c r="K43" s="160">
        <f t="shared" si="16"/>
        <v>0</v>
      </c>
      <c r="L43" s="160">
        <v>21</v>
      </c>
      <c r="M43" s="160">
        <f t="shared" si="17"/>
        <v>0</v>
      </c>
      <c r="N43" s="160">
        <v>0</v>
      </c>
      <c r="O43" s="160">
        <f t="shared" si="18"/>
        <v>0</v>
      </c>
      <c r="P43" s="160">
        <v>0</v>
      </c>
      <c r="Q43" s="160">
        <f t="shared" si="19"/>
        <v>0</v>
      </c>
      <c r="R43" s="160"/>
      <c r="S43" s="160" t="s">
        <v>221</v>
      </c>
      <c r="T43" s="160" t="s">
        <v>215</v>
      </c>
      <c r="U43" s="160">
        <v>0</v>
      </c>
      <c r="V43" s="160">
        <f t="shared" si="20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22.5" outlineLevel="1" x14ac:dyDescent="0.2">
      <c r="A44" s="175">
        <v>30</v>
      </c>
      <c r="B44" s="176" t="s">
        <v>592</v>
      </c>
      <c r="C44" s="184" t="s">
        <v>593</v>
      </c>
      <c r="D44" s="177" t="s">
        <v>277</v>
      </c>
      <c r="E44" s="178">
        <v>1</v>
      </c>
      <c r="F44" s="179"/>
      <c r="G44" s="180">
        <f t="shared" si="14"/>
        <v>0</v>
      </c>
      <c r="H44" s="161"/>
      <c r="I44" s="160">
        <f t="shared" si="15"/>
        <v>0</v>
      </c>
      <c r="J44" s="161"/>
      <c r="K44" s="160">
        <f t="shared" si="16"/>
        <v>0</v>
      </c>
      <c r="L44" s="160">
        <v>21</v>
      </c>
      <c r="M44" s="160">
        <f t="shared" si="17"/>
        <v>0</v>
      </c>
      <c r="N44" s="160">
        <v>0</v>
      </c>
      <c r="O44" s="160">
        <f t="shared" si="18"/>
        <v>0</v>
      </c>
      <c r="P44" s="160">
        <v>0</v>
      </c>
      <c r="Q44" s="160">
        <f t="shared" si="19"/>
        <v>0</v>
      </c>
      <c r="R44" s="160"/>
      <c r="S44" s="160" t="s">
        <v>221</v>
      </c>
      <c r="T44" s="160" t="s">
        <v>215</v>
      </c>
      <c r="U44" s="160">
        <v>0</v>
      </c>
      <c r="V44" s="160">
        <f t="shared" si="20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22.5" outlineLevel="1" x14ac:dyDescent="0.2">
      <c r="A45" s="175">
        <v>31</v>
      </c>
      <c r="B45" s="176" t="s">
        <v>594</v>
      </c>
      <c r="C45" s="184" t="s">
        <v>595</v>
      </c>
      <c r="D45" s="177" t="s">
        <v>277</v>
      </c>
      <c r="E45" s="178">
        <v>1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21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ht="22.5" outlineLevel="1" x14ac:dyDescent="0.2">
      <c r="A46" s="175">
        <v>32</v>
      </c>
      <c r="B46" s="176" t="s">
        <v>596</v>
      </c>
      <c r="C46" s="184" t="s">
        <v>597</v>
      </c>
      <c r="D46" s="177" t="s">
        <v>277</v>
      </c>
      <c r="E46" s="178">
        <v>1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21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33</v>
      </c>
      <c r="B47" s="176" t="s">
        <v>598</v>
      </c>
      <c r="C47" s="184" t="s">
        <v>599</v>
      </c>
      <c r="D47" s="177" t="s">
        <v>314</v>
      </c>
      <c r="E47" s="178">
        <v>1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21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221</v>
      </c>
      <c r="T47" s="160" t="s">
        <v>215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34</v>
      </c>
      <c r="B48" s="176" t="s">
        <v>600</v>
      </c>
      <c r="C48" s="184" t="s">
        <v>601</v>
      </c>
      <c r="D48" s="177" t="s">
        <v>314</v>
      </c>
      <c r="E48" s="178">
        <v>1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21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221</v>
      </c>
      <c r="T48" s="160" t="s">
        <v>215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75">
        <v>35</v>
      </c>
      <c r="B49" s="176" t="s">
        <v>602</v>
      </c>
      <c r="C49" s="184" t="s">
        <v>603</v>
      </c>
      <c r="D49" s="177" t="s">
        <v>314</v>
      </c>
      <c r="E49" s="178">
        <v>1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21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221</v>
      </c>
      <c r="T49" s="160" t="s">
        <v>215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36</v>
      </c>
      <c r="B50" s="176" t="s">
        <v>604</v>
      </c>
      <c r="C50" s="184" t="s">
        <v>605</v>
      </c>
      <c r="D50" s="177" t="s">
        <v>314</v>
      </c>
      <c r="E50" s="178">
        <v>1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21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221</v>
      </c>
      <c r="T50" s="160" t="s">
        <v>215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37</v>
      </c>
      <c r="B51" s="176" t="s">
        <v>606</v>
      </c>
      <c r="C51" s="184" t="s">
        <v>607</v>
      </c>
      <c r="D51" s="177" t="s">
        <v>314</v>
      </c>
      <c r="E51" s="178">
        <v>1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21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221</v>
      </c>
      <c r="T51" s="160" t="s">
        <v>215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38</v>
      </c>
      <c r="B52" s="176" t="s">
        <v>608</v>
      </c>
      <c r="C52" s="184" t="s">
        <v>609</v>
      </c>
      <c r="D52" s="177" t="s">
        <v>314</v>
      </c>
      <c r="E52" s="178">
        <v>1</v>
      </c>
      <c r="F52" s="179"/>
      <c r="G52" s="180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21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221</v>
      </c>
      <c r="T52" s="160" t="s">
        <v>215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69">
        <v>39</v>
      </c>
      <c r="B53" s="170" t="s">
        <v>610</v>
      </c>
      <c r="C53" s="183" t="s">
        <v>611</v>
      </c>
      <c r="D53" s="171" t="s">
        <v>314</v>
      </c>
      <c r="E53" s="172">
        <v>1</v>
      </c>
      <c r="F53" s="173"/>
      <c r="G53" s="174">
        <f t="shared" si="14"/>
        <v>0</v>
      </c>
      <c r="H53" s="161"/>
      <c r="I53" s="160">
        <f t="shared" si="15"/>
        <v>0</v>
      </c>
      <c r="J53" s="161"/>
      <c r="K53" s="160">
        <f t="shared" si="16"/>
        <v>0</v>
      </c>
      <c r="L53" s="160">
        <v>21</v>
      </c>
      <c r="M53" s="160">
        <f t="shared" si="17"/>
        <v>0</v>
      </c>
      <c r="N53" s="160">
        <v>0</v>
      </c>
      <c r="O53" s="160">
        <f t="shared" si="18"/>
        <v>0</v>
      </c>
      <c r="P53" s="160">
        <v>0</v>
      </c>
      <c r="Q53" s="160">
        <f t="shared" si="19"/>
        <v>0</v>
      </c>
      <c r="R53" s="160"/>
      <c r="S53" s="160" t="s">
        <v>221</v>
      </c>
      <c r="T53" s="160" t="s">
        <v>215</v>
      </c>
      <c r="U53" s="160">
        <v>0</v>
      </c>
      <c r="V53" s="160">
        <f t="shared" si="20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x14ac:dyDescent="0.2">
      <c r="A54" s="5"/>
      <c r="B54" s="6"/>
      <c r="C54" s="185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v>15</v>
      </c>
      <c r="AF54">
        <v>21</v>
      </c>
    </row>
    <row r="55" spans="1:60" x14ac:dyDescent="0.2">
      <c r="A55" s="153"/>
      <c r="B55" s="154" t="s">
        <v>31</v>
      </c>
      <c r="C55" s="186"/>
      <c r="D55" s="155"/>
      <c r="E55" s="156"/>
      <c r="F55" s="156"/>
      <c r="G55" s="181">
        <f>G8+G20+G27+G38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AE55">
        <f>SUMIF(L7:L53,AE54,G7:G53)</f>
        <v>0</v>
      </c>
      <c r="AF55">
        <f>SUMIF(L7:L53,AF54,G7:G53)</f>
        <v>0</v>
      </c>
      <c r="AG55" t="s">
        <v>226</v>
      </c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5"/>
      <c r="B57" s="6"/>
      <c r="C57" s="185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48" t="s">
        <v>227</v>
      </c>
      <c r="B58" s="248"/>
      <c r="C58" s="249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">
      <c r="A59" s="250"/>
      <c r="B59" s="251"/>
      <c r="C59" s="252"/>
      <c r="D59" s="251"/>
      <c r="E59" s="251"/>
      <c r="F59" s="251"/>
      <c r="G59" s="253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G59" t="s">
        <v>228</v>
      </c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4"/>
      <c r="B62" s="255"/>
      <c r="C62" s="256"/>
      <c r="D62" s="255"/>
      <c r="E62" s="255"/>
      <c r="F62" s="255"/>
      <c r="G62" s="25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58"/>
      <c r="B63" s="259"/>
      <c r="C63" s="260"/>
      <c r="D63" s="259"/>
      <c r="E63" s="259"/>
      <c r="F63" s="259"/>
      <c r="G63" s="261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5"/>
      <c r="B64" s="6"/>
      <c r="C64" s="185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3:33" x14ac:dyDescent="0.2">
      <c r="C65" s="187"/>
      <c r="D65" s="141"/>
      <c r="AG65" t="s">
        <v>229</v>
      </c>
    </row>
    <row r="66" spans="3:33" x14ac:dyDescent="0.2">
      <c r="D66" s="141"/>
    </row>
    <row r="67" spans="3:33" x14ac:dyDescent="0.2">
      <c r="D67" s="141"/>
    </row>
    <row r="68" spans="3:33" x14ac:dyDescent="0.2">
      <c r="D68" s="141"/>
    </row>
    <row r="69" spans="3:33" x14ac:dyDescent="0.2">
      <c r="D69" s="141"/>
    </row>
    <row r="70" spans="3:33" x14ac:dyDescent="0.2">
      <c r="D70" s="141"/>
    </row>
    <row r="71" spans="3:33" x14ac:dyDescent="0.2">
      <c r="D71" s="141"/>
    </row>
    <row r="72" spans="3:33" x14ac:dyDescent="0.2">
      <c r="D72" s="141"/>
    </row>
    <row r="73" spans="3:33" x14ac:dyDescent="0.2">
      <c r="D73" s="141"/>
    </row>
    <row r="74" spans="3:33" x14ac:dyDescent="0.2">
      <c r="D74" s="141"/>
    </row>
    <row r="75" spans="3:33" x14ac:dyDescent="0.2">
      <c r="D75" s="141"/>
    </row>
    <row r="76" spans="3:33" x14ac:dyDescent="0.2">
      <c r="D76" s="141"/>
    </row>
    <row r="77" spans="3:33" x14ac:dyDescent="0.2">
      <c r="D77" s="141"/>
    </row>
    <row r="78" spans="3:33" x14ac:dyDescent="0.2">
      <c r="D78" s="141"/>
    </row>
    <row r="79" spans="3:33" x14ac:dyDescent="0.2">
      <c r="D79" s="141"/>
    </row>
    <row r="80" spans="3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9">
    <mergeCell ref="A59:G63"/>
    <mergeCell ref="C29:G29"/>
    <mergeCell ref="C31:G31"/>
    <mergeCell ref="C33:G33"/>
    <mergeCell ref="A1:G1"/>
    <mergeCell ref="C2:G2"/>
    <mergeCell ref="C3:G3"/>
    <mergeCell ref="C4:G4"/>
    <mergeCell ref="A58:C5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86</v>
      </c>
      <c r="C3" s="242" t="s">
        <v>87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149</v>
      </c>
      <c r="C8" s="182" t="s">
        <v>150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</v>
      </c>
      <c r="P8" s="162"/>
      <c r="Q8" s="162">
        <f>SUM(Q9:Q19)</f>
        <v>0.01</v>
      </c>
      <c r="R8" s="162"/>
      <c r="S8" s="162"/>
      <c r="T8" s="162"/>
      <c r="U8" s="162"/>
      <c r="V8" s="162">
        <f>SUM(V9:V19)</f>
        <v>12.49</v>
      </c>
      <c r="W8" s="162"/>
      <c r="AG8" t="s">
        <v>210</v>
      </c>
    </row>
    <row r="9" spans="1:60" outlineLevel="1" x14ac:dyDescent="0.2">
      <c r="A9" s="175">
        <v>1</v>
      </c>
      <c r="B9" s="176" t="s">
        <v>230</v>
      </c>
      <c r="C9" s="184" t="s">
        <v>231</v>
      </c>
      <c r="D9" s="177" t="s">
        <v>232</v>
      </c>
      <c r="E9" s="178">
        <v>16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21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214</v>
      </c>
      <c r="T9" s="160" t="s">
        <v>233</v>
      </c>
      <c r="U9" s="160">
        <v>0.16500000000000001</v>
      </c>
      <c r="V9" s="160">
        <f t="shared" ref="V9:V19" si="6">ROUND(E9*U9,2)</f>
        <v>2.64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235</v>
      </c>
      <c r="C10" s="184" t="s">
        <v>236</v>
      </c>
      <c r="D10" s="177" t="s">
        <v>232</v>
      </c>
      <c r="E10" s="178">
        <v>16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9.0000000000000006E-5</v>
      </c>
      <c r="O10" s="160">
        <f t="shared" si="4"/>
        <v>0</v>
      </c>
      <c r="P10" s="160">
        <v>4.4999999999999999E-4</v>
      </c>
      <c r="Q10" s="160">
        <f t="shared" si="5"/>
        <v>0.01</v>
      </c>
      <c r="R10" s="160"/>
      <c r="S10" s="160" t="s">
        <v>214</v>
      </c>
      <c r="T10" s="160" t="s">
        <v>233</v>
      </c>
      <c r="U10" s="160">
        <v>0.16600000000000001</v>
      </c>
      <c r="V10" s="160">
        <f t="shared" si="6"/>
        <v>2.66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234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237</v>
      </c>
      <c r="C11" s="184" t="s">
        <v>238</v>
      </c>
      <c r="D11" s="177" t="s">
        <v>232</v>
      </c>
      <c r="E11" s="178">
        <v>8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214</v>
      </c>
      <c r="T11" s="160" t="s">
        <v>233</v>
      </c>
      <c r="U11" s="160">
        <v>0.26800000000000002</v>
      </c>
      <c r="V11" s="160">
        <f t="shared" si="6"/>
        <v>2.14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239</v>
      </c>
      <c r="C12" s="184" t="s">
        <v>240</v>
      </c>
      <c r="D12" s="177" t="s">
        <v>241</v>
      </c>
      <c r="E12" s="178">
        <v>46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214</v>
      </c>
      <c r="T12" s="160" t="s">
        <v>233</v>
      </c>
      <c r="U12" s="160">
        <v>2.5999999999999999E-2</v>
      </c>
      <c r="V12" s="160">
        <f t="shared" si="6"/>
        <v>1.2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242</v>
      </c>
      <c r="C13" s="184" t="s">
        <v>243</v>
      </c>
      <c r="D13" s="177" t="s">
        <v>241</v>
      </c>
      <c r="E13" s="178">
        <v>46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214</v>
      </c>
      <c r="T13" s="160" t="s">
        <v>233</v>
      </c>
      <c r="U13" s="160">
        <v>3.1E-2</v>
      </c>
      <c r="V13" s="160">
        <f t="shared" si="6"/>
        <v>1.43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244</v>
      </c>
      <c r="C14" s="184" t="s">
        <v>245</v>
      </c>
      <c r="D14" s="177" t="s">
        <v>241</v>
      </c>
      <c r="E14" s="178">
        <v>46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214</v>
      </c>
      <c r="T14" s="160" t="s">
        <v>233</v>
      </c>
      <c r="U14" s="160">
        <v>5.1999999999999998E-2</v>
      </c>
      <c r="V14" s="160">
        <f t="shared" si="6"/>
        <v>2.39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2.5" outlineLevel="1" x14ac:dyDescent="0.2">
      <c r="A15" s="175">
        <v>7</v>
      </c>
      <c r="B15" s="176" t="s">
        <v>246</v>
      </c>
      <c r="C15" s="184" t="s">
        <v>247</v>
      </c>
      <c r="D15" s="177" t="s">
        <v>232</v>
      </c>
      <c r="E15" s="178">
        <v>8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2.5999999999999998E-4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215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8</v>
      </c>
      <c r="B16" s="176" t="s">
        <v>249</v>
      </c>
      <c r="C16" s="184" t="s">
        <v>250</v>
      </c>
      <c r="D16" s="177" t="s">
        <v>232</v>
      </c>
      <c r="E16" s="178">
        <v>8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9.0000000000000006E-5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215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33.75" outlineLevel="1" x14ac:dyDescent="0.2">
      <c r="A17" s="175">
        <v>9</v>
      </c>
      <c r="B17" s="176" t="s">
        <v>251</v>
      </c>
      <c r="C17" s="184" t="s">
        <v>252</v>
      </c>
      <c r="D17" s="177" t="s">
        <v>232</v>
      </c>
      <c r="E17" s="178">
        <v>8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2.0000000000000001E-4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215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253</v>
      </c>
      <c r="C18" s="184" t="s">
        <v>254</v>
      </c>
      <c r="D18" s="177" t="s">
        <v>255</v>
      </c>
      <c r="E18" s="178">
        <v>5.8399999999999997E-3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214</v>
      </c>
      <c r="T18" s="160" t="s">
        <v>233</v>
      </c>
      <c r="U18" s="160">
        <v>3.0750000000000002</v>
      </c>
      <c r="V18" s="160">
        <f t="shared" si="6"/>
        <v>0.02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256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257</v>
      </c>
      <c r="C19" s="184" t="s">
        <v>258</v>
      </c>
      <c r="D19" s="177" t="s">
        <v>255</v>
      </c>
      <c r="E19" s="178">
        <v>5.8399999999999997E-3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215</v>
      </c>
      <c r="U19" s="160">
        <v>0.88100000000000001</v>
      </c>
      <c r="V19" s="160">
        <f t="shared" si="6"/>
        <v>0.01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256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155</v>
      </c>
      <c r="C20" s="182" t="s">
        <v>156</v>
      </c>
      <c r="D20" s="165"/>
      <c r="E20" s="166"/>
      <c r="F20" s="167"/>
      <c r="G20" s="168">
        <f>SUMIF(AG21:AG21,"&lt;&gt;NOR",G21:G21)</f>
        <v>0</v>
      </c>
      <c r="H20" s="162"/>
      <c r="I20" s="162">
        <f>SUM(I21:I21)</f>
        <v>0</v>
      </c>
      <c r="J20" s="162"/>
      <c r="K20" s="162">
        <f>SUM(K21:K21)</f>
        <v>0</v>
      </c>
      <c r="L20" s="162"/>
      <c r="M20" s="162">
        <f>SUM(M21:M21)</f>
        <v>0</v>
      </c>
      <c r="N20" s="162"/>
      <c r="O20" s="162">
        <f>SUM(O21:O21)</f>
        <v>0</v>
      </c>
      <c r="P20" s="162"/>
      <c r="Q20" s="162">
        <f>SUM(Q21:Q21)</f>
        <v>0</v>
      </c>
      <c r="R20" s="162"/>
      <c r="S20" s="162"/>
      <c r="T20" s="162"/>
      <c r="U20" s="162"/>
      <c r="V20" s="162">
        <f>SUM(V21:V21)</f>
        <v>0.27</v>
      </c>
      <c r="W20" s="162"/>
      <c r="AG20" t="s">
        <v>210</v>
      </c>
    </row>
    <row r="21" spans="1:60" ht="22.5" outlineLevel="1" x14ac:dyDescent="0.2">
      <c r="A21" s="175">
        <v>12</v>
      </c>
      <c r="B21" s="176" t="s">
        <v>259</v>
      </c>
      <c r="C21" s="184" t="s">
        <v>260</v>
      </c>
      <c r="D21" s="177" t="s">
        <v>261</v>
      </c>
      <c r="E21" s="178">
        <v>3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6.9999999999999994E-5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8.8999999999999996E-2</v>
      </c>
      <c r="V21" s="160">
        <f>ROUND(E21*U21,2)</f>
        <v>0.27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">
      <c r="A22" s="163" t="s">
        <v>209</v>
      </c>
      <c r="B22" s="164" t="s">
        <v>173</v>
      </c>
      <c r="C22" s="182" t="s">
        <v>174</v>
      </c>
      <c r="D22" s="165"/>
      <c r="E22" s="166"/>
      <c r="F22" s="167"/>
      <c r="G22" s="168">
        <f>SUMIF(AG23:AG23,"&lt;&gt;NOR",G23:G23)</f>
        <v>0</v>
      </c>
      <c r="H22" s="162"/>
      <c r="I22" s="162">
        <f>SUM(I23:I23)</f>
        <v>0</v>
      </c>
      <c r="J22" s="162"/>
      <c r="K22" s="162">
        <f>SUM(K23:K23)</f>
        <v>0</v>
      </c>
      <c r="L22" s="162"/>
      <c r="M22" s="162">
        <f>SUM(M23:M23)</f>
        <v>0</v>
      </c>
      <c r="N22" s="162"/>
      <c r="O22" s="162">
        <f>SUM(O23:O23)</f>
        <v>0</v>
      </c>
      <c r="P22" s="162"/>
      <c r="Q22" s="162">
        <f>SUM(Q23:Q23)</f>
        <v>0</v>
      </c>
      <c r="R22" s="162"/>
      <c r="S22" s="162"/>
      <c r="T22" s="162"/>
      <c r="U22" s="162"/>
      <c r="V22" s="162">
        <f>SUM(V23:V23)</f>
        <v>72</v>
      </c>
      <c r="W22" s="162"/>
      <c r="AG22" t="s">
        <v>210</v>
      </c>
    </row>
    <row r="23" spans="1:60" outlineLevel="1" x14ac:dyDescent="0.2">
      <c r="A23" s="175">
        <v>13</v>
      </c>
      <c r="B23" s="176" t="s">
        <v>262</v>
      </c>
      <c r="C23" s="184" t="s">
        <v>263</v>
      </c>
      <c r="D23" s="177" t="s">
        <v>264</v>
      </c>
      <c r="E23" s="178">
        <v>72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 t="s">
        <v>265</v>
      </c>
      <c r="S23" s="160" t="s">
        <v>214</v>
      </c>
      <c r="T23" s="160" t="s">
        <v>233</v>
      </c>
      <c r="U23" s="160">
        <v>1</v>
      </c>
      <c r="V23" s="160">
        <f>ROUND(E23*U23,2)</f>
        <v>72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266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177</v>
      </c>
      <c r="C24" s="182" t="s">
        <v>178</v>
      </c>
      <c r="D24" s="165"/>
      <c r="E24" s="166"/>
      <c r="F24" s="167"/>
      <c r="G24" s="168">
        <f>SUMIF(AG25:AG28,"&lt;&gt;NOR",G25:G28)</f>
        <v>0</v>
      </c>
      <c r="H24" s="162"/>
      <c r="I24" s="162">
        <f>SUM(I25:I28)</f>
        <v>0</v>
      </c>
      <c r="J24" s="162"/>
      <c r="K24" s="162">
        <f>SUM(K25:K28)</f>
        <v>0</v>
      </c>
      <c r="L24" s="162"/>
      <c r="M24" s="162">
        <f>SUM(M25:M28)</f>
        <v>0</v>
      </c>
      <c r="N24" s="162"/>
      <c r="O24" s="162">
        <f>SUM(O25:O28)</f>
        <v>0</v>
      </c>
      <c r="P24" s="162"/>
      <c r="Q24" s="162">
        <f>SUM(Q25:Q28)</f>
        <v>0</v>
      </c>
      <c r="R24" s="162"/>
      <c r="S24" s="162"/>
      <c r="T24" s="162"/>
      <c r="U24" s="162"/>
      <c r="V24" s="162">
        <f>SUM(V25:V28)</f>
        <v>0</v>
      </c>
      <c r="W24" s="162"/>
      <c r="AG24" t="s">
        <v>210</v>
      </c>
    </row>
    <row r="25" spans="1:60" outlineLevel="1" x14ac:dyDescent="0.2">
      <c r="A25" s="175">
        <v>14</v>
      </c>
      <c r="B25" s="176" t="s">
        <v>267</v>
      </c>
      <c r="C25" s="184" t="s">
        <v>268</v>
      </c>
      <c r="D25" s="177" t="s">
        <v>255</v>
      </c>
      <c r="E25" s="178">
        <v>7.1999999999999998E-3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215</v>
      </c>
      <c r="U25" s="160">
        <v>9.9000000000000005E-2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269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69">
        <v>15</v>
      </c>
      <c r="B26" s="170" t="s">
        <v>270</v>
      </c>
      <c r="C26" s="183" t="s">
        <v>271</v>
      </c>
      <c r="D26" s="171" t="s">
        <v>255</v>
      </c>
      <c r="E26" s="172">
        <v>7.1999999999999998E-3</v>
      </c>
      <c r="F26" s="173"/>
      <c r="G26" s="174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214</v>
      </c>
      <c r="T26" s="160" t="s">
        <v>233</v>
      </c>
      <c r="U26" s="160">
        <v>0.49</v>
      </c>
      <c r="V26" s="160">
        <f>ROUND(E26*U26,2)</f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269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262" t="s">
        <v>272</v>
      </c>
      <c r="D27" s="263"/>
      <c r="E27" s="263"/>
      <c r="F27" s="263"/>
      <c r="G27" s="263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218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69">
        <v>16</v>
      </c>
      <c r="B28" s="170" t="s">
        <v>273</v>
      </c>
      <c r="C28" s="183" t="s">
        <v>274</v>
      </c>
      <c r="D28" s="171" t="s">
        <v>255</v>
      </c>
      <c r="E28" s="172">
        <v>0.14399999999999999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269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5"/>
      <c r="B29" s="6"/>
      <c r="C29" s="18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153"/>
      <c r="B30" s="154" t="s">
        <v>31</v>
      </c>
      <c r="C30" s="186"/>
      <c r="D30" s="155"/>
      <c r="E30" s="156"/>
      <c r="F30" s="156"/>
      <c r="G30" s="181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185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185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48" t="s">
        <v>227</v>
      </c>
      <c r="B33" s="248"/>
      <c r="C33" s="249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50"/>
      <c r="B34" s="251"/>
      <c r="C34" s="252"/>
      <c r="D34" s="251"/>
      <c r="E34" s="251"/>
      <c r="F34" s="251"/>
      <c r="G34" s="25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54"/>
      <c r="B35" s="255"/>
      <c r="C35" s="256"/>
      <c r="D35" s="255"/>
      <c r="E35" s="255"/>
      <c r="F35" s="255"/>
      <c r="G35" s="25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54"/>
      <c r="B36" s="255"/>
      <c r="C36" s="256"/>
      <c r="D36" s="255"/>
      <c r="E36" s="255"/>
      <c r="F36" s="255"/>
      <c r="G36" s="25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54"/>
      <c r="B37" s="255"/>
      <c r="C37" s="256"/>
      <c r="D37" s="255"/>
      <c r="E37" s="255"/>
      <c r="F37" s="255"/>
      <c r="G37" s="25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58"/>
      <c r="B38" s="259"/>
      <c r="C38" s="260"/>
      <c r="D38" s="259"/>
      <c r="E38" s="259"/>
      <c r="F38" s="259"/>
      <c r="G38" s="261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185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187"/>
      <c r="D40" s="141"/>
      <c r="AG40" t="s">
        <v>229</v>
      </c>
    </row>
    <row r="41" spans="1:33" x14ac:dyDescent="0.2">
      <c r="D41" s="141"/>
    </row>
    <row r="42" spans="1:33" x14ac:dyDescent="0.2">
      <c r="D42" s="141"/>
    </row>
    <row r="43" spans="1:33" x14ac:dyDescent="0.2">
      <c r="D43" s="141"/>
    </row>
    <row r="44" spans="1:33" x14ac:dyDescent="0.2">
      <c r="D44" s="141"/>
    </row>
    <row r="45" spans="1:33" x14ac:dyDescent="0.2">
      <c r="D45" s="141"/>
    </row>
    <row r="46" spans="1:33" x14ac:dyDescent="0.2">
      <c r="D46" s="141"/>
    </row>
    <row r="47" spans="1:33" x14ac:dyDescent="0.2">
      <c r="D47" s="141"/>
    </row>
    <row r="48" spans="1:33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7">
    <mergeCell ref="A34:G38"/>
    <mergeCell ref="C27:G27"/>
    <mergeCell ref="A1:G1"/>
    <mergeCell ref="C2:G2"/>
    <mergeCell ref="C3:G3"/>
    <mergeCell ref="C4:G4"/>
    <mergeCell ref="A33:C3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86</v>
      </c>
      <c r="C3" s="242" t="s">
        <v>87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0.56999999999999995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2.04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2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0.56999999999999995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2.04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SUMIF(AG11:AG13,"&lt;&gt;NOR",G11:G13)</f>
        <v>0</v>
      </c>
      <c r="H10" s="162"/>
      <c r="I10" s="162">
        <f>SUM(I11:I13)</f>
        <v>0</v>
      </c>
      <c r="J10" s="162"/>
      <c r="K10" s="162">
        <f>SUM(K11:K13)</f>
        <v>0</v>
      </c>
      <c r="L10" s="162"/>
      <c r="M10" s="162">
        <f>SUM(M11:M13)</f>
        <v>0</v>
      </c>
      <c r="N10" s="162"/>
      <c r="O10" s="162">
        <f>SUM(O11:O13)</f>
        <v>0.49</v>
      </c>
      <c r="P10" s="162"/>
      <c r="Q10" s="162">
        <f>SUM(Q11:Q13)</f>
        <v>0</v>
      </c>
      <c r="R10" s="162"/>
      <c r="S10" s="162"/>
      <c r="T10" s="162"/>
      <c r="U10" s="162"/>
      <c r="V10" s="162">
        <f>SUM(V11:V13)</f>
        <v>5.45</v>
      </c>
      <c r="W10" s="162"/>
      <c r="AG10" t="s">
        <v>210</v>
      </c>
    </row>
    <row r="11" spans="1:60" outlineLevel="1" x14ac:dyDescent="0.2">
      <c r="A11" s="175">
        <v>2</v>
      </c>
      <c r="B11" s="176" t="s">
        <v>278</v>
      </c>
      <c r="C11" s="184" t="s">
        <v>279</v>
      </c>
      <c r="D11" s="177" t="s">
        <v>241</v>
      </c>
      <c r="E11" s="178">
        <v>3</v>
      </c>
      <c r="F11" s="179"/>
      <c r="G11" s="180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0.10712000000000001</v>
      </c>
      <c r="O11" s="160">
        <f>ROUND(E11*N11,2)</f>
        <v>0.32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0.69998000000000005</v>
      </c>
      <c r="V11" s="160">
        <f>ROUND(E11*U11,2)</f>
        <v>2.1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3</v>
      </c>
      <c r="B12" s="170" t="s">
        <v>280</v>
      </c>
      <c r="C12" s="183" t="s">
        <v>281</v>
      </c>
      <c r="D12" s="171" t="s">
        <v>241</v>
      </c>
      <c r="E12" s="172">
        <v>10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1.694E-2</v>
      </c>
      <c r="O12" s="160">
        <f>ROUND(E12*N12,2)</f>
        <v>0.17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215</v>
      </c>
      <c r="U12" s="160">
        <v>0.33481</v>
      </c>
      <c r="V12" s="160">
        <f>ROUND(E12*U12,2)</f>
        <v>3.35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282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5.5" x14ac:dyDescent="0.2">
      <c r="A14" s="163" t="s">
        <v>209</v>
      </c>
      <c r="B14" s="164" t="s">
        <v>125</v>
      </c>
      <c r="C14" s="182" t="s">
        <v>126</v>
      </c>
      <c r="D14" s="165"/>
      <c r="E14" s="166"/>
      <c r="F14" s="167"/>
      <c r="G14" s="168">
        <f>SUMIF(AG15:AG15,"&lt;&gt;NOR",G15:G15)</f>
        <v>0</v>
      </c>
      <c r="H14" s="162"/>
      <c r="I14" s="162">
        <f>SUM(I15:I15)</f>
        <v>0</v>
      </c>
      <c r="J14" s="162"/>
      <c r="K14" s="162">
        <f>SUM(K15:K15)</f>
        <v>0</v>
      </c>
      <c r="L14" s="162"/>
      <c r="M14" s="162">
        <f>SUM(M15:M15)</f>
        <v>0</v>
      </c>
      <c r="N14" s="162"/>
      <c r="O14" s="162">
        <f>SUM(O15:O15)</f>
        <v>0</v>
      </c>
      <c r="P14" s="162"/>
      <c r="Q14" s="162">
        <f>SUM(Q15:Q15)</f>
        <v>0</v>
      </c>
      <c r="R14" s="162"/>
      <c r="S14" s="162"/>
      <c r="T14" s="162"/>
      <c r="U14" s="162"/>
      <c r="V14" s="162">
        <f>SUM(V15:V15)</f>
        <v>3.08</v>
      </c>
      <c r="W14" s="162"/>
      <c r="AG14" t="s">
        <v>210</v>
      </c>
    </row>
    <row r="15" spans="1:60" outlineLevel="1" x14ac:dyDescent="0.2">
      <c r="A15" s="175">
        <v>4</v>
      </c>
      <c r="B15" s="176" t="s">
        <v>283</v>
      </c>
      <c r="C15" s="184" t="s">
        <v>284</v>
      </c>
      <c r="D15" s="177" t="s">
        <v>241</v>
      </c>
      <c r="E15" s="178">
        <v>10</v>
      </c>
      <c r="F15" s="179"/>
      <c r="G15" s="180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4.0000000000000003E-5</v>
      </c>
      <c r="O15" s="160">
        <f>ROUND(E15*N15,2)</f>
        <v>0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215</v>
      </c>
      <c r="U15" s="160">
        <v>0.308</v>
      </c>
      <c r="V15" s="160">
        <f>ROUND(E15*U15,2)</f>
        <v>3.08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x14ac:dyDescent="0.2">
      <c r="A16" s="163" t="s">
        <v>209</v>
      </c>
      <c r="B16" s="164" t="s">
        <v>127</v>
      </c>
      <c r="C16" s="182" t="s">
        <v>128</v>
      </c>
      <c r="D16" s="165"/>
      <c r="E16" s="166"/>
      <c r="F16" s="167"/>
      <c r="G16" s="168">
        <f>SUMIF(AG17:AG19,"&lt;&gt;NOR",G17:G19)</f>
        <v>0</v>
      </c>
      <c r="H16" s="162"/>
      <c r="I16" s="162">
        <f>SUM(I17:I19)</f>
        <v>0</v>
      </c>
      <c r="J16" s="162"/>
      <c r="K16" s="162">
        <f>SUM(K17:K19)</f>
        <v>0</v>
      </c>
      <c r="L16" s="162"/>
      <c r="M16" s="162">
        <f>SUM(M17:M19)</f>
        <v>0</v>
      </c>
      <c r="N16" s="162"/>
      <c r="O16" s="162">
        <f>SUM(O17:O19)</f>
        <v>0</v>
      </c>
      <c r="P16" s="162"/>
      <c r="Q16" s="162">
        <f>SUM(Q17:Q19)</f>
        <v>3.7</v>
      </c>
      <c r="R16" s="162"/>
      <c r="S16" s="162"/>
      <c r="T16" s="162"/>
      <c r="U16" s="162"/>
      <c r="V16" s="162">
        <f>SUM(V17:V19)</f>
        <v>10.83</v>
      </c>
      <c r="W16" s="162"/>
      <c r="AG16" t="s">
        <v>210</v>
      </c>
    </row>
    <row r="17" spans="1:60" outlineLevel="1" x14ac:dyDescent="0.2">
      <c r="A17" s="175">
        <v>5</v>
      </c>
      <c r="B17" s="176" t="s">
        <v>285</v>
      </c>
      <c r="C17" s="184" t="s">
        <v>286</v>
      </c>
      <c r="D17" s="177" t="s">
        <v>241</v>
      </c>
      <c r="E17" s="178">
        <v>10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0</v>
      </c>
      <c r="O17" s="160">
        <f>ROUND(E17*N17,2)</f>
        <v>0</v>
      </c>
      <c r="P17" s="160">
        <v>0.01</v>
      </c>
      <c r="Q17" s="160">
        <f>ROUND(E17*P17,2)</f>
        <v>0.1</v>
      </c>
      <c r="R17" s="160"/>
      <c r="S17" s="160" t="s">
        <v>214</v>
      </c>
      <c r="T17" s="160" t="s">
        <v>215</v>
      </c>
      <c r="U17" s="160">
        <v>0.08</v>
      </c>
      <c r="V17" s="160">
        <f>ROUND(E17*U17,2)</f>
        <v>0.8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2.5" outlineLevel="1" x14ac:dyDescent="0.2">
      <c r="A18" s="169">
        <v>6</v>
      </c>
      <c r="B18" s="170" t="s">
        <v>287</v>
      </c>
      <c r="C18" s="183" t="s">
        <v>288</v>
      </c>
      <c r="D18" s="171" t="s">
        <v>277</v>
      </c>
      <c r="E18" s="172">
        <v>2</v>
      </c>
      <c r="F18" s="173"/>
      <c r="G18" s="174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1.82E-3</v>
      </c>
      <c r="O18" s="160">
        <f>ROUND(E18*N18,2)</f>
        <v>0</v>
      </c>
      <c r="P18" s="160">
        <v>1.8</v>
      </c>
      <c r="Q18" s="160">
        <f>ROUND(E18*P18,2)</f>
        <v>3.6</v>
      </c>
      <c r="R18" s="160"/>
      <c r="S18" s="160" t="s">
        <v>221</v>
      </c>
      <c r="T18" s="160" t="s">
        <v>215</v>
      </c>
      <c r="U18" s="160">
        <v>5.016</v>
      </c>
      <c r="V18" s="160">
        <f>ROUND(E18*U18,2)</f>
        <v>10.029999999999999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262" t="s">
        <v>289</v>
      </c>
      <c r="D19" s="263"/>
      <c r="E19" s="263"/>
      <c r="F19" s="263"/>
      <c r="G19" s="263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218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129</v>
      </c>
      <c r="C20" s="182" t="s">
        <v>130</v>
      </c>
      <c r="D20" s="165"/>
      <c r="E20" s="166"/>
      <c r="F20" s="167"/>
      <c r="G20" s="168">
        <f>SUMIF(AG21:AG22,"&lt;&gt;NOR",G21:G22)</f>
        <v>0</v>
      </c>
      <c r="H20" s="162"/>
      <c r="I20" s="162">
        <f>SUM(I21:I22)</f>
        <v>0</v>
      </c>
      <c r="J20" s="162"/>
      <c r="K20" s="162">
        <f>SUM(K21:K22)</f>
        <v>0</v>
      </c>
      <c r="L20" s="162"/>
      <c r="M20" s="162">
        <f>SUM(M21:M22)</f>
        <v>0</v>
      </c>
      <c r="N20" s="162"/>
      <c r="O20" s="162">
        <f>SUM(O21:O22)</f>
        <v>0</v>
      </c>
      <c r="P20" s="162"/>
      <c r="Q20" s="162">
        <f>SUM(Q21:Q22)</f>
        <v>0</v>
      </c>
      <c r="R20" s="162"/>
      <c r="S20" s="162"/>
      <c r="T20" s="162"/>
      <c r="U20" s="162"/>
      <c r="V20" s="162">
        <f>SUM(V21:V22)</f>
        <v>0.9</v>
      </c>
      <c r="W20" s="162"/>
      <c r="AG20" t="s">
        <v>210</v>
      </c>
    </row>
    <row r="21" spans="1:60" outlineLevel="1" x14ac:dyDescent="0.2">
      <c r="A21" s="175">
        <v>7</v>
      </c>
      <c r="B21" s="176" t="s">
        <v>290</v>
      </c>
      <c r="C21" s="184" t="s">
        <v>291</v>
      </c>
      <c r="D21" s="177" t="s">
        <v>255</v>
      </c>
      <c r="E21" s="178">
        <v>1.0620000000000001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0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0.85199999999999998</v>
      </c>
      <c r="V21" s="160">
        <f>ROUND(E21*U21,2)</f>
        <v>0.9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256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292</v>
      </c>
      <c r="C22" s="184" t="s">
        <v>293</v>
      </c>
      <c r="D22" s="177" t="s">
        <v>255</v>
      </c>
      <c r="E22" s="178">
        <v>1.0620000000000001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215</v>
      </c>
      <c r="U22" s="160">
        <v>0</v>
      </c>
      <c r="V22" s="160">
        <f>ROUND(E22*U22,2)</f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x14ac:dyDescent="0.2">
      <c r="A23" s="163" t="s">
        <v>209</v>
      </c>
      <c r="B23" s="164" t="s">
        <v>131</v>
      </c>
      <c r="C23" s="182" t="s">
        <v>132</v>
      </c>
      <c r="D23" s="165"/>
      <c r="E23" s="166"/>
      <c r="F23" s="167"/>
      <c r="G23" s="168">
        <f>SUMIF(AG24:AG29,"&lt;&gt;NOR",G24:G29)</f>
        <v>0</v>
      </c>
      <c r="H23" s="162"/>
      <c r="I23" s="162">
        <f>SUM(I24:I29)</f>
        <v>0</v>
      </c>
      <c r="J23" s="162"/>
      <c r="K23" s="162">
        <f>SUM(K24:K29)</f>
        <v>0</v>
      </c>
      <c r="L23" s="162"/>
      <c r="M23" s="162">
        <f>SUM(M24:M29)</f>
        <v>0</v>
      </c>
      <c r="N23" s="162"/>
      <c r="O23" s="162">
        <f>SUM(O24:O29)</f>
        <v>0</v>
      </c>
      <c r="P23" s="162"/>
      <c r="Q23" s="162">
        <f>SUM(Q24:Q29)</f>
        <v>0</v>
      </c>
      <c r="R23" s="162"/>
      <c r="S23" s="162"/>
      <c r="T23" s="162"/>
      <c r="U23" s="162"/>
      <c r="V23" s="162">
        <f>SUM(V24:V29)</f>
        <v>1.49</v>
      </c>
      <c r="W23" s="162"/>
      <c r="AG23" t="s">
        <v>210</v>
      </c>
    </row>
    <row r="24" spans="1:60" outlineLevel="1" x14ac:dyDescent="0.2">
      <c r="A24" s="175">
        <v>9</v>
      </c>
      <c r="B24" s="176" t="s">
        <v>294</v>
      </c>
      <c r="C24" s="184" t="s">
        <v>295</v>
      </c>
      <c r="D24" s="177" t="s">
        <v>261</v>
      </c>
      <c r="E24" s="178">
        <v>18</v>
      </c>
      <c r="F24" s="179"/>
      <c r="G24" s="180">
        <f t="shared" ref="G24:G29" si="0">ROUND(E24*F24,2)</f>
        <v>0</v>
      </c>
      <c r="H24" s="161"/>
      <c r="I24" s="160">
        <f t="shared" ref="I24:I29" si="1">ROUND(E24*H24,2)</f>
        <v>0</v>
      </c>
      <c r="J24" s="161"/>
      <c r="K24" s="160">
        <f t="shared" ref="K24:K29" si="2">ROUND(E24*J24,2)</f>
        <v>0</v>
      </c>
      <c r="L24" s="160">
        <v>21</v>
      </c>
      <c r="M24" s="160">
        <f t="shared" ref="M24:M29" si="3">G24*(1+L24/100)</f>
        <v>0</v>
      </c>
      <c r="N24" s="160">
        <v>0</v>
      </c>
      <c r="O24" s="160">
        <f t="shared" ref="O24:O29" si="4">ROUND(E24*N24,2)</f>
        <v>0</v>
      </c>
      <c r="P24" s="160">
        <v>0</v>
      </c>
      <c r="Q24" s="160">
        <f t="shared" ref="Q24:Q29" si="5">ROUND(E24*P24,2)</f>
        <v>0</v>
      </c>
      <c r="R24" s="160"/>
      <c r="S24" s="160" t="s">
        <v>214</v>
      </c>
      <c r="T24" s="160" t="s">
        <v>215</v>
      </c>
      <c r="U24" s="160">
        <v>8.2000000000000003E-2</v>
      </c>
      <c r="V24" s="160">
        <f t="shared" ref="V24:V29" si="6">ROUND(E24*U24,2)</f>
        <v>1.48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10</v>
      </c>
      <c r="B25" s="176" t="s">
        <v>296</v>
      </c>
      <c r="C25" s="184" t="s">
        <v>297</v>
      </c>
      <c r="D25" s="177" t="s">
        <v>232</v>
      </c>
      <c r="E25" s="178">
        <v>1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0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221</v>
      </c>
      <c r="T25" s="160" t="s">
        <v>298</v>
      </c>
      <c r="U25" s="160">
        <v>0</v>
      </c>
      <c r="V25" s="160">
        <f t="shared" si="6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2.5" outlineLevel="1" x14ac:dyDescent="0.2">
      <c r="A26" s="175">
        <v>11</v>
      </c>
      <c r="B26" s="176" t="s">
        <v>299</v>
      </c>
      <c r="C26" s="184" t="s">
        <v>300</v>
      </c>
      <c r="D26" s="177" t="s">
        <v>261</v>
      </c>
      <c r="E26" s="178">
        <v>6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2.9E-4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221</v>
      </c>
      <c r="T26" s="160" t="s">
        <v>298</v>
      </c>
      <c r="U26" s="160">
        <v>0</v>
      </c>
      <c r="V26" s="160">
        <f t="shared" si="6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2.5" outlineLevel="1" x14ac:dyDescent="0.2">
      <c r="A27" s="175">
        <v>12</v>
      </c>
      <c r="B27" s="176" t="s">
        <v>301</v>
      </c>
      <c r="C27" s="184" t="s">
        <v>302</v>
      </c>
      <c r="D27" s="177" t="s">
        <v>261</v>
      </c>
      <c r="E27" s="178">
        <v>12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3.2000000000000003E-4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221</v>
      </c>
      <c r="T27" s="160" t="s">
        <v>298</v>
      </c>
      <c r="U27" s="160">
        <v>0</v>
      </c>
      <c r="V27" s="160">
        <f t="shared" si="6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13</v>
      </c>
      <c r="B28" s="176" t="s">
        <v>303</v>
      </c>
      <c r="C28" s="184" t="s">
        <v>304</v>
      </c>
      <c r="D28" s="177" t="s">
        <v>255</v>
      </c>
      <c r="E28" s="178">
        <v>5.5799999999999999E-3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0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214</v>
      </c>
      <c r="T28" s="160" t="s">
        <v>233</v>
      </c>
      <c r="U28" s="160">
        <v>1.74</v>
      </c>
      <c r="V28" s="160">
        <f t="shared" si="6"/>
        <v>0.01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14</v>
      </c>
      <c r="B29" s="176" t="s">
        <v>305</v>
      </c>
      <c r="C29" s="184" t="s">
        <v>306</v>
      </c>
      <c r="D29" s="177" t="s">
        <v>255</v>
      </c>
      <c r="E29" s="178">
        <v>5.5799999999999999E-3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0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214</v>
      </c>
      <c r="T29" s="160" t="s">
        <v>233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256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133</v>
      </c>
      <c r="C30" s="182" t="s">
        <v>134</v>
      </c>
      <c r="D30" s="165"/>
      <c r="E30" s="166"/>
      <c r="F30" s="167"/>
      <c r="G30" s="168">
        <f>SUMIF(AG31:AG36,"&lt;&gt;NOR",G31:G36)</f>
        <v>0</v>
      </c>
      <c r="H30" s="162"/>
      <c r="I30" s="162">
        <f>SUM(I31:I36)</f>
        <v>0</v>
      </c>
      <c r="J30" s="162"/>
      <c r="K30" s="162">
        <f>SUM(K31:K36)</f>
        <v>0</v>
      </c>
      <c r="L30" s="162"/>
      <c r="M30" s="162">
        <f>SUM(M31:M36)</f>
        <v>0</v>
      </c>
      <c r="N30" s="162"/>
      <c r="O30" s="162">
        <f>SUM(O31:O36)</f>
        <v>0.01</v>
      </c>
      <c r="P30" s="162"/>
      <c r="Q30" s="162">
        <f>SUM(Q31:Q36)</f>
        <v>0</v>
      </c>
      <c r="R30" s="162"/>
      <c r="S30" s="162"/>
      <c r="T30" s="162"/>
      <c r="U30" s="162"/>
      <c r="V30" s="162">
        <f>SUM(V31:V36)</f>
        <v>2.1199999999999997</v>
      </c>
      <c r="W30" s="162"/>
      <c r="AG30" t="s">
        <v>210</v>
      </c>
    </row>
    <row r="31" spans="1:60" outlineLevel="1" x14ac:dyDescent="0.2">
      <c r="A31" s="169">
        <v>15</v>
      </c>
      <c r="B31" s="170" t="s">
        <v>307</v>
      </c>
      <c r="C31" s="183" t="s">
        <v>308</v>
      </c>
      <c r="D31" s="171" t="s">
        <v>261</v>
      </c>
      <c r="E31" s="172">
        <v>6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3.4000000000000002E-4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214</v>
      </c>
      <c r="T31" s="160" t="s">
        <v>233</v>
      </c>
      <c r="U31" s="160">
        <v>0.32</v>
      </c>
      <c r="V31" s="160">
        <f>ROUND(E31*U31,2)</f>
        <v>1.92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262" t="s">
        <v>309</v>
      </c>
      <c r="D32" s="263"/>
      <c r="E32" s="263"/>
      <c r="F32" s="263"/>
      <c r="G32" s="263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218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33.75" outlineLevel="1" x14ac:dyDescent="0.2">
      <c r="A33" s="175">
        <v>16</v>
      </c>
      <c r="B33" s="176" t="s">
        <v>310</v>
      </c>
      <c r="C33" s="184" t="s">
        <v>311</v>
      </c>
      <c r="D33" s="177" t="s">
        <v>232</v>
      </c>
      <c r="E33" s="178">
        <v>1</v>
      </c>
      <c r="F33" s="179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9.0000000000000006E-5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214</v>
      </c>
      <c r="T33" s="160" t="s">
        <v>233</v>
      </c>
      <c r="U33" s="160">
        <v>0.18</v>
      </c>
      <c r="V33" s="160">
        <f>ROUND(E33*U33,2)</f>
        <v>0.18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17</v>
      </c>
      <c r="B34" s="176" t="s">
        <v>312</v>
      </c>
      <c r="C34" s="184" t="s">
        <v>1022</v>
      </c>
      <c r="D34" s="177" t="s">
        <v>314</v>
      </c>
      <c r="E34" s="178">
        <v>1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5.0000000000000001E-3</v>
      </c>
      <c r="O34" s="160">
        <f>ROUND(E34*N34,2)</f>
        <v>0.01</v>
      </c>
      <c r="P34" s="160">
        <v>0</v>
      </c>
      <c r="Q34" s="160">
        <f>ROUND(E34*P34,2)</f>
        <v>0</v>
      </c>
      <c r="R34" s="160"/>
      <c r="S34" s="160" t="s">
        <v>221</v>
      </c>
      <c r="T34" s="160" t="s">
        <v>215</v>
      </c>
      <c r="U34" s="160">
        <v>0</v>
      </c>
      <c r="V34" s="160">
        <f>ROUND(E34*U34,2)</f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18</v>
      </c>
      <c r="B35" s="176" t="s">
        <v>315</v>
      </c>
      <c r="C35" s="184" t="s">
        <v>316</v>
      </c>
      <c r="D35" s="177" t="s">
        <v>255</v>
      </c>
      <c r="E35" s="178">
        <v>7.1300000000000001E-3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214</v>
      </c>
      <c r="T35" s="160" t="s">
        <v>233</v>
      </c>
      <c r="U35" s="160">
        <v>1.47</v>
      </c>
      <c r="V35" s="160">
        <f>ROUND(E35*U35,2)</f>
        <v>0.01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256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19</v>
      </c>
      <c r="B36" s="176" t="s">
        <v>317</v>
      </c>
      <c r="C36" s="184" t="s">
        <v>318</v>
      </c>
      <c r="D36" s="177" t="s">
        <v>255</v>
      </c>
      <c r="E36" s="178">
        <v>7.1300000000000001E-3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214</v>
      </c>
      <c r="T36" s="160" t="s">
        <v>233</v>
      </c>
      <c r="U36" s="160">
        <v>0.81100000000000005</v>
      </c>
      <c r="V36" s="160">
        <f>ROUND(E36*U36,2)</f>
        <v>0.01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256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">
      <c r="A37" s="163" t="s">
        <v>209</v>
      </c>
      <c r="B37" s="164" t="s">
        <v>135</v>
      </c>
      <c r="C37" s="182" t="s">
        <v>136</v>
      </c>
      <c r="D37" s="165"/>
      <c r="E37" s="166"/>
      <c r="F37" s="167"/>
      <c r="G37" s="168">
        <f>SUMIF(AG38:AG50,"&lt;&gt;NOR",G38:G50)</f>
        <v>0</v>
      </c>
      <c r="H37" s="162"/>
      <c r="I37" s="162">
        <f>SUM(I38:I50)</f>
        <v>0</v>
      </c>
      <c r="J37" s="162"/>
      <c r="K37" s="162">
        <f>SUM(K38:K50)</f>
        <v>0</v>
      </c>
      <c r="L37" s="162"/>
      <c r="M37" s="162">
        <f>SUM(M38:M50)</f>
        <v>0</v>
      </c>
      <c r="N37" s="162"/>
      <c r="O37" s="162">
        <f>SUM(O38:O50)</f>
        <v>0.02</v>
      </c>
      <c r="P37" s="162"/>
      <c r="Q37" s="162">
        <f>SUM(Q38:Q50)</f>
        <v>0</v>
      </c>
      <c r="R37" s="162"/>
      <c r="S37" s="162"/>
      <c r="T37" s="162"/>
      <c r="U37" s="162"/>
      <c r="V37" s="162">
        <f>SUM(V38:V50)</f>
        <v>3.5799999999999996</v>
      </c>
      <c r="W37" s="162"/>
      <c r="AG37" t="s">
        <v>210</v>
      </c>
    </row>
    <row r="38" spans="1:60" outlineLevel="1" x14ac:dyDescent="0.2">
      <c r="A38" s="175">
        <v>20</v>
      </c>
      <c r="B38" s="176" t="s">
        <v>323</v>
      </c>
      <c r="C38" s="184" t="s">
        <v>324</v>
      </c>
      <c r="D38" s="177" t="s">
        <v>232</v>
      </c>
      <c r="E38" s="178">
        <v>1</v>
      </c>
      <c r="F38" s="179"/>
      <c r="G38" s="180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4.0000000000000003E-5</v>
      </c>
      <c r="O38" s="160">
        <f>ROUND(E38*N38,2)</f>
        <v>0</v>
      </c>
      <c r="P38" s="160">
        <v>0</v>
      </c>
      <c r="Q38" s="160">
        <f>ROUND(E38*P38,2)</f>
        <v>0</v>
      </c>
      <c r="R38" s="160"/>
      <c r="S38" s="160" t="s">
        <v>214</v>
      </c>
      <c r="T38" s="160" t="s">
        <v>233</v>
      </c>
      <c r="U38" s="160">
        <v>0.14499999999999999</v>
      </c>
      <c r="V38" s="160">
        <f>ROUND(E38*U38,2)</f>
        <v>0.15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21</v>
      </c>
      <c r="B39" s="176" t="s">
        <v>325</v>
      </c>
      <c r="C39" s="184" t="s">
        <v>326</v>
      </c>
      <c r="D39" s="177" t="s">
        <v>232</v>
      </c>
      <c r="E39" s="178">
        <v>2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0</v>
      </c>
      <c r="Q39" s="160">
        <f>ROUND(E39*P39,2)</f>
        <v>0</v>
      </c>
      <c r="R39" s="160"/>
      <c r="S39" s="160" t="s">
        <v>214</v>
      </c>
      <c r="T39" s="160" t="s">
        <v>233</v>
      </c>
      <c r="U39" s="160">
        <v>0.16500000000000001</v>
      </c>
      <c r="V39" s="160">
        <f>ROUND(E39*U39,2)</f>
        <v>0.33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69">
        <v>22</v>
      </c>
      <c r="B40" s="170" t="s">
        <v>333</v>
      </c>
      <c r="C40" s="183" t="s">
        <v>334</v>
      </c>
      <c r="D40" s="171" t="s">
        <v>261</v>
      </c>
      <c r="E40" s="172">
        <v>4</v>
      </c>
      <c r="F40" s="173"/>
      <c r="G40" s="174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3.9899999999999996E-3</v>
      </c>
      <c r="O40" s="160">
        <f>ROUND(E40*N40,2)</f>
        <v>0.02</v>
      </c>
      <c r="P40" s="160">
        <v>0</v>
      </c>
      <c r="Q40" s="160">
        <f>ROUND(E40*P40,2)</f>
        <v>0</v>
      </c>
      <c r="R40" s="160"/>
      <c r="S40" s="160" t="s">
        <v>221</v>
      </c>
      <c r="T40" s="160" t="s">
        <v>233</v>
      </c>
      <c r="U40" s="160">
        <v>0.54290000000000005</v>
      </c>
      <c r="V40" s="160">
        <f>ROUND(E40*U40,2)</f>
        <v>2.17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57"/>
      <c r="B41" s="158"/>
      <c r="C41" s="262" t="s">
        <v>335</v>
      </c>
      <c r="D41" s="263"/>
      <c r="E41" s="263"/>
      <c r="F41" s="263"/>
      <c r="G41" s="263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218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264" t="s">
        <v>336</v>
      </c>
      <c r="D42" s="265"/>
      <c r="E42" s="265"/>
      <c r="F42" s="265"/>
      <c r="G42" s="265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218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22.5" outlineLevel="1" x14ac:dyDescent="0.2">
      <c r="A43" s="169">
        <v>23</v>
      </c>
      <c r="B43" s="170" t="s">
        <v>337</v>
      </c>
      <c r="C43" s="183" t="s">
        <v>338</v>
      </c>
      <c r="D43" s="171" t="s">
        <v>261</v>
      </c>
      <c r="E43" s="172">
        <v>4</v>
      </c>
      <c r="F43" s="173"/>
      <c r="G43" s="174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3.0000000000000001E-5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221</v>
      </c>
      <c r="T43" s="160" t="s">
        <v>233</v>
      </c>
      <c r="U43" s="160">
        <v>0.129</v>
      </c>
      <c r="V43" s="160">
        <f>ROUND(E43*U43,2)</f>
        <v>0.52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57"/>
      <c r="B44" s="158"/>
      <c r="C44" s="262" t="s">
        <v>339</v>
      </c>
      <c r="D44" s="263"/>
      <c r="E44" s="263"/>
      <c r="F44" s="263"/>
      <c r="G44" s="263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218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24</v>
      </c>
      <c r="B45" s="176" t="s">
        <v>342</v>
      </c>
      <c r="C45" s="184" t="s">
        <v>343</v>
      </c>
      <c r="D45" s="177" t="s">
        <v>232</v>
      </c>
      <c r="E45" s="178">
        <v>1</v>
      </c>
      <c r="F45" s="179"/>
      <c r="G45" s="180">
        <f t="shared" ref="G45:G50" si="7">ROUND(E45*F45,2)</f>
        <v>0</v>
      </c>
      <c r="H45" s="161"/>
      <c r="I45" s="160">
        <f t="shared" ref="I45:I50" si="8">ROUND(E45*H45,2)</f>
        <v>0</v>
      </c>
      <c r="J45" s="161"/>
      <c r="K45" s="160">
        <f t="shared" ref="K45:K50" si="9">ROUND(E45*J45,2)</f>
        <v>0</v>
      </c>
      <c r="L45" s="160">
        <v>21</v>
      </c>
      <c r="M45" s="160">
        <f t="shared" ref="M45:M50" si="10">G45*(1+L45/100)</f>
        <v>0</v>
      </c>
      <c r="N45" s="160">
        <v>2.14E-3</v>
      </c>
      <c r="O45" s="160">
        <f t="shared" ref="O45:O50" si="11">ROUND(E45*N45,2)</f>
        <v>0</v>
      </c>
      <c r="P45" s="160">
        <v>0</v>
      </c>
      <c r="Q45" s="160">
        <f t="shared" ref="Q45:Q50" si="12">ROUND(E45*P45,2)</f>
        <v>0</v>
      </c>
      <c r="R45" s="160"/>
      <c r="S45" s="160" t="s">
        <v>221</v>
      </c>
      <c r="T45" s="160" t="s">
        <v>233</v>
      </c>
      <c r="U45" s="160">
        <v>0.372</v>
      </c>
      <c r="V45" s="160">
        <f t="shared" ref="V45:V50" si="13">ROUND(E45*U45,2)</f>
        <v>0.37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25</v>
      </c>
      <c r="B46" s="176" t="s">
        <v>344</v>
      </c>
      <c r="C46" s="184" t="s">
        <v>345</v>
      </c>
      <c r="D46" s="177" t="s">
        <v>232</v>
      </c>
      <c r="E46" s="178">
        <v>1</v>
      </c>
      <c r="F46" s="179"/>
      <c r="G46" s="180">
        <f t="shared" si="7"/>
        <v>0</v>
      </c>
      <c r="H46" s="161"/>
      <c r="I46" s="160">
        <f t="shared" si="8"/>
        <v>0</v>
      </c>
      <c r="J46" s="161"/>
      <c r="K46" s="160">
        <f t="shared" si="9"/>
        <v>0</v>
      </c>
      <c r="L46" s="160">
        <v>21</v>
      </c>
      <c r="M46" s="160">
        <f t="shared" si="10"/>
        <v>0</v>
      </c>
      <c r="N46" s="160">
        <v>1.8E-3</v>
      </c>
      <c r="O46" s="160">
        <f t="shared" si="11"/>
        <v>0</v>
      </c>
      <c r="P46" s="160">
        <v>0</v>
      </c>
      <c r="Q46" s="160">
        <f t="shared" si="12"/>
        <v>0</v>
      </c>
      <c r="R46" s="160"/>
      <c r="S46" s="160" t="s">
        <v>221</v>
      </c>
      <c r="T46" s="160" t="s">
        <v>298</v>
      </c>
      <c r="U46" s="160">
        <v>0</v>
      </c>
      <c r="V46" s="160">
        <f t="shared" si="13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248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26</v>
      </c>
      <c r="B47" s="176" t="s">
        <v>346</v>
      </c>
      <c r="C47" s="184" t="s">
        <v>347</v>
      </c>
      <c r="D47" s="177" t="s">
        <v>232</v>
      </c>
      <c r="E47" s="178">
        <v>1</v>
      </c>
      <c r="F47" s="179"/>
      <c r="G47" s="180">
        <f t="shared" si="7"/>
        <v>0</v>
      </c>
      <c r="H47" s="161"/>
      <c r="I47" s="160">
        <f t="shared" si="8"/>
        <v>0</v>
      </c>
      <c r="J47" s="161"/>
      <c r="K47" s="160">
        <f t="shared" si="9"/>
        <v>0</v>
      </c>
      <c r="L47" s="160">
        <v>21</v>
      </c>
      <c r="M47" s="160">
        <f t="shared" si="10"/>
        <v>0</v>
      </c>
      <c r="N47" s="160">
        <v>1.9000000000000001E-4</v>
      </c>
      <c r="O47" s="160">
        <f t="shared" si="11"/>
        <v>0</v>
      </c>
      <c r="P47" s="160">
        <v>0</v>
      </c>
      <c r="Q47" s="160">
        <f t="shared" si="12"/>
        <v>0</v>
      </c>
      <c r="R47" s="160"/>
      <c r="S47" s="160" t="s">
        <v>221</v>
      </c>
      <c r="T47" s="160" t="s">
        <v>298</v>
      </c>
      <c r="U47" s="160">
        <v>0</v>
      </c>
      <c r="V47" s="160">
        <f t="shared" si="13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248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27</v>
      </c>
      <c r="B48" s="176" t="s">
        <v>348</v>
      </c>
      <c r="C48" s="184" t="s">
        <v>349</v>
      </c>
      <c r="D48" s="177" t="s">
        <v>232</v>
      </c>
      <c r="E48" s="178">
        <v>1</v>
      </c>
      <c r="F48" s="179"/>
      <c r="G48" s="180">
        <f t="shared" si="7"/>
        <v>0</v>
      </c>
      <c r="H48" s="161"/>
      <c r="I48" s="160">
        <f t="shared" si="8"/>
        <v>0</v>
      </c>
      <c r="J48" s="161"/>
      <c r="K48" s="160">
        <f t="shared" si="9"/>
        <v>0</v>
      </c>
      <c r="L48" s="160">
        <v>21</v>
      </c>
      <c r="M48" s="160">
        <f t="shared" si="10"/>
        <v>0</v>
      </c>
      <c r="N48" s="160">
        <v>1.4999999999999999E-4</v>
      </c>
      <c r="O48" s="160">
        <f t="shared" si="11"/>
        <v>0</v>
      </c>
      <c r="P48" s="160">
        <v>0</v>
      </c>
      <c r="Q48" s="160">
        <f t="shared" si="12"/>
        <v>0</v>
      </c>
      <c r="R48" s="160"/>
      <c r="S48" s="160" t="s">
        <v>221</v>
      </c>
      <c r="T48" s="160" t="s">
        <v>298</v>
      </c>
      <c r="U48" s="160">
        <v>0</v>
      </c>
      <c r="V48" s="160">
        <f t="shared" si="13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248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75">
        <v>28</v>
      </c>
      <c r="B49" s="176" t="s">
        <v>350</v>
      </c>
      <c r="C49" s="184" t="s">
        <v>351</v>
      </c>
      <c r="D49" s="177" t="s">
        <v>255</v>
      </c>
      <c r="E49" s="178">
        <v>2.0400000000000001E-2</v>
      </c>
      <c r="F49" s="179"/>
      <c r="G49" s="180">
        <f t="shared" si="7"/>
        <v>0</v>
      </c>
      <c r="H49" s="161"/>
      <c r="I49" s="160">
        <f t="shared" si="8"/>
        <v>0</v>
      </c>
      <c r="J49" s="161"/>
      <c r="K49" s="160">
        <f t="shared" si="9"/>
        <v>0</v>
      </c>
      <c r="L49" s="160">
        <v>21</v>
      </c>
      <c r="M49" s="160">
        <f t="shared" si="10"/>
        <v>0</v>
      </c>
      <c r="N49" s="160">
        <v>0</v>
      </c>
      <c r="O49" s="160">
        <f t="shared" si="11"/>
        <v>0</v>
      </c>
      <c r="P49" s="160">
        <v>0</v>
      </c>
      <c r="Q49" s="160">
        <f t="shared" si="12"/>
        <v>0</v>
      </c>
      <c r="R49" s="160"/>
      <c r="S49" s="160" t="s">
        <v>214</v>
      </c>
      <c r="T49" s="160" t="s">
        <v>233</v>
      </c>
      <c r="U49" s="160">
        <v>1.327</v>
      </c>
      <c r="V49" s="160">
        <f t="shared" si="13"/>
        <v>0.03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256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29</v>
      </c>
      <c r="B50" s="176" t="s">
        <v>352</v>
      </c>
      <c r="C50" s="184" t="s">
        <v>353</v>
      </c>
      <c r="D50" s="177" t="s">
        <v>255</v>
      </c>
      <c r="E50" s="178">
        <v>2.0400000000000001E-2</v>
      </c>
      <c r="F50" s="179"/>
      <c r="G50" s="180">
        <f t="shared" si="7"/>
        <v>0</v>
      </c>
      <c r="H50" s="161"/>
      <c r="I50" s="160">
        <f t="shared" si="8"/>
        <v>0</v>
      </c>
      <c r="J50" s="161"/>
      <c r="K50" s="160">
        <f t="shared" si="9"/>
        <v>0</v>
      </c>
      <c r="L50" s="160">
        <v>21</v>
      </c>
      <c r="M50" s="160">
        <f t="shared" si="10"/>
        <v>0</v>
      </c>
      <c r="N50" s="160">
        <v>0</v>
      </c>
      <c r="O50" s="160">
        <f t="shared" si="11"/>
        <v>0</v>
      </c>
      <c r="P50" s="160">
        <v>0</v>
      </c>
      <c r="Q50" s="160">
        <f t="shared" si="12"/>
        <v>0</v>
      </c>
      <c r="R50" s="160"/>
      <c r="S50" s="160" t="s">
        <v>214</v>
      </c>
      <c r="T50" s="160" t="s">
        <v>233</v>
      </c>
      <c r="U50" s="160">
        <v>0.72499999999999998</v>
      </c>
      <c r="V50" s="160">
        <f t="shared" si="13"/>
        <v>0.01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256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">
      <c r="A51" s="163" t="s">
        <v>209</v>
      </c>
      <c r="B51" s="164" t="s">
        <v>139</v>
      </c>
      <c r="C51" s="182" t="s">
        <v>140</v>
      </c>
      <c r="D51" s="165"/>
      <c r="E51" s="166"/>
      <c r="F51" s="167"/>
      <c r="G51" s="168">
        <f>SUMIF(AG52:AG54,"&lt;&gt;NOR",G52:G54)</f>
        <v>0</v>
      </c>
      <c r="H51" s="162"/>
      <c r="I51" s="162">
        <f>SUM(I52:I54)</f>
        <v>0</v>
      </c>
      <c r="J51" s="162"/>
      <c r="K51" s="162">
        <f>SUM(K52:K54)</f>
        <v>0</v>
      </c>
      <c r="L51" s="162"/>
      <c r="M51" s="162">
        <f>SUM(M52:M54)</f>
        <v>0</v>
      </c>
      <c r="N51" s="162"/>
      <c r="O51" s="162">
        <f>SUM(O52:O54)</f>
        <v>0</v>
      </c>
      <c r="P51" s="162"/>
      <c r="Q51" s="162">
        <f>SUM(Q52:Q54)</f>
        <v>0.69</v>
      </c>
      <c r="R51" s="162"/>
      <c r="S51" s="162"/>
      <c r="T51" s="162"/>
      <c r="U51" s="162"/>
      <c r="V51" s="162">
        <f>SUM(V52:V54)</f>
        <v>8.5</v>
      </c>
      <c r="W51" s="162"/>
      <c r="AG51" t="s">
        <v>210</v>
      </c>
    </row>
    <row r="52" spans="1:60" outlineLevel="1" x14ac:dyDescent="0.2">
      <c r="A52" s="175">
        <v>30</v>
      </c>
      <c r="B52" s="176" t="s">
        <v>354</v>
      </c>
      <c r="C52" s="184" t="s">
        <v>355</v>
      </c>
      <c r="D52" s="177" t="s">
        <v>314</v>
      </c>
      <c r="E52" s="178">
        <v>1</v>
      </c>
      <c r="F52" s="179"/>
      <c r="G52" s="180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1.7000000000000001E-4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214</v>
      </c>
      <c r="T52" s="160" t="s">
        <v>233</v>
      </c>
      <c r="U52" s="160">
        <v>2.9</v>
      </c>
      <c r="V52" s="160">
        <f>ROUND(E52*U52,2)</f>
        <v>2.9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31</v>
      </c>
      <c r="B53" s="176" t="s">
        <v>356</v>
      </c>
      <c r="C53" s="184" t="s">
        <v>357</v>
      </c>
      <c r="D53" s="177" t="s">
        <v>314</v>
      </c>
      <c r="E53" s="178">
        <v>1</v>
      </c>
      <c r="F53" s="179"/>
      <c r="G53" s="180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60">
        <v>0</v>
      </c>
      <c r="O53" s="160">
        <f>ROUND(E53*N53,2)</f>
        <v>0</v>
      </c>
      <c r="P53" s="160">
        <v>0.69347000000000003</v>
      </c>
      <c r="Q53" s="160">
        <f>ROUND(E53*P53,2)</f>
        <v>0.69</v>
      </c>
      <c r="R53" s="160"/>
      <c r="S53" s="160" t="s">
        <v>214</v>
      </c>
      <c r="T53" s="160" t="s">
        <v>233</v>
      </c>
      <c r="U53" s="160">
        <v>2.6989999999999998</v>
      </c>
      <c r="V53" s="160">
        <f>ROUND(E53*U53,2)</f>
        <v>2.7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32</v>
      </c>
      <c r="B54" s="176" t="s">
        <v>358</v>
      </c>
      <c r="C54" s="184" t="s">
        <v>359</v>
      </c>
      <c r="D54" s="177" t="s">
        <v>314</v>
      </c>
      <c r="E54" s="178">
        <v>1</v>
      </c>
      <c r="F54" s="179"/>
      <c r="G54" s="180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1.7000000000000001E-4</v>
      </c>
      <c r="O54" s="160">
        <f>ROUND(E54*N54,2)</f>
        <v>0</v>
      </c>
      <c r="P54" s="160">
        <v>0</v>
      </c>
      <c r="Q54" s="160">
        <f>ROUND(E54*P54,2)</f>
        <v>0</v>
      </c>
      <c r="R54" s="160"/>
      <c r="S54" s="160" t="s">
        <v>221</v>
      </c>
      <c r="T54" s="160" t="s">
        <v>233</v>
      </c>
      <c r="U54" s="160">
        <v>2.9</v>
      </c>
      <c r="V54" s="160">
        <f>ROUND(E54*U54,2)</f>
        <v>2.9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x14ac:dyDescent="0.2">
      <c r="A55" s="163" t="s">
        <v>209</v>
      </c>
      <c r="B55" s="164" t="s">
        <v>141</v>
      </c>
      <c r="C55" s="182" t="s">
        <v>142</v>
      </c>
      <c r="D55" s="165"/>
      <c r="E55" s="166"/>
      <c r="F55" s="167"/>
      <c r="G55" s="168">
        <f>SUMIF(AG56:AG70,"&lt;&gt;NOR",G56:G70)</f>
        <v>0</v>
      </c>
      <c r="H55" s="162"/>
      <c r="I55" s="162">
        <f>SUM(I56:I70)</f>
        <v>0</v>
      </c>
      <c r="J55" s="162"/>
      <c r="K55" s="162">
        <f>SUM(K56:K70)</f>
        <v>0</v>
      </c>
      <c r="L55" s="162"/>
      <c r="M55" s="162">
        <f>SUM(M56:M70)</f>
        <v>0</v>
      </c>
      <c r="N55" s="162"/>
      <c r="O55" s="162">
        <f>SUM(O56:O70)</f>
        <v>0.06</v>
      </c>
      <c r="P55" s="162"/>
      <c r="Q55" s="162">
        <f>SUM(Q56:Q70)</f>
        <v>0</v>
      </c>
      <c r="R55" s="162"/>
      <c r="S55" s="162"/>
      <c r="T55" s="162"/>
      <c r="U55" s="162"/>
      <c r="V55" s="162">
        <f>SUM(V56:V70)</f>
        <v>9.120000000000001</v>
      </c>
      <c r="W55" s="162"/>
      <c r="AG55" t="s">
        <v>210</v>
      </c>
    </row>
    <row r="56" spans="1:60" outlineLevel="1" x14ac:dyDescent="0.2">
      <c r="A56" s="175">
        <v>33</v>
      </c>
      <c r="B56" s="176" t="s">
        <v>665</v>
      </c>
      <c r="C56" s="184" t="s">
        <v>666</v>
      </c>
      <c r="D56" s="177" t="s">
        <v>314</v>
      </c>
      <c r="E56" s="178">
        <v>1</v>
      </c>
      <c r="F56" s="179"/>
      <c r="G56" s="180">
        <f t="shared" ref="G56:G70" si="14">ROUND(E56*F56,2)</f>
        <v>0</v>
      </c>
      <c r="H56" s="161"/>
      <c r="I56" s="160">
        <f t="shared" ref="I56:I70" si="15">ROUND(E56*H56,2)</f>
        <v>0</v>
      </c>
      <c r="J56" s="161"/>
      <c r="K56" s="160">
        <f t="shared" ref="K56:K70" si="16">ROUND(E56*J56,2)</f>
        <v>0</v>
      </c>
      <c r="L56" s="160">
        <v>21</v>
      </c>
      <c r="M56" s="160">
        <f t="shared" ref="M56:M70" si="17">G56*(1+L56/100)</f>
        <v>0</v>
      </c>
      <c r="N56" s="160">
        <v>7.3999999999999999E-4</v>
      </c>
      <c r="O56" s="160">
        <f t="shared" ref="O56:O70" si="18">ROUND(E56*N56,2)</f>
        <v>0</v>
      </c>
      <c r="P56" s="160">
        <v>0</v>
      </c>
      <c r="Q56" s="160">
        <f t="shared" ref="Q56:Q70" si="19">ROUND(E56*P56,2)</f>
        <v>0</v>
      </c>
      <c r="R56" s="160"/>
      <c r="S56" s="160" t="s">
        <v>214</v>
      </c>
      <c r="T56" s="160" t="s">
        <v>233</v>
      </c>
      <c r="U56" s="160">
        <v>8.2569999999999997</v>
      </c>
      <c r="V56" s="160">
        <f t="shared" ref="V56:V70" si="20">ROUND(E56*U56,2)</f>
        <v>8.26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34</v>
      </c>
      <c r="B57" s="176" t="s">
        <v>364</v>
      </c>
      <c r="C57" s="184" t="s">
        <v>365</v>
      </c>
      <c r="D57" s="177" t="s">
        <v>261</v>
      </c>
      <c r="E57" s="178">
        <v>5</v>
      </c>
      <c r="F57" s="179"/>
      <c r="G57" s="180">
        <f t="shared" si="14"/>
        <v>0</v>
      </c>
      <c r="H57" s="161"/>
      <c r="I57" s="160">
        <f t="shared" si="15"/>
        <v>0</v>
      </c>
      <c r="J57" s="161"/>
      <c r="K57" s="160">
        <f t="shared" si="16"/>
        <v>0</v>
      </c>
      <c r="L57" s="160">
        <v>21</v>
      </c>
      <c r="M57" s="160">
        <f t="shared" si="17"/>
        <v>0</v>
      </c>
      <c r="N57" s="160">
        <v>3.6999999999999999E-4</v>
      </c>
      <c r="O57" s="160">
        <f t="shared" si="18"/>
        <v>0</v>
      </c>
      <c r="P57" s="160">
        <v>0</v>
      </c>
      <c r="Q57" s="160">
        <f t="shared" si="19"/>
        <v>0</v>
      </c>
      <c r="R57" s="160"/>
      <c r="S57" s="160" t="s">
        <v>214</v>
      </c>
      <c r="T57" s="160" t="s">
        <v>215</v>
      </c>
      <c r="U57" s="160">
        <v>3.1E-2</v>
      </c>
      <c r="V57" s="160">
        <f t="shared" si="20"/>
        <v>0.16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35</v>
      </c>
      <c r="B58" s="176" t="s">
        <v>366</v>
      </c>
      <c r="C58" s="184" t="s">
        <v>367</v>
      </c>
      <c r="D58" s="177" t="s">
        <v>314</v>
      </c>
      <c r="E58" s="178">
        <v>1</v>
      </c>
      <c r="F58" s="179"/>
      <c r="G58" s="180">
        <f t="shared" si="14"/>
        <v>0</v>
      </c>
      <c r="H58" s="161"/>
      <c r="I58" s="160">
        <f t="shared" si="15"/>
        <v>0</v>
      </c>
      <c r="J58" s="161"/>
      <c r="K58" s="160">
        <f t="shared" si="16"/>
        <v>0</v>
      </c>
      <c r="L58" s="160">
        <v>21</v>
      </c>
      <c r="M58" s="160">
        <f t="shared" si="17"/>
        <v>0</v>
      </c>
      <c r="N58" s="160">
        <v>0.01</v>
      </c>
      <c r="O58" s="160">
        <f t="shared" si="18"/>
        <v>0.01</v>
      </c>
      <c r="P58" s="160">
        <v>0</v>
      </c>
      <c r="Q58" s="160">
        <f t="shared" si="19"/>
        <v>0</v>
      </c>
      <c r="R58" s="160"/>
      <c r="S58" s="160" t="s">
        <v>221</v>
      </c>
      <c r="T58" s="160" t="s">
        <v>215</v>
      </c>
      <c r="U58" s="160">
        <v>0</v>
      </c>
      <c r="V58" s="160">
        <f t="shared" si="20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ht="22.5" outlineLevel="1" x14ac:dyDescent="0.2">
      <c r="A59" s="175">
        <v>36</v>
      </c>
      <c r="B59" s="176" t="s">
        <v>368</v>
      </c>
      <c r="C59" s="184" t="s">
        <v>369</v>
      </c>
      <c r="D59" s="177" t="s">
        <v>314</v>
      </c>
      <c r="E59" s="178">
        <v>1</v>
      </c>
      <c r="F59" s="179"/>
      <c r="G59" s="180">
        <f t="shared" si="14"/>
        <v>0</v>
      </c>
      <c r="H59" s="161"/>
      <c r="I59" s="160">
        <f t="shared" si="15"/>
        <v>0</v>
      </c>
      <c r="J59" s="161"/>
      <c r="K59" s="160">
        <f t="shared" si="16"/>
        <v>0</v>
      </c>
      <c r="L59" s="160">
        <v>21</v>
      </c>
      <c r="M59" s="160">
        <f t="shared" si="17"/>
        <v>0</v>
      </c>
      <c r="N59" s="160">
        <v>0</v>
      </c>
      <c r="O59" s="160">
        <f t="shared" si="18"/>
        <v>0</v>
      </c>
      <c r="P59" s="160">
        <v>0</v>
      </c>
      <c r="Q59" s="160">
        <f t="shared" si="19"/>
        <v>0</v>
      </c>
      <c r="R59" s="160"/>
      <c r="S59" s="160" t="s">
        <v>221</v>
      </c>
      <c r="T59" s="160" t="s">
        <v>215</v>
      </c>
      <c r="U59" s="160">
        <v>0</v>
      </c>
      <c r="V59" s="160">
        <f t="shared" si="20"/>
        <v>0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234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ht="22.5" outlineLevel="1" x14ac:dyDescent="0.2">
      <c r="A60" s="175">
        <v>37</v>
      </c>
      <c r="B60" s="176" t="s">
        <v>372</v>
      </c>
      <c r="C60" s="184" t="s">
        <v>373</v>
      </c>
      <c r="D60" s="177" t="s">
        <v>277</v>
      </c>
      <c r="E60" s="178">
        <v>1</v>
      </c>
      <c r="F60" s="179"/>
      <c r="G60" s="180">
        <f t="shared" si="14"/>
        <v>0</v>
      </c>
      <c r="H60" s="161"/>
      <c r="I60" s="160">
        <f t="shared" si="15"/>
        <v>0</v>
      </c>
      <c r="J60" s="161"/>
      <c r="K60" s="160">
        <f t="shared" si="16"/>
        <v>0</v>
      </c>
      <c r="L60" s="160">
        <v>21</v>
      </c>
      <c r="M60" s="160">
        <f t="shared" si="17"/>
        <v>0</v>
      </c>
      <c r="N60" s="160">
        <v>2.0000000000000001E-4</v>
      </c>
      <c r="O60" s="160">
        <f t="shared" si="18"/>
        <v>0</v>
      </c>
      <c r="P60" s="160">
        <v>0</v>
      </c>
      <c r="Q60" s="160">
        <f t="shared" si="19"/>
        <v>0</v>
      </c>
      <c r="R60" s="160"/>
      <c r="S60" s="160" t="s">
        <v>221</v>
      </c>
      <c r="T60" s="160" t="s">
        <v>215</v>
      </c>
      <c r="U60" s="160">
        <v>0</v>
      </c>
      <c r="V60" s="160">
        <f t="shared" si="20"/>
        <v>0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248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38</v>
      </c>
      <c r="B61" s="176" t="s">
        <v>1023</v>
      </c>
      <c r="C61" s="184" t="s">
        <v>1024</v>
      </c>
      <c r="D61" s="177" t="s">
        <v>277</v>
      </c>
      <c r="E61" s="178">
        <v>1</v>
      </c>
      <c r="F61" s="179"/>
      <c r="G61" s="180">
        <f t="shared" si="14"/>
        <v>0</v>
      </c>
      <c r="H61" s="161"/>
      <c r="I61" s="160">
        <f t="shared" si="15"/>
        <v>0</v>
      </c>
      <c r="J61" s="161"/>
      <c r="K61" s="160">
        <f t="shared" si="16"/>
        <v>0</v>
      </c>
      <c r="L61" s="160">
        <v>21</v>
      </c>
      <c r="M61" s="160">
        <f t="shared" si="17"/>
        <v>0</v>
      </c>
      <c r="N61" s="160">
        <v>6.0000000000000001E-3</v>
      </c>
      <c r="O61" s="160">
        <f t="shared" si="18"/>
        <v>0.01</v>
      </c>
      <c r="P61" s="160">
        <v>0</v>
      </c>
      <c r="Q61" s="160">
        <f t="shared" si="19"/>
        <v>0</v>
      </c>
      <c r="R61" s="160"/>
      <c r="S61" s="160" t="s">
        <v>221</v>
      </c>
      <c r="T61" s="160" t="s">
        <v>233</v>
      </c>
      <c r="U61" s="160">
        <v>0</v>
      </c>
      <c r="V61" s="160">
        <f t="shared" si="20"/>
        <v>0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248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39</v>
      </c>
      <c r="B62" s="176" t="s">
        <v>675</v>
      </c>
      <c r="C62" s="184" t="s">
        <v>676</v>
      </c>
      <c r="D62" s="177" t="s">
        <v>677</v>
      </c>
      <c r="E62" s="178">
        <v>1</v>
      </c>
      <c r="F62" s="179"/>
      <c r="G62" s="180">
        <f t="shared" si="14"/>
        <v>0</v>
      </c>
      <c r="H62" s="161"/>
      <c r="I62" s="160">
        <f t="shared" si="15"/>
        <v>0</v>
      </c>
      <c r="J62" s="161"/>
      <c r="K62" s="160">
        <f t="shared" si="16"/>
        <v>0</v>
      </c>
      <c r="L62" s="160">
        <v>21</v>
      </c>
      <c r="M62" s="160">
        <f t="shared" si="17"/>
        <v>0</v>
      </c>
      <c r="N62" s="160">
        <v>4.0000000000000001E-3</v>
      </c>
      <c r="O62" s="160">
        <f t="shared" si="18"/>
        <v>0</v>
      </c>
      <c r="P62" s="160">
        <v>0</v>
      </c>
      <c r="Q62" s="160">
        <f t="shared" si="19"/>
        <v>0</v>
      </c>
      <c r="R62" s="160"/>
      <c r="S62" s="160" t="s">
        <v>221</v>
      </c>
      <c r="T62" s="160" t="s">
        <v>233</v>
      </c>
      <c r="U62" s="160">
        <v>0</v>
      </c>
      <c r="V62" s="160">
        <f t="shared" si="20"/>
        <v>0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248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40</v>
      </c>
      <c r="B63" s="176" t="s">
        <v>374</v>
      </c>
      <c r="C63" s="184" t="s">
        <v>375</v>
      </c>
      <c r="D63" s="177" t="s">
        <v>277</v>
      </c>
      <c r="E63" s="178">
        <v>1</v>
      </c>
      <c r="F63" s="179"/>
      <c r="G63" s="180">
        <f t="shared" si="14"/>
        <v>0</v>
      </c>
      <c r="H63" s="161"/>
      <c r="I63" s="160">
        <f t="shared" si="15"/>
        <v>0</v>
      </c>
      <c r="J63" s="161"/>
      <c r="K63" s="160">
        <f t="shared" si="16"/>
        <v>0</v>
      </c>
      <c r="L63" s="160">
        <v>21</v>
      </c>
      <c r="M63" s="160">
        <f t="shared" si="17"/>
        <v>0</v>
      </c>
      <c r="N63" s="160">
        <v>1E-4</v>
      </c>
      <c r="O63" s="160">
        <f t="shared" si="18"/>
        <v>0</v>
      </c>
      <c r="P63" s="160">
        <v>0</v>
      </c>
      <c r="Q63" s="160">
        <f t="shared" si="19"/>
        <v>0</v>
      </c>
      <c r="R63" s="160"/>
      <c r="S63" s="160" t="s">
        <v>221</v>
      </c>
      <c r="T63" s="160" t="s">
        <v>233</v>
      </c>
      <c r="U63" s="160">
        <v>0</v>
      </c>
      <c r="V63" s="160">
        <f t="shared" si="20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248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ht="22.5" outlineLevel="1" x14ac:dyDescent="0.2">
      <c r="A64" s="175">
        <v>41</v>
      </c>
      <c r="B64" s="176" t="s">
        <v>376</v>
      </c>
      <c r="C64" s="184" t="s">
        <v>377</v>
      </c>
      <c r="D64" s="177" t="s">
        <v>277</v>
      </c>
      <c r="E64" s="178">
        <v>1</v>
      </c>
      <c r="F64" s="179"/>
      <c r="G64" s="180">
        <f t="shared" si="14"/>
        <v>0</v>
      </c>
      <c r="H64" s="161"/>
      <c r="I64" s="160">
        <f t="shared" si="15"/>
        <v>0</v>
      </c>
      <c r="J64" s="161"/>
      <c r="K64" s="160">
        <f t="shared" si="16"/>
        <v>0</v>
      </c>
      <c r="L64" s="160">
        <v>21</v>
      </c>
      <c r="M64" s="160">
        <f t="shared" si="17"/>
        <v>0</v>
      </c>
      <c r="N64" s="160">
        <v>5.0000000000000001E-4</v>
      </c>
      <c r="O64" s="160">
        <f t="shared" si="18"/>
        <v>0</v>
      </c>
      <c r="P64" s="160">
        <v>0</v>
      </c>
      <c r="Q64" s="160">
        <f t="shared" si="19"/>
        <v>0</v>
      </c>
      <c r="R64" s="160"/>
      <c r="S64" s="160" t="s">
        <v>221</v>
      </c>
      <c r="T64" s="160" t="s">
        <v>215</v>
      </c>
      <c r="U64" s="160">
        <v>0</v>
      </c>
      <c r="V64" s="160">
        <f t="shared" si="20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248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ht="22.5" outlineLevel="1" x14ac:dyDescent="0.2">
      <c r="A65" s="175">
        <v>42</v>
      </c>
      <c r="B65" s="176" t="s">
        <v>987</v>
      </c>
      <c r="C65" s="184" t="s">
        <v>1025</v>
      </c>
      <c r="D65" s="177" t="s">
        <v>277</v>
      </c>
      <c r="E65" s="178">
        <v>1</v>
      </c>
      <c r="F65" s="179"/>
      <c r="G65" s="180">
        <f t="shared" si="14"/>
        <v>0</v>
      </c>
      <c r="H65" s="161"/>
      <c r="I65" s="160">
        <f t="shared" si="15"/>
        <v>0</v>
      </c>
      <c r="J65" s="161"/>
      <c r="K65" s="160">
        <f t="shared" si="16"/>
        <v>0</v>
      </c>
      <c r="L65" s="160">
        <v>21</v>
      </c>
      <c r="M65" s="160">
        <f t="shared" si="17"/>
        <v>0</v>
      </c>
      <c r="N65" s="160">
        <v>3.5000000000000003E-2</v>
      </c>
      <c r="O65" s="160">
        <f t="shared" si="18"/>
        <v>0.04</v>
      </c>
      <c r="P65" s="160">
        <v>0</v>
      </c>
      <c r="Q65" s="160">
        <f t="shared" si="19"/>
        <v>0</v>
      </c>
      <c r="R65" s="160"/>
      <c r="S65" s="160" t="s">
        <v>221</v>
      </c>
      <c r="T65" s="160" t="s">
        <v>215</v>
      </c>
      <c r="U65" s="160">
        <v>0</v>
      </c>
      <c r="V65" s="160">
        <f t="shared" si="20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248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ht="22.5" outlineLevel="1" x14ac:dyDescent="0.2">
      <c r="A66" s="175">
        <v>43</v>
      </c>
      <c r="B66" s="176" t="s">
        <v>380</v>
      </c>
      <c r="C66" s="184" t="s">
        <v>381</v>
      </c>
      <c r="D66" s="177" t="s">
        <v>277</v>
      </c>
      <c r="E66" s="178">
        <v>1</v>
      </c>
      <c r="F66" s="179"/>
      <c r="G66" s="180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21</v>
      </c>
      <c r="M66" s="160">
        <f t="shared" si="17"/>
        <v>0</v>
      </c>
      <c r="N66" s="160">
        <v>1E-3</v>
      </c>
      <c r="O66" s="160">
        <f t="shared" si="18"/>
        <v>0</v>
      </c>
      <c r="P66" s="160">
        <v>0</v>
      </c>
      <c r="Q66" s="160">
        <f t="shared" si="19"/>
        <v>0</v>
      </c>
      <c r="R66" s="160"/>
      <c r="S66" s="160" t="s">
        <v>221</v>
      </c>
      <c r="T66" s="160" t="s">
        <v>233</v>
      </c>
      <c r="U66" s="160">
        <v>0</v>
      </c>
      <c r="V66" s="160">
        <f t="shared" si="20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248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44</v>
      </c>
      <c r="B67" s="176" t="s">
        <v>382</v>
      </c>
      <c r="C67" s="184" t="s">
        <v>383</v>
      </c>
      <c r="D67" s="177" t="s">
        <v>277</v>
      </c>
      <c r="E67" s="178">
        <v>1</v>
      </c>
      <c r="F67" s="179"/>
      <c r="G67" s="180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21</v>
      </c>
      <c r="M67" s="160">
        <f t="shared" si="17"/>
        <v>0</v>
      </c>
      <c r="N67" s="160">
        <v>2.0000000000000001E-4</v>
      </c>
      <c r="O67" s="160">
        <f t="shared" si="18"/>
        <v>0</v>
      </c>
      <c r="P67" s="160">
        <v>0</v>
      </c>
      <c r="Q67" s="160">
        <f t="shared" si="19"/>
        <v>0</v>
      </c>
      <c r="R67" s="160"/>
      <c r="S67" s="160" t="s">
        <v>221</v>
      </c>
      <c r="T67" s="160" t="s">
        <v>233</v>
      </c>
      <c r="U67" s="160">
        <v>0</v>
      </c>
      <c r="V67" s="160">
        <f t="shared" si="20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248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ht="22.5" outlineLevel="1" x14ac:dyDescent="0.2">
      <c r="A68" s="175">
        <v>45</v>
      </c>
      <c r="B68" s="176" t="s">
        <v>384</v>
      </c>
      <c r="C68" s="184" t="s">
        <v>385</v>
      </c>
      <c r="D68" s="177" t="s">
        <v>277</v>
      </c>
      <c r="E68" s="178">
        <v>1</v>
      </c>
      <c r="F68" s="179"/>
      <c r="G68" s="180">
        <f t="shared" si="14"/>
        <v>0</v>
      </c>
      <c r="H68" s="161"/>
      <c r="I68" s="160">
        <f t="shared" si="15"/>
        <v>0</v>
      </c>
      <c r="J68" s="161"/>
      <c r="K68" s="160">
        <f t="shared" si="16"/>
        <v>0</v>
      </c>
      <c r="L68" s="160">
        <v>21</v>
      </c>
      <c r="M68" s="160">
        <f t="shared" si="17"/>
        <v>0</v>
      </c>
      <c r="N68" s="160">
        <v>2.9999999999999997E-4</v>
      </c>
      <c r="O68" s="160">
        <f t="shared" si="18"/>
        <v>0</v>
      </c>
      <c r="P68" s="160">
        <v>0</v>
      </c>
      <c r="Q68" s="160">
        <f t="shared" si="19"/>
        <v>0</v>
      </c>
      <c r="R68" s="160"/>
      <c r="S68" s="160" t="s">
        <v>221</v>
      </c>
      <c r="T68" s="160" t="s">
        <v>215</v>
      </c>
      <c r="U68" s="160">
        <v>0</v>
      </c>
      <c r="V68" s="160">
        <f t="shared" si="20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248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46</v>
      </c>
      <c r="B69" s="176" t="s">
        <v>386</v>
      </c>
      <c r="C69" s="184" t="s">
        <v>387</v>
      </c>
      <c r="D69" s="177" t="s">
        <v>255</v>
      </c>
      <c r="E69" s="178">
        <v>5.9889999999999999E-2</v>
      </c>
      <c r="F69" s="179"/>
      <c r="G69" s="180">
        <f t="shared" si="14"/>
        <v>0</v>
      </c>
      <c r="H69" s="161"/>
      <c r="I69" s="160">
        <f t="shared" si="15"/>
        <v>0</v>
      </c>
      <c r="J69" s="161"/>
      <c r="K69" s="160">
        <f t="shared" si="16"/>
        <v>0</v>
      </c>
      <c r="L69" s="160">
        <v>21</v>
      </c>
      <c r="M69" s="160">
        <f t="shared" si="17"/>
        <v>0</v>
      </c>
      <c r="N69" s="160">
        <v>0</v>
      </c>
      <c r="O69" s="160">
        <f t="shared" si="18"/>
        <v>0</v>
      </c>
      <c r="P69" s="160">
        <v>0</v>
      </c>
      <c r="Q69" s="160">
        <f t="shared" si="19"/>
        <v>0</v>
      </c>
      <c r="R69" s="160"/>
      <c r="S69" s="160" t="s">
        <v>214</v>
      </c>
      <c r="T69" s="160" t="s">
        <v>233</v>
      </c>
      <c r="U69" s="160">
        <v>10.582000000000001</v>
      </c>
      <c r="V69" s="160">
        <f t="shared" si="20"/>
        <v>0.63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256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47</v>
      </c>
      <c r="B70" s="176" t="s">
        <v>388</v>
      </c>
      <c r="C70" s="184" t="s">
        <v>389</v>
      </c>
      <c r="D70" s="177" t="s">
        <v>255</v>
      </c>
      <c r="E70" s="178">
        <v>5.9889999999999999E-2</v>
      </c>
      <c r="F70" s="179"/>
      <c r="G70" s="180">
        <f t="shared" si="14"/>
        <v>0</v>
      </c>
      <c r="H70" s="161"/>
      <c r="I70" s="160">
        <f t="shared" si="15"/>
        <v>0</v>
      </c>
      <c r="J70" s="161"/>
      <c r="K70" s="160">
        <f t="shared" si="16"/>
        <v>0</v>
      </c>
      <c r="L70" s="160">
        <v>21</v>
      </c>
      <c r="M70" s="160">
        <f t="shared" si="17"/>
        <v>0</v>
      </c>
      <c r="N70" s="160">
        <v>0</v>
      </c>
      <c r="O70" s="160">
        <f t="shared" si="18"/>
        <v>0</v>
      </c>
      <c r="P70" s="160">
        <v>0</v>
      </c>
      <c r="Q70" s="160">
        <f t="shared" si="19"/>
        <v>0</v>
      </c>
      <c r="R70" s="160"/>
      <c r="S70" s="160" t="s">
        <v>214</v>
      </c>
      <c r="T70" s="160" t="s">
        <v>233</v>
      </c>
      <c r="U70" s="160">
        <v>1.1830000000000001</v>
      </c>
      <c r="V70" s="160">
        <f t="shared" si="20"/>
        <v>7.0000000000000007E-2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256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x14ac:dyDescent="0.2">
      <c r="A71" s="163" t="s">
        <v>209</v>
      </c>
      <c r="B71" s="164" t="s">
        <v>143</v>
      </c>
      <c r="C71" s="182" t="s">
        <v>144</v>
      </c>
      <c r="D71" s="165"/>
      <c r="E71" s="166"/>
      <c r="F71" s="167"/>
      <c r="G71" s="168">
        <f>SUMIF(AG72:AG76,"&lt;&gt;NOR",G72:G76)</f>
        <v>0</v>
      </c>
      <c r="H71" s="162"/>
      <c r="I71" s="162">
        <f>SUM(I72:I76)</f>
        <v>0</v>
      </c>
      <c r="J71" s="162"/>
      <c r="K71" s="162">
        <f>SUM(K72:K76)</f>
        <v>0</v>
      </c>
      <c r="L71" s="162"/>
      <c r="M71" s="162">
        <f>SUM(M72:M76)</f>
        <v>0</v>
      </c>
      <c r="N71" s="162"/>
      <c r="O71" s="162">
        <f>SUM(O72:O76)</f>
        <v>0.02</v>
      </c>
      <c r="P71" s="162"/>
      <c r="Q71" s="162">
        <f>SUM(Q72:Q76)</f>
        <v>0</v>
      </c>
      <c r="R71" s="162"/>
      <c r="S71" s="162"/>
      <c r="T71" s="162"/>
      <c r="U71" s="162"/>
      <c r="V71" s="162">
        <f>SUM(V72:V76)</f>
        <v>0.35</v>
      </c>
      <c r="W71" s="162"/>
      <c r="AG71" t="s">
        <v>210</v>
      </c>
    </row>
    <row r="72" spans="1:60" outlineLevel="1" x14ac:dyDescent="0.2">
      <c r="A72" s="175">
        <v>48</v>
      </c>
      <c r="B72" s="176" t="s">
        <v>1018</v>
      </c>
      <c r="C72" s="184" t="s">
        <v>1019</v>
      </c>
      <c r="D72" s="177" t="s">
        <v>314</v>
      </c>
      <c r="E72" s="178">
        <v>1</v>
      </c>
      <c r="F72" s="179"/>
      <c r="G72" s="180">
        <f>ROUND(E72*F72,2)</f>
        <v>0</v>
      </c>
      <c r="H72" s="161"/>
      <c r="I72" s="160">
        <f>ROUND(E72*H72,2)</f>
        <v>0</v>
      </c>
      <c r="J72" s="161"/>
      <c r="K72" s="160">
        <f>ROUND(E72*J72,2)</f>
        <v>0</v>
      </c>
      <c r="L72" s="160">
        <v>21</v>
      </c>
      <c r="M72" s="160">
        <f>G72*(1+L72/100)</f>
        <v>0</v>
      </c>
      <c r="N72" s="160">
        <v>5.2999999999999998E-4</v>
      </c>
      <c r="O72" s="160">
        <f>ROUND(E72*N72,2)</f>
        <v>0</v>
      </c>
      <c r="P72" s="160">
        <v>0</v>
      </c>
      <c r="Q72" s="160">
        <f>ROUND(E72*P72,2)</f>
        <v>0</v>
      </c>
      <c r="R72" s="160"/>
      <c r="S72" s="160" t="s">
        <v>214</v>
      </c>
      <c r="T72" s="160" t="s">
        <v>233</v>
      </c>
      <c r="U72" s="160">
        <v>0.25</v>
      </c>
      <c r="V72" s="160">
        <f>ROUND(E72*U72,2)</f>
        <v>0.25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234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ht="33.75" outlineLevel="1" x14ac:dyDescent="0.2">
      <c r="A73" s="175">
        <v>49</v>
      </c>
      <c r="B73" s="176" t="s">
        <v>396</v>
      </c>
      <c r="C73" s="184" t="s">
        <v>397</v>
      </c>
      <c r="D73" s="177" t="s">
        <v>232</v>
      </c>
      <c r="E73" s="178">
        <v>1</v>
      </c>
      <c r="F73" s="179"/>
      <c r="G73" s="180">
        <f>ROUND(E73*F73,2)</f>
        <v>0</v>
      </c>
      <c r="H73" s="161"/>
      <c r="I73" s="160">
        <f>ROUND(E73*H73,2)</f>
        <v>0</v>
      </c>
      <c r="J73" s="161"/>
      <c r="K73" s="160">
        <f>ROUND(E73*J73,2)</f>
        <v>0</v>
      </c>
      <c r="L73" s="160">
        <v>21</v>
      </c>
      <c r="M73" s="160">
        <f>G73*(1+L73/100)</f>
        <v>0</v>
      </c>
      <c r="N73" s="160">
        <v>3.1E-4</v>
      </c>
      <c r="O73" s="160">
        <f>ROUND(E73*N73,2)</f>
        <v>0</v>
      </c>
      <c r="P73" s="160">
        <v>0</v>
      </c>
      <c r="Q73" s="160">
        <f>ROUND(E73*P73,2)</f>
        <v>0</v>
      </c>
      <c r="R73" s="160"/>
      <c r="S73" s="160" t="s">
        <v>221</v>
      </c>
      <c r="T73" s="160" t="s">
        <v>215</v>
      </c>
      <c r="U73" s="160">
        <v>0</v>
      </c>
      <c r="V73" s="160">
        <f>ROUND(E73*U73,2)</f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248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75">
        <v>50</v>
      </c>
      <c r="B74" s="176" t="s">
        <v>1020</v>
      </c>
      <c r="C74" s="184" t="s">
        <v>1021</v>
      </c>
      <c r="D74" s="177" t="s">
        <v>277</v>
      </c>
      <c r="E74" s="178">
        <v>1</v>
      </c>
      <c r="F74" s="179"/>
      <c r="G74" s="180">
        <f>ROUND(E74*F74,2)</f>
        <v>0</v>
      </c>
      <c r="H74" s="161"/>
      <c r="I74" s="160">
        <f>ROUND(E74*H74,2)</f>
        <v>0</v>
      </c>
      <c r="J74" s="161"/>
      <c r="K74" s="160">
        <f>ROUND(E74*J74,2)</f>
        <v>0</v>
      </c>
      <c r="L74" s="160">
        <v>21</v>
      </c>
      <c r="M74" s="160">
        <f>G74*(1+L74/100)</f>
        <v>0</v>
      </c>
      <c r="N74" s="160">
        <v>4.7999999999999996E-3</v>
      </c>
      <c r="O74" s="160">
        <f>ROUND(E74*N74,2)</f>
        <v>0</v>
      </c>
      <c r="P74" s="160">
        <v>0</v>
      </c>
      <c r="Q74" s="160">
        <f>ROUND(E74*P74,2)</f>
        <v>0</v>
      </c>
      <c r="R74" s="160"/>
      <c r="S74" s="160" t="s">
        <v>221</v>
      </c>
      <c r="T74" s="160" t="s">
        <v>215</v>
      </c>
      <c r="U74" s="160">
        <v>0</v>
      </c>
      <c r="V74" s="160">
        <f>ROUND(E74*U74,2)</f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248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51</v>
      </c>
      <c r="B75" s="176" t="s">
        <v>400</v>
      </c>
      <c r="C75" s="184" t="s">
        <v>401</v>
      </c>
      <c r="D75" s="177" t="s">
        <v>277</v>
      </c>
      <c r="E75" s="178">
        <v>1</v>
      </c>
      <c r="F75" s="179"/>
      <c r="G75" s="180">
        <f>ROUND(E75*F75,2)</f>
        <v>0</v>
      </c>
      <c r="H75" s="161"/>
      <c r="I75" s="160">
        <f>ROUND(E75*H75,2)</f>
        <v>0</v>
      </c>
      <c r="J75" s="161"/>
      <c r="K75" s="160">
        <f>ROUND(E75*J75,2)</f>
        <v>0</v>
      </c>
      <c r="L75" s="160">
        <v>21</v>
      </c>
      <c r="M75" s="160">
        <f>G75*(1+L75/100)</f>
        <v>0</v>
      </c>
      <c r="N75" s="160">
        <v>0.02</v>
      </c>
      <c r="O75" s="160">
        <f>ROUND(E75*N75,2)</f>
        <v>0.02</v>
      </c>
      <c r="P75" s="160">
        <v>0</v>
      </c>
      <c r="Q75" s="160">
        <f>ROUND(E75*P75,2)</f>
        <v>0</v>
      </c>
      <c r="R75" s="160"/>
      <c r="S75" s="160" t="s">
        <v>221</v>
      </c>
      <c r="T75" s="160" t="s">
        <v>215</v>
      </c>
      <c r="U75" s="160">
        <v>0</v>
      </c>
      <c r="V75" s="160">
        <f>ROUND(E75*U75,2)</f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248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75">
        <v>52</v>
      </c>
      <c r="B76" s="176" t="s">
        <v>402</v>
      </c>
      <c r="C76" s="184" t="s">
        <v>403</v>
      </c>
      <c r="D76" s="177" t="s">
        <v>255</v>
      </c>
      <c r="E76" s="178">
        <v>2.564E-2</v>
      </c>
      <c r="F76" s="179"/>
      <c r="G76" s="180">
        <f>ROUND(E76*F76,2)</f>
        <v>0</v>
      </c>
      <c r="H76" s="161"/>
      <c r="I76" s="160">
        <f>ROUND(E76*H76,2)</f>
        <v>0</v>
      </c>
      <c r="J76" s="161"/>
      <c r="K76" s="160">
        <f>ROUND(E76*J76,2)</f>
        <v>0</v>
      </c>
      <c r="L76" s="160">
        <v>21</v>
      </c>
      <c r="M76" s="160">
        <f>G76*(1+L76/100)</f>
        <v>0</v>
      </c>
      <c r="N76" s="160">
        <v>0</v>
      </c>
      <c r="O76" s="160">
        <f>ROUND(E76*N76,2)</f>
        <v>0</v>
      </c>
      <c r="P76" s="160">
        <v>0</v>
      </c>
      <c r="Q76" s="160">
        <f>ROUND(E76*P76,2)</f>
        <v>0</v>
      </c>
      <c r="R76" s="160"/>
      <c r="S76" s="160" t="s">
        <v>214</v>
      </c>
      <c r="T76" s="160" t="s">
        <v>233</v>
      </c>
      <c r="U76" s="160">
        <v>4.0430000000000001</v>
      </c>
      <c r="V76" s="160">
        <f>ROUND(E76*U76,2)</f>
        <v>0.1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256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x14ac:dyDescent="0.2">
      <c r="A77" s="163" t="s">
        <v>209</v>
      </c>
      <c r="B77" s="164" t="s">
        <v>145</v>
      </c>
      <c r="C77" s="182" t="s">
        <v>146</v>
      </c>
      <c r="D77" s="165"/>
      <c r="E77" s="166"/>
      <c r="F77" s="167"/>
      <c r="G77" s="168">
        <f>SUMIF(AG78:AG90,"&lt;&gt;NOR",G78:G90)</f>
        <v>0</v>
      </c>
      <c r="H77" s="162"/>
      <c r="I77" s="162">
        <f>SUM(I78:I90)</f>
        <v>0</v>
      </c>
      <c r="J77" s="162"/>
      <c r="K77" s="162">
        <f>SUM(K78:K90)</f>
        <v>0</v>
      </c>
      <c r="L77" s="162"/>
      <c r="M77" s="162">
        <f>SUM(M78:M90)</f>
        <v>0</v>
      </c>
      <c r="N77" s="162"/>
      <c r="O77" s="162">
        <f>SUM(O78:O90)</f>
        <v>0.24000000000000002</v>
      </c>
      <c r="P77" s="162"/>
      <c r="Q77" s="162">
        <f>SUM(Q78:Q90)</f>
        <v>0.02</v>
      </c>
      <c r="R77" s="162"/>
      <c r="S77" s="162"/>
      <c r="T77" s="162"/>
      <c r="U77" s="162"/>
      <c r="V77" s="162">
        <f>SUM(V78:V90)</f>
        <v>9.3099999999999987</v>
      </c>
      <c r="W77" s="162"/>
      <c r="AG77" t="s">
        <v>210</v>
      </c>
    </row>
    <row r="78" spans="1:60" outlineLevel="1" x14ac:dyDescent="0.2">
      <c r="A78" s="169">
        <v>53</v>
      </c>
      <c r="B78" s="170" t="s">
        <v>406</v>
      </c>
      <c r="C78" s="183" t="s">
        <v>407</v>
      </c>
      <c r="D78" s="171" t="s">
        <v>261</v>
      </c>
      <c r="E78" s="172">
        <v>6</v>
      </c>
      <c r="F78" s="173"/>
      <c r="G78" s="174">
        <f>ROUND(E78*F78,2)</f>
        <v>0</v>
      </c>
      <c r="H78" s="161"/>
      <c r="I78" s="160">
        <f>ROUND(E78*H78,2)</f>
        <v>0</v>
      </c>
      <c r="J78" s="161"/>
      <c r="K78" s="160">
        <f>ROUND(E78*J78,2)</f>
        <v>0</v>
      </c>
      <c r="L78" s="160">
        <v>21</v>
      </c>
      <c r="M78" s="160">
        <f>G78*(1+L78/100)</f>
        <v>0</v>
      </c>
      <c r="N78" s="160">
        <v>6.5700000000000003E-3</v>
      </c>
      <c r="O78" s="160">
        <f>ROUND(E78*N78,2)</f>
        <v>0.04</v>
      </c>
      <c r="P78" s="160">
        <v>0</v>
      </c>
      <c r="Q78" s="160">
        <f>ROUND(E78*P78,2)</f>
        <v>0</v>
      </c>
      <c r="R78" s="160"/>
      <c r="S78" s="160" t="s">
        <v>214</v>
      </c>
      <c r="T78" s="160" t="s">
        <v>215</v>
      </c>
      <c r="U78" s="160">
        <v>0.36799999999999999</v>
      </c>
      <c r="V78" s="160">
        <f>ROUND(E78*U78,2)</f>
        <v>2.21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234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57"/>
      <c r="B79" s="158"/>
      <c r="C79" s="262" t="s">
        <v>335</v>
      </c>
      <c r="D79" s="263"/>
      <c r="E79" s="263"/>
      <c r="F79" s="263"/>
      <c r="G79" s="263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218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69">
        <v>54</v>
      </c>
      <c r="B80" s="170" t="s">
        <v>408</v>
      </c>
      <c r="C80" s="183" t="s">
        <v>409</v>
      </c>
      <c r="D80" s="171" t="s">
        <v>261</v>
      </c>
      <c r="E80" s="172">
        <v>12</v>
      </c>
      <c r="F80" s="173"/>
      <c r="G80" s="174">
        <f>ROUND(E80*F80,2)</f>
        <v>0</v>
      </c>
      <c r="H80" s="161"/>
      <c r="I80" s="160">
        <f>ROUND(E80*H80,2)</f>
        <v>0</v>
      </c>
      <c r="J80" s="161"/>
      <c r="K80" s="160">
        <f>ROUND(E80*J80,2)</f>
        <v>0</v>
      </c>
      <c r="L80" s="160">
        <v>21</v>
      </c>
      <c r="M80" s="160">
        <f>G80*(1+L80/100)</f>
        <v>0</v>
      </c>
      <c r="N80" s="160">
        <v>7.4200000000000004E-3</v>
      </c>
      <c r="O80" s="160">
        <f>ROUND(E80*N80,2)</f>
        <v>0.09</v>
      </c>
      <c r="P80" s="160">
        <v>0</v>
      </c>
      <c r="Q80" s="160">
        <f>ROUND(E80*P80,2)</f>
        <v>0</v>
      </c>
      <c r="R80" s="160"/>
      <c r="S80" s="160" t="s">
        <v>214</v>
      </c>
      <c r="T80" s="160" t="s">
        <v>233</v>
      </c>
      <c r="U80" s="160">
        <v>0.42099999999999999</v>
      </c>
      <c r="V80" s="160">
        <f>ROUND(E80*U80,2)</f>
        <v>5.05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234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57"/>
      <c r="B81" s="158"/>
      <c r="C81" s="262" t="s">
        <v>335</v>
      </c>
      <c r="D81" s="263"/>
      <c r="E81" s="263"/>
      <c r="F81" s="263"/>
      <c r="G81" s="263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218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ht="22.5" outlineLevel="1" x14ac:dyDescent="0.2">
      <c r="A82" s="175">
        <v>55</v>
      </c>
      <c r="B82" s="176" t="s">
        <v>410</v>
      </c>
      <c r="C82" s="184" t="s">
        <v>411</v>
      </c>
      <c r="D82" s="177" t="s">
        <v>261</v>
      </c>
      <c r="E82" s="178">
        <v>4</v>
      </c>
      <c r="F82" s="179"/>
      <c r="G82" s="180">
        <f>ROUND(E82*F82,2)</f>
        <v>0</v>
      </c>
      <c r="H82" s="161"/>
      <c r="I82" s="160">
        <f>ROUND(E82*H82,2)</f>
        <v>0</v>
      </c>
      <c r="J82" s="161"/>
      <c r="K82" s="160">
        <f>ROUND(E82*J82,2)</f>
        <v>0</v>
      </c>
      <c r="L82" s="160">
        <v>21</v>
      </c>
      <c r="M82" s="160">
        <f>G82*(1+L82/100)</f>
        <v>0</v>
      </c>
      <c r="N82" s="160">
        <v>5.0000000000000002E-5</v>
      </c>
      <c r="O82" s="160">
        <f>ROUND(E82*N82,2)</f>
        <v>0</v>
      </c>
      <c r="P82" s="160">
        <v>5.3200000000000001E-3</v>
      </c>
      <c r="Q82" s="160">
        <f>ROUND(E82*P82,2)</f>
        <v>0.02</v>
      </c>
      <c r="R82" s="160"/>
      <c r="S82" s="160" t="s">
        <v>214</v>
      </c>
      <c r="T82" s="160" t="s">
        <v>233</v>
      </c>
      <c r="U82" s="160">
        <v>0.10299999999999999</v>
      </c>
      <c r="V82" s="160">
        <f>ROUND(E82*U82,2)</f>
        <v>0.41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234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69">
        <v>56</v>
      </c>
      <c r="B83" s="170" t="s">
        <v>412</v>
      </c>
      <c r="C83" s="183" t="s">
        <v>413</v>
      </c>
      <c r="D83" s="171" t="s">
        <v>261</v>
      </c>
      <c r="E83" s="172">
        <v>18</v>
      </c>
      <c r="F83" s="173"/>
      <c r="G83" s="174">
        <f>ROUND(E83*F83,2)</f>
        <v>0</v>
      </c>
      <c r="H83" s="161"/>
      <c r="I83" s="160">
        <f>ROUND(E83*H83,2)</f>
        <v>0</v>
      </c>
      <c r="J83" s="161"/>
      <c r="K83" s="160">
        <f>ROUND(E83*J83,2)</f>
        <v>0</v>
      </c>
      <c r="L83" s="160">
        <v>21</v>
      </c>
      <c r="M83" s="160">
        <f>G83*(1+L83/100)</f>
        <v>0</v>
      </c>
      <c r="N83" s="160">
        <v>0</v>
      </c>
      <c r="O83" s="160">
        <f>ROUND(E83*N83,2)</f>
        <v>0</v>
      </c>
      <c r="P83" s="160">
        <v>0</v>
      </c>
      <c r="Q83" s="160">
        <f>ROUND(E83*P83,2)</f>
        <v>0</v>
      </c>
      <c r="R83" s="160"/>
      <c r="S83" s="160" t="s">
        <v>214</v>
      </c>
      <c r="T83" s="160" t="s">
        <v>215</v>
      </c>
      <c r="U83" s="160">
        <v>1.7999999999999999E-2</v>
      </c>
      <c r="V83" s="160">
        <f>ROUND(E83*U83,2)</f>
        <v>0.32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234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57"/>
      <c r="B84" s="158"/>
      <c r="C84" s="262" t="s">
        <v>329</v>
      </c>
      <c r="D84" s="263"/>
      <c r="E84" s="263"/>
      <c r="F84" s="263"/>
      <c r="G84" s="263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218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57</v>
      </c>
      <c r="B85" s="176" t="s">
        <v>414</v>
      </c>
      <c r="C85" s="184" t="s">
        <v>415</v>
      </c>
      <c r="D85" s="177" t="s">
        <v>314</v>
      </c>
      <c r="E85" s="178">
        <v>1</v>
      </c>
      <c r="F85" s="179"/>
      <c r="G85" s="180">
        <f t="shared" ref="G85:G90" si="21">ROUND(E85*F85,2)</f>
        <v>0</v>
      </c>
      <c r="H85" s="161"/>
      <c r="I85" s="160">
        <f t="shared" ref="I85:I90" si="22">ROUND(E85*H85,2)</f>
        <v>0</v>
      </c>
      <c r="J85" s="161"/>
      <c r="K85" s="160">
        <f t="shared" ref="K85:K90" si="23">ROUND(E85*J85,2)</f>
        <v>0</v>
      </c>
      <c r="L85" s="160">
        <v>21</v>
      </c>
      <c r="M85" s="160">
        <f t="shared" ref="M85:M90" si="24">G85*(1+L85/100)</f>
        <v>0</v>
      </c>
      <c r="N85" s="160">
        <v>3.8999999999999999E-4</v>
      </c>
      <c r="O85" s="160">
        <f t="shared" ref="O85:O90" si="25">ROUND(E85*N85,2)</f>
        <v>0</v>
      </c>
      <c r="P85" s="160">
        <v>0</v>
      </c>
      <c r="Q85" s="160">
        <f t="shared" ref="Q85:Q90" si="26">ROUND(E85*P85,2)</f>
        <v>0</v>
      </c>
      <c r="R85" s="160"/>
      <c r="S85" s="160" t="s">
        <v>221</v>
      </c>
      <c r="T85" s="160" t="s">
        <v>215</v>
      </c>
      <c r="U85" s="160">
        <v>0.24199999999999999</v>
      </c>
      <c r="V85" s="160">
        <f t="shared" ref="V85:V90" si="27">ROUND(E85*U85,2)</f>
        <v>0.24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234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58</v>
      </c>
      <c r="B86" s="176" t="s">
        <v>416</v>
      </c>
      <c r="C86" s="184" t="s">
        <v>417</v>
      </c>
      <c r="D86" s="177" t="s">
        <v>314</v>
      </c>
      <c r="E86" s="178">
        <v>1</v>
      </c>
      <c r="F86" s="179"/>
      <c r="G86" s="180">
        <f t="shared" si="21"/>
        <v>0</v>
      </c>
      <c r="H86" s="161"/>
      <c r="I86" s="160">
        <f t="shared" si="22"/>
        <v>0</v>
      </c>
      <c r="J86" s="161"/>
      <c r="K86" s="160">
        <f t="shared" si="23"/>
        <v>0</v>
      </c>
      <c r="L86" s="160">
        <v>21</v>
      </c>
      <c r="M86" s="160">
        <f t="shared" si="24"/>
        <v>0</v>
      </c>
      <c r="N86" s="160">
        <v>0.01</v>
      </c>
      <c r="O86" s="160">
        <f t="shared" si="25"/>
        <v>0.01</v>
      </c>
      <c r="P86" s="160">
        <v>0</v>
      </c>
      <c r="Q86" s="160">
        <f t="shared" si="26"/>
        <v>0</v>
      </c>
      <c r="R86" s="160"/>
      <c r="S86" s="160" t="s">
        <v>221</v>
      </c>
      <c r="T86" s="160" t="s">
        <v>215</v>
      </c>
      <c r="U86" s="160">
        <v>0</v>
      </c>
      <c r="V86" s="160">
        <f t="shared" si="27"/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234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75">
        <v>59</v>
      </c>
      <c r="B87" s="176" t="s">
        <v>418</v>
      </c>
      <c r="C87" s="184" t="s">
        <v>419</v>
      </c>
      <c r="D87" s="177" t="s">
        <v>314</v>
      </c>
      <c r="E87" s="178">
        <v>1</v>
      </c>
      <c r="F87" s="179"/>
      <c r="G87" s="180">
        <f t="shared" si="21"/>
        <v>0</v>
      </c>
      <c r="H87" s="161"/>
      <c r="I87" s="160">
        <f t="shared" si="22"/>
        <v>0</v>
      </c>
      <c r="J87" s="161"/>
      <c r="K87" s="160">
        <f t="shared" si="23"/>
        <v>0</v>
      </c>
      <c r="L87" s="160">
        <v>21</v>
      </c>
      <c r="M87" s="160">
        <f t="shared" si="24"/>
        <v>0</v>
      </c>
      <c r="N87" s="160">
        <v>0</v>
      </c>
      <c r="O87" s="160">
        <f t="shared" si="25"/>
        <v>0</v>
      </c>
      <c r="P87" s="160">
        <v>0</v>
      </c>
      <c r="Q87" s="160">
        <f t="shared" si="26"/>
        <v>0</v>
      </c>
      <c r="R87" s="160"/>
      <c r="S87" s="160" t="s">
        <v>221</v>
      </c>
      <c r="T87" s="160" t="s">
        <v>215</v>
      </c>
      <c r="U87" s="160">
        <v>3.1E-2</v>
      </c>
      <c r="V87" s="160">
        <f t="shared" si="27"/>
        <v>0.03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234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ht="22.5" outlineLevel="1" x14ac:dyDescent="0.2">
      <c r="A88" s="175">
        <v>60</v>
      </c>
      <c r="B88" s="176" t="s">
        <v>420</v>
      </c>
      <c r="C88" s="184" t="s">
        <v>421</v>
      </c>
      <c r="D88" s="177" t="s">
        <v>314</v>
      </c>
      <c r="E88" s="178">
        <v>1</v>
      </c>
      <c r="F88" s="179"/>
      <c r="G88" s="180">
        <f t="shared" si="21"/>
        <v>0</v>
      </c>
      <c r="H88" s="161"/>
      <c r="I88" s="160">
        <f t="shared" si="22"/>
        <v>0</v>
      </c>
      <c r="J88" s="161"/>
      <c r="K88" s="160">
        <f t="shared" si="23"/>
        <v>0</v>
      </c>
      <c r="L88" s="160">
        <v>21</v>
      </c>
      <c r="M88" s="160">
        <f t="shared" si="24"/>
        <v>0</v>
      </c>
      <c r="N88" s="160">
        <v>0.1</v>
      </c>
      <c r="O88" s="160">
        <f t="shared" si="25"/>
        <v>0.1</v>
      </c>
      <c r="P88" s="160">
        <v>0</v>
      </c>
      <c r="Q88" s="160">
        <f t="shared" si="26"/>
        <v>0</v>
      </c>
      <c r="R88" s="160"/>
      <c r="S88" s="160" t="s">
        <v>221</v>
      </c>
      <c r="T88" s="160" t="s">
        <v>215</v>
      </c>
      <c r="U88" s="160">
        <v>0</v>
      </c>
      <c r="V88" s="160">
        <f t="shared" si="27"/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248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61</v>
      </c>
      <c r="B89" s="176" t="s">
        <v>422</v>
      </c>
      <c r="C89" s="184" t="s">
        <v>423</v>
      </c>
      <c r="D89" s="177" t="s">
        <v>255</v>
      </c>
      <c r="E89" s="178">
        <v>0.23905000000000001</v>
      </c>
      <c r="F89" s="179"/>
      <c r="G89" s="180">
        <f t="shared" si="21"/>
        <v>0</v>
      </c>
      <c r="H89" s="161"/>
      <c r="I89" s="160">
        <f t="shared" si="22"/>
        <v>0</v>
      </c>
      <c r="J89" s="161"/>
      <c r="K89" s="160">
        <f t="shared" si="23"/>
        <v>0</v>
      </c>
      <c r="L89" s="160">
        <v>21</v>
      </c>
      <c r="M89" s="160">
        <f t="shared" si="24"/>
        <v>0</v>
      </c>
      <c r="N89" s="160">
        <v>0</v>
      </c>
      <c r="O89" s="160">
        <f t="shared" si="25"/>
        <v>0</v>
      </c>
      <c r="P89" s="160">
        <v>0</v>
      </c>
      <c r="Q89" s="160">
        <f t="shared" si="26"/>
        <v>0</v>
      </c>
      <c r="R89" s="160"/>
      <c r="S89" s="160" t="s">
        <v>214</v>
      </c>
      <c r="T89" s="160" t="s">
        <v>233</v>
      </c>
      <c r="U89" s="160">
        <v>3.5630000000000002</v>
      </c>
      <c r="V89" s="160">
        <f t="shared" si="27"/>
        <v>0.85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256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75">
        <v>62</v>
      </c>
      <c r="B90" s="176" t="s">
        <v>424</v>
      </c>
      <c r="C90" s="184" t="s">
        <v>425</v>
      </c>
      <c r="D90" s="177" t="s">
        <v>255</v>
      </c>
      <c r="E90" s="178">
        <v>0.23905000000000001</v>
      </c>
      <c r="F90" s="179"/>
      <c r="G90" s="180">
        <f t="shared" si="21"/>
        <v>0</v>
      </c>
      <c r="H90" s="161"/>
      <c r="I90" s="160">
        <f t="shared" si="22"/>
        <v>0</v>
      </c>
      <c r="J90" s="161"/>
      <c r="K90" s="160">
        <f t="shared" si="23"/>
        <v>0</v>
      </c>
      <c r="L90" s="160">
        <v>21</v>
      </c>
      <c r="M90" s="160">
        <f t="shared" si="24"/>
        <v>0</v>
      </c>
      <c r="N90" s="160">
        <v>0</v>
      </c>
      <c r="O90" s="160">
        <f t="shared" si="25"/>
        <v>0</v>
      </c>
      <c r="P90" s="160">
        <v>0</v>
      </c>
      <c r="Q90" s="160">
        <f t="shared" si="26"/>
        <v>0</v>
      </c>
      <c r="R90" s="160"/>
      <c r="S90" s="160" t="s">
        <v>214</v>
      </c>
      <c r="T90" s="160" t="s">
        <v>233</v>
      </c>
      <c r="U90" s="160">
        <v>0.81599999999999995</v>
      </c>
      <c r="V90" s="160">
        <f t="shared" si="27"/>
        <v>0.2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256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x14ac:dyDescent="0.2">
      <c r="A91" s="163" t="s">
        <v>209</v>
      </c>
      <c r="B91" s="164" t="s">
        <v>147</v>
      </c>
      <c r="C91" s="182" t="s">
        <v>148</v>
      </c>
      <c r="D91" s="165"/>
      <c r="E91" s="166"/>
      <c r="F91" s="167"/>
      <c r="G91" s="168">
        <f>SUMIF(AG92:AG102,"&lt;&gt;NOR",G92:G102)</f>
        <v>0</v>
      </c>
      <c r="H91" s="162"/>
      <c r="I91" s="162">
        <f>SUM(I92:I102)</f>
        <v>0</v>
      </c>
      <c r="J91" s="162"/>
      <c r="K91" s="162">
        <f>SUM(K92:K102)</f>
        <v>0</v>
      </c>
      <c r="L91" s="162"/>
      <c r="M91" s="162">
        <f>SUM(M92:M102)</f>
        <v>0</v>
      </c>
      <c r="N91" s="162"/>
      <c r="O91" s="162">
        <f>SUM(O92:O102)</f>
        <v>0</v>
      </c>
      <c r="P91" s="162"/>
      <c r="Q91" s="162">
        <f>SUM(Q92:Q102)</f>
        <v>0</v>
      </c>
      <c r="R91" s="162"/>
      <c r="S91" s="162"/>
      <c r="T91" s="162"/>
      <c r="U91" s="162"/>
      <c r="V91" s="162">
        <f>SUM(V92:V102)</f>
        <v>1.77</v>
      </c>
      <c r="W91" s="162"/>
      <c r="AG91" t="s">
        <v>210</v>
      </c>
    </row>
    <row r="92" spans="1:60" outlineLevel="1" x14ac:dyDescent="0.2">
      <c r="A92" s="175">
        <v>63</v>
      </c>
      <c r="B92" s="176" t="s">
        <v>426</v>
      </c>
      <c r="C92" s="184" t="s">
        <v>427</v>
      </c>
      <c r="D92" s="177" t="s">
        <v>232</v>
      </c>
      <c r="E92" s="178">
        <v>2</v>
      </c>
      <c r="F92" s="179"/>
      <c r="G92" s="180">
        <f t="shared" ref="G92:G102" si="28">ROUND(E92*F92,2)</f>
        <v>0</v>
      </c>
      <c r="H92" s="161"/>
      <c r="I92" s="160">
        <f t="shared" ref="I92:I102" si="29">ROUND(E92*H92,2)</f>
        <v>0</v>
      </c>
      <c r="J92" s="161"/>
      <c r="K92" s="160">
        <f t="shared" ref="K92:K102" si="30">ROUND(E92*J92,2)</f>
        <v>0</v>
      </c>
      <c r="L92" s="160">
        <v>21</v>
      </c>
      <c r="M92" s="160">
        <f t="shared" ref="M92:M102" si="31">G92*(1+L92/100)</f>
        <v>0</v>
      </c>
      <c r="N92" s="160">
        <v>0</v>
      </c>
      <c r="O92" s="160">
        <f t="shared" ref="O92:O102" si="32">ROUND(E92*N92,2)</f>
        <v>0</v>
      </c>
      <c r="P92" s="160">
        <v>0</v>
      </c>
      <c r="Q92" s="160">
        <f t="shared" ref="Q92:Q102" si="33">ROUND(E92*P92,2)</f>
        <v>0</v>
      </c>
      <c r="R92" s="160"/>
      <c r="S92" s="160" t="s">
        <v>214</v>
      </c>
      <c r="T92" s="160" t="s">
        <v>233</v>
      </c>
      <c r="U92" s="160">
        <v>5.0999999999999997E-2</v>
      </c>
      <c r="V92" s="160">
        <f t="shared" ref="V92:V102" si="34">ROUND(E92*U92,2)</f>
        <v>0.1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234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64</v>
      </c>
      <c r="B93" s="176" t="s">
        <v>428</v>
      </c>
      <c r="C93" s="184" t="s">
        <v>429</v>
      </c>
      <c r="D93" s="177" t="s">
        <v>232</v>
      </c>
      <c r="E93" s="178">
        <v>2</v>
      </c>
      <c r="F93" s="179"/>
      <c r="G93" s="180">
        <f t="shared" si="28"/>
        <v>0</v>
      </c>
      <c r="H93" s="161"/>
      <c r="I93" s="160">
        <f t="shared" si="29"/>
        <v>0</v>
      </c>
      <c r="J93" s="161"/>
      <c r="K93" s="160">
        <f t="shared" si="30"/>
        <v>0</v>
      </c>
      <c r="L93" s="160">
        <v>21</v>
      </c>
      <c r="M93" s="160">
        <f t="shared" si="31"/>
        <v>0</v>
      </c>
      <c r="N93" s="160">
        <v>0</v>
      </c>
      <c r="O93" s="160">
        <f t="shared" si="32"/>
        <v>0</v>
      </c>
      <c r="P93" s="160">
        <v>0</v>
      </c>
      <c r="Q93" s="160">
        <f t="shared" si="33"/>
        <v>0</v>
      </c>
      <c r="R93" s="160"/>
      <c r="S93" s="160" t="s">
        <v>214</v>
      </c>
      <c r="T93" s="160" t="s">
        <v>233</v>
      </c>
      <c r="U93" s="160">
        <v>5.0999999999999997E-2</v>
      </c>
      <c r="V93" s="160">
        <f t="shared" si="34"/>
        <v>0.1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234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65</v>
      </c>
      <c r="B94" s="176" t="s">
        <v>430</v>
      </c>
      <c r="C94" s="184" t="s">
        <v>431</v>
      </c>
      <c r="D94" s="177" t="s">
        <v>232</v>
      </c>
      <c r="E94" s="178">
        <v>1</v>
      </c>
      <c r="F94" s="179"/>
      <c r="G94" s="180">
        <f t="shared" si="28"/>
        <v>0</v>
      </c>
      <c r="H94" s="161"/>
      <c r="I94" s="160">
        <f t="shared" si="29"/>
        <v>0</v>
      </c>
      <c r="J94" s="161"/>
      <c r="K94" s="160">
        <f t="shared" si="30"/>
        <v>0</v>
      </c>
      <c r="L94" s="160">
        <v>21</v>
      </c>
      <c r="M94" s="160">
        <f t="shared" si="31"/>
        <v>0</v>
      </c>
      <c r="N94" s="160">
        <v>0</v>
      </c>
      <c r="O94" s="160">
        <f t="shared" si="32"/>
        <v>0</v>
      </c>
      <c r="P94" s="160">
        <v>0</v>
      </c>
      <c r="Q94" s="160">
        <f t="shared" si="33"/>
        <v>0</v>
      </c>
      <c r="R94" s="160"/>
      <c r="S94" s="160" t="s">
        <v>214</v>
      </c>
      <c r="T94" s="160" t="s">
        <v>233</v>
      </c>
      <c r="U94" s="160">
        <v>0.20599999999999999</v>
      </c>
      <c r="V94" s="160">
        <f t="shared" si="34"/>
        <v>0.21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234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75">
        <v>66</v>
      </c>
      <c r="B95" s="176" t="s">
        <v>432</v>
      </c>
      <c r="C95" s="184" t="s">
        <v>433</v>
      </c>
      <c r="D95" s="177" t="s">
        <v>232</v>
      </c>
      <c r="E95" s="178">
        <v>4</v>
      </c>
      <c r="F95" s="179"/>
      <c r="G95" s="180">
        <f t="shared" si="28"/>
        <v>0</v>
      </c>
      <c r="H95" s="161"/>
      <c r="I95" s="160">
        <f t="shared" si="29"/>
        <v>0</v>
      </c>
      <c r="J95" s="161"/>
      <c r="K95" s="160">
        <f t="shared" si="30"/>
        <v>0</v>
      </c>
      <c r="L95" s="160">
        <v>21</v>
      </c>
      <c r="M95" s="160">
        <f t="shared" si="31"/>
        <v>0</v>
      </c>
      <c r="N95" s="160">
        <v>0</v>
      </c>
      <c r="O95" s="160">
        <f t="shared" si="32"/>
        <v>0</v>
      </c>
      <c r="P95" s="160">
        <v>0</v>
      </c>
      <c r="Q95" s="160">
        <f t="shared" si="33"/>
        <v>0</v>
      </c>
      <c r="R95" s="160"/>
      <c r="S95" s="160" t="s">
        <v>214</v>
      </c>
      <c r="T95" s="160" t="s">
        <v>233</v>
      </c>
      <c r="U95" s="160">
        <v>0.22700000000000001</v>
      </c>
      <c r="V95" s="160">
        <f t="shared" si="34"/>
        <v>0.91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234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ht="22.5" outlineLevel="1" x14ac:dyDescent="0.2">
      <c r="A96" s="175">
        <v>67</v>
      </c>
      <c r="B96" s="176" t="s">
        <v>436</v>
      </c>
      <c r="C96" s="184" t="s">
        <v>748</v>
      </c>
      <c r="D96" s="177" t="s">
        <v>232</v>
      </c>
      <c r="E96" s="178">
        <v>1</v>
      </c>
      <c r="F96" s="179"/>
      <c r="G96" s="180">
        <f t="shared" si="28"/>
        <v>0</v>
      </c>
      <c r="H96" s="161"/>
      <c r="I96" s="160">
        <f t="shared" si="29"/>
        <v>0</v>
      </c>
      <c r="J96" s="161"/>
      <c r="K96" s="160">
        <f t="shared" si="30"/>
        <v>0</v>
      </c>
      <c r="L96" s="160">
        <v>21</v>
      </c>
      <c r="M96" s="160">
        <f t="shared" si="31"/>
        <v>0</v>
      </c>
      <c r="N96" s="160">
        <v>2.5699999999999998E-3</v>
      </c>
      <c r="O96" s="160">
        <f t="shared" si="32"/>
        <v>0</v>
      </c>
      <c r="P96" s="160">
        <v>0</v>
      </c>
      <c r="Q96" s="160">
        <f t="shared" si="33"/>
        <v>0</v>
      </c>
      <c r="R96" s="160"/>
      <c r="S96" s="160" t="s">
        <v>221</v>
      </c>
      <c r="T96" s="160" t="s">
        <v>233</v>
      </c>
      <c r="U96" s="160">
        <v>0.433</v>
      </c>
      <c r="V96" s="160">
        <f t="shared" si="34"/>
        <v>0.43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234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ht="22.5" outlineLevel="1" x14ac:dyDescent="0.2">
      <c r="A97" s="175">
        <v>68</v>
      </c>
      <c r="B97" s="176" t="s">
        <v>438</v>
      </c>
      <c r="C97" s="184" t="s">
        <v>439</v>
      </c>
      <c r="D97" s="177" t="s">
        <v>232</v>
      </c>
      <c r="E97" s="178">
        <v>2</v>
      </c>
      <c r="F97" s="179"/>
      <c r="G97" s="180">
        <f t="shared" si="28"/>
        <v>0</v>
      </c>
      <c r="H97" s="161"/>
      <c r="I97" s="160">
        <f t="shared" si="29"/>
        <v>0</v>
      </c>
      <c r="J97" s="161"/>
      <c r="K97" s="160">
        <f t="shared" si="30"/>
        <v>0</v>
      </c>
      <c r="L97" s="160">
        <v>21</v>
      </c>
      <c r="M97" s="160">
        <f t="shared" si="31"/>
        <v>0</v>
      </c>
      <c r="N97" s="160">
        <v>6.9999999999999994E-5</v>
      </c>
      <c r="O97" s="160">
        <f t="shared" si="32"/>
        <v>0</v>
      </c>
      <c r="P97" s="160">
        <v>0</v>
      </c>
      <c r="Q97" s="160">
        <f t="shared" si="33"/>
        <v>0</v>
      </c>
      <c r="R97" s="160"/>
      <c r="S97" s="160" t="s">
        <v>221</v>
      </c>
      <c r="T97" s="160" t="s">
        <v>298</v>
      </c>
      <c r="U97" s="160">
        <v>0</v>
      </c>
      <c r="V97" s="160">
        <f t="shared" si="34"/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248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75">
        <v>69</v>
      </c>
      <c r="B98" s="176" t="s">
        <v>440</v>
      </c>
      <c r="C98" s="184" t="s">
        <v>441</v>
      </c>
      <c r="D98" s="177" t="s">
        <v>232</v>
      </c>
      <c r="E98" s="178">
        <v>2</v>
      </c>
      <c r="F98" s="179"/>
      <c r="G98" s="180">
        <f t="shared" si="28"/>
        <v>0</v>
      </c>
      <c r="H98" s="161"/>
      <c r="I98" s="160">
        <f t="shared" si="29"/>
        <v>0</v>
      </c>
      <c r="J98" s="161"/>
      <c r="K98" s="160">
        <f t="shared" si="30"/>
        <v>0</v>
      </c>
      <c r="L98" s="160">
        <v>21</v>
      </c>
      <c r="M98" s="160">
        <f t="shared" si="31"/>
        <v>0</v>
      </c>
      <c r="N98" s="160">
        <v>4.8000000000000001E-4</v>
      </c>
      <c r="O98" s="160">
        <f t="shared" si="32"/>
        <v>0</v>
      </c>
      <c r="P98" s="160">
        <v>0</v>
      </c>
      <c r="Q98" s="160">
        <f t="shared" si="33"/>
        <v>0</v>
      </c>
      <c r="R98" s="160"/>
      <c r="S98" s="160" t="s">
        <v>221</v>
      </c>
      <c r="T98" s="160" t="s">
        <v>298</v>
      </c>
      <c r="U98" s="160">
        <v>0</v>
      </c>
      <c r="V98" s="160">
        <f t="shared" si="34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248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70</v>
      </c>
      <c r="B99" s="176" t="s">
        <v>346</v>
      </c>
      <c r="C99" s="184" t="s">
        <v>347</v>
      </c>
      <c r="D99" s="177" t="s">
        <v>232</v>
      </c>
      <c r="E99" s="178">
        <v>2</v>
      </c>
      <c r="F99" s="179"/>
      <c r="G99" s="180">
        <f t="shared" si="28"/>
        <v>0</v>
      </c>
      <c r="H99" s="161"/>
      <c r="I99" s="160">
        <f t="shared" si="29"/>
        <v>0</v>
      </c>
      <c r="J99" s="161"/>
      <c r="K99" s="160">
        <f t="shared" si="30"/>
        <v>0</v>
      </c>
      <c r="L99" s="160">
        <v>21</v>
      </c>
      <c r="M99" s="160">
        <f t="shared" si="31"/>
        <v>0</v>
      </c>
      <c r="N99" s="160">
        <v>1.9000000000000001E-4</v>
      </c>
      <c r="O99" s="160">
        <f t="shared" si="32"/>
        <v>0</v>
      </c>
      <c r="P99" s="160">
        <v>0</v>
      </c>
      <c r="Q99" s="160">
        <f t="shared" si="33"/>
        <v>0</v>
      </c>
      <c r="R99" s="160"/>
      <c r="S99" s="160" t="s">
        <v>221</v>
      </c>
      <c r="T99" s="160" t="s">
        <v>298</v>
      </c>
      <c r="U99" s="160">
        <v>0</v>
      </c>
      <c r="V99" s="160">
        <f t="shared" si="34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248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71</v>
      </c>
      <c r="B100" s="176" t="s">
        <v>442</v>
      </c>
      <c r="C100" s="184" t="s">
        <v>443</v>
      </c>
      <c r="D100" s="177" t="s">
        <v>232</v>
      </c>
      <c r="E100" s="178">
        <v>1</v>
      </c>
      <c r="F100" s="179"/>
      <c r="G100" s="180">
        <f t="shared" si="28"/>
        <v>0</v>
      </c>
      <c r="H100" s="161"/>
      <c r="I100" s="160">
        <f t="shared" si="29"/>
        <v>0</v>
      </c>
      <c r="J100" s="161"/>
      <c r="K100" s="160">
        <f t="shared" si="30"/>
        <v>0</v>
      </c>
      <c r="L100" s="160">
        <v>21</v>
      </c>
      <c r="M100" s="160">
        <f t="shared" si="31"/>
        <v>0</v>
      </c>
      <c r="N100" s="160">
        <v>4.6000000000000001E-4</v>
      </c>
      <c r="O100" s="160">
        <f t="shared" si="32"/>
        <v>0</v>
      </c>
      <c r="P100" s="160">
        <v>0</v>
      </c>
      <c r="Q100" s="160">
        <f t="shared" si="33"/>
        <v>0</v>
      </c>
      <c r="R100" s="160"/>
      <c r="S100" s="160" t="s">
        <v>221</v>
      </c>
      <c r="T100" s="160" t="s">
        <v>298</v>
      </c>
      <c r="U100" s="160">
        <v>0</v>
      </c>
      <c r="V100" s="160">
        <f t="shared" si="34"/>
        <v>0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248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75">
        <v>72</v>
      </c>
      <c r="B101" s="176" t="s">
        <v>444</v>
      </c>
      <c r="C101" s="184" t="s">
        <v>445</v>
      </c>
      <c r="D101" s="177" t="s">
        <v>255</v>
      </c>
      <c r="E101" s="178">
        <v>4.5100000000000001E-3</v>
      </c>
      <c r="F101" s="179"/>
      <c r="G101" s="180">
        <f t="shared" si="28"/>
        <v>0</v>
      </c>
      <c r="H101" s="161"/>
      <c r="I101" s="160">
        <f t="shared" si="29"/>
        <v>0</v>
      </c>
      <c r="J101" s="161"/>
      <c r="K101" s="160">
        <f t="shared" si="30"/>
        <v>0</v>
      </c>
      <c r="L101" s="160">
        <v>21</v>
      </c>
      <c r="M101" s="160">
        <f t="shared" si="31"/>
        <v>0</v>
      </c>
      <c r="N101" s="160">
        <v>0</v>
      </c>
      <c r="O101" s="160">
        <f t="shared" si="32"/>
        <v>0</v>
      </c>
      <c r="P101" s="160">
        <v>0</v>
      </c>
      <c r="Q101" s="160">
        <f t="shared" si="33"/>
        <v>0</v>
      </c>
      <c r="R101" s="160"/>
      <c r="S101" s="160" t="s">
        <v>214</v>
      </c>
      <c r="T101" s="160" t="s">
        <v>233</v>
      </c>
      <c r="U101" s="160">
        <v>2.5750000000000002</v>
      </c>
      <c r="V101" s="160">
        <f t="shared" si="34"/>
        <v>0.01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256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75">
        <v>73</v>
      </c>
      <c r="B102" s="176" t="s">
        <v>446</v>
      </c>
      <c r="C102" s="184" t="s">
        <v>447</v>
      </c>
      <c r="D102" s="177" t="s">
        <v>255</v>
      </c>
      <c r="E102" s="178">
        <v>4.5100000000000001E-3</v>
      </c>
      <c r="F102" s="179"/>
      <c r="G102" s="180">
        <f t="shared" si="28"/>
        <v>0</v>
      </c>
      <c r="H102" s="161"/>
      <c r="I102" s="160">
        <f t="shared" si="29"/>
        <v>0</v>
      </c>
      <c r="J102" s="161"/>
      <c r="K102" s="160">
        <f t="shared" si="30"/>
        <v>0</v>
      </c>
      <c r="L102" s="160">
        <v>21</v>
      </c>
      <c r="M102" s="160">
        <f t="shared" si="31"/>
        <v>0</v>
      </c>
      <c r="N102" s="160">
        <v>0</v>
      </c>
      <c r="O102" s="160">
        <f t="shared" si="32"/>
        <v>0</v>
      </c>
      <c r="P102" s="160">
        <v>0</v>
      </c>
      <c r="Q102" s="160">
        <f t="shared" si="33"/>
        <v>0</v>
      </c>
      <c r="R102" s="160"/>
      <c r="S102" s="160" t="s">
        <v>214</v>
      </c>
      <c r="T102" s="160" t="s">
        <v>233</v>
      </c>
      <c r="U102" s="160">
        <v>1.355</v>
      </c>
      <c r="V102" s="160">
        <f t="shared" si="34"/>
        <v>0.01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256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x14ac:dyDescent="0.2">
      <c r="A103" s="163" t="s">
        <v>209</v>
      </c>
      <c r="B103" s="164" t="s">
        <v>153</v>
      </c>
      <c r="C103" s="182" t="s">
        <v>154</v>
      </c>
      <c r="D103" s="165"/>
      <c r="E103" s="166"/>
      <c r="F103" s="167"/>
      <c r="G103" s="168">
        <f>SUMIF(AG104:AG106,"&lt;&gt;NOR",G104:G106)</f>
        <v>0</v>
      </c>
      <c r="H103" s="162"/>
      <c r="I103" s="162">
        <f>SUM(I104:I106)</f>
        <v>0</v>
      </c>
      <c r="J103" s="162"/>
      <c r="K103" s="162">
        <f>SUM(K104:K106)</f>
        <v>0</v>
      </c>
      <c r="L103" s="162"/>
      <c r="M103" s="162">
        <f>SUM(M104:M106)</f>
        <v>0</v>
      </c>
      <c r="N103" s="162"/>
      <c r="O103" s="162">
        <f>SUM(O104:O106)</f>
        <v>0.3</v>
      </c>
      <c r="P103" s="162"/>
      <c r="Q103" s="162">
        <f>SUM(Q104:Q106)</f>
        <v>0</v>
      </c>
      <c r="R103" s="162"/>
      <c r="S103" s="162"/>
      <c r="T103" s="162"/>
      <c r="U103" s="162"/>
      <c r="V103" s="162">
        <f>SUM(V104:V106)</f>
        <v>3.94</v>
      </c>
      <c r="W103" s="162"/>
      <c r="AG103" t="s">
        <v>210</v>
      </c>
    </row>
    <row r="104" spans="1:60" outlineLevel="1" x14ac:dyDescent="0.2">
      <c r="A104" s="175">
        <v>74</v>
      </c>
      <c r="B104" s="176" t="s">
        <v>448</v>
      </c>
      <c r="C104" s="184" t="s">
        <v>449</v>
      </c>
      <c r="D104" s="177" t="s">
        <v>450</v>
      </c>
      <c r="E104" s="178">
        <v>10</v>
      </c>
      <c r="F104" s="179"/>
      <c r="G104" s="180">
        <f>ROUND(E104*F104,2)</f>
        <v>0</v>
      </c>
      <c r="H104" s="161"/>
      <c r="I104" s="160">
        <f>ROUND(E104*H104,2)</f>
        <v>0</v>
      </c>
      <c r="J104" s="161"/>
      <c r="K104" s="160">
        <f>ROUND(E104*J104,2)</f>
        <v>0</v>
      </c>
      <c r="L104" s="160">
        <v>21</v>
      </c>
      <c r="M104" s="160">
        <f>G104*(1+L104/100)</f>
        <v>0</v>
      </c>
      <c r="N104" s="160">
        <v>6.0000000000000002E-5</v>
      </c>
      <c r="O104" s="160">
        <f>ROUND(E104*N104,2)</f>
        <v>0</v>
      </c>
      <c r="P104" s="160">
        <v>0</v>
      </c>
      <c r="Q104" s="160">
        <f>ROUND(E104*P104,2)</f>
        <v>0</v>
      </c>
      <c r="R104" s="160"/>
      <c r="S104" s="160" t="s">
        <v>214</v>
      </c>
      <c r="T104" s="160" t="s">
        <v>233</v>
      </c>
      <c r="U104" s="160">
        <v>0.30399999999999999</v>
      </c>
      <c r="V104" s="160">
        <f>ROUND(E104*U104,2)</f>
        <v>3.04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234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75">
        <v>75</v>
      </c>
      <c r="B105" s="176" t="s">
        <v>1026</v>
      </c>
      <c r="C105" s="184" t="s">
        <v>1027</v>
      </c>
      <c r="D105" s="177" t="s">
        <v>314</v>
      </c>
      <c r="E105" s="178">
        <v>1</v>
      </c>
      <c r="F105" s="179"/>
      <c r="G105" s="180">
        <f>ROUND(E105*F105,2)</f>
        <v>0</v>
      </c>
      <c r="H105" s="161"/>
      <c r="I105" s="160">
        <f>ROUND(E105*H105,2)</f>
        <v>0</v>
      </c>
      <c r="J105" s="161"/>
      <c r="K105" s="160">
        <f>ROUND(E105*J105,2)</f>
        <v>0</v>
      </c>
      <c r="L105" s="160">
        <v>21</v>
      </c>
      <c r="M105" s="160">
        <f>G105*(1+L105/100)</f>
        <v>0</v>
      </c>
      <c r="N105" s="160">
        <v>0.3</v>
      </c>
      <c r="O105" s="160">
        <f>ROUND(E105*N105,2)</f>
        <v>0.3</v>
      </c>
      <c r="P105" s="160">
        <v>0</v>
      </c>
      <c r="Q105" s="160">
        <f>ROUND(E105*P105,2)</f>
        <v>0</v>
      </c>
      <c r="R105" s="160"/>
      <c r="S105" s="160" t="s">
        <v>221</v>
      </c>
      <c r="T105" s="160" t="s">
        <v>233</v>
      </c>
      <c r="U105" s="160">
        <v>0</v>
      </c>
      <c r="V105" s="160">
        <f>ROUND(E105*U105,2)</f>
        <v>0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234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75">
        <v>76</v>
      </c>
      <c r="B106" s="176" t="s">
        <v>451</v>
      </c>
      <c r="C106" s="184" t="s">
        <v>452</v>
      </c>
      <c r="D106" s="177" t="s">
        <v>255</v>
      </c>
      <c r="E106" s="178">
        <v>0.30059999999999998</v>
      </c>
      <c r="F106" s="179"/>
      <c r="G106" s="180">
        <f>ROUND(E106*F106,2)</f>
        <v>0</v>
      </c>
      <c r="H106" s="161"/>
      <c r="I106" s="160">
        <f>ROUND(E106*H106,2)</f>
        <v>0</v>
      </c>
      <c r="J106" s="161"/>
      <c r="K106" s="160">
        <f>ROUND(E106*J106,2)</f>
        <v>0</v>
      </c>
      <c r="L106" s="160">
        <v>21</v>
      </c>
      <c r="M106" s="160">
        <f>G106*(1+L106/100)</f>
        <v>0</v>
      </c>
      <c r="N106" s="160">
        <v>0</v>
      </c>
      <c r="O106" s="160">
        <f>ROUND(E106*N106,2)</f>
        <v>0</v>
      </c>
      <c r="P106" s="160">
        <v>0</v>
      </c>
      <c r="Q106" s="160">
        <f>ROUND(E106*P106,2)</f>
        <v>0</v>
      </c>
      <c r="R106" s="160"/>
      <c r="S106" s="160" t="s">
        <v>214</v>
      </c>
      <c r="T106" s="160" t="s">
        <v>233</v>
      </c>
      <c r="U106" s="160">
        <v>3.0059999999999998</v>
      </c>
      <c r="V106" s="160">
        <f>ROUND(E106*U106,2)</f>
        <v>0.9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256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x14ac:dyDescent="0.2">
      <c r="A107" s="163" t="s">
        <v>209</v>
      </c>
      <c r="B107" s="164" t="s">
        <v>155</v>
      </c>
      <c r="C107" s="182" t="s">
        <v>156</v>
      </c>
      <c r="D107" s="165"/>
      <c r="E107" s="166"/>
      <c r="F107" s="167"/>
      <c r="G107" s="168">
        <f>SUMIF(AG108:AG110,"&lt;&gt;NOR",G108:G110)</f>
        <v>0</v>
      </c>
      <c r="H107" s="162"/>
      <c r="I107" s="162">
        <f>SUM(I108:I110)</f>
        <v>0</v>
      </c>
      <c r="J107" s="162"/>
      <c r="K107" s="162">
        <f>SUM(K108:K110)</f>
        <v>0</v>
      </c>
      <c r="L107" s="162"/>
      <c r="M107" s="162">
        <f>SUM(M108:M110)</f>
        <v>0</v>
      </c>
      <c r="N107" s="162"/>
      <c r="O107" s="162">
        <f>SUM(O108:O110)</f>
        <v>0</v>
      </c>
      <c r="P107" s="162"/>
      <c r="Q107" s="162">
        <f>SUM(Q108:Q110)</f>
        <v>0</v>
      </c>
      <c r="R107" s="162"/>
      <c r="S107" s="162"/>
      <c r="T107" s="162"/>
      <c r="U107" s="162"/>
      <c r="V107" s="162">
        <f>SUM(V108:V110)</f>
        <v>3.7</v>
      </c>
      <c r="W107" s="162"/>
      <c r="AG107" t="s">
        <v>210</v>
      </c>
    </row>
    <row r="108" spans="1:60" outlineLevel="1" x14ac:dyDescent="0.2">
      <c r="A108" s="169">
        <v>77</v>
      </c>
      <c r="B108" s="170" t="s">
        <v>453</v>
      </c>
      <c r="C108" s="183" t="s">
        <v>454</v>
      </c>
      <c r="D108" s="171" t="s">
        <v>241</v>
      </c>
      <c r="E108" s="172">
        <v>4</v>
      </c>
      <c r="F108" s="173"/>
      <c r="G108" s="174">
        <f>ROUND(E108*F108,2)</f>
        <v>0</v>
      </c>
      <c r="H108" s="161"/>
      <c r="I108" s="160">
        <f>ROUND(E108*H108,2)</f>
        <v>0</v>
      </c>
      <c r="J108" s="161"/>
      <c r="K108" s="160">
        <f>ROUND(E108*J108,2)</f>
        <v>0</v>
      </c>
      <c r="L108" s="160">
        <v>21</v>
      </c>
      <c r="M108" s="160">
        <f>G108*(1+L108/100)</f>
        <v>0</v>
      </c>
      <c r="N108" s="160">
        <v>3.1E-4</v>
      </c>
      <c r="O108" s="160">
        <f>ROUND(E108*N108,2)</f>
        <v>0</v>
      </c>
      <c r="P108" s="160">
        <v>0</v>
      </c>
      <c r="Q108" s="160">
        <f>ROUND(E108*P108,2)</f>
        <v>0</v>
      </c>
      <c r="R108" s="160"/>
      <c r="S108" s="160" t="s">
        <v>214</v>
      </c>
      <c r="T108" s="160" t="s">
        <v>233</v>
      </c>
      <c r="U108" s="160">
        <v>0.40300000000000002</v>
      </c>
      <c r="V108" s="160">
        <f>ROUND(E108*U108,2)</f>
        <v>1.61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234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57"/>
      <c r="B109" s="158"/>
      <c r="C109" s="262" t="s">
        <v>455</v>
      </c>
      <c r="D109" s="263"/>
      <c r="E109" s="263"/>
      <c r="F109" s="263"/>
      <c r="G109" s="263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218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78</v>
      </c>
      <c r="B110" s="176" t="s">
        <v>456</v>
      </c>
      <c r="C110" s="184" t="s">
        <v>457</v>
      </c>
      <c r="D110" s="177" t="s">
        <v>261</v>
      </c>
      <c r="E110" s="178">
        <v>18</v>
      </c>
      <c r="F110" s="179"/>
      <c r="G110" s="180">
        <f>ROUND(E110*F110,2)</f>
        <v>0</v>
      </c>
      <c r="H110" s="161"/>
      <c r="I110" s="160">
        <f>ROUND(E110*H110,2)</f>
        <v>0</v>
      </c>
      <c r="J110" s="161"/>
      <c r="K110" s="160">
        <f>ROUND(E110*J110,2)</f>
        <v>0</v>
      </c>
      <c r="L110" s="160">
        <v>21</v>
      </c>
      <c r="M110" s="160">
        <f>G110*(1+L110/100)</f>
        <v>0</v>
      </c>
      <c r="N110" s="160">
        <v>9.0000000000000006E-5</v>
      </c>
      <c r="O110" s="160">
        <f>ROUND(E110*N110,2)</f>
        <v>0</v>
      </c>
      <c r="P110" s="160">
        <v>0</v>
      </c>
      <c r="Q110" s="160">
        <f>ROUND(E110*P110,2)</f>
        <v>0</v>
      </c>
      <c r="R110" s="160"/>
      <c r="S110" s="160" t="s">
        <v>214</v>
      </c>
      <c r="T110" s="160" t="s">
        <v>233</v>
      </c>
      <c r="U110" s="160">
        <v>0.11600000000000001</v>
      </c>
      <c r="V110" s="160">
        <f>ROUND(E110*U110,2)</f>
        <v>2.09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234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x14ac:dyDescent="0.2">
      <c r="A111" s="163" t="s">
        <v>209</v>
      </c>
      <c r="B111" s="164" t="s">
        <v>173</v>
      </c>
      <c r="C111" s="182" t="s">
        <v>174</v>
      </c>
      <c r="D111" s="165"/>
      <c r="E111" s="166"/>
      <c r="F111" s="167"/>
      <c r="G111" s="168">
        <f>SUMIF(AG112:AG116,"&lt;&gt;NOR",G112:G116)</f>
        <v>0</v>
      </c>
      <c r="H111" s="162"/>
      <c r="I111" s="162">
        <f>SUM(I112:I116)</f>
        <v>0</v>
      </c>
      <c r="J111" s="162"/>
      <c r="K111" s="162">
        <f>SUM(K112:K116)</f>
        <v>0</v>
      </c>
      <c r="L111" s="162"/>
      <c r="M111" s="162">
        <f>SUM(M112:M116)</f>
        <v>0</v>
      </c>
      <c r="N111" s="162"/>
      <c r="O111" s="162">
        <f>SUM(O112:O116)</f>
        <v>0</v>
      </c>
      <c r="P111" s="162"/>
      <c r="Q111" s="162">
        <f>SUM(Q112:Q116)</f>
        <v>0</v>
      </c>
      <c r="R111" s="162"/>
      <c r="S111" s="162"/>
      <c r="T111" s="162"/>
      <c r="U111" s="162"/>
      <c r="V111" s="162">
        <f>SUM(V112:V116)</f>
        <v>12</v>
      </c>
      <c r="W111" s="162"/>
      <c r="AG111" t="s">
        <v>210</v>
      </c>
    </row>
    <row r="112" spans="1:60" outlineLevel="1" x14ac:dyDescent="0.2">
      <c r="A112" s="169">
        <v>79</v>
      </c>
      <c r="B112" s="170" t="s">
        <v>460</v>
      </c>
      <c r="C112" s="183" t="s">
        <v>461</v>
      </c>
      <c r="D112" s="171" t="s">
        <v>213</v>
      </c>
      <c r="E112" s="172">
        <v>1</v>
      </c>
      <c r="F112" s="173"/>
      <c r="G112" s="174">
        <f>ROUND(E112*F112,2)</f>
        <v>0</v>
      </c>
      <c r="H112" s="161"/>
      <c r="I112" s="160">
        <f>ROUND(E112*H112,2)</f>
        <v>0</v>
      </c>
      <c r="J112" s="161"/>
      <c r="K112" s="160">
        <f>ROUND(E112*J112,2)</f>
        <v>0</v>
      </c>
      <c r="L112" s="160">
        <v>21</v>
      </c>
      <c r="M112" s="160">
        <f>G112*(1+L112/100)</f>
        <v>0</v>
      </c>
      <c r="N112" s="160">
        <v>0</v>
      </c>
      <c r="O112" s="160">
        <f>ROUND(E112*N112,2)</f>
        <v>0</v>
      </c>
      <c r="P112" s="160">
        <v>0</v>
      </c>
      <c r="Q112" s="160">
        <f>ROUND(E112*P112,2)</f>
        <v>0</v>
      </c>
      <c r="R112" s="160"/>
      <c r="S112" s="160" t="s">
        <v>221</v>
      </c>
      <c r="T112" s="160" t="s">
        <v>215</v>
      </c>
      <c r="U112" s="160">
        <v>0</v>
      </c>
      <c r="V112" s="160">
        <f>ROUND(E112*U112,2)</f>
        <v>0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234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57"/>
      <c r="B113" s="158"/>
      <c r="C113" s="262" t="s">
        <v>462</v>
      </c>
      <c r="D113" s="263"/>
      <c r="E113" s="263"/>
      <c r="F113" s="263"/>
      <c r="G113" s="263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218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69">
        <v>80</v>
      </c>
      <c r="B114" s="170" t="s">
        <v>463</v>
      </c>
      <c r="C114" s="183" t="s">
        <v>464</v>
      </c>
      <c r="D114" s="171" t="s">
        <v>213</v>
      </c>
      <c r="E114" s="172">
        <v>1</v>
      </c>
      <c r="F114" s="173"/>
      <c r="G114" s="174">
        <f>ROUND(E114*F114,2)</f>
        <v>0</v>
      </c>
      <c r="H114" s="161"/>
      <c r="I114" s="160">
        <f>ROUND(E114*H114,2)</f>
        <v>0</v>
      </c>
      <c r="J114" s="161"/>
      <c r="K114" s="160">
        <f>ROUND(E114*J114,2)</f>
        <v>0</v>
      </c>
      <c r="L114" s="160">
        <v>21</v>
      </c>
      <c r="M114" s="160">
        <f>G114*(1+L114/100)</f>
        <v>0</v>
      </c>
      <c r="N114" s="160">
        <v>0</v>
      </c>
      <c r="O114" s="160">
        <f>ROUND(E114*N114,2)</f>
        <v>0</v>
      </c>
      <c r="P114" s="160">
        <v>0</v>
      </c>
      <c r="Q114" s="160">
        <f>ROUND(E114*P114,2)</f>
        <v>0</v>
      </c>
      <c r="R114" s="160"/>
      <c r="S114" s="160" t="s">
        <v>221</v>
      </c>
      <c r="T114" s="160" t="s">
        <v>215</v>
      </c>
      <c r="U114" s="160">
        <v>0</v>
      </c>
      <c r="V114" s="160">
        <f>ROUND(E114*U114,2)</f>
        <v>0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234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57"/>
      <c r="B115" s="158"/>
      <c r="C115" s="262" t="s">
        <v>462</v>
      </c>
      <c r="D115" s="263"/>
      <c r="E115" s="263"/>
      <c r="F115" s="263"/>
      <c r="G115" s="263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218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75">
        <v>81</v>
      </c>
      <c r="B116" s="176" t="s">
        <v>262</v>
      </c>
      <c r="C116" s="184" t="s">
        <v>263</v>
      </c>
      <c r="D116" s="177" t="s">
        <v>264</v>
      </c>
      <c r="E116" s="178">
        <v>12</v>
      </c>
      <c r="F116" s="179"/>
      <c r="G116" s="180">
        <f>ROUND(E116*F116,2)</f>
        <v>0</v>
      </c>
      <c r="H116" s="161"/>
      <c r="I116" s="160">
        <f>ROUND(E116*H116,2)</f>
        <v>0</v>
      </c>
      <c r="J116" s="161"/>
      <c r="K116" s="160">
        <f>ROUND(E116*J116,2)</f>
        <v>0</v>
      </c>
      <c r="L116" s="160">
        <v>21</v>
      </c>
      <c r="M116" s="160">
        <f>G116*(1+L116/100)</f>
        <v>0</v>
      </c>
      <c r="N116" s="160">
        <v>0</v>
      </c>
      <c r="O116" s="160">
        <f>ROUND(E116*N116,2)</f>
        <v>0</v>
      </c>
      <c r="P116" s="160">
        <v>0</v>
      </c>
      <c r="Q116" s="160">
        <f>ROUND(E116*P116,2)</f>
        <v>0</v>
      </c>
      <c r="R116" s="160" t="s">
        <v>265</v>
      </c>
      <c r="S116" s="160" t="s">
        <v>214</v>
      </c>
      <c r="T116" s="160" t="s">
        <v>215</v>
      </c>
      <c r="U116" s="160">
        <v>1</v>
      </c>
      <c r="V116" s="160">
        <f>ROUND(E116*U116,2)</f>
        <v>12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266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x14ac:dyDescent="0.2">
      <c r="A117" s="163" t="s">
        <v>209</v>
      </c>
      <c r="B117" s="164" t="s">
        <v>177</v>
      </c>
      <c r="C117" s="182" t="s">
        <v>178</v>
      </c>
      <c r="D117" s="165"/>
      <c r="E117" s="166"/>
      <c r="F117" s="167"/>
      <c r="G117" s="168">
        <f>SUMIF(AG118:AG121,"&lt;&gt;NOR",G118:G121)</f>
        <v>0</v>
      </c>
      <c r="H117" s="162"/>
      <c r="I117" s="162">
        <f>SUM(I118:I121)</f>
        <v>0</v>
      </c>
      <c r="J117" s="162"/>
      <c r="K117" s="162">
        <f>SUM(K118:K121)</f>
        <v>0</v>
      </c>
      <c r="L117" s="162"/>
      <c r="M117" s="162">
        <f>SUM(M118:M121)</f>
        <v>0</v>
      </c>
      <c r="N117" s="162"/>
      <c r="O117" s="162">
        <f>SUM(O118:O121)</f>
        <v>0</v>
      </c>
      <c r="P117" s="162"/>
      <c r="Q117" s="162">
        <f>SUM(Q118:Q121)</f>
        <v>0</v>
      </c>
      <c r="R117" s="162"/>
      <c r="S117" s="162"/>
      <c r="T117" s="162"/>
      <c r="U117" s="162"/>
      <c r="V117" s="162">
        <f>SUM(V118:V121)</f>
        <v>2.6</v>
      </c>
      <c r="W117" s="162"/>
      <c r="AG117" t="s">
        <v>210</v>
      </c>
    </row>
    <row r="118" spans="1:60" outlineLevel="1" x14ac:dyDescent="0.2">
      <c r="A118" s="175">
        <v>82</v>
      </c>
      <c r="B118" s="176" t="s">
        <v>267</v>
      </c>
      <c r="C118" s="184" t="s">
        <v>268</v>
      </c>
      <c r="D118" s="177" t="s">
        <v>255</v>
      </c>
      <c r="E118" s="178">
        <v>4.4147499999999997</v>
      </c>
      <c r="F118" s="179"/>
      <c r="G118" s="180">
        <f>ROUND(E118*F118,2)</f>
        <v>0</v>
      </c>
      <c r="H118" s="161"/>
      <c r="I118" s="160">
        <f>ROUND(E118*H118,2)</f>
        <v>0</v>
      </c>
      <c r="J118" s="161"/>
      <c r="K118" s="160">
        <f>ROUND(E118*J118,2)</f>
        <v>0</v>
      </c>
      <c r="L118" s="160">
        <v>21</v>
      </c>
      <c r="M118" s="160">
        <f>G118*(1+L118/100)</f>
        <v>0</v>
      </c>
      <c r="N118" s="160">
        <v>0</v>
      </c>
      <c r="O118" s="160">
        <f>ROUND(E118*N118,2)</f>
        <v>0</v>
      </c>
      <c r="P118" s="160">
        <v>0</v>
      </c>
      <c r="Q118" s="160">
        <f>ROUND(E118*P118,2)</f>
        <v>0</v>
      </c>
      <c r="R118" s="160"/>
      <c r="S118" s="160" t="s">
        <v>214</v>
      </c>
      <c r="T118" s="160" t="s">
        <v>215</v>
      </c>
      <c r="U118" s="160">
        <v>9.9000000000000005E-2</v>
      </c>
      <c r="V118" s="160">
        <f>ROUND(E118*U118,2)</f>
        <v>0.44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269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69">
        <v>83</v>
      </c>
      <c r="B119" s="170" t="s">
        <v>270</v>
      </c>
      <c r="C119" s="183" t="s">
        <v>271</v>
      </c>
      <c r="D119" s="171" t="s">
        <v>255</v>
      </c>
      <c r="E119" s="172">
        <v>4.4147499999999997</v>
      </c>
      <c r="F119" s="173"/>
      <c r="G119" s="174">
        <f>ROUND(E119*F119,2)</f>
        <v>0</v>
      </c>
      <c r="H119" s="161"/>
      <c r="I119" s="160">
        <f>ROUND(E119*H119,2)</f>
        <v>0</v>
      </c>
      <c r="J119" s="161"/>
      <c r="K119" s="160">
        <f>ROUND(E119*J119,2)</f>
        <v>0</v>
      </c>
      <c r="L119" s="160">
        <v>21</v>
      </c>
      <c r="M119" s="160">
        <f>G119*(1+L119/100)</f>
        <v>0</v>
      </c>
      <c r="N119" s="160">
        <v>0</v>
      </c>
      <c r="O119" s="160">
        <f>ROUND(E119*N119,2)</f>
        <v>0</v>
      </c>
      <c r="P119" s="160">
        <v>0</v>
      </c>
      <c r="Q119" s="160">
        <f>ROUND(E119*P119,2)</f>
        <v>0</v>
      </c>
      <c r="R119" s="160"/>
      <c r="S119" s="160" t="s">
        <v>214</v>
      </c>
      <c r="T119" s="160" t="s">
        <v>233</v>
      </c>
      <c r="U119" s="160">
        <v>0.49</v>
      </c>
      <c r="V119" s="160">
        <f>ROUND(E119*U119,2)</f>
        <v>2.16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269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57"/>
      <c r="B120" s="158"/>
      <c r="C120" s="262" t="s">
        <v>272</v>
      </c>
      <c r="D120" s="263"/>
      <c r="E120" s="263"/>
      <c r="F120" s="263"/>
      <c r="G120" s="263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218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75">
        <v>84</v>
      </c>
      <c r="B121" s="176" t="s">
        <v>273</v>
      </c>
      <c r="C121" s="184" t="s">
        <v>274</v>
      </c>
      <c r="D121" s="177" t="s">
        <v>255</v>
      </c>
      <c r="E121" s="178">
        <v>88.295000000000002</v>
      </c>
      <c r="F121" s="179"/>
      <c r="G121" s="180">
        <f>ROUND(E121*F121,2)</f>
        <v>0</v>
      </c>
      <c r="H121" s="161"/>
      <c r="I121" s="160">
        <f>ROUND(E121*H121,2)</f>
        <v>0</v>
      </c>
      <c r="J121" s="161"/>
      <c r="K121" s="160">
        <f>ROUND(E121*J121,2)</f>
        <v>0</v>
      </c>
      <c r="L121" s="160">
        <v>21</v>
      </c>
      <c r="M121" s="160">
        <f>G121*(1+L121/100)</f>
        <v>0</v>
      </c>
      <c r="N121" s="160">
        <v>0</v>
      </c>
      <c r="O121" s="160">
        <f>ROUND(E121*N121,2)</f>
        <v>0</v>
      </c>
      <c r="P121" s="160">
        <v>0</v>
      </c>
      <c r="Q121" s="160">
        <f>ROUND(E121*P121,2)</f>
        <v>0</v>
      </c>
      <c r="R121" s="160"/>
      <c r="S121" s="160" t="s">
        <v>214</v>
      </c>
      <c r="T121" s="160" t="s">
        <v>233</v>
      </c>
      <c r="U121" s="160">
        <v>0</v>
      </c>
      <c r="V121" s="160">
        <f>ROUND(E121*U121,2)</f>
        <v>0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269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x14ac:dyDescent="0.2">
      <c r="A122" s="163" t="s">
        <v>209</v>
      </c>
      <c r="B122" s="164" t="s">
        <v>183</v>
      </c>
      <c r="C122" s="182" t="s">
        <v>30</v>
      </c>
      <c r="D122" s="165"/>
      <c r="E122" s="166"/>
      <c r="F122" s="167"/>
      <c r="G122" s="168">
        <f>SUMIF(AG123:AG123,"&lt;&gt;NOR",G123:G123)</f>
        <v>0</v>
      </c>
      <c r="H122" s="162"/>
      <c r="I122" s="162">
        <f>SUM(I123:I123)</f>
        <v>0</v>
      </c>
      <c r="J122" s="162"/>
      <c r="K122" s="162">
        <f>SUM(K123:K123)</f>
        <v>0</v>
      </c>
      <c r="L122" s="162"/>
      <c r="M122" s="162">
        <f>SUM(M123:M123)</f>
        <v>0</v>
      </c>
      <c r="N122" s="162"/>
      <c r="O122" s="162">
        <f>SUM(O123:O123)</f>
        <v>0</v>
      </c>
      <c r="P122" s="162"/>
      <c r="Q122" s="162">
        <f>SUM(Q123:Q123)</f>
        <v>0</v>
      </c>
      <c r="R122" s="162"/>
      <c r="S122" s="162"/>
      <c r="T122" s="162"/>
      <c r="U122" s="162"/>
      <c r="V122" s="162">
        <f>SUM(V123:V123)</f>
        <v>0</v>
      </c>
      <c r="W122" s="162"/>
      <c r="AG122" t="s">
        <v>210</v>
      </c>
    </row>
    <row r="123" spans="1:60" outlineLevel="1" x14ac:dyDescent="0.2">
      <c r="A123" s="169">
        <v>85</v>
      </c>
      <c r="B123" s="170" t="s">
        <v>465</v>
      </c>
      <c r="C123" s="183" t="s">
        <v>466</v>
      </c>
      <c r="D123" s="171" t="s">
        <v>314</v>
      </c>
      <c r="E123" s="172">
        <v>1</v>
      </c>
      <c r="F123" s="173"/>
      <c r="G123" s="174">
        <f>ROUND(E123*F123,2)</f>
        <v>0</v>
      </c>
      <c r="H123" s="161"/>
      <c r="I123" s="160">
        <f>ROUND(E123*H123,2)</f>
        <v>0</v>
      </c>
      <c r="J123" s="161"/>
      <c r="K123" s="160">
        <f>ROUND(E123*J123,2)</f>
        <v>0</v>
      </c>
      <c r="L123" s="160">
        <v>21</v>
      </c>
      <c r="M123" s="160">
        <f>G123*(1+L123/100)</f>
        <v>0</v>
      </c>
      <c r="N123" s="160">
        <v>0</v>
      </c>
      <c r="O123" s="160">
        <f>ROUND(E123*N123,2)</f>
        <v>0</v>
      </c>
      <c r="P123" s="160">
        <v>0</v>
      </c>
      <c r="Q123" s="160">
        <f>ROUND(E123*P123,2)</f>
        <v>0</v>
      </c>
      <c r="R123" s="160"/>
      <c r="S123" s="160" t="s">
        <v>221</v>
      </c>
      <c r="T123" s="160" t="s">
        <v>215</v>
      </c>
      <c r="U123" s="160">
        <v>0</v>
      </c>
      <c r="V123" s="160">
        <f>ROUND(E123*U123,2)</f>
        <v>0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234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x14ac:dyDescent="0.2">
      <c r="A124" s="5"/>
      <c r="B124" s="6"/>
      <c r="C124" s="185"/>
      <c r="D124" s="8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AE124">
        <v>15</v>
      </c>
      <c r="AF124">
        <v>21</v>
      </c>
    </row>
    <row r="125" spans="1:60" x14ac:dyDescent="0.2">
      <c r="A125" s="153"/>
      <c r="B125" s="154" t="s">
        <v>31</v>
      </c>
      <c r="C125" s="186"/>
      <c r="D125" s="155"/>
      <c r="E125" s="156"/>
      <c r="F125" s="156"/>
      <c r="G125" s="181">
        <f>G8+G10+G14+G16+G20+G23+G30+G37+G51+G55+G71+G77+G91+G103+G107+G111+G117+G122</f>
        <v>0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AE125">
        <f>SUMIF(L7:L123,AE124,G7:G123)</f>
        <v>0</v>
      </c>
      <c r="AF125">
        <f>SUMIF(L7:L123,AF124,G7:G123)</f>
        <v>0</v>
      </c>
      <c r="AG125" t="s">
        <v>226</v>
      </c>
    </row>
    <row r="126" spans="1:60" x14ac:dyDescent="0.2">
      <c r="A126" s="5"/>
      <c r="B126" s="6"/>
      <c r="C126" s="185"/>
      <c r="D126" s="8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60" x14ac:dyDescent="0.2">
      <c r="A127" s="5"/>
      <c r="B127" s="6"/>
      <c r="C127" s="185"/>
      <c r="D127" s="8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60" x14ac:dyDescent="0.2">
      <c r="A128" s="248" t="s">
        <v>227</v>
      </c>
      <c r="B128" s="248"/>
      <c r="C128" s="249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33" x14ac:dyDescent="0.2">
      <c r="A129" s="250"/>
      <c r="B129" s="251"/>
      <c r="C129" s="252"/>
      <c r="D129" s="251"/>
      <c r="E129" s="251"/>
      <c r="F129" s="251"/>
      <c r="G129" s="253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AG129" t="s">
        <v>228</v>
      </c>
    </row>
    <row r="130" spans="1:33" x14ac:dyDescent="0.2">
      <c r="A130" s="254"/>
      <c r="B130" s="255"/>
      <c r="C130" s="256"/>
      <c r="D130" s="255"/>
      <c r="E130" s="255"/>
      <c r="F130" s="255"/>
      <c r="G130" s="257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33" x14ac:dyDescent="0.2">
      <c r="A131" s="254"/>
      <c r="B131" s="255"/>
      <c r="C131" s="256"/>
      <c r="D131" s="255"/>
      <c r="E131" s="255"/>
      <c r="F131" s="255"/>
      <c r="G131" s="257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33" x14ac:dyDescent="0.2">
      <c r="A132" s="254"/>
      <c r="B132" s="255"/>
      <c r="C132" s="256"/>
      <c r="D132" s="255"/>
      <c r="E132" s="255"/>
      <c r="F132" s="255"/>
      <c r="G132" s="257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">
      <c r="A133" s="258"/>
      <c r="B133" s="259"/>
      <c r="C133" s="260"/>
      <c r="D133" s="259"/>
      <c r="E133" s="259"/>
      <c r="F133" s="259"/>
      <c r="G133" s="26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33" x14ac:dyDescent="0.2">
      <c r="A134" s="5"/>
      <c r="B134" s="6"/>
      <c r="C134" s="185"/>
      <c r="D134" s="8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33" x14ac:dyDescent="0.2">
      <c r="C135" s="187"/>
      <c r="D135" s="141"/>
      <c r="AG135" t="s">
        <v>229</v>
      </c>
    </row>
    <row r="136" spans="1:33" x14ac:dyDescent="0.2">
      <c r="D136" s="141"/>
    </row>
    <row r="137" spans="1:33" x14ac:dyDescent="0.2">
      <c r="D137" s="141"/>
    </row>
    <row r="138" spans="1:33" x14ac:dyDescent="0.2">
      <c r="D138" s="141"/>
    </row>
    <row r="139" spans="1:33" x14ac:dyDescent="0.2">
      <c r="D139" s="141"/>
    </row>
    <row r="140" spans="1:33" x14ac:dyDescent="0.2">
      <c r="D140" s="141"/>
    </row>
    <row r="141" spans="1:33" x14ac:dyDescent="0.2">
      <c r="D141" s="141"/>
    </row>
    <row r="142" spans="1:33" x14ac:dyDescent="0.2">
      <c r="D142" s="141"/>
    </row>
    <row r="143" spans="1:33" x14ac:dyDescent="0.2">
      <c r="D143" s="141"/>
    </row>
    <row r="144" spans="1:33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9">
    <mergeCell ref="A129:G133"/>
    <mergeCell ref="C13:G13"/>
    <mergeCell ref="C19:G19"/>
    <mergeCell ref="C32:G32"/>
    <mergeCell ref="C41:G41"/>
    <mergeCell ref="A1:G1"/>
    <mergeCell ref="C2:G2"/>
    <mergeCell ref="C3:G3"/>
    <mergeCell ref="C4:G4"/>
    <mergeCell ref="A128:C128"/>
    <mergeCell ref="C113:G113"/>
    <mergeCell ref="C115:G115"/>
    <mergeCell ref="C120:G120"/>
    <mergeCell ref="C42:G42"/>
    <mergeCell ref="C44:G44"/>
    <mergeCell ref="C79:G79"/>
    <mergeCell ref="C81:G81"/>
    <mergeCell ref="C84:G84"/>
    <mergeCell ref="C109:G109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86</v>
      </c>
      <c r="C3" s="242" t="s">
        <v>87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2"/>
      <c r="O8" s="162">
        <f>SUM(O9:O40)</f>
        <v>0.25</v>
      </c>
      <c r="P8" s="162"/>
      <c r="Q8" s="162">
        <f>SUM(Q9:Q40)</f>
        <v>0</v>
      </c>
      <c r="R8" s="162"/>
      <c r="S8" s="162"/>
      <c r="T8" s="162"/>
      <c r="U8" s="162"/>
      <c r="V8" s="162">
        <f>SUM(V9:V40)</f>
        <v>17.369999999999997</v>
      </c>
      <c r="W8" s="162"/>
      <c r="AG8" t="s">
        <v>210</v>
      </c>
    </row>
    <row r="9" spans="1:60" outlineLevel="1" x14ac:dyDescent="0.2">
      <c r="A9" s="169">
        <v>1</v>
      </c>
      <c r="B9" s="170" t="s">
        <v>467</v>
      </c>
      <c r="C9" s="183" t="s">
        <v>468</v>
      </c>
      <c r="D9" s="171" t="s">
        <v>261</v>
      </c>
      <c r="E9" s="172">
        <v>6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5.0899999999999999E-3</v>
      </c>
      <c r="O9" s="160">
        <f>ROUND(E9*N9,2)</f>
        <v>0.03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0.53100000000000003</v>
      </c>
      <c r="V9" s="160">
        <f>ROUND(E9*U9,2)</f>
        <v>3.19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469</v>
      </c>
      <c r="C12" s="183" t="s">
        <v>470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1.455E-2</v>
      </c>
      <c r="O12" s="160">
        <f>ROUND(E12*N12,2)</f>
        <v>0.09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0.78400000000000003</v>
      </c>
      <c r="V12" s="160">
        <f>ROUND(E12*U12,2)</f>
        <v>4.7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9">
        <v>3</v>
      </c>
      <c r="B15" s="170" t="s">
        <v>471</v>
      </c>
      <c r="C15" s="183" t="s">
        <v>472</v>
      </c>
      <c r="D15" s="171" t="s">
        <v>261</v>
      </c>
      <c r="E15" s="172">
        <v>6</v>
      </c>
      <c r="F15" s="173"/>
      <c r="G15" s="174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1.2489999999999999E-2</v>
      </c>
      <c r="O15" s="160">
        <f>ROUND(E15*N15,2)</f>
        <v>7.0000000000000007E-2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233</v>
      </c>
      <c r="U15" s="160">
        <v>0.70399999999999996</v>
      </c>
      <c r="V15" s="160">
        <f>ROUND(E15*U15,2)</f>
        <v>4.22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262" t="s">
        <v>335</v>
      </c>
      <c r="D16" s="263"/>
      <c r="E16" s="263"/>
      <c r="F16" s="263"/>
      <c r="G16" s="263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218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264" t="s">
        <v>336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4</v>
      </c>
      <c r="B18" s="176" t="s">
        <v>473</v>
      </c>
      <c r="C18" s="184" t="s">
        <v>474</v>
      </c>
      <c r="D18" s="177" t="s">
        <v>261</v>
      </c>
      <c r="E18" s="178">
        <v>1</v>
      </c>
      <c r="F18" s="179"/>
      <c r="G18" s="180">
        <f t="shared" ref="G18:G40" si="0">ROUND(E18*F18,2)</f>
        <v>0</v>
      </c>
      <c r="H18" s="161"/>
      <c r="I18" s="160">
        <f t="shared" ref="I18:I40" si="1">ROUND(E18*H18,2)</f>
        <v>0</v>
      </c>
      <c r="J18" s="161"/>
      <c r="K18" s="160">
        <f t="shared" ref="K18:K40" si="2">ROUND(E18*J18,2)</f>
        <v>0</v>
      </c>
      <c r="L18" s="160">
        <v>21</v>
      </c>
      <c r="M18" s="160">
        <f t="shared" ref="M18:M40" si="3">G18*(1+L18/100)</f>
        <v>0</v>
      </c>
      <c r="N18" s="160">
        <v>3.0100000000000001E-3</v>
      </c>
      <c r="O18" s="160">
        <f t="shared" ref="O18:O40" si="4">ROUND(E18*N18,2)</f>
        <v>0</v>
      </c>
      <c r="P18" s="160">
        <v>0</v>
      </c>
      <c r="Q18" s="160">
        <f t="shared" ref="Q18:Q40" si="5">ROUND(E18*P18,2)</f>
        <v>0</v>
      </c>
      <c r="R18" s="160"/>
      <c r="S18" s="160" t="s">
        <v>214</v>
      </c>
      <c r="T18" s="160" t="s">
        <v>233</v>
      </c>
      <c r="U18" s="160">
        <v>0.28999999999999998</v>
      </c>
      <c r="V18" s="160">
        <f t="shared" ref="V18:V40" si="6">ROUND(E18*U18,2)</f>
        <v>0.28999999999999998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5</v>
      </c>
      <c r="B19" s="176" t="s">
        <v>475</v>
      </c>
      <c r="C19" s="184" t="s">
        <v>476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1.8000000000000001E-4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0.83799999999999997</v>
      </c>
      <c r="V19" s="160">
        <f t="shared" si="6"/>
        <v>0.84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6</v>
      </c>
      <c r="B20" s="176" t="s">
        <v>477</v>
      </c>
      <c r="C20" s="184" t="s">
        <v>478</v>
      </c>
      <c r="D20" s="177" t="s">
        <v>261</v>
      </c>
      <c r="E20" s="178">
        <v>18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214</v>
      </c>
      <c r="T20" s="160" t="s">
        <v>233</v>
      </c>
      <c r="U20" s="160">
        <v>6.2E-2</v>
      </c>
      <c r="V20" s="160">
        <f t="shared" si="6"/>
        <v>1.1200000000000001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234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7</v>
      </c>
      <c r="B21" s="176" t="s">
        <v>479</v>
      </c>
      <c r="C21" s="184" t="s">
        <v>480</v>
      </c>
      <c r="D21" s="177" t="s">
        <v>232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3.0000000000000001E-5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214</v>
      </c>
      <c r="T21" s="160" t="s">
        <v>233</v>
      </c>
      <c r="U21" s="160">
        <v>0.16600000000000001</v>
      </c>
      <c r="V21" s="160">
        <f t="shared" si="6"/>
        <v>0.17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481</v>
      </c>
      <c r="C22" s="184" t="s">
        <v>482</v>
      </c>
      <c r="D22" s="177" t="s">
        <v>232</v>
      </c>
      <c r="E22" s="178">
        <v>2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3.0000000000000001E-5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0.22700000000000001</v>
      </c>
      <c r="V22" s="160">
        <f t="shared" si="6"/>
        <v>0.45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9</v>
      </c>
      <c r="B23" s="176" t="s">
        <v>483</v>
      </c>
      <c r="C23" s="184" t="s">
        <v>484</v>
      </c>
      <c r="D23" s="177" t="s">
        <v>314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5.9999999999999995E-4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0.3</v>
      </c>
      <c r="V23" s="160">
        <f t="shared" si="6"/>
        <v>0.3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10</v>
      </c>
      <c r="B24" s="176" t="s">
        <v>485</v>
      </c>
      <c r="C24" s="184" t="s">
        <v>486</v>
      </c>
      <c r="D24" s="177" t="s">
        <v>232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1.7000000000000001E-4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214</v>
      </c>
      <c r="T24" s="160" t="s">
        <v>233</v>
      </c>
      <c r="U24" s="160">
        <v>0.17299999999999999</v>
      </c>
      <c r="V24" s="160">
        <f t="shared" si="6"/>
        <v>0.17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2.5" outlineLevel="1" x14ac:dyDescent="0.2">
      <c r="A25" s="175">
        <v>11</v>
      </c>
      <c r="B25" s="176" t="s">
        <v>364</v>
      </c>
      <c r="C25" s="184" t="s">
        <v>487</v>
      </c>
      <c r="D25" s="177" t="s">
        <v>261</v>
      </c>
      <c r="E25" s="178">
        <v>5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3.6999999999999999E-4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214</v>
      </c>
      <c r="T25" s="160" t="s">
        <v>233</v>
      </c>
      <c r="U25" s="160">
        <v>3.1E-2</v>
      </c>
      <c r="V25" s="160">
        <f t="shared" si="6"/>
        <v>0.16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12</v>
      </c>
      <c r="B26" s="176" t="s">
        <v>488</v>
      </c>
      <c r="C26" s="184" t="s">
        <v>489</v>
      </c>
      <c r="D26" s="177" t="s">
        <v>261</v>
      </c>
      <c r="E26" s="178">
        <v>18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233</v>
      </c>
      <c r="U26" s="160">
        <v>1.9E-2</v>
      </c>
      <c r="V26" s="160">
        <f t="shared" si="6"/>
        <v>0.34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13</v>
      </c>
      <c r="B27" s="176" t="s">
        <v>436</v>
      </c>
      <c r="C27" s="184" t="s">
        <v>490</v>
      </c>
      <c r="D27" s="177" t="s">
        <v>232</v>
      </c>
      <c r="E27" s="178">
        <v>1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2.5699999999999998E-3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221</v>
      </c>
      <c r="T27" s="160" t="s">
        <v>233</v>
      </c>
      <c r="U27" s="160">
        <v>0.433</v>
      </c>
      <c r="V27" s="160">
        <f t="shared" si="6"/>
        <v>0.43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14</v>
      </c>
      <c r="B28" s="176" t="s">
        <v>491</v>
      </c>
      <c r="C28" s="184" t="s">
        <v>492</v>
      </c>
      <c r="D28" s="177" t="s">
        <v>232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2.5699999999999998E-3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233</v>
      </c>
      <c r="U28" s="160">
        <v>0.433</v>
      </c>
      <c r="V28" s="160">
        <f t="shared" si="6"/>
        <v>0.43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15</v>
      </c>
      <c r="B29" s="176" t="s">
        <v>493</v>
      </c>
      <c r="C29" s="184" t="s">
        <v>494</v>
      </c>
      <c r="D29" s="177" t="s">
        <v>232</v>
      </c>
      <c r="E29" s="178">
        <v>5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1.2999999999999999E-4</v>
      </c>
      <c r="O29" s="160">
        <f t="shared" si="4"/>
        <v>0</v>
      </c>
      <c r="P29" s="160">
        <v>0</v>
      </c>
      <c r="Q29" s="160">
        <f t="shared" si="5"/>
        <v>0</v>
      </c>
      <c r="R29" s="160" t="s">
        <v>495</v>
      </c>
      <c r="S29" s="160" t="s">
        <v>214</v>
      </c>
      <c r="T29" s="160" t="s">
        <v>298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248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16</v>
      </c>
      <c r="B30" s="176" t="s">
        <v>496</v>
      </c>
      <c r="C30" s="184" t="s">
        <v>497</v>
      </c>
      <c r="D30" s="177" t="s">
        <v>232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9.0000000000000006E-5</v>
      </c>
      <c r="O30" s="160">
        <f t="shared" si="4"/>
        <v>0</v>
      </c>
      <c r="P30" s="160">
        <v>0</v>
      </c>
      <c r="Q30" s="160">
        <f t="shared" si="5"/>
        <v>0</v>
      </c>
      <c r="R30" s="160" t="s">
        <v>495</v>
      </c>
      <c r="S30" s="160" t="s">
        <v>214</v>
      </c>
      <c r="T30" s="160" t="s">
        <v>498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17</v>
      </c>
      <c r="B31" s="176" t="s">
        <v>499</v>
      </c>
      <c r="C31" s="184" t="s">
        <v>500</v>
      </c>
      <c r="D31" s="177" t="s">
        <v>232</v>
      </c>
      <c r="E31" s="178">
        <v>1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9.0000000000000006E-5</v>
      </c>
      <c r="O31" s="160">
        <f t="shared" si="4"/>
        <v>0</v>
      </c>
      <c r="P31" s="160">
        <v>0</v>
      </c>
      <c r="Q31" s="160">
        <f t="shared" si="5"/>
        <v>0</v>
      </c>
      <c r="R31" s="160" t="s">
        <v>495</v>
      </c>
      <c r="S31" s="160" t="s">
        <v>214</v>
      </c>
      <c r="T31" s="160" t="s">
        <v>498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18</v>
      </c>
      <c r="B32" s="176" t="s">
        <v>501</v>
      </c>
      <c r="C32" s="184" t="s">
        <v>502</v>
      </c>
      <c r="D32" s="177" t="s">
        <v>232</v>
      </c>
      <c r="E32" s="178">
        <v>1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2.4000000000000001E-4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221</v>
      </c>
      <c r="T32" s="160" t="s">
        <v>215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248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19</v>
      </c>
      <c r="B33" s="176" t="s">
        <v>503</v>
      </c>
      <c r="C33" s="184" t="s">
        <v>504</v>
      </c>
      <c r="D33" s="177" t="s">
        <v>232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6.0999999999999997E-4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221</v>
      </c>
      <c r="T33" s="160" t="s">
        <v>298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248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20</v>
      </c>
      <c r="B34" s="176" t="s">
        <v>505</v>
      </c>
      <c r="C34" s="184" t="s">
        <v>506</v>
      </c>
      <c r="D34" s="177" t="s">
        <v>277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8.9999999999999993E-3</v>
      </c>
      <c r="O34" s="160">
        <f t="shared" si="4"/>
        <v>0.01</v>
      </c>
      <c r="P34" s="160">
        <v>0</v>
      </c>
      <c r="Q34" s="160">
        <f t="shared" si="5"/>
        <v>0</v>
      </c>
      <c r="R34" s="160"/>
      <c r="S34" s="160" t="s">
        <v>221</v>
      </c>
      <c r="T34" s="160" t="s">
        <v>215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248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75">
        <v>21</v>
      </c>
      <c r="B35" s="176" t="s">
        <v>507</v>
      </c>
      <c r="C35" s="184" t="s">
        <v>508</v>
      </c>
      <c r="D35" s="177" t="s">
        <v>277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1.9E-3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221</v>
      </c>
      <c r="T35" s="160" t="s">
        <v>215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33.75" outlineLevel="1" x14ac:dyDescent="0.2">
      <c r="A36" s="175">
        <v>22</v>
      </c>
      <c r="B36" s="176" t="s">
        <v>509</v>
      </c>
      <c r="C36" s="184" t="s">
        <v>510</v>
      </c>
      <c r="D36" s="177" t="s">
        <v>277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1E-3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221</v>
      </c>
      <c r="T36" s="160" t="s">
        <v>215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248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22.5" outlineLevel="1" x14ac:dyDescent="0.2">
      <c r="A37" s="175">
        <v>23</v>
      </c>
      <c r="B37" s="176" t="s">
        <v>511</v>
      </c>
      <c r="C37" s="184" t="s">
        <v>512</v>
      </c>
      <c r="D37" s="177" t="s">
        <v>277</v>
      </c>
      <c r="E37" s="178">
        <v>1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5.0000000000000001E-4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215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75">
        <v>24</v>
      </c>
      <c r="B38" s="176" t="s">
        <v>420</v>
      </c>
      <c r="C38" s="184" t="s">
        <v>421</v>
      </c>
      <c r="D38" s="177" t="s">
        <v>314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0.05</v>
      </c>
      <c r="O38" s="160">
        <f t="shared" si="4"/>
        <v>0.05</v>
      </c>
      <c r="P38" s="160">
        <v>0</v>
      </c>
      <c r="Q38" s="160">
        <f t="shared" si="5"/>
        <v>0</v>
      </c>
      <c r="R38" s="160"/>
      <c r="S38" s="160" t="s">
        <v>221</v>
      </c>
      <c r="T38" s="160" t="s">
        <v>215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248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25</v>
      </c>
      <c r="B39" s="176" t="s">
        <v>513</v>
      </c>
      <c r="C39" s="184" t="s">
        <v>514</v>
      </c>
      <c r="D39" s="177" t="s">
        <v>255</v>
      </c>
      <c r="E39" s="178">
        <v>0.26790000000000003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0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214</v>
      </c>
      <c r="T39" s="160" t="s">
        <v>233</v>
      </c>
      <c r="U39" s="160">
        <v>1.333</v>
      </c>
      <c r="V39" s="160">
        <f t="shared" si="6"/>
        <v>0.36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256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26</v>
      </c>
      <c r="B40" s="176" t="s">
        <v>515</v>
      </c>
      <c r="C40" s="184" t="s">
        <v>516</v>
      </c>
      <c r="D40" s="177" t="s">
        <v>255</v>
      </c>
      <c r="E40" s="178">
        <v>0.26790000000000003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0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214</v>
      </c>
      <c r="T40" s="160" t="s">
        <v>233</v>
      </c>
      <c r="U40" s="160">
        <v>0.72799999999999998</v>
      </c>
      <c r="V40" s="160">
        <f t="shared" si="6"/>
        <v>0.2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256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">
      <c r="A41" s="163" t="s">
        <v>209</v>
      </c>
      <c r="B41" s="164" t="s">
        <v>153</v>
      </c>
      <c r="C41" s="182" t="s">
        <v>154</v>
      </c>
      <c r="D41" s="165"/>
      <c r="E41" s="166"/>
      <c r="F41" s="167"/>
      <c r="G41" s="168">
        <f>SUMIF(AG42:AG43,"&lt;&gt;NOR",G42:G43)</f>
        <v>0</v>
      </c>
      <c r="H41" s="162"/>
      <c r="I41" s="162">
        <f>SUM(I42:I43)</f>
        <v>0</v>
      </c>
      <c r="J41" s="162"/>
      <c r="K41" s="162">
        <f>SUM(K42:K43)</f>
        <v>0</v>
      </c>
      <c r="L41" s="162"/>
      <c r="M41" s="162">
        <f>SUM(M42:M43)</f>
        <v>0</v>
      </c>
      <c r="N41" s="162"/>
      <c r="O41" s="162">
        <f>SUM(O42:O43)</f>
        <v>0</v>
      </c>
      <c r="P41" s="162"/>
      <c r="Q41" s="162">
        <f>SUM(Q42:Q43)</f>
        <v>0</v>
      </c>
      <c r="R41" s="162"/>
      <c r="S41" s="162"/>
      <c r="T41" s="162"/>
      <c r="U41" s="162"/>
      <c r="V41" s="162">
        <f>SUM(V42:V43)</f>
        <v>3.04</v>
      </c>
      <c r="W41" s="162"/>
      <c r="AG41" t="s">
        <v>210</v>
      </c>
    </row>
    <row r="42" spans="1:60" outlineLevel="1" x14ac:dyDescent="0.2">
      <c r="A42" s="175">
        <v>27</v>
      </c>
      <c r="B42" s="176" t="s">
        <v>448</v>
      </c>
      <c r="C42" s="184" t="s">
        <v>449</v>
      </c>
      <c r="D42" s="177" t="s">
        <v>450</v>
      </c>
      <c r="E42" s="178">
        <v>10</v>
      </c>
      <c r="F42" s="179"/>
      <c r="G42" s="180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6.0000000000000002E-5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214</v>
      </c>
      <c r="T42" s="160" t="s">
        <v>233</v>
      </c>
      <c r="U42" s="160">
        <v>0.30399999999999999</v>
      </c>
      <c r="V42" s="160">
        <f>ROUND(E42*U42,2)</f>
        <v>3.04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28</v>
      </c>
      <c r="B43" s="176" t="s">
        <v>451</v>
      </c>
      <c r="C43" s="184" t="s">
        <v>452</v>
      </c>
      <c r="D43" s="177" t="s">
        <v>255</v>
      </c>
      <c r="E43" s="178">
        <v>5.9999999999999995E-4</v>
      </c>
      <c r="F43" s="179"/>
      <c r="G43" s="180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0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214</v>
      </c>
      <c r="T43" s="160" t="s">
        <v>233</v>
      </c>
      <c r="U43" s="160">
        <v>3.0059999999999998</v>
      </c>
      <c r="V43" s="160">
        <f>ROUND(E43*U43,2)</f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256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x14ac:dyDescent="0.2">
      <c r="A44" s="163" t="s">
        <v>209</v>
      </c>
      <c r="B44" s="164" t="s">
        <v>155</v>
      </c>
      <c r="C44" s="182" t="s">
        <v>156</v>
      </c>
      <c r="D44" s="165"/>
      <c r="E44" s="166"/>
      <c r="F44" s="167"/>
      <c r="G44" s="168">
        <f>SUMIF(AG45:AG47,"&lt;&gt;NOR",G45:G47)</f>
        <v>0</v>
      </c>
      <c r="H44" s="162"/>
      <c r="I44" s="162">
        <f>SUM(I45:I47)</f>
        <v>0</v>
      </c>
      <c r="J44" s="162"/>
      <c r="K44" s="162">
        <f>SUM(K45:K47)</f>
        <v>0</v>
      </c>
      <c r="L44" s="162"/>
      <c r="M44" s="162">
        <f>SUM(M45:M47)</f>
        <v>0</v>
      </c>
      <c r="N44" s="162"/>
      <c r="O44" s="162">
        <f>SUM(O45:O47)</f>
        <v>0</v>
      </c>
      <c r="P44" s="162"/>
      <c r="Q44" s="162">
        <f>SUM(Q45:Q47)</f>
        <v>0</v>
      </c>
      <c r="R44" s="162"/>
      <c r="S44" s="162"/>
      <c r="T44" s="162"/>
      <c r="U44" s="162"/>
      <c r="V44" s="162">
        <f>SUM(V45:V47)</f>
        <v>2.4899999999999998</v>
      </c>
      <c r="W44" s="162"/>
      <c r="AG44" t="s">
        <v>210</v>
      </c>
    </row>
    <row r="45" spans="1:60" outlineLevel="1" x14ac:dyDescent="0.2">
      <c r="A45" s="169">
        <v>29</v>
      </c>
      <c r="B45" s="170" t="s">
        <v>453</v>
      </c>
      <c r="C45" s="183" t="s">
        <v>454</v>
      </c>
      <c r="D45" s="171" t="s">
        <v>241</v>
      </c>
      <c r="E45" s="172">
        <v>1</v>
      </c>
      <c r="F45" s="173"/>
      <c r="G45" s="174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3.1E-4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214</v>
      </c>
      <c r="T45" s="160" t="s">
        <v>233</v>
      </c>
      <c r="U45" s="160">
        <v>0.40300000000000002</v>
      </c>
      <c r="V45" s="160">
        <f>ROUND(E45*U45,2)</f>
        <v>0.4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62" t="s">
        <v>455</v>
      </c>
      <c r="D46" s="263"/>
      <c r="E46" s="263"/>
      <c r="F46" s="263"/>
      <c r="G46" s="263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30</v>
      </c>
      <c r="B47" s="176" t="s">
        <v>456</v>
      </c>
      <c r="C47" s="184" t="s">
        <v>457</v>
      </c>
      <c r="D47" s="177" t="s">
        <v>261</v>
      </c>
      <c r="E47" s="178">
        <v>18</v>
      </c>
      <c r="F47" s="179"/>
      <c r="G47" s="180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9.0000000000000006E-5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214</v>
      </c>
      <c r="T47" s="160" t="s">
        <v>233</v>
      </c>
      <c r="U47" s="160">
        <v>0.11600000000000001</v>
      </c>
      <c r="V47" s="160">
        <f>ROUND(E47*U47,2)</f>
        <v>2.09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">
      <c r="A48" s="163" t="s">
        <v>209</v>
      </c>
      <c r="B48" s="164" t="s">
        <v>173</v>
      </c>
      <c r="C48" s="182" t="s">
        <v>174</v>
      </c>
      <c r="D48" s="165"/>
      <c r="E48" s="166"/>
      <c r="F48" s="167"/>
      <c r="G48" s="168">
        <f>SUMIF(AG49:AG50,"&lt;&gt;NOR",G49:G50)</f>
        <v>0</v>
      </c>
      <c r="H48" s="162"/>
      <c r="I48" s="162">
        <f>SUM(I49:I50)</f>
        <v>0</v>
      </c>
      <c r="J48" s="162"/>
      <c r="K48" s="162">
        <f>SUM(K49:K50)</f>
        <v>0</v>
      </c>
      <c r="L48" s="162"/>
      <c r="M48" s="162">
        <f>SUM(M49:M50)</f>
        <v>0</v>
      </c>
      <c r="N48" s="162"/>
      <c r="O48" s="162">
        <f>SUM(O49:O50)</f>
        <v>0</v>
      </c>
      <c r="P48" s="162"/>
      <c r="Q48" s="162">
        <f>SUM(Q49:Q50)</f>
        <v>0</v>
      </c>
      <c r="R48" s="162"/>
      <c r="S48" s="162"/>
      <c r="T48" s="162"/>
      <c r="U48" s="162"/>
      <c r="V48" s="162">
        <f>SUM(V49:V50)</f>
        <v>7</v>
      </c>
      <c r="W48" s="162"/>
      <c r="AG48" t="s">
        <v>210</v>
      </c>
    </row>
    <row r="49" spans="1:60" outlineLevel="1" x14ac:dyDescent="0.2">
      <c r="A49" s="175">
        <v>31</v>
      </c>
      <c r="B49" s="176" t="s">
        <v>517</v>
      </c>
      <c r="C49" s="184" t="s">
        <v>518</v>
      </c>
      <c r="D49" s="177" t="s">
        <v>264</v>
      </c>
      <c r="E49" s="178">
        <v>3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0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215</v>
      </c>
      <c r="U49" s="160">
        <v>1</v>
      </c>
      <c r="V49" s="160">
        <f>ROUND(E49*U49,2)</f>
        <v>3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32</v>
      </c>
      <c r="B50" s="176" t="s">
        <v>519</v>
      </c>
      <c r="C50" s="184" t="s">
        <v>520</v>
      </c>
      <c r="D50" s="177" t="s">
        <v>264</v>
      </c>
      <c r="E50" s="178">
        <v>4</v>
      </c>
      <c r="F50" s="179"/>
      <c r="G50" s="180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0</v>
      </c>
      <c r="O50" s="160">
        <f>ROUND(E50*N50,2)</f>
        <v>0</v>
      </c>
      <c r="P50" s="160">
        <v>0</v>
      </c>
      <c r="Q50" s="160">
        <f>ROUND(E50*P50,2)</f>
        <v>0</v>
      </c>
      <c r="R50" s="160"/>
      <c r="S50" s="160" t="s">
        <v>214</v>
      </c>
      <c r="T50" s="160" t="s">
        <v>215</v>
      </c>
      <c r="U50" s="160">
        <v>1</v>
      </c>
      <c r="V50" s="160">
        <f>ROUND(E50*U50,2)</f>
        <v>4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">
      <c r="A51" s="163" t="s">
        <v>209</v>
      </c>
      <c r="B51" s="164" t="s">
        <v>183</v>
      </c>
      <c r="C51" s="182" t="s">
        <v>30</v>
      </c>
      <c r="D51" s="165"/>
      <c r="E51" s="166"/>
      <c r="F51" s="167"/>
      <c r="G51" s="168">
        <f>SUMIF(AG52:AG52,"&lt;&gt;NOR",G52:G52)</f>
        <v>0</v>
      </c>
      <c r="H51" s="162"/>
      <c r="I51" s="162">
        <f>SUM(I52:I52)</f>
        <v>0</v>
      </c>
      <c r="J51" s="162"/>
      <c r="K51" s="162">
        <f>SUM(K52:K52)</f>
        <v>0</v>
      </c>
      <c r="L51" s="162"/>
      <c r="M51" s="162">
        <f>SUM(M52:M52)</f>
        <v>0</v>
      </c>
      <c r="N51" s="162"/>
      <c r="O51" s="162">
        <f>SUM(O52:O52)</f>
        <v>0</v>
      </c>
      <c r="P51" s="162"/>
      <c r="Q51" s="162">
        <f>SUM(Q52:Q52)</f>
        <v>0</v>
      </c>
      <c r="R51" s="162"/>
      <c r="S51" s="162"/>
      <c r="T51" s="162"/>
      <c r="U51" s="162"/>
      <c r="V51" s="162">
        <f>SUM(V52:V52)</f>
        <v>0</v>
      </c>
      <c r="W51" s="162"/>
      <c r="AG51" t="s">
        <v>210</v>
      </c>
    </row>
    <row r="52" spans="1:60" outlineLevel="1" x14ac:dyDescent="0.2">
      <c r="A52" s="169">
        <v>33</v>
      </c>
      <c r="B52" s="170" t="s">
        <v>465</v>
      </c>
      <c r="C52" s="183" t="s">
        <v>466</v>
      </c>
      <c r="D52" s="171" t="s">
        <v>314</v>
      </c>
      <c r="E52" s="172">
        <v>1</v>
      </c>
      <c r="F52" s="173"/>
      <c r="G52" s="174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0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221</v>
      </c>
      <c r="T52" s="160" t="s">
        <v>215</v>
      </c>
      <c r="U52" s="160">
        <v>0</v>
      </c>
      <c r="V52" s="160">
        <f>ROUND(E52*U52,2)</f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">
      <c r="A53" s="5"/>
      <c r="B53" s="6"/>
      <c r="C53" s="185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153"/>
      <c r="B54" s="154" t="s">
        <v>31</v>
      </c>
      <c r="C54" s="186"/>
      <c r="D54" s="155"/>
      <c r="E54" s="156"/>
      <c r="F54" s="156"/>
      <c r="G54" s="181">
        <f>G8+G41+G44+G48+G51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185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48" t="s">
        <v>227</v>
      </c>
      <c r="B57" s="248"/>
      <c r="C57" s="249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50"/>
      <c r="B58" s="251"/>
      <c r="C58" s="252"/>
      <c r="D58" s="251"/>
      <c r="E58" s="251"/>
      <c r="F58" s="251"/>
      <c r="G58" s="253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54"/>
      <c r="B59" s="255"/>
      <c r="C59" s="256"/>
      <c r="D59" s="255"/>
      <c r="E59" s="255"/>
      <c r="F59" s="255"/>
      <c r="G59" s="25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8"/>
      <c r="B62" s="259"/>
      <c r="C62" s="260"/>
      <c r="D62" s="259"/>
      <c r="E62" s="259"/>
      <c r="F62" s="259"/>
      <c r="G62" s="261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185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187"/>
      <c r="D64" s="141"/>
      <c r="AG64" t="s">
        <v>229</v>
      </c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3">
    <mergeCell ref="A57:C57"/>
    <mergeCell ref="A58:G62"/>
    <mergeCell ref="C10:G10"/>
    <mergeCell ref="C11:G11"/>
    <mergeCell ref="C13:G13"/>
    <mergeCell ref="C14:G14"/>
    <mergeCell ref="C16:G16"/>
    <mergeCell ref="C17:G17"/>
    <mergeCell ref="C46:G46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86</v>
      </c>
      <c r="C3" s="242" t="s">
        <v>87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2"/>
      <c r="O8" s="162">
        <f>SUM(O9:O18)</f>
        <v>0</v>
      </c>
      <c r="P8" s="162"/>
      <c r="Q8" s="162">
        <f>SUM(Q9:Q18)</f>
        <v>0</v>
      </c>
      <c r="R8" s="162"/>
      <c r="S8" s="162"/>
      <c r="T8" s="162"/>
      <c r="U8" s="162"/>
      <c r="V8" s="162">
        <f>SUM(V9:V18)</f>
        <v>0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521</v>
      </c>
      <c r="C9" s="184" t="s">
        <v>522</v>
      </c>
      <c r="D9" s="177" t="s">
        <v>277</v>
      </c>
      <c r="E9" s="178">
        <v>1</v>
      </c>
      <c r="F9" s="179"/>
      <c r="G9" s="180">
        <f t="shared" ref="G9:G18" si="0">ROUND(E9*F9,2)</f>
        <v>0</v>
      </c>
      <c r="H9" s="161"/>
      <c r="I9" s="160">
        <f t="shared" ref="I9:I18" si="1">ROUND(E9*H9,2)</f>
        <v>0</v>
      </c>
      <c r="J9" s="161"/>
      <c r="K9" s="160">
        <f t="shared" ref="K9:K18" si="2">ROUND(E9*J9,2)</f>
        <v>0</v>
      </c>
      <c r="L9" s="160">
        <v>21</v>
      </c>
      <c r="M9" s="160">
        <f t="shared" ref="M9:M18" si="3">G9*(1+L9/100)</f>
        <v>0</v>
      </c>
      <c r="N9" s="160">
        <v>0</v>
      </c>
      <c r="O9" s="160">
        <f t="shared" ref="O9:O18" si="4">ROUND(E9*N9,2)</f>
        <v>0</v>
      </c>
      <c r="P9" s="160">
        <v>0</v>
      </c>
      <c r="Q9" s="160">
        <f t="shared" ref="Q9:Q18" si="5"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 t="shared" ref="V9:V18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221</v>
      </c>
      <c r="T10" s="160" t="s">
        <v>215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525</v>
      </c>
      <c r="C11" s="184" t="s">
        <v>526</v>
      </c>
      <c r="D11" s="177" t="s">
        <v>277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221</v>
      </c>
      <c r="T11" s="160" t="s">
        <v>233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527</v>
      </c>
      <c r="C12" s="184" t="s">
        <v>528</v>
      </c>
      <c r="D12" s="177" t="s">
        <v>277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221</v>
      </c>
      <c r="T12" s="160" t="s">
        <v>215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529</v>
      </c>
      <c r="C13" s="184" t="s">
        <v>530</v>
      </c>
      <c r="D13" s="177" t="s">
        <v>277</v>
      </c>
      <c r="E13" s="178">
        <v>1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221</v>
      </c>
      <c r="T13" s="160" t="s">
        <v>215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532</v>
      </c>
      <c r="C14" s="184" t="s">
        <v>533</v>
      </c>
      <c r="D14" s="177" t="s">
        <v>277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221</v>
      </c>
      <c r="T14" s="160" t="s">
        <v>233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248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534</v>
      </c>
      <c r="C15" s="184" t="s">
        <v>535</v>
      </c>
      <c r="D15" s="177" t="s">
        <v>277</v>
      </c>
      <c r="E15" s="178">
        <v>12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233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536</v>
      </c>
      <c r="C16" s="184" t="s">
        <v>537</v>
      </c>
      <c r="D16" s="177" t="s">
        <v>277</v>
      </c>
      <c r="E16" s="178">
        <v>4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233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538</v>
      </c>
      <c r="C17" s="184" t="s">
        <v>539</v>
      </c>
      <c r="D17" s="177" t="s">
        <v>277</v>
      </c>
      <c r="E17" s="178">
        <v>5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233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33.75" outlineLevel="1" x14ac:dyDescent="0.2">
      <c r="A18" s="175">
        <v>10</v>
      </c>
      <c r="B18" s="176" t="s">
        <v>540</v>
      </c>
      <c r="C18" s="184" t="s">
        <v>541</v>
      </c>
      <c r="D18" s="177" t="s">
        <v>314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215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">
      <c r="A19" s="163" t="s">
        <v>209</v>
      </c>
      <c r="B19" s="164" t="s">
        <v>163</v>
      </c>
      <c r="C19" s="182" t="s">
        <v>164</v>
      </c>
      <c r="D19" s="165"/>
      <c r="E19" s="166"/>
      <c r="F19" s="167"/>
      <c r="G19" s="168">
        <f>SUMIF(AG20:AG25,"&lt;&gt;NOR",G20:G25)</f>
        <v>0</v>
      </c>
      <c r="H19" s="162"/>
      <c r="I19" s="162">
        <f>SUM(I20:I25)</f>
        <v>0</v>
      </c>
      <c r="J19" s="162"/>
      <c r="K19" s="162">
        <f>SUM(K20:K25)</f>
        <v>0</v>
      </c>
      <c r="L19" s="162"/>
      <c r="M19" s="162">
        <f>SUM(M20:M25)</f>
        <v>0</v>
      </c>
      <c r="N19" s="162"/>
      <c r="O19" s="162">
        <f>SUM(O20:O25)</f>
        <v>0</v>
      </c>
      <c r="P19" s="162"/>
      <c r="Q19" s="162">
        <f>SUM(Q20:Q25)</f>
        <v>0</v>
      </c>
      <c r="R19" s="162"/>
      <c r="S19" s="162"/>
      <c r="T19" s="162"/>
      <c r="U19" s="162"/>
      <c r="V19" s="162">
        <f>SUM(V20:V25)</f>
        <v>0</v>
      </c>
      <c r="W19" s="162"/>
      <c r="AG19" t="s">
        <v>210</v>
      </c>
    </row>
    <row r="20" spans="1:60" ht="33.75" outlineLevel="1" x14ac:dyDescent="0.2">
      <c r="A20" s="175">
        <v>11</v>
      </c>
      <c r="B20" s="176" t="s">
        <v>542</v>
      </c>
      <c r="C20" s="184" t="s">
        <v>543</v>
      </c>
      <c r="D20" s="177" t="s">
        <v>277</v>
      </c>
      <c r="E20" s="178">
        <v>1</v>
      </c>
      <c r="F20" s="179"/>
      <c r="G20" s="180">
        <f t="shared" ref="G20:G25" si="7">ROUND(E20*F20,2)</f>
        <v>0</v>
      </c>
      <c r="H20" s="161"/>
      <c r="I20" s="160">
        <f t="shared" ref="I20:I25" si="8">ROUND(E20*H20,2)</f>
        <v>0</v>
      </c>
      <c r="J20" s="161"/>
      <c r="K20" s="160">
        <f t="shared" ref="K20:K25" si="9">ROUND(E20*J20,2)</f>
        <v>0</v>
      </c>
      <c r="L20" s="160">
        <v>21</v>
      </c>
      <c r="M20" s="160">
        <f t="shared" ref="M20:M25" si="10">G20*(1+L20/100)</f>
        <v>0</v>
      </c>
      <c r="N20" s="160">
        <v>0</v>
      </c>
      <c r="O20" s="160">
        <f t="shared" ref="O20:O25" si="11">ROUND(E20*N20,2)</f>
        <v>0</v>
      </c>
      <c r="P20" s="160">
        <v>0</v>
      </c>
      <c r="Q20" s="160">
        <f t="shared" ref="Q20:Q25" si="12">ROUND(E20*P20,2)</f>
        <v>0</v>
      </c>
      <c r="R20" s="160"/>
      <c r="S20" s="160" t="s">
        <v>221</v>
      </c>
      <c r="T20" s="160" t="s">
        <v>233</v>
      </c>
      <c r="U20" s="160">
        <v>0</v>
      </c>
      <c r="V20" s="160">
        <f t="shared" ref="V20:V25" si="13">ROUND(E20*U20,2)</f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33.75" outlineLevel="1" x14ac:dyDescent="0.2">
      <c r="A21" s="175">
        <v>12</v>
      </c>
      <c r="B21" s="176" t="s">
        <v>544</v>
      </c>
      <c r="C21" s="184" t="s">
        <v>545</v>
      </c>
      <c r="D21" s="177" t="s">
        <v>277</v>
      </c>
      <c r="E21" s="178">
        <v>1</v>
      </c>
      <c r="F21" s="179"/>
      <c r="G21" s="180">
        <f t="shared" si="7"/>
        <v>0</v>
      </c>
      <c r="H21" s="161"/>
      <c r="I21" s="160">
        <f t="shared" si="8"/>
        <v>0</v>
      </c>
      <c r="J21" s="161"/>
      <c r="K21" s="160">
        <f t="shared" si="9"/>
        <v>0</v>
      </c>
      <c r="L21" s="160">
        <v>21</v>
      </c>
      <c r="M21" s="160">
        <f t="shared" si="10"/>
        <v>0</v>
      </c>
      <c r="N21" s="160">
        <v>0</v>
      </c>
      <c r="O21" s="160">
        <f t="shared" si="11"/>
        <v>0</v>
      </c>
      <c r="P21" s="160">
        <v>0</v>
      </c>
      <c r="Q21" s="160">
        <f t="shared" si="12"/>
        <v>0</v>
      </c>
      <c r="R21" s="160"/>
      <c r="S21" s="160" t="s">
        <v>221</v>
      </c>
      <c r="T21" s="160" t="s">
        <v>215</v>
      </c>
      <c r="U21" s="160">
        <v>0</v>
      </c>
      <c r="V21" s="160">
        <f t="shared" si="13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45" outlineLevel="1" x14ac:dyDescent="0.2">
      <c r="A22" s="175">
        <v>13</v>
      </c>
      <c r="B22" s="176" t="s">
        <v>546</v>
      </c>
      <c r="C22" s="184" t="s">
        <v>547</v>
      </c>
      <c r="D22" s="177" t="s">
        <v>277</v>
      </c>
      <c r="E22" s="178">
        <v>1</v>
      </c>
      <c r="F22" s="179"/>
      <c r="G22" s="180">
        <f t="shared" si="7"/>
        <v>0</v>
      </c>
      <c r="H22" s="161"/>
      <c r="I22" s="160">
        <f t="shared" si="8"/>
        <v>0</v>
      </c>
      <c r="J22" s="161"/>
      <c r="K22" s="160">
        <f t="shared" si="9"/>
        <v>0</v>
      </c>
      <c r="L22" s="160">
        <v>21</v>
      </c>
      <c r="M22" s="160">
        <f t="shared" si="10"/>
        <v>0</v>
      </c>
      <c r="N22" s="160">
        <v>0</v>
      </c>
      <c r="O22" s="160">
        <f t="shared" si="11"/>
        <v>0</v>
      </c>
      <c r="P22" s="160">
        <v>0</v>
      </c>
      <c r="Q22" s="160">
        <f t="shared" si="12"/>
        <v>0</v>
      </c>
      <c r="R22" s="160"/>
      <c r="S22" s="160" t="s">
        <v>221</v>
      </c>
      <c r="T22" s="160" t="s">
        <v>233</v>
      </c>
      <c r="U22" s="160">
        <v>0</v>
      </c>
      <c r="V22" s="160">
        <f t="shared" si="13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2.5" outlineLevel="1" x14ac:dyDescent="0.2">
      <c r="A23" s="175">
        <v>14</v>
      </c>
      <c r="B23" s="176" t="s">
        <v>548</v>
      </c>
      <c r="C23" s="184" t="s">
        <v>549</v>
      </c>
      <c r="D23" s="177" t="s">
        <v>277</v>
      </c>
      <c r="E23" s="178">
        <v>1</v>
      </c>
      <c r="F23" s="179"/>
      <c r="G23" s="180">
        <f t="shared" si="7"/>
        <v>0</v>
      </c>
      <c r="H23" s="161"/>
      <c r="I23" s="160">
        <f t="shared" si="8"/>
        <v>0</v>
      </c>
      <c r="J23" s="161"/>
      <c r="K23" s="160">
        <f t="shared" si="9"/>
        <v>0</v>
      </c>
      <c r="L23" s="160">
        <v>21</v>
      </c>
      <c r="M23" s="160">
        <f t="shared" si="10"/>
        <v>0</v>
      </c>
      <c r="N23" s="160">
        <v>0</v>
      </c>
      <c r="O23" s="160">
        <f t="shared" si="11"/>
        <v>0</v>
      </c>
      <c r="P23" s="160">
        <v>0</v>
      </c>
      <c r="Q23" s="160">
        <f t="shared" si="12"/>
        <v>0</v>
      </c>
      <c r="R23" s="160"/>
      <c r="S23" s="160" t="s">
        <v>221</v>
      </c>
      <c r="T23" s="160" t="s">
        <v>233</v>
      </c>
      <c r="U23" s="160">
        <v>0</v>
      </c>
      <c r="V23" s="160">
        <f t="shared" si="13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15</v>
      </c>
      <c r="B24" s="176" t="s">
        <v>550</v>
      </c>
      <c r="C24" s="184" t="s">
        <v>551</v>
      </c>
      <c r="D24" s="177" t="s">
        <v>277</v>
      </c>
      <c r="E24" s="178">
        <v>1</v>
      </c>
      <c r="F24" s="266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21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221</v>
      </c>
      <c r="T24" s="160" t="s">
        <v>233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552</v>
      </c>
      <c r="C25" s="184" t="s">
        <v>553</v>
      </c>
      <c r="D25" s="177" t="s">
        <v>277</v>
      </c>
      <c r="E25" s="178">
        <v>1</v>
      </c>
      <c r="F25" s="266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21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221</v>
      </c>
      <c r="T25" s="160" t="s">
        <v>233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x14ac:dyDescent="0.2">
      <c r="A26" s="163" t="s">
        <v>209</v>
      </c>
      <c r="B26" s="164" t="s">
        <v>165</v>
      </c>
      <c r="C26" s="182" t="s">
        <v>166</v>
      </c>
      <c r="D26" s="165"/>
      <c r="E26" s="166"/>
      <c r="F26" s="167"/>
      <c r="G26" s="168">
        <f>SUMIF(AG27:AG29,"&lt;&gt;NOR",G27:G29)</f>
        <v>0</v>
      </c>
      <c r="H26" s="162"/>
      <c r="I26" s="162">
        <f>SUM(I27:I29)</f>
        <v>0</v>
      </c>
      <c r="J26" s="162"/>
      <c r="K26" s="162">
        <f>SUM(K27:K29)</f>
        <v>0</v>
      </c>
      <c r="L26" s="162"/>
      <c r="M26" s="162">
        <f>SUM(M27:M29)</f>
        <v>0</v>
      </c>
      <c r="N26" s="162"/>
      <c r="O26" s="162">
        <f>SUM(O27:O29)</f>
        <v>0</v>
      </c>
      <c r="P26" s="162"/>
      <c r="Q26" s="162">
        <f>SUM(Q27:Q29)</f>
        <v>0</v>
      </c>
      <c r="R26" s="162"/>
      <c r="S26" s="162"/>
      <c r="T26" s="162"/>
      <c r="U26" s="162"/>
      <c r="V26" s="162">
        <f>SUM(V27:V29)</f>
        <v>0</v>
      </c>
      <c r="W26" s="162"/>
      <c r="AG26" t="s">
        <v>210</v>
      </c>
    </row>
    <row r="27" spans="1:60" ht="22.5" outlineLevel="1" x14ac:dyDescent="0.2">
      <c r="A27" s="175">
        <v>17</v>
      </c>
      <c r="B27" s="176" t="s">
        <v>554</v>
      </c>
      <c r="C27" s="184" t="s">
        <v>555</v>
      </c>
      <c r="D27" s="177" t="s">
        <v>277</v>
      </c>
      <c r="E27" s="178">
        <v>1</v>
      </c>
      <c r="F27" s="179"/>
      <c r="G27" s="180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60">
        <v>0</v>
      </c>
      <c r="O27" s="160">
        <f>ROUND(E27*N27,2)</f>
        <v>0</v>
      </c>
      <c r="P27" s="160">
        <v>0</v>
      </c>
      <c r="Q27" s="160">
        <f>ROUND(E27*P27,2)</f>
        <v>0</v>
      </c>
      <c r="R27" s="160"/>
      <c r="S27" s="160" t="s">
        <v>221</v>
      </c>
      <c r="T27" s="160" t="s">
        <v>233</v>
      </c>
      <c r="U27" s="160">
        <v>0</v>
      </c>
      <c r="V27" s="160">
        <f>ROUND(E27*U27,2)</f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18</v>
      </c>
      <c r="B28" s="176" t="s">
        <v>556</v>
      </c>
      <c r="C28" s="184" t="s">
        <v>557</v>
      </c>
      <c r="D28" s="177" t="s">
        <v>314</v>
      </c>
      <c r="E28" s="178">
        <v>1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221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248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19</v>
      </c>
      <c r="B29" s="176" t="s">
        <v>558</v>
      </c>
      <c r="C29" s="184" t="s">
        <v>559</v>
      </c>
      <c r="D29" s="177" t="s">
        <v>560</v>
      </c>
      <c r="E29" s="178">
        <v>2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221</v>
      </c>
      <c r="T29" s="160" t="s">
        <v>215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167</v>
      </c>
      <c r="C30" s="182" t="s">
        <v>168</v>
      </c>
      <c r="D30" s="165"/>
      <c r="E30" s="166"/>
      <c r="F30" s="167"/>
      <c r="G30" s="168">
        <f>SUMIF(AG31:AG42,"&lt;&gt;NOR",G31:G42)</f>
        <v>0</v>
      </c>
      <c r="H30" s="162"/>
      <c r="I30" s="162">
        <f>SUM(I31:I42)</f>
        <v>0</v>
      </c>
      <c r="J30" s="162"/>
      <c r="K30" s="162">
        <f>SUM(K31:K42)</f>
        <v>0</v>
      </c>
      <c r="L30" s="162"/>
      <c r="M30" s="162">
        <f>SUM(M31:M42)</f>
        <v>0</v>
      </c>
      <c r="N30" s="162"/>
      <c r="O30" s="162">
        <f>SUM(O31:O42)</f>
        <v>0</v>
      </c>
      <c r="P30" s="162"/>
      <c r="Q30" s="162">
        <f>SUM(Q31:Q42)</f>
        <v>0</v>
      </c>
      <c r="R30" s="162"/>
      <c r="S30" s="162"/>
      <c r="T30" s="162"/>
      <c r="U30" s="162"/>
      <c r="V30" s="162">
        <f>SUM(V31:V42)</f>
        <v>0</v>
      </c>
      <c r="W30" s="162"/>
      <c r="AG30" t="s">
        <v>210</v>
      </c>
    </row>
    <row r="31" spans="1:60" ht="45" outlineLevel="1" x14ac:dyDescent="0.2">
      <c r="A31" s="169">
        <v>20</v>
      </c>
      <c r="B31" s="170" t="s">
        <v>561</v>
      </c>
      <c r="C31" s="183" t="s">
        <v>562</v>
      </c>
      <c r="D31" s="171" t="s">
        <v>563</v>
      </c>
      <c r="E31" s="172">
        <v>10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221</v>
      </c>
      <c r="T31" s="160" t="s">
        <v>215</v>
      </c>
      <c r="U31" s="160">
        <v>0</v>
      </c>
      <c r="V31" s="160">
        <f>ROUND(E31*U31,2)</f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45" outlineLevel="1" x14ac:dyDescent="0.2">
      <c r="A32" s="157"/>
      <c r="B32" s="158"/>
      <c r="C32" s="262" t="s">
        <v>564</v>
      </c>
      <c r="D32" s="263"/>
      <c r="E32" s="263"/>
      <c r="F32" s="263"/>
      <c r="G32" s="263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218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88" t="str">
        <f>C32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32" s="150"/>
      <c r="BC32" s="150"/>
      <c r="BD32" s="150"/>
      <c r="BE32" s="150"/>
      <c r="BF32" s="150"/>
      <c r="BG32" s="150"/>
      <c r="BH32" s="150"/>
    </row>
    <row r="33" spans="1:60" ht="45" outlineLevel="1" x14ac:dyDescent="0.2">
      <c r="A33" s="169">
        <v>21</v>
      </c>
      <c r="B33" s="170" t="s">
        <v>565</v>
      </c>
      <c r="C33" s="183" t="s">
        <v>566</v>
      </c>
      <c r="D33" s="171" t="s">
        <v>563</v>
      </c>
      <c r="E33" s="172">
        <v>5</v>
      </c>
      <c r="F33" s="173"/>
      <c r="G33" s="174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221</v>
      </c>
      <c r="T33" s="160" t="s">
        <v>215</v>
      </c>
      <c r="U33" s="160">
        <v>0</v>
      </c>
      <c r="V33" s="160">
        <f>ROUND(E33*U33,2)</f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45" outlineLevel="1" x14ac:dyDescent="0.2">
      <c r="A34" s="157"/>
      <c r="B34" s="158"/>
      <c r="C34" s="262" t="s">
        <v>567</v>
      </c>
      <c r="D34" s="263"/>
      <c r="E34" s="263"/>
      <c r="F34" s="263"/>
      <c r="G34" s="263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218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88" t="str">
        <f>C34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34" s="150"/>
      <c r="BC34" s="150"/>
      <c r="BD34" s="150"/>
      <c r="BE34" s="150"/>
      <c r="BF34" s="150"/>
      <c r="BG34" s="150"/>
      <c r="BH34" s="150"/>
    </row>
    <row r="35" spans="1:60" ht="45" outlineLevel="1" x14ac:dyDescent="0.2">
      <c r="A35" s="169">
        <v>22</v>
      </c>
      <c r="B35" s="170" t="s">
        <v>568</v>
      </c>
      <c r="C35" s="183" t="s">
        <v>569</v>
      </c>
      <c r="D35" s="171" t="s">
        <v>563</v>
      </c>
      <c r="E35" s="172">
        <v>4</v>
      </c>
      <c r="F35" s="173"/>
      <c r="G35" s="174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215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45" outlineLevel="1" x14ac:dyDescent="0.2">
      <c r="A36" s="157"/>
      <c r="B36" s="158"/>
      <c r="C36" s="262" t="s">
        <v>570</v>
      </c>
      <c r="D36" s="263"/>
      <c r="E36" s="263"/>
      <c r="F36" s="263"/>
      <c r="G36" s="263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218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88" t="str">
        <f>C36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6" s="150"/>
      <c r="BC36" s="150"/>
      <c r="BD36" s="150"/>
      <c r="BE36" s="150"/>
      <c r="BF36" s="150"/>
      <c r="BG36" s="150"/>
      <c r="BH36" s="150"/>
    </row>
    <row r="37" spans="1:60" ht="45" outlineLevel="1" x14ac:dyDescent="0.2">
      <c r="A37" s="169">
        <v>23</v>
      </c>
      <c r="B37" s="170" t="s">
        <v>571</v>
      </c>
      <c r="C37" s="183" t="s">
        <v>572</v>
      </c>
      <c r="D37" s="171" t="s">
        <v>563</v>
      </c>
      <c r="E37" s="172">
        <v>16</v>
      </c>
      <c r="F37" s="173"/>
      <c r="G37" s="174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215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45" outlineLevel="1" x14ac:dyDescent="0.2">
      <c r="A38" s="157"/>
      <c r="B38" s="158"/>
      <c r="C38" s="262" t="s">
        <v>573</v>
      </c>
      <c r="D38" s="263"/>
      <c r="E38" s="263"/>
      <c r="F38" s="263"/>
      <c r="G38" s="263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218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88" t="str">
        <f>C38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8" s="150"/>
      <c r="BC38" s="150"/>
      <c r="BD38" s="150"/>
      <c r="BE38" s="150"/>
      <c r="BF38" s="150"/>
      <c r="BG38" s="150"/>
      <c r="BH38" s="150"/>
    </row>
    <row r="39" spans="1:60" ht="22.5" outlineLevel="1" x14ac:dyDescent="0.2">
      <c r="A39" s="175">
        <v>24</v>
      </c>
      <c r="B39" s="176" t="s">
        <v>574</v>
      </c>
      <c r="C39" s="184" t="s">
        <v>575</v>
      </c>
      <c r="D39" s="177" t="s">
        <v>563</v>
      </c>
      <c r="E39" s="178">
        <v>10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0</v>
      </c>
      <c r="Q39" s="160">
        <f>ROUND(E39*P39,2)</f>
        <v>0</v>
      </c>
      <c r="R39" s="160"/>
      <c r="S39" s="160" t="s">
        <v>221</v>
      </c>
      <c r="T39" s="160" t="s">
        <v>215</v>
      </c>
      <c r="U39" s="160">
        <v>0</v>
      </c>
      <c r="V39" s="160">
        <f>ROUND(E39*U39,2)</f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22.5" outlineLevel="1" x14ac:dyDescent="0.2">
      <c r="A40" s="175">
        <v>25</v>
      </c>
      <c r="B40" s="176" t="s">
        <v>576</v>
      </c>
      <c r="C40" s="184" t="s">
        <v>577</v>
      </c>
      <c r="D40" s="177" t="s">
        <v>563</v>
      </c>
      <c r="E40" s="178">
        <v>22</v>
      </c>
      <c r="F40" s="179"/>
      <c r="G40" s="180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0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221</v>
      </c>
      <c r="T40" s="160" t="s">
        <v>215</v>
      </c>
      <c r="U40" s="160">
        <v>0</v>
      </c>
      <c r="V40" s="160">
        <f>ROUND(E40*U40,2)</f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33.75" outlineLevel="1" x14ac:dyDescent="0.2">
      <c r="A41" s="175">
        <v>26</v>
      </c>
      <c r="B41" s="176" t="s">
        <v>578</v>
      </c>
      <c r="C41" s="184" t="s">
        <v>579</v>
      </c>
      <c r="D41" s="177" t="s">
        <v>563</v>
      </c>
      <c r="E41" s="178">
        <v>5</v>
      </c>
      <c r="F41" s="179"/>
      <c r="G41" s="180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60">
        <v>0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221</v>
      </c>
      <c r="T41" s="160" t="s">
        <v>215</v>
      </c>
      <c r="U41" s="160">
        <v>0</v>
      </c>
      <c r="V41" s="160">
        <f>ROUND(E41*U41,2)</f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27</v>
      </c>
      <c r="B42" s="176" t="s">
        <v>580</v>
      </c>
      <c r="C42" s="184" t="s">
        <v>581</v>
      </c>
      <c r="D42" s="177" t="s">
        <v>314</v>
      </c>
      <c r="E42" s="178">
        <v>1</v>
      </c>
      <c r="F42" s="179"/>
      <c r="G42" s="180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0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221</v>
      </c>
      <c r="T42" s="160" t="s">
        <v>215</v>
      </c>
      <c r="U42" s="160">
        <v>0</v>
      </c>
      <c r="V42" s="160">
        <f>ROUND(E42*U42,2)</f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x14ac:dyDescent="0.2">
      <c r="A43" s="163" t="s">
        <v>209</v>
      </c>
      <c r="B43" s="164" t="s">
        <v>181</v>
      </c>
      <c r="C43" s="182" t="s">
        <v>182</v>
      </c>
      <c r="D43" s="165"/>
      <c r="E43" s="166"/>
      <c r="F43" s="167"/>
      <c r="G43" s="168">
        <f>SUMIF(AG44:AG58,"&lt;&gt;NOR",G44:G58)</f>
        <v>0</v>
      </c>
      <c r="H43" s="162"/>
      <c r="I43" s="162">
        <f>SUM(I44:I58)</f>
        <v>0</v>
      </c>
      <c r="J43" s="162"/>
      <c r="K43" s="162">
        <f>SUM(K44:K58)</f>
        <v>0</v>
      </c>
      <c r="L43" s="162"/>
      <c r="M43" s="162">
        <f>SUM(M44:M58)</f>
        <v>0</v>
      </c>
      <c r="N43" s="162"/>
      <c r="O43" s="162">
        <f>SUM(O44:O58)</f>
        <v>0</v>
      </c>
      <c r="P43" s="162"/>
      <c r="Q43" s="162">
        <f>SUM(Q44:Q58)</f>
        <v>0</v>
      </c>
      <c r="R43" s="162"/>
      <c r="S43" s="162"/>
      <c r="T43" s="162"/>
      <c r="U43" s="162"/>
      <c r="V43" s="162">
        <f>SUM(V44:V58)</f>
        <v>0</v>
      </c>
      <c r="W43" s="162"/>
      <c r="AG43" t="s">
        <v>210</v>
      </c>
    </row>
    <row r="44" spans="1:60" outlineLevel="1" x14ac:dyDescent="0.2">
      <c r="A44" s="175">
        <v>28</v>
      </c>
      <c r="B44" s="176" t="s">
        <v>582</v>
      </c>
      <c r="C44" s="184" t="s">
        <v>583</v>
      </c>
      <c r="D44" s="177" t="s">
        <v>314</v>
      </c>
      <c r="E44" s="178">
        <v>1</v>
      </c>
      <c r="F44" s="179"/>
      <c r="G44" s="180">
        <f t="shared" ref="G44:G58" si="14">ROUND(E44*F44,2)</f>
        <v>0</v>
      </c>
      <c r="H44" s="161"/>
      <c r="I44" s="160">
        <f t="shared" ref="I44:I58" si="15">ROUND(E44*H44,2)</f>
        <v>0</v>
      </c>
      <c r="J44" s="161"/>
      <c r="K44" s="160">
        <f t="shared" ref="K44:K58" si="16">ROUND(E44*J44,2)</f>
        <v>0</v>
      </c>
      <c r="L44" s="160">
        <v>21</v>
      </c>
      <c r="M44" s="160">
        <f t="shared" ref="M44:M58" si="17">G44*(1+L44/100)</f>
        <v>0</v>
      </c>
      <c r="N44" s="160">
        <v>0</v>
      </c>
      <c r="O44" s="160">
        <f t="shared" ref="O44:O58" si="18">ROUND(E44*N44,2)</f>
        <v>0</v>
      </c>
      <c r="P44" s="160">
        <v>0</v>
      </c>
      <c r="Q44" s="160">
        <f t="shared" ref="Q44:Q58" si="19">ROUND(E44*P44,2)</f>
        <v>0</v>
      </c>
      <c r="R44" s="160"/>
      <c r="S44" s="160" t="s">
        <v>221</v>
      </c>
      <c r="T44" s="160" t="s">
        <v>215</v>
      </c>
      <c r="U44" s="160">
        <v>0</v>
      </c>
      <c r="V44" s="160">
        <f t="shared" ref="V44:V58" si="20">ROUND(E44*U44,2)</f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29</v>
      </c>
      <c r="B45" s="176" t="s">
        <v>584</v>
      </c>
      <c r="C45" s="184" t="s">
        <v>585</v>
      </c>
      <c r="D45" s="177" t="s">
        <v>314</v>
      </c>
      <c r="E45" s="178">
        <v>1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21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30</v>
      </c>
      <c r="B46" s="176" t="s">
        <v>586</v>
      </c>
      <c r="C46" s="184" t="s">
        <v>587</v>
      </c>
      <c r="D46" s="177" t="s">
        <v>314</v>
      </c>
      <c r="E46" s="178">
        <v>1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21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22.5" outlineLevel="1" x14ac:dyDescent="0.2">
      <c r="A47" s="175">
        <v>31</v>
      </c>
      <c r="B47" s="176" t="s">
        <v>588</v>
      </c>
      <c r="C47" s="184" t="s">
        <v>589</v>
      </c>
      <c r="D47" s="177" t="s">
        <v>277</v>
      </c>
      <c r="E47" s="178">
        <v>1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21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221</v>
      </c>
      <c r="T47" s="160" t="s">
        <v>215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32</v>
      </c>
      <c r="B48" s="176" t="s">
        <v>590</v>
      </c>
      <c r="C48" s="184" t="s">
        <v>591</v>
      </c>
      <c r="D48" s="177" t="s">
        <v>277</v>
      </c>
      <c r="E48" s="178">
        <v>1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21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221</v>
      </c>
      <c r="T48" s="160" t="s">
        <v>215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75">
        <v>33</v>
      </c>
      <c r="B49" s="176" t="s">
        <v>592</v>
      </c>
      <c r="C49" s="184" t="s">
        <v>593</v>
      </c>
      <c r="D49" s="177" t="s">
        <v>277</v>
      </c>
      <c r="E49" s="178">
        <v>1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21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221</v>
      </c>
      <c r="T49" s="160" t="s">
        <v>215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ht="22.5" outlineLevel="1" x14ac:dyDescent="0.2">
      <c r="A50" s="175">
        <v>34</v>
      </c>
      <c r="B50" s="176" t="s">
        <v>594</v>
      </c>
      <c r="C50" s="184" t="s">
        <v>595</v>
      </c>
      <c r="D50" s="177" t="s">
        <v>277</v>
      </c>
      <c r="E50" s="178">
        <v>1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21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221</v>
      </c>
      <c r="T50" s="160" t="s">
        <v>215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22.5" outlineLevel="1" x14ac:dyDescent="0.2">
      <c r="A51" s="175">
        <v>35</v>
      </c>
      <c r="B51" s="176" t="s">
        <v>596</v>
      </c>
      <c r="C51" s="184" t="s">
        <v>597</v>
      </c>
      <c r="D51" s="177" t="s">
        <v>277</v>
      </c>
      <c r="E51" s="178">
        <v>1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21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221</v>
      </c>
      <c r="T51" s="160" t="s">
        <v>215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36</v>
      </c>
      <c r="B52" s="176" t="s">
        <v>598</v>
      </c>
      <c r="C52" s="184" t="s">
        <v>599</v>
      </c>
      <c r="D52" s="177" t="s">
        <v>314</v>
      </c>
      <c r="E52" s="178">
        <v>1</v>
      </c>
      <c r="F52" s="179"/>
      <c r="G52" s="180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21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221</v>
      </c>
      <c r="T52" s="160" t="s">
        <v>215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37</v>
      </c>
      <c r="B53" s="176" t="s">
        <v>600</v>
      </c>
      <c r="C53" s="184" t="s">
        <v>601</v>
      </c>
      <c r="D53" s="177" t="s">
        <v>314</v>
      </c>
      <c r="E53" s="178">
        <v>1</v>
      </c>
      <c r="F53" s="179"/>
      <c r="G53" s="180">
        <f t="shared" si="14"/>
        <v>0</v>
      </c>
      <c r="H53" s="161"/>
      <c r="I53" s="160">
        <f t="shared" si="15"/>
        <v>0</v>
      </c>
      <c r="J53" s="161"/>
      <c r="K53" s="160">
        <f t="shared" si="16"/>
        <v>0</v>
      </c>
      <c r="L53" s="160">
        <v>21</v>
      </c>
      <c r="M53" s="160">
        <f t="shared" si="17"/>
        <v>0</v>
      </c>
      <c r="N53" s="160">
        <v>0</v>
      </c>
      <c r="O53" s="160">
        <f t="shared" si="18"/>
        <v>0</v>
      </c>
      <c r="P53" s="160">
        <v>0</v>
      </c>
      <c r="Q53" s="160">
        <f t="shared" si="19"/>
        <v>0</v>
      </c>
      <c r="R53" s="160"/>
      <c r="S53" s="160" t="s">
        <v>221</v>
      </c>
      <c r="T53" s="160" t="s">
        <v>215</v>
      </c>
      <c r="U53" s="160">
        <v>0</v>
      </c>
      <c r="V53" s="160">
        <f t="shared" si="20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ht="22.5" outlineLevel="1" x14ac:dyDescent="0.2">
      <c r="A54" s="175">
        <v>38</v>
      </c>
      <c r="B54" s="176" t="s">
        <v>602</v>
      </c>
      <c r="C54" s="184" t="s">
        <v>603</v>
      </c>
      <c r="D54" s="177" t="s">
        <v>314</v>
      </c>
      <c r="E54" s="178">
        <v>1</v>
      </c>
      <c r="F54" s="179"/>
      <c r="G54" s="180">
        <f t="shared" si="14"/>
        <v>0</v>
      </c>
      <c r="H54" s="161"/>
      <c r="I54" s="160">
        <f t="shared" si="15"/>
        <v>0</v>
      </c>
      <c r="J54" s="161"/>
      <c r="K54" s="160">
        <f t="shared" si="16"/>
        <v>0</v>
      </c>
      <c r="L54" s="160">
        <v>21</v>
      </c>
      <c r="M54" s="160">
        <f t="shared" si="17"/>
        <v>0</v>
      </c>
      <c r="N54" s="160">
        <v>0</v>
      </c>
      <c r="O54" s="160">
        <f t="shared" si="18"/>
        <v>0</v>
      </c>
      <c r="P54" s="160">
        <v>0</v>
      </c>
      <c r="Q54" s="160">
        <f t="shared" si="19"/>
        <v>0</v>
      </c>
      <c r="R54" s="160"/>
      <c r="S54" s="160" t="s">
        <v>221</v>
      </c>
      <c r="T54" s="160" t="s">
        <v>215</v>
      </c>
      <c r="U54" s="160">
        <v>0</v>
      </c>
      <c r="V54" s="160">
        <f t="shared" si="20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39</v>
      </c>
      <c r="B55" s="176" t="s">
        <v>604</v>
      </c>
      <c r="C55" s="184" t="s">
        <v>605</v>
      </c>
      <c r="D55" s="177" t="s">
        <v>314</v>
      </c>
      <c r="E55" s="178">
        <v>1</v>
      </c>
      <c r="F55" s="179"/>
      <c r="G55" s="180">
        <f t="shared" si="14"/>
        <v>0</v>
      </c>
      <c r="H55" s="161"/>
      <c r="I55" s="160">
        <f t="shared" si="15"/>
        <v>0</v>
      </c>
      <c r="J55" s="161"/>
      <c r="K55" s="160">
        <f t="shared" si="16"/>
        <v>0</v>
      </c>
      <c r="L55" s="160">
        <v>21</v>
      </c>
      <c r="M55" s="160">
        <f t="shared" si="17"/>
        <v>0</v>
      </c>
      <c r="N55" s="160">
        <v>0</v>
      </c>
      <c r="O55" s="160">
        <f t="shared" si="18"/>
        <v>0</v>
      </c>
      <c r="P55" s="160">
        <v>0</v>
      </c>
      <c r="Q55" s="160">
        <f t="shared" si="19"/>
        <v>0</v>
      </c>
      <c r="R55" s="160"/>
      <c r="S55" s="160" t="s">
        <v>221</v>
      </c>
      <c r="T55" s="160" t="s">
        <v>215</v>
      </c>
      <c r="U55" s="160">
        <v>0</v>
      </c>
      <c r="V55" s="160">
        <f t="shared" si="20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40</v>
      </c>
      <c r="B56" s="176" t="s">
        <v>606</v>
      </c>
      <c r="C56" s="184" t="s">
        <v>607</v>
      </c>
      <c r="D56" s="177" t="s">
        <v>314</v>
      </c>
      <c r="E56" s="178">
        <v>1</v>
      </c>
      <c r="F56" s="179"/>
      <c r="G56" s="180">
        <f t="shared" si="14"/>
        <v>0</v>
      </c>
      <c r="H56" s="161"/>
      <c r="I56" s="160">
        <f t="shared" si="15"/>
        <v>0</v>
      </c>
      <c r="J56" s="161"/>
      <c r="K56" s="160">
        <f t="shared" si="16"/>
        <v>0</v>
      </c>
      <c r="L56" s="160">
        <v>21</v>
      </c>
      <c r="M56" s="160">
        <f t="shared" si="17"/>
        <v>0</v>
      </c>
      <c r="N56" s="160">
        <v>0</v>
      </c>
      <c r="O56" s="160">
        <f t="shared" si="18"/>
        <v>0</v>
      </c>
      <c r="P56" s="160">
        <v>0</v>
      </c>
      <c r="Q56" s="160">
        <f t="shared" si="19"/>
        <v>0</v>
      </c>
      <c r="R56" s="160"/>
      <c r="S56" s="160" t="s">
        <v>221</v>
      </c>
      <c r="T56" s="160" t="s">
        <v>215</v>
      </c>
      <c r="U56" s="160">
        <v>0</v>
      </c>
      <c r="V56" s="160">
        <f t="shared" si="20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41</v>
      </c>
      <c r="B57" s="176" t="s">
        <v>608</v>
      </c>
      <c r="C57" s="184" t="s">
        <v>609</v>
      </c>
      <c r="D57" s="177" t="s">
        <v>314</v>
      </c>
      <c r="E57" s="178">
        <v>1</v>
      </c>
      <c r="F57" s="179"/>
      <c r="G57" s="180">
        <f t="shared" si="14"/>
        <v>0</v>
      </c>
      <c r="H57" s="161"/>
      <c r="I57" s="160">
        <f t="shared" si="15"/>
        <v>0</v>
      </c>
      <c r="J57" s="161"/>
      <c r="K57" s="160">
        <f t="shared" si="16"/>
        <v>0</v>
      </c>
      <c r="L57" s="160">
        <v>21</v>
      </c>
      <c r="M57" s="160">
        <f t="shared" si="17"/>
        <v>0</v>
      </c>
      <c r="N57" s="160">
        <v>0</v>
      </c>
      <c r="O57" s="160">
        <f t="shared" si="18"/>
        <v>0</v>
      </c>
      <c r="P57" s="160">
        <v>0</v>
      </c>
      <c r="Q57" s="160">
        <f t="shared" si="19"/>
        <v>0</v>
      </c>
      <c r="R57" s="160"/>
      <c r="S57" s="160" t="s">
        <v>221</v>
      </c>
      <c r="T57" s="160" t="s">
        <v>215</v>
      </c>
      <c r="U57" s="160">
        <v>0</v>
      </c>
      <c r="V57" s="160">
        <f t="shared" si="20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69">
        <v>42</v>
      </c>
      <c r="B58" s="170" t="s">
        <v>610</v>
      </c>
      <c r="C58" s="183" t="s">
        <v>611</v>
      </c>
      <c r="D58" s="171" t="s">
        <v>314</v>
      </c>
      <c r="E58" s="172">
        <v>1</v>
      </c>
      <c r="F58" s="173"/>
      <c r="G58" s="174">
        <f t="shared" si="14"/>
        <v>0</v>
      </c>
      <c r="H58" s="161"/>
      <c r="I58" s="160">
        <f t="shared" si="15"/>
        <v>0</v>
      </c>
      <c r="J58" s="161"/>
      <c r="K58" s="160">
        <f t="shared" si="16"/>
        <v>0</v>
      </c>
      <c r="L58" s="160">
        <v>21</v>
      </c>
      <c r="M58" s="160">
        <f t="shared" si="17"/>
        <v>0</v>
      </c>
      <c r="N58" s="160">
        <v>0</v>
      </c>
      <c r="O58" s="160">
        <f t="shared" si="18"/>
        <v>0</v>
      </c>
      <c r="P58" s="160">
        <v>0</v>
      </c>
      <c r="Q58" s="160">
        <f t="shared" si="19"/>
        <v>0</v>
      </c>
      <c r="R58" s="160"/>
      <c r="S58" s="160" t="s">
        <v>221</v>
      </c>
      <c r="T58" s="160" t="s">
        <v>215</v>
      </c>
      <c r="U58" s="160">
        <v>0</v>
      </c>
      <c r="V58" s="160">
        <f t="shared" si="20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x14ac:dyDescent="0.2">
      <c r="A59" s="5"/>
      <c r="B59" s="6"/>
      <c r="C59" s="185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E59">
        <v>15</v>
      </c>
      <c r="AF59">
        <v>21</v>
      </c>
    </row>
    <row r="60" spans="1:60" x14ac:dyDescent="0.2">
      <c r="A60" s="153"/>
      <c r="B60" s="154" t="s">
        <v>31</v>
      </c>
      <c r="C60" s="186"/>
      <c r="D60" s="155"/>
      <c r="E60" s="156"/>
      <c r="F60" s="156"/>
      <c r="G60" s="181">
        <f>G8+G19+G26+G30+G43</f>
        <v>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AE60">
        <f>SUMIF(L7:L58,AE59,G7:G58)</f>
        <v>0</v>
      </c>
      <c r="AF60">
        <f>SUMIF(L7:L58,AF59,G7:G58)</f>
        <v>0</v>
      </c>
      <c r="AG60" t="s">
        <v>226</v>
      </c>
    </row>
    <row r="61" spans="1:60" x14ac:dyDescent="0.2">
      <c r="A61" s="5"/>
      <c r="B61" s="6"/>
      <c r="C61" s="185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5"/>
      <c r="B62" s="6"/>
      <c r="C62" s="185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48" t="s">
        <v>227</v>
      </c>
      <c r="B63" s="248"/>
      <c r="C63" s="249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50"/>
      <c r="B64" s="251"/>
      <c r="C64" s="252"/>
      <c r="D64" s="251"/>
      <c r="E64" s="251"/>
      <c r="F64" s="251"/>
      <c r="G64" s="253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G64" t="s">
        <v>228</v>
      </c>
    </row>
    <row r="65" spans="1:33" x14ac:dyDescent="0.2">
      <c r="A65" s="254"/>
      <c r="B65" s="255"/>
      <c r="C65" s="256"/>
      <c r="D65" s="255"/>
      <c r="E65" s="255"/>
      <c r="F65" s="255"/>
      <c r="G65" s="25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54"/>
      <c r="B66" s="255"/>
      <c r="C66" s="256"/>
      <c r="D66" s="255"/>
      <c r="E66" s="255"/>
      <c r="F66" s="255"/>
      <c r="G66" s="257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254"/>
      <c r="B67" s="255"/>
      <c r="C67" s="256"/>
      <c r="D67" s="255"/>
      <c r="E67" s="255"/>
      <c r="F67" s="255"/>
      <c r="G67" s="257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258"/>
      <c r="B68" s="259"/>
      <c r="C68" s="260"/>
      <c r="D68" s="259"/>
      <c r="E68" s="259"/>
      <c r="F68" s="259"/>
      <c r="G68" s="261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A69" s="5"/>
      <c r="B69" s="6"/>
      <c r="C69" s="185"/>
      <c r="D69" s="8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33" x14ac:dyDescent="0.2">
      <c r="C70" s="187"/>
      <c r="D70" s="141"/>
      <c r="AG70" t="s">
        <v>229</v>
      </c>
    </row>
    <row r="71" spans="1:33" x14ac:dyDescent="0.2">
      <c r="D71" s="141"/>
    </row>
    <row r="72" spans="1:33" x14ac:dyDescent="0.2">
      <c r="D72" s="141"/>
    </row>
    <row r="73" spans="1:33" x14ac:dyDescent="0.2">
      <c r="D73" s="141"/>
    </row>
    <row r="74" spans="1:33" x14ac:dyDescent="0.2">
      <c r="D74" s="141"/>
    </row>
    <row r="75" spans="1:33" x14ac:dyDescent="0.2">
      <c r="D75" s="141"/>
    </row>
    <row r="76" spans="1:33" x14ac:dyDescent="0.2">
      <c r="D76" s="141"/>
    </row>
    <row r="77" spans="1:33" x14ac:dyDescent="0.2">
      <c r="D77" s="141"/>
    </row>
    <row r="78" spans="1:33" x14ac:dyDescent="0.2">
      <c r="D78" s="141"/>
    </row>
    <row r="79" spans="1:33" x14ac:dyDescent="0.2">
      <c r="D79" s="141"/>
    </row>
    <row r="80" spans="1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10">
    <mergeCell ref="A64:G68"/>
    <mergeCell ref="C32:G32"/>
    <mergeCell ref="C34:G34"/>
    <mergeCell ref="C36:G36"/>
    <mergeCell ref="C38:G38"/>
    <mergeCell ref="A1:G1"/>
    <mergeCell ref="C2:G2"/>
    <mergeCell ref="C3:G3"/>
    <mergeCell ref="C4:G4"/>
    <mergeCell ref="A63:C6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88</v>
      </c>
      <c r="C3" s="242" t="s">
        <v>89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2.84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10.210000000000001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10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2.84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10.210000000000001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SUMIF(AG11:AG12,"&lt;&gt;NOR",G11:G12)</f>
        <v>0</v>
      </c>
      <c r="H10" s="162"/>
      <c r="I10" s="162">
        <f>SUM(I11:I12)</f>
        <v>0</v>
      </c>
      <c r="J10" s="162"/>
      <c r="K10" s="162">
        <f>SUM(K11:K12)</f>
        <v>0</v>
      </c>
      <c r="L10" s="162"/>
      <c r="M10" s="162">
        <f>SUM(M11:M12)</f>
        <v>0</v>
      </c>
      <c r="N10" s="162"/>
      <c r="O10" s="162">
        <f>SUM(O11:O12)</f>
        <v>0.1</v>
      </c>
      <c r="P10" s="162"/>
      <c r="Q10" s="162">
        <f>SUM(Q11:Q12)</f>
        <v>0</v>
      </c>
      <c r="R10" s="162"/>
      <c r="S10" s="162"/>
      <c r="T10" s="162"/>
      <c r="U10" s="162"/>
      <c r="V10" s="162">
        <f>SUM(V11:V12)</f>
        <v>2.0099999999999998</v>
      </c>
      <c r="W10" s="162"/>
      <c r="AG10" t="s">
        <v>210</v>
      </c>
    </row>
    <row r="11" spans="1:60" outlineLevel="1" x14ac:dyDescent="0.2">
      <c r="A11" s="169">
        <v>2</v>
      </c>
      <c r="B11" s="170" t="s">
        <v>280</v>
      </c>
      <c r="C11" s="183" t="s">
        <v>281</v>
      </c>
      <c r="D11" s="171" t="s">
        <v>241</v>
      </c>
      <c r="E11" s="172">
        <v>6</v>
      </c>
      <c r="F11" s="173"/>
      <c r="G11" s="174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1.694E-2</v>
      </c>
      <c r="O11" s="160">
        <f>ROUND(E11*N11,2)</f>
        <v>0.1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0.33481</v>
      </c>
      <c r="V11" s="160">
        <f>ROUND(E11*U11,2)</f>
        <v>2.0099999999999998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262" t="s">
        <v>282</v>
      </c>
      <c r="D12" s="263"/>
      <c r="E12" s="263"/>
      <c r="F12" s="263"/>
      <c r="G12" s="263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218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x14ac:dyDescent="0.2">
      <c r="A13" s="163" t="s">
        <v>209</v>
      </c>
      <c r="B13" s="164" t="s">
        <v>127</v>
      </c>
      <c r="C13" s="182" t="s">
        <v>128</v>
      </c>
      <c r="D13" s="165"/>
      <c r="E13" s="166"/>
      <c r="F13" s="167"/>
      <c r="G13" s="168">
        <f>SUMIF(AG14:AG15,"&lt;&gt;NOR",G14:G15)</f>
        <v>0</v>
      </c>
      <c r="H13" s="162"/>
      <c r="I13" s="162">
        <f>SUM(I14:I15)</f>
        <v>0</v>
      </c>
      <c r="J13" s="162"/>
      <c r="K13" s="162">
        <f>SUM(K14:K15)</f>
        <v>0</v>
      </c>
      <c r="L13" s="162"/>
      <c r="M13" s="162">
        <f>SUM(M14:M15)</f>
        <v>0</v>
      </c>
      <c r="N13" s="162"/>
      <c r="O13" s="162">
        <f>SUM(O14:O15)</f>
        <v>0.02</v>
      </c>
      <c r="P13" s="162"/>
      <c r="Q13" s="162">
        <f>SUM(Q14:Q15)</f>
        <v>18</v>
      </c>
      <c r="R13" s="162"/>
      <c r="S13" s="162"/>
      <c r="T13" s="162"/>
      <c r="U13" s="162"/>
      <c r="V13" s="162">
        <f>SUM(V14:V15)</f>
        <v>50.16</v>
      </c>
      <c r="W13" s="162"/>
      <c r="AG13" t="s">
        <v>210</v>
      </c>
    </row>
    <row r="14" spans="1:60" ht="22.5" outlineLevel="1" x14ac:dyDescent="0.2">
      <c r="A14" s="169">
        <v>3</v>
      </c>
      <c r="B14" s="170" t="s">
        <v>287</v>
      </c>
      <c r="C14" s="183" t="s">
        <v>288</v>
      </c>
      <c r="D14" s="171" t="s">
        <v>277</v>
      </c>
      <c r="E14" s="172">
        <v>10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1.82E-3</v>
      </c>
      <c r="O14" s="160">
        <f>ROUND(E14*N14,2)</f>
        <v>0.02</v>
      </c>
      <c r="P14" s="160">
        <v>1.8</v>
      </c>
      <c r="Q14" s="160">
        <f>ROUND(E14*P14,2)</f>
        <v>18</v>
      </c>
      <c r="R14" s="160"/>
      <c r="S14" s="160" t="s">
        <v>221</v>
      </c>
      <c r="T14" s="160" t="s">
        <v>215</v>
      </c>
      <c r="U14" s="160">
        <v>5.016</v>
      </c>
      <c r="V14" s="160">
        <f>ROUND(E14*U14,2)</f>
        <v>50.16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262" t="s">
        <v>289</v>
      </c>
      <c r="D15" s="263"/>
      <c r="E15" s="263"/>
      <c r="F15" s="263"/>
      <c r="G15" s="263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218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x14ac:dyDescent="0.2">
      <c r="A16" s="163" t="s">
        <v>209</v>
      </c>
      <c r="B16" s="164" t="s">
        <v>129</v>
      </c>
      <c r="C16" s="182" t="s">
        <v>130</v>
      </c>
      <c r="D16" s="165"/>
      <c r="E16" s="166"/>
      <c r="F16" s="167"/>
      <c r="G16" s="168">
        <f>SUMIF(AG17:AG18,"&lt;&gt;NOR",G17:G18)</f>
        <v>0</v>
      </c>
      <c r="H16" s="162"/>
      <c r="I16" s="162">
        <f>SUM(I17:I18)</f>
        <v>0</v>
      </c>
      <c r="J16" s="162"/>
      <c r="K16" s="162">
        <f>SUM(K17:K18)</f>
        <v>0</v>
      </c>
      <c r="L16" s="162"/>
      <c r="M16" s="162">
        <f>SUM(M17:M18)</f>
        <v>0</v>
      </c>
      <c r="N16" s="162"/>
      <c r="O16" s="162">
        <f>SUM(O17:O18)</f>
        <v>0</v>
      </c>
      <c r="P16" s="162"/>
      <c r="Q16" s="162">
        <f>SUM(Q17:Q18)</f>
        <v>0</v>
      </c>
      <c r="R16" s="162"/>
      <c r="S16" s="162"/>
      <c r="T16" s="162"/>
      <c r="U16" s="162"/>
      <c r="V16" s="162">
        <f>SUM(V17:V18)</f>
        <v>2.52</v>
      </c>
      <c r="W16" s="162"/>
      <c r="AG16" t="s">
        <v>210</v>
      </c>
    </row>
    <row r="17" spans="1:60" outlineLevel="1" x14ac:dyDescent="0.2">
      <c r="A17" s="175">
        <v>4</v>
      </c>
      <c r="B17" s="176" t="s">
        <v>290</v>
      </c>
      <c r="C17" s="184" t="s">
        <v>291</v>
      </c>
      <c r="D17" s="177" t="s">
        <v>255</v>
      </c>
      <c r="E17" s="178">
        <v>2.9558399999999998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0</v>
      </c>
      <c r="O17" s="160">
        <f>ROUND(E17*N17,2)</f>
        <v>0</v>
      </c>
      <c r="P17" s="160">
        <v>0</v>
      </c>
      <c r="Q17" s="160">
        <f>ROUND(E17*P17,2)</f>
        <v>0</v>
      </c>
      <c r="R17" s="160"/>
      <c r="S17" s="160" t="s">
        <v>214</v>
      </c>
      <c r="T17" s="160" t="s">
        <v>215</v>
      </c>
      <c r="U17" s="160">
        <v>0.85199999999999998</v>
      </c>
      <c r="V17" s="160">
        <f>ROUND(E17*U17,2)</f>
        <v>2.52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256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5</v>
      </c>
      <c r="B18" s="176" t="s">
        <v>292</v>
      </c>
      <c r="C18" s="184" t="s">
        <v>293</v>
      </c>
      <c r="D18" s="177" t="s">
        <v>255</v>
      </c>
      <c r="E18" s="178">
        <v>2.9558399999999998</v>
      </c>
      <c r="F18" s="179"/>
      <c r="G18" s="180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0</v>
      </c>
      <c r="O18" s="160">
        <f>ROUND(E18*N18,2)</f>
        <v>0</v>
      </c>
      <c r="P18" s="160">
        <v>0</v>
      </c>
      <c r="Q18" s="160">
        <f>ROUND(E18*P18,2)</f>
        <v>0</v>
      </c>
      <c r="R18" s="160"/>
      <c r="S18" s="160" t="s">
        <v>214</v>
      </c>
      <c r="T18" s="160" t="s">
        <v>215</v>
      </c>
      <c r="U18" s="160">
        <v>0</v>
      </c>
      <c r="V18" s="160">
        <f>ROUND(E18*U18,2)</f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256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">
      <c r="A19" s="163" t="s">
        <v>209</v>
      </c>
      <c r="B19" s="164" t="s">
        <v>145</v>
      </c>
      <c r="C19" s="182" t="s">
        <v>146</v>
      </c>
      <c r="D19" s="165"/>
      <c r="E19" s="166"/>
      <c r="F19" s="167"/>
      <c r="G19" s="168">
        <f>SUMIF(AG20:AG29,"&lt;&gt;NOR",G20:G29)</f>
        <v>0</v>
      </c>
      <c r="H19" s="162"/>
      <c r="I19" s="162">
        <f>SUM(I20:I29)</f>
        <v>0</v>
      </c>
      <c r="J19" s="162"/>
      <c r="K19" s="162">
        <f>SUM(K20:K29)</f>
        <v>0</v>
      </c>
      <c r="L19" s="162"/>
      <c r="M19" s="162">
        <f>SUM(M20:M29)</f>
        <v>0</v>
      </c>
      <c r="N19" s="162"/>
      <c r="O19" s="162">
        <f>SUM(O20:O29)</f>
        <v>0.62</v>
      </c>
      <c r="P19" s="162"/>
      <c r="Q19" s="162">
        <f>SUM(Q20:Q29)</f>
        <v>0</v>
      </c>
      <c r="R19" s="162"/>
      <c r="S19" s="162"/>
      <c r="T19" s="162"/>
      <c r="U19" s="162"/>
      <c r="V19" s="162">
        <f>SUM(V20:V29)</f>
        <v>38.959999999999994</v>
      </c>
      <c r="W19" s="162"/>
      <c r="AG19" t="s">
        <v>210</v>
      </c>
    </row>
    <row r="20" spans="1:60" outlineLevel="1" x14ac:dyDescent="0.2">
      <c r="A20" s="169">
        <v>6</v>
      </c>
      <c r="B20" s="170" t="s">
        <v>1028</v>
      </c>
      <c r="C20" s="183" t="s">
        <v>1029</v>
      </c>
      <c r="D20" s="171" t="s">
        <v>261</v>
      </c>
      <c r="E20" s="172">
        <v>30</v>
      </c>
      <c r="F20" s="173"/>
      <c r="G20" s="174">
        <f>ROUND(E20*F20,2)</f>
        <v>0</v>
      </c>
      <c r="H20" s="161"/>
      <c r="I20" s="160">
        <f>ROUND(E20*H20,2)</f>
        <v>0</v>
      </c>
      <c r="J20" s="161"/>
      <c r="K20" s="160">
        <f>ROUND(E20*J20,2)</f>
        <v>0</v>
      </c>
      <c r="L20" s="160">
        <v>21</v>
      </c>
      <c r="M20" s="160">
        <f>G20*(1+L20/100)</f>
        <v>0</v>
      </c>
      <c r="N20" s="160">
        <v>6.8900000000000003E-3</v>
      </c>
      <c r="O20" s="160">
        <f>ROUND(E20*N20,2)</f>
        <v>0.21</v>
      </c>
      <c r="P20" s="160">
        <v>0</v>
      </c>
      <c r="Q20" s="160">
        <f>ROUND(E20*P20,2)</f>
        <v>0</v>
      </c>
      <c r="R20" s="160"/>
      <c r="S20" s="160" t="s">
        <v>214</v>
      </c>
      <c r="T20" s="160" t="s">
        <v>233</v>
      </c>
      <c r="U20" s="160">
        <v>0.38100000000000001</v>
      </c>
      <c r="V20" s="160">
        <f>ROUND(E20*U20,2)</f>
        <v>11.43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234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57"/>
      <c r="B21" s="158"/>
      <c r="C21" s="262" t="s">
        <v>335</v>
      </c>
      <c r="D21" s="263"/>
      <c r="E21" s="263"/>
      <c r="F21" s="263"/>
      <c r="G21" s="263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218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69">
        <v>7</v>
      </c>
      <c r="B22" s="170" t="s">
        <v>1013</v>
      </c>
      <c r="C22" s="183" t="s">
        <v>1014</v>
      </c>
      <c r="D22" s="171" t="s">
        <v>261</v>
      </c>
      <c r="E22" s="172">
        <v>42</v>
      </c>
      <c r="F22" s="173"/>
      <c r="G22" s="174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6.8799999999999998E-3</v>
      </c>
      <c r="O22" s="160">
        <f>ROUND(E22*N22,2)</f>
        <v>0.28999999999999998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233</v>
      </c>
      <c r="U22" s="160">
        <v>0.39200000000000002</v>
      </c>
      <c r="V22" s="160">
        <f>ROUND(E22*U22,2)</f>
        <v>16.46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262" t="s">
        <v>335</v>
      </c>
      <c r="D23" s="263"/>
      <c r="E23" s="263"/>
      <c r="F23" s="263"/>
      <c r="G23" s="263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218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69">
        <v>8</v>
      </c>
      <c r="B24" s="170" t="s">
        <v>1030</v>
      </c>
      <c r="C24" s="183" t="s">
        <v>1031</v>
      </c>
      <c r="D24" s="171" t="s">
        <v>261</v>
      </c>
      <c r="E24" s="172">
        <v>18</v>
      </c>
      <c r="F24" s="173"/>
      <c r="G24" s="174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60">
        <v>6.5700000000000003E-3</v>
      </c>
      <c r="O24" s="160">
        <f>ROUND(E24*N24,2)</f>
        <v>0.12</v>
      </c>
      <c r="P24" s="160">
        <v>0</v>
      </c>
      <c r="Q24" s="160">
        <f>ROUND(E24*P24,2)</f>
        <v>0</v>
      </c>
      <c r="R24" s="160"/>
      <c r="S24" s="160" t="s">
        <v>214</v>
      </c>
      <c r="T24" s="160" t="s">
        <v>233</v>
      </c>
      <c r="U24" s="160">
        <v>0.36799999999999999</v>
      </c>
      <c r="V24" s="160">
        <f>ROUND(E24*U24,2)</f>
        <v>6.62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57"/>
      <c r="B25" s="158"/>
      <c r="C25" s="262" t="s">
        <v>335</v>
      </c>
      <c r="D25" s="263"/>
      <c r="E25" s="263"/>
      <c r="F25" s="263"/>
      <c r="G25" s="263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218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2.5" outlineLevel="1" x14ac:dyDescent="0.2">
      <c r="A26" s="169">
        <v>9</v>
      </c>
      <c r="B26" s="170" t="s">
        <v>1032</v>
      </c>
      <c r="C26" s="183" t="s">
        <v>1033</v>
      </c>
      <c r="D26" s="171" t="s">
        <v>261</v>
      </c>
      <c r="E26" s="172">
        <v>84</v>
      </c>
      <c r="F26" s="173"/>
      <c r="G26" s="174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214</v>
      </c>
      <c r="T26" s="160" t="s">
        <v>233</v>
      </c>
      <c r="U26" s="160">
        <v>2.1000000000000001E-2</v>
      </c>
      <c r="V26" s="160">
        <f>ROUND(E26*U26,2)</f>
        <v>1.76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262" t="s">
        <v>329</v>
      </c>
      <c r="D27" s="263"/>
      <c r="E27" s="263"/>
      <c r="F27" s="263"/>
      <c r="G27" s="263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218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10</v>
      </c>
      <c r="B28" s="176" t="s">
        <v>422</v>
      </c>
      <c r="C28" s="184" t="s">
        <v>423</v>
      </c>
      <c r="D28" s="177" t="s">
        <v>255</v>
      </c>
      <c r="E28" s="178">
        <v>0.61392000000000002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3.5630000000000002</v>
      </c>
      <c r="V28" s="160">
        <f>ROUND(E28*U28,2)</f>
        <v>2.19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11</v>
      </c>
      <c r="B29" s="176" t="s">
        <v>424</v>
      </c>
      <c r="C29" s="184" t="s">
        <v>425</v>
      </c>
      <c r="D29" s="177" t="s">
        <v>255</v>
      </c>
      <c r="E29" s="178">
        <v>0.61392000000000002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214</v>
      </c>
      <c r="T29" s="160" t="s">
        <v>233</v>
      </c>
      <c r="U29" s="160">
        <v>0.81599999999999995</v>
      </c>
      <c r="V29" s="160">
        <f>ROUND(E29*U29,2)</f>
        <v>0.5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256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149</v>
      </c>
      <c r="C30" s="182" t="s">
        <v>150</v>
      </c>
      <c r="D30" s="165"/>
      <c r="E30" s="166"/>
      <c r="F30" s="167"/>
      <c r="G30" s="168">
        <f>SUMIF(AG31:AG47,"&lt;&gt;NOR",G31:G47)</f>
        <v>0</v>
      </c>
      <c r="H30" s="162"/>
      <c r="I30" s="162">
        <f>SUM(I31:I47)</f>
        <v>0</v>
      </c>
      <c r="J30" s="162"/>
      <c r="K30" s="162">
        <f>SUM(K31:K47)</f>
        <v>0</v>
      </c>
      <c r="L30" s="162"/>
      <c r="M30" s="162">
        <f>SUM(M31:M47)</f>
        <v>0</v>
      </c>
      <c r="N30" s="162"/>
      <c r="O30" s="162">
        <f>SUM(O31:O47)</f>
        <v>0.21000000000000002</v>
      </c>
      <c r="P30" s="162"/>
      <c r="Q30" s="162">
        <f>SUM(Q31:Q47)</f>
        <v>0.18</v>
      </c>
      <c r="R30" s="162"/>
      <c r="S30" s="162"/>
      <c r="T30" s="162"/>
      <c r="U30" s="162"/>
      <c r="V30" s="162">
        <f>SUM(V31:V47)</f>
        <v>13.790000000000001</v>
      </c>
      <c r="W30" s="162"/>
      <c r="AG30" t="s">
        <v>210</v>
      </c>
    </row>
    <row r="31" spans="1:60" outlineLevel="1" x14ac:dyDescent="0.2">
      <c r="A31" s="175">
        <v>12</v>
      </c>
      <c r="B31" s="176" t="s">
        <v>614</v>
      </c>
      <c r="C31" s="184" t="s">
        <v>615</v>
      </c>
      <c r="D31" s="177" t="s">
        <v>232</v>
      </c>
      <c r="E31" s="178">
        <v>4</v>
      </c>
      <c r="F31" s="179"/>
      <c r="G31" s="180">
        <f t="shared" ref="G31:G47" si="0">ROUND(E31*F31,2)</f>
        <v>0</v>
      </c>
      <c r="H31" s="161"/>
      <c r="I31" s="160">
        <f t="shared" ref="I31:I47" si="1">ROUND(E31*H31,2)</f>
        <v>0</v>
      </c>
      <c r="J31" s="161"/>
      <c r="K31" s="160">
        <f t="shared" ref="K31:K47" si="2">ROUND(E31*J31,2)</f>
        <v>0</v>
      </c>
      <c r="L31" s="160">
        <v>21</v>
      </c>
      <c r="M31" s="160">
        <f t="shared" ref="M31:M47" si="3">G31*(1+L31/100)</f>
        <v>0</v>
      </c>
      <c r="N31" s="160">
        <v>0</v>
      </c>
      <c r="O31" s="160">
        <f t="shared" ref="O31:O47" si="4">ROUND(E31*N31,2)</f>
        <v>0</v>
      </c>
      <c r="P31" s="160">
        <v>0</v>
      </c>
      <c r="Q31" s="160">
        <f t="shared" ref="Q31:Q47" si="5">ROUND(E31*P31,2)</f>
        <v>0</v>
      </c>
      <c r="R31" s="160"/>
      <c r="S31" s="160" t="s">
        <v>214</v>
      </c>
      <c r="T31" s="160" t="s">
        <v>233</v>
      </c>
      <c r="U31" s="160">
        <v>0.16500000000000001</v>
      </c>
      <c r="V31" s="160">
        <f t="shared" ref="V31:V47" si="6">ROUND(E31*U31,2)</f>
        <v>0.66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13</v>
      </c>
      <c r="B32" s="176" t="s">
        <v>230</v>
      </c>
      <c r="C32" s="184" t="s">
        <v>231</v>
      </c>
      <c r="D32" s="177" t="s">
        <v>232</v>
      </c>
      <c r="E32" s="178">
        <v>3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0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214</v>
      </c>
      <c r="T32" s="160" t="s">
        <v>233</v>
      </c>
      <c r="U32" s="160">
        <v>0.16500000000000001</v>
      </c>
      <c r="V32" s="160">
        <f t="shared" si="6"/>
        <v>0.5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14</v>
      </c>
      <c r="B33" s="176" t="s">
        <v>237</v>
      </c>
      <c r="C33" s="184" t="s">
        <v>238</v>
      </c>
      <c r="D33" s="177" t="s">
        <v>232</v>
      </c>
      <c r="E33" s="178">
        <v>7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0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214</v>
      </c>
      <c r="T33" s="160" t="s">
        <v>233</v>
      </c>
      <c r="U33" s="160">
        <v>0.26800000000000002</v>
      </c>
      <c r="V33" s="160">
        <f t="shared" si="6"/>
        <v>1.88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15</v>
      </c>
      <c r="B34" s="176" t="s">
        <v>239</v>
      </c>
      <c r="C34" s="184" t="s">
        <v>240</v>
      </c>
      <c r="D34" s="177" t="s">
        <v>241</v>
      </c>
      <c r="E34" s="178">
        <v>13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0</v>
      </c>
      <c r="O34" s="160">
        <f t="shared" si="4"/>
        <v>0</v>
      </c>
      <c r="P34" s="160">
        <v>0</v>
      </c>
      <c r="Q34" s="160">
        <f t="shared" si="5"/>
        <v>0</v>
      </c>
      <c r="R34" s="160"/>
      <c r="S34" s="160" t="s">
        <v>214</v>
      </c>
      <c r="T34" s="160" t="s">
        <v>233</v>
      </c>
      <c r="U34" s="160">
        <v>2.5999999999999999E-2</v>
      </c>
      <c r="V34" s="160">
        <f t="shared" si="6"/>
        <v>0.34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16</v>
      </c>
      <c r="B35" s="176" t="s">
        <v>242</v>
      </c>
      <c r="C35" s="184" t="s">
        <v>243</v>
      </c>
      <c r="D35" s="177" t="s">
        <v>241</v>
      </c>
      <c r="E35" s="178">
        <v>13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0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214</v>
      </c>
      <c r="T35" s="160" t="s">
        <v>233</v>
      </c>
      <c r="U35" s="160">
        <v>3.1E-2</v>
      </c>
      <c r="V35" s="160">
        <f t="shared" si="6"/>
        <v>0.4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22.5" outlineLevel="1" x14ac:dyDescent="0.2">
      <c r="A36" s="175">
        <v>17</v>
      </c>
      <c r="B36" s="176" t="s">
        <v>1034</v>
      </c>
      <c r="C36" s="184" t="s">
        <v>1035</v>
      </c>
      <c r="D36" s="177" t="s">
        <v>232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1.8149999999999999E-2</v>
      </c>
      <c r="O36" s="160">
        <f t="shared" si="4"/>
        <v>0.02</v>
      </c>
      <c r="P36" s="160">
        <v>0</v>
      </c>
      <c r="Q36" s="160">
        <f t="shared" si="5"/>
        <v>0</v>
      </c>
      <c r="R36" s="160"/>
      <c r="S36" s="160" t="s">
        <v>221</v>
      </c>
      <c r="T36" s="160" t="s">
        <v>233</v>
      </c>
      <c r="U36" s="160">
        <v>0.91300000000000003</v>
      </c>
      <c r="V36" s="160">
        <f t="shared" si="6"/>
        <v>0.91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234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22.5" outlineLevel="1" x14ac:dyDescent="0.2">
      <c r="A37" s="175">
        <v>18</v>
      </c>
      <c r="B37" s="176" t="s">
        <v>1036</v>
      </c>
      <c r="C37" s="184" t="s">
        <v>1037</v>
      </c>
      <c r="D37" s="177" t="s">
        <v>232</v>
      </c>
      <c r="E37" s="178">
        <v>2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2.5409999999999999E-2</v>
      </c>
      <c r="O37" s="160">
        <f t="shared" si="4"/>
        <v>0.05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233</v>
      </c>
      <c r="U37" s="160">
        <v>0.92900000000000005</v>
      </c>
      <c r="V37" s="160">
        <f t="shared" si="6"/>
        <v>1.86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75">
        <v>19</v>
      </c>
      <c r="B38" s="176" t="s">
        <v>1038</v>
      </c>
      <c r="C38" s="184" t="s">
        <v>1039</v>
      </c>
      <c r="D38" s="177" t="s">
        <v>232</v>
      </c>
      <c r="E38" s="178">
        <v>3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4.3560000000000001E-2</v>
      </c>
      <c r="O38" s="160">
        <f t="shared" si="4"/>
        <v>0.13</v>
      </c>
      <c r="P38" s="160">
        <v>0</v>
      </c>
      <c r="Q38" s="160">
        <f t="shared" si="5"/>
        <v>0</v>
      </c>
      <c r="R38" s="160"/>
      <c r="S38" s="160" t="s">
        <v>221</v>
      </c>
      <c r="T38" s="160" t="s">
        <v>233</v>
      </c>
      <c r="U38" s="160">
        <v>1</v>
      </c>
      <c r="V38" s="160">
        <f t="shared" si="6"/>
        <v>3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ht="33.75" outlineLevel="1" x14ac:dyDescent="0.2">
      <c r="A39" s="175">
        <v>20</v>
      </c>
      <c r="B39" s="176" t="s">
        <v>1040</v>
      </c>
      <c r="C39" s="184" t="s">
        <v>1041</v>
      </c>
      <c r="D39" s="177" t="s">
        <v>232</v>
      </c>
      <c r="E39" s="178">
        <v>1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1.1900000000000001E-2</v>
      </c>
      <c r="O39" s="160">
        <f t="shared" si="4"/>
        <v>0.01</v>
      </c>
      <c r="P39" s="160">
        <v>0</v>
      </c>
      <c r="Q39" s="160">
        <f t="shared" si="5"/>
        <v>0</v>
      </c>
      <c r="R39" s="160"/>
      <c r="S39" s="160" t="s">
        <v>221</v>
      </c>
      <c r="T39" s="160" t="s">
        <v>233</v>
      </c>
      <c r="U39" s="160">
        <v>0.96799999999999997</v>
      </c>
      <c r="V39" s="160">
        <f t="shared" si="6"/>
        <v>0.97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22.5" outlineLevel="1" x14ac:dyDescent="0.2">
      <c r="A40" s="175">
        <v>21</v>
      </c>
      <c r="B40" s="176" t="s">
        <v>1042</v>
      </c>
      <c r="C40" s="184" t="s">
        <v>1043</v>
      </c>
      <c r="D40" s="177" t="s">
        <v>232</v>
      </c>
      <c r="E40" s="178">
        <v>5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0</v>
      </c>
      <c r="O40" s="160">
        <f t="shared" si="4"/>
        <v>0</v>
      </c>
      <c r="P40" s="160">
        <v>3.5999999999999997E-2</v>
      </c>
      <c r="Q40" s="160">
        <f t="shared" si="5"/>
        <v>0.18</v>
      </c>
      <c r="R40" s="160"/>
      <c r="S40" s="160" t="s">
        <v>221</v>
      </c>
      <c r="T40" s="160" t="s">
        <v>233</v>
      </c>
      <c r="U40" s="160">
        <v>0.48399999999999999</v>
      </c>
      <c r="V40" s="160">
        <f t="shared" si="6"/>
        <v>2.42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22.5" outlineLevel="1" x14ac:dyDescent="0.2">
      <c r="A41" s="175">
        <v>22</v>
      </c>
      <c r="B41" s="176" t="s">
        <v>246</v>
      </c>
      <c r="C41" s="184" t="s">
        <v>247</v>
      </c>
      <c r="D41" s="177" t="s">
        <v>232</v>
      </c>
      <c r="E41" s="178">
        <v>8</v>
      </c>
      <c r="F41" s="179"/>
      <c r="G41" s="180">
        <f t="shared" si="0"/>
        <v>0</v>
      </c>
      <c r="H41" s="161"/>
      <c r="I41" s="160">
        <f t="shared" si="1"/>
        <v>0</v>
      </c>
      <c r="J41" s="161"/>
      <c r="K41" s="160">
        <f t="shared" si="2"/>
        <v>0</v>
      </c>
      <c r="L41" s="160">
        <v>21</v>
      </c>
      <c r="M41" s="160">
        <f t="shared" si="3"/>
        <v>0</v>
      </c>
      <c r="N41" s="160">
        <v>2.5999999999999998E-4</v>
      </c>
      <c r="O41" s="160">
        <f t="shared" si="4"/>
        <v>0</v>
      </c>
      <c r="P41" s="160">
        <v>0</v>
      </c>
      <c r="Q41" s="160">
        <f t="shared" si="5"/>
        <v>0</v>
      </c>
      <c r="R41" s="160"/>
      <c r="S41" s="160" t="s">
        <v>221</v>
      </c>
      <c r="T41" s="160" t="s">
        <v>215</v>
      </c>
      <c r="U41" s="160">
        <v>0</v>
      </c>
      <c r="V41" s="160">
        <f t="shared" si="6"/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248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ht="22.5" outlineLevel="1" x14ac:dyDescent="0.2">
      <c r="A42" s="175">
        <v>23</v>
      </c>
      <c r="B42" s="176" t="s">
        <v>622</v>
      </c>
      <c r="C42" s="184" t="s">
        <v>623</v>
      </c>
      <c r="D42" s="177" t="s">
        <v>232</v>
      </c>
      <c r="E42" s="178">
        <v>4</v>
      </c>
      <c r="F42" s="179"/>
      <c r="G42" s="180">
        <f t="shared" si="0"/>
        <v>0</v>
      </c>
      <c r="H42" s="161"/>
      <c r="I42" s="160">
        <f t="shared" si="1"/>
        <v>0</v>
      </c>
      <c r="J42" s="161"/>
      <c r="K42" s="160">
        <f t="shared" si="2"/>
        <v>0</v>
      </c>
      <c r="L42" s="160">
        <v>21</v>
      </c>
      <c r="M42" s="160">
        <f t="shared" si="3"/>
        <v>0</v>
      </c>
      <c r="N42" s="160">
        <v>9.0000000000000006E-5</v>
      </c>
      <c r="O42" s="160">
        <f t="shared" si="4"/>
        <v>0</v>
      </c>
      <c r="P42" s="160">
        <v>0</v>
      </c>
      <c r="Q42" s="160">
        <f t="shared" si="5"/>
        <v>0</v>
      </c>
      <c r="R42" s="160"/>
      <c r="S42" s="160" t="s">
        <v>221</v>
      </c>
      <c r="T42" s="160" t="s">
        <v>215</v>
      </c>
      <c r="U42" s="160">
        <v>0</v>
      </c>
      <c r="V42" s="160">
        <f t="shared" si="6"/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248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ht="22.5" outlineLevel="1" x14ac:dyDescent="0.2">
      <c r="A43" s="175">
        <v>24</v>
      </c>
      <c r="B43" s="176" t="s">
        <v>249</v>
      </c>
      <c r="C43" s="184" t="s">
        <v>250</v>
      </c>
      <c r="D43" s="177" t="s">
        <v>232</v>
      </c>
      <c r="E43" s="178">
        <v>3</v>
      </c>
      <c r="F43" s="179"/>
      <c r="G43" s="180">
        <f t="shared" si="0"/>
        <v>0</v>
      </c>
      <c r="H43" s="161"/>
      <c r="I43" s="160">
        <f t="shared" si="1"/>
        <v>0</v>
      </c>
      <c r="J43" s="161"/>
      <c r="K43" s="160">
        <f t="shared" si="2"/>
        <v>0</v>
      </c>
      <c r="L43" s="160">
        <v>21</v>
      </c>
      <c r="M43" s="160">
        <f t="shared" si="3"/>
        <v>0</v>
      </c>
      <c r="N43" s="160">
        <v>9.0000000000000006E-5</v>
      </c>
      <c r="O43" s="160">
        <f t="shared" si="4"/>
        <v>0</v>
      </c>
      <c r="P43" s="160">
        <v>0</v>
      </c>
      <c r="Q43" s="160">
        <f t="shared" si="5"/>
        <v>0</v>
      </c>
      <c r="R43" s="160"/>
      <c r="S43" s="160" t="s">
        <v>221</v>
      </c>
      <c r="T43" s="160" t="s">
        <v>215</v>
      </c>
      <c r="U43" s="160">
        <v>0</v>
      </c>
      <c r="V43" s="160">
        <f t="shared" si="6"/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248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ht="33.75" outlineLevel="1" x14ac:dyDescent="0.2">
      <c r="A44" s="175">
        <v>25</v>
      </c>
      <c r="B44" s="176" t="s">
        <v>624</v>
      </c>
      <c r="C44" s="184" t="s">
        <v>625</v>
      </c>
      <c r="D44" s="177" t="s">
        <v>232</v>
      </c>
      <c r="E44" s="178">
        <v>4</v>
      </c>
      <c r="F44" s="179"/>
      <c r="G44" s="180">
        <f t="shared" si="0"/>
        <v>0</v>
      </c>
      <c r="H44" s="161"/>
      <c r="I44" s="160">
        <f t="shared" si="1"/>
        <v>0</v>
      </c>
      <c r="J44" s="161"/>
      <c r="K44" s="160">
        <f t="shared" si="2"/>
        <v>0</v>
      </c>
      <c r="L44" s="160">
        <v>21</v>
      </c>
      <c r="M44" s="160">
        <f t="shared" si="3"/>
        <v>0</v>
      </c>
      <c r="N44" s="160">
        <v>2.0000000000000001E-4</v>
      </c>
      <c r="O44" s="160">
        <f t="shared" si="4"/>
        <v>0</v>
      </c>
      <c r="P44" s="160">
        <v>0</v>
      </c>
      <c r="Q44" s="160">
        <f t="shared" si="5"/>
        <v>0</v>
      </c>
      <c r="R44" s="160"/>
      <c r="S44" s="160" t="s">
        <v>221</v>
      </c>
      <c r="T44" s="160" t="s">
        <v>215</v>
      </c>
      <c r="U44" s="160">
        <v>0</v>
      </c>
      <c r="V44" s="160">
        <f t="shared" si="6"/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248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ht="33.75" outlineLevel="1" x14ac:dyDescent="0.2">
      <c r="A45" s="175">
        <v>26</v>
      </c>
      <c r="B45" s="176" t="s">
        <v>251</v>
      </c>
      <c r="C45" s="184" t="s">
        <v>252</v>
      </c>
      <c r="D45" s="177" t="s">
        <v>232</v>
      </c>
      <c r="E45" s="178">
        <v>3</v>
      </c>
      <c r="F45" s="179"/>
      <c r="G45" s="180">
        <f t="shared" si="0"/>
        <v>0</v>
      </c>
      <c r="H45" s="161"/>
      <c r="I45" s="160">
        <f t="shared" si="1"/>
        <v>0</v>
      </c>
      <c r="J45" s="161"/>
      <c r="K45" s="160">
        <f t="shared" si="2"/>
        <v>0</v>
      </c>
      <c r="L45" s="160">
        <v>21</v>
      </c>
      <c r="M45" s="160">
        <f t="shared" si="3"/>
        <v>0</v>
      </c>
      <c r="N45" s="160">
        <v>2.0000000000000001E-4</v>
      </c>
      <c r="O45" s="160">
        <f t="shared" si="4"/>
        <v>0</v>
      </c>
      <c r="P45" s="160">
        <v>0</v>
      </c>
      <c r="Q45" s="160">
        <f t="shared" si="5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6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248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27</v>
      </c>
      <c r="B46" s="176" t="s">
        <v>253</v>
      </c>
      <c r="C46" s="184" t="s">
        <v>254</v>
      </c>
      <c r="D46" s="177" t="s">
        <v>255</v>
      </c>
      <c r="E46" s="178">
        <v>0.21565999999999999</v>
      </c>
      <c r="F46" s="179"/>
      <c r="G46" s="180">
        <f t="shared" si="0"/>
        <v>0</v>
      </c>
      <c r="H46" s="161"/>
      <c r="I46" s="160">
        <f t="shared" si="1"/>
        <v>0</v>
      </c>
      <c r="J46" s="161"/>
      <c r="K46" s="160">
        <f t="shared" si="2"/>
        <v>0</v>
      </c>
      <c r="L46" s="160">
        <v>21</v>
      </c>
      <c r="M46" s="160">
        <f t="shared" si="3"/>
        <v>0</v>
      </c>
      <c r="N46" s="160">
        <v>0</v>
      </c>
      <c r="O46" s="160">
        <f t="shared" si="4"/>
        <v>0</v>
      </c>
      <c r="P46" s="160">
        <v>0</v>
      </c>
      <c r="Q46" s="160">
        <f t="shared" si="5"/>
        <v>0</v>
      </c>
      <c r="R46" s="160"/>
      <c r="S46" s="160" t="s">
        <v>214</v>
      </c>
      <c r="T46" s="160" t="s">
        <v>233</v>
      </c>
      <c r="U46" s="160">
        <v>3.0750000000000002</v>
      </c>
      <c r="V46" s="160">
        <f t="shared" si="6"/>
        <v>0.66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256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28</v>
      </c>
      <c r="B47" s="176" t="s">
        <v>257</v>
      </c>
      <c r="C47" s="184" t="s">
        <v>258</v>
      </c>
      <c r="D47" s="177" t="s">
        <v>255</v>
      </c>
      <c r="E47" s="178">
        <v>0.21565999999999999</v>
      </c>
      <c r="F47" s="179"/>
      <c r="G47" s="180">
        <f t="shared" si="0"/>
        <v>0</v>
      </c>
      <c r="H47" s="161"/>
      <c r="I47" s="160">
        <f t="shared" si="1"/>
        <v>0</v>
      </c>
      <c r="J47" s="161"/>
      <c r="K47" s="160">
        <f t="shared" si="2"/>
        <v>0</v>
      </c>
      <c r="L47" s="160">
        <v>21</v>
      </c>
      <c r="M47" s="160">
        <f t="shared" si="3"/>
        <v>0</v>
      </c>
      <c r="N47" s="160">
        <v>0</v>
      </c>
      <c r="O47" s="160">
        <f t="shared" si="4"/>
        <v>0</v>
      </c>
      <c r="P47" s="160">
        <v>0</v>
      </c>
      <c r="Q47" s="160">
        <f t="shared" si="5"/>
        <v>0</v>
      </c>
      <c r="R47" s="160"/>
      <c r="S47" s="160" t="s">
        <v>214</v>
      </c>
      <c r="T47" s="160" t="s">
        <v>215</v>
      </c>
      <c r="U47" s="160">
        <v>0.88100000000000001</v>
      </c>
      <c r="V47" s="160">
        <f t="shared" si="6"/>
        <v>0.19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256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">
      <c r="A48" s="163" t="s">
        <v>209</v>
      </c>
      <c r="B48" s="164" t="s">
        <v>155</v>
      </c>
      <c r="C48" s="182" t="s">
        <v>156</v>
      </c>
      <c r="D48" s="165"/>
      <c r="E48" s="166"/>
      <c r="F48" s="167"/>
      <c r="G48" s="168">
        <f>SUMIF(AG49:AG49,"&lt;&gt;NOR",G49:G49)</f>
        <v>0</v>
      </c>
      <c r="H48" s="162"/>
      <c r="I48" s="162">
        <f>SUM(I49:I49)</f>
        <v>0</v>
      </c>
      <c r="J48" s="162"/>
      <c r="K48" s="162">
        <f>SUM(K49:K49)</f>
        <v>0</v>
      </c>
      <c r="L48" s="162"/>
      <c r="M48" s="162">
        <f>SUM(M49:M49)</f>
        <v>0</v>
      </c>
      <c r="N48" s="162"/>
      <c r="O48" s="162">
        <f>SUM(O49:O49)</f>
        <v>0.01</v>
      </c>
      <c r="P48" s="162"/>
      <c r="Q48" s="162">
        <f>SUM(Q49:Q49)</f>
        <v>0</v>
      </c>
      <c r="R48" s="162"/>
      <c r="S48" s="162"/>
      <c r="T48" s="162"/>
      <c r="U48" s="162"/>
      <c r="V48" s="162">
        <f>SUM(V49:V49)</f>
        <v>7.48</v>
      </c>
      <c r="W48" s="162"/>
      <c r="AG48" t="s">
        <v>210</v>
      </c>
    </row>
    <row r="49" spans="1:60" outlineLevel="1" x14ac:dyDescent="0.2">
      <c r="A49" s="175">
        <v>29</v>
      </c>
      <c r="B49" s="176" t="s">
        <v>259</v>
      </c>
      <c r="C49" s="184" t="s">
        <v>1044</v>
      </c>
      <c r="D49" s="177" t="s">
        <v>261</v>
      </c>
      <c r="E49" s="178">
        <v>84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6.9999999999999994E-5</v>
      </c>
      <c r="O49" s="160">
        <f>ROUND(E49*N49,2)</f>
        <v>0.01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233</v>
      </c>
      <c r="U49" s="160">
        <v>8.8999999999999996E-2</v>
      </c>
      <c r="V49" s="160">
        <f>ROUND(E49*U49,2)</f>
        <v>7.48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x14ac:dyDescent="0.2">
      <c r="A50" s="163" t="s">
        <v>209</v>
      </c>
      <c r="B50" s="164" t="s">
        <v>173</v>
      </c>
      <c r="C50" s="182" t="s">
        <v>174</v>
      </c>
      <c r="D50" s="165"/>
      <c r="E50" s="166"/>
      <c r="F50" s="167"/>
      <c r="G50" s="168">
        <f>SUMIF(AG51:AG51,"&lt;&gt;NOR",G51:G51)</f>
        <v>0</v>
      </c>
      <c r="H50" s="162"/>
      <c r="I50" s="162">
        <f>SUM(I51:I51)</f>
        <v>0</v>
      </c>
      <c r="J50" s="162"/>
      <c r="K50" s="162">
        <f>SUM(K51:K51)</f>
        <v>0</v>
      </c>
      <c r="L50" s="162"/>
      <c r="M50" s="162">
        <f>SUM(M51:M51)</f>
        <v>0</v>
      </c>
      <c r="N50" s="162"/>
      <c r="O50" s="162">
        <f>SUM(O51:O51)</f>
        <v>0</v>
      </c>
      <c r="P50" s="162"/>
      <c r="Q50" s="162">
        <f>SUM(Q51:Q51)</f>
        <v>0</v>
      </c>
      <c r="R50" s="162"/>
      <c r="S50" s="162"/>
      <c r="T50" s="162"/>
      <c r="U50" s="162"/>
      <c r="V50" s="162">
        <f>SUM(V51:V51)</f>
        <v>72</v>
      </c>
      <c r="W50" s="162"/>
      <c r="AG50" t="s">
        <v>210</v>
      </c>
    </row>
    <row r="51" spans="1:60" outlineLevel="1" x14ac:dyDescent="0.2">
      <c r="A51" s="175">
        <v>30</v>
      </c>
      <c r="B51" s="176" t="s">
        <v>262</v>
      </c>
      <c r="C51" s="184" t="s">
        <v>263</v>
      </c>
      <c r="D51" s="177" t="s">
        <v>264</v>
      </c>
      <c r="E51" s="178">
        <v>72</v>
      </c>
      <c r="F51" s="179"/>
      <c r="G51" s="180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0</v>
      </c>
      <c r="O51" s="160">
        <f>ROUND(E51*N51,2)</f>
        <v>0</v>
      </c>
      <c r="P51" s="160">
        <v>0</v>
      </c>
      <c r="Q51" s="160">
        <f>ROUND(E51*P51,2)</f>
        <v>0</v>
      </c>
      <c r="R51" s="160" t="s">
        <v>265</v>
      </c>
      <c r="S51" s="160" t="s">
        <v>214</v>
      </c>
      <c r="T51" s="160" t="s">
        <v>233</v>
      </c>
      <c r="U51" s="160">
        <v>1</v>
      </c>
      <c r="V51" s="160">
        <f>ROUND(E51*U51,2)</f>
        <v>72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266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x14ac:dyDescent="0.2">
      <c r="A52" s="163" t="s">
        <v>209</v>
      </c>
      <c r="B52" s="164" t="s">
        <v>177</v>
      </c>
      <c r="C52" s="182" t="s">
        <v>178</v>
      </c>
      <c r="D52" s="165"/>
      <c r="E52" s="166"/>
      <c r="F52" s="167"/>
      <c r="G52" s="168">
        <f>SUMIF(AG53:AG56,"&lt;&gt;NOR",G53:G56)</f>
        <v>0</v>
      </c>
      <c r="H52" s="162"/>
      <c r="I52" s="162">
        <f>SUM(I53:I56)</f>
        <v>0</v>
      </c>
      <c r="J52" s="162"/>
      <c r="K52" s="162">
        <f>SUM(K53:K56)</f>
        <v>0</v>
      </c>
      <c r="L52" s="162"/>
      <c r="M52" s="162">
        <f>SUM(M53:M56)</f>
        <v>0</v>
      </c>
      <c r="N52" s="162"/>
      <c r="O52" s="162">
        <f>SUM(O53:O56)</f>
        <v>0</v>
      </c>
      <c r="P52" s="162"/>
      <c r="Q52" s="162">
        <f>SUM(Q53:Q56)</f>
        <v>0</v>
      </c>
      <c r="R52" s="162"/>
      <c r="S52" s="162"/>
      <c r="T52" s="162"/>
      <c r="U52" s="162"/>
      <c r="V52" s="162">
        <f>SUM(V53:V56)</f>
        <v>10.71</v>
      </c>
      <c r="W52" s="162"/>
      <c r="AG52" t="s">
        <v>210</v>
      </c>
    </row>
    <row r="53" spans="1:60" outlineLevel="1" x14ac:dyDescent="0.2">
      <c r="A53" s="175">
        <v>31</v>
      </c>
      <c r="B53" s="176" t="s">
        <v>267</v>
      </c>
      <c r="C53" s="184" t="s">
        <v>268</v>
      </c>
      <c r="D53" s="177" t="s">
        <v>255</v>
      </c>
      <c r="E53" s="178">
        <v>18.18</v>
      </c>
      <c r="F53" s="179"/>
      <c r="G53" s="180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60">
        <v>0</v>
      </c>
      <c r="O53" s="160">
        <f>ROUND(E53*N53,2)</f>
        <v>0</v>
      </c>
      <c r="P53" s="160">
        <v>0</v>
      </c>
      <c r="Q53" s="160">
        <f>ROUND(E53*P53,2)</f>
        <v>0</v>
      </c>
      <c r="R53" s="160"/>
      <c r="S53" s="160" t="s">
        <v>214</v>
      </c>
      <c r="T53" s="160" t="s">
        <v>215</v>
      </c>
      <c r="U53" s="160">
        <v>9.9000000000000005E-2</v>
      </c>
      <c r="V53" s="160">
        <f>ROUND(E53*U53,2)</f>
        <v>1.8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269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69">
        <v>32</v>
      </c>
      <c r="B54" s="170" t="s">
        <v>270</v>
      </c>
      <c r="C54" s="183" t="s">
        <v>271</v>
      </c>
      <c r="D54" s="171" t="s">
        <v>255</v>
      </c>
      <c r="E54" s="172">
        <v>18.18</v>
      </c>
      <c r="F54" s="173"/>
      <c r="G54" s="174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0</v>
      </c>
      <c r="O54" s="160">
        <f>ROUND(E54*N54,2)</f>
        <v>0</v>
      </c>
      <c r="P54" s="160">
        <v>0</v>
      </c>
      <c r="Q54" s="160">
        <f>ROUND(E54*P54,2)</f>
        <v>0</v>
      </c>
      <c r="R54" s="160"/>
      <c r="S54" s="160" t="s">
        <v>214</v>
      </c>
      <c r="T54" s="160" t="s">
        <v>215</v>
      </c>
      <c r="U54" s="160">
        <v>0.49</v>
      </c>
      <c r="V54" s="160">
        <f>ROUND(E54*U54,2)</f>
        <v>8.91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269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57"/>
      <c r="B55" s="158"/>
      <c r="C55" s="262" t="s">
        <v>272</v>
      </c>
      <c r="D55" s="263"/>
      <c r="E55" s="263"/>
      <c r="F55" s="263"/>
      <c r="G55" s="263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218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69">
        <v>33</v>
      </c>
      <c r="B56" s="170" t="s">
        <v>273</v>
      </c>
      <c r="C56" s="183" t="s">
        <v>274</v>
      </c>
      <c r="D56" s="171" t="s">
        <v>255</v>
      </c>
      <c r="E56" s="172">
        <v>363.6</v>
      </c>
      <c r="F56" s="173"/>
      <c r="G56" s="174">
        <f>ROUND(E56*F56,2)</f>
        <v>0</v>
      </c>
      <c r="H56" s="161"/>
      <c r="I56" s="160">
        <f>ROUND(E56*H56,2)</f>
        <v>0</v>
      </c>
      <c r="J56" s="161"/>
      <c r="K56" s="160">
        <f>ROUND(E56*J56,2)</f>
        <v>0</v>
      </c>
      <c r="L56" s="160">
        <v>21</v>
      </c>
      <c r="M56" s="160">
        <f>G56*(1+L56/100)</f>
        <v>0</v>
      </c>
      <c r="N56" s="160">
        <v>0</v>
      </c>
      <c r="O56" s="160">
        <f>ROUND(E56*N56,2)</f>
        <v>0</v>
      </c>
      <c r="P56" s="160">
        <v>0</v>
      </c>
      <c r="Q56" s="160">
        <f>ROUND(E56*P56,2)</f>
        <v>0</v>
      </c>
      <c r="R56" s="160"/>
      <c r="S56" s="160" t="s">
        <v>214</v>
      </c>
      <c r="T56" s="160" t="s">
        <v>215</v>
      </c>
      <c r="U56" s="160">
        <v>0</v>
      </c>
      <c r="V56" s="160">
        <f>ROUND(E56*U56,2)</f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269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x14ac:dyDescent="0.2">
      <c r="A57" s="5"/>
      <c r="B57" s="6"/>
      <c r="C57" s="185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E57">
        <v>15</v>
      </c>
      <c r="AF57">
        <v>21</v>
      </c>
    </row>
    <row r="58" spans="1:60" x14ac:dyDescent="0.2">
      <c r="A58" s="153"/>
      <c r="B58" s="154" t="s">
        <v>31</v>
      </c>
      <c r="C58" s="186"/>
      <c r="D58" s="155"/>
      <c r="E58" s="156"/>
      <c r="F58" s="156"/>
      <c r="G58" s="181">
        <f>G8+G10+G13+G16+G19+G30+G48+G50+G52</f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E58">
        <f>SUMIF(L7:L56,AE57,G7:G56)</f>
        <v>0</v>
      </c>
      <c r="AF58">
        <f>SUMIF(L7:L56,AF57,G7:G56)</f>
        <v>0</v>
      </c>
      <c r="AG58" t="s">
        <v>226</v>
      </c>
    </row>
    <row r="59" spans="1:60" x14ac:dyDescent="0.2">
      <c r="A59" s="5"/>
      <c r="B59" s="6"/>
      <c r="C59" s="185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5"/>
      <c r="B60" s="6"/>
      <c r="C60" s="185"/>
      <c r="D60" s="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48" t="s">
        <v>227</v>
      </c>
      <c r="B61" s="248"/>
      <c r="C61" s="249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0"/>
      <c r="B62" s="251"/>
      <c r="C62" s="252"/>
      <c r="D62" s="251"/>
      <c r="E62" s="251"/>
      <c r="F62" s="251"/>
      <c r="G62" s="253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AG62" t="s">
        <v>228</v>
      </c>
    </row>
    <row r="63" spans="1:60" x14ac:dyDescent="0.2">
      <c r="A63" s="254"/>
      <c r="B63" s="255"/>
      <c r="C63" s="256"/>
      <c r="D63" s="255"/>
      <c r="E63" s="255"/>
      <c r="F63" s="255"/>
      <c r="G63" s="257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54"/>
      <c r="B64" s="255"/>
      <c r="C64" s="256"/>
      <c r="D64" s="255"/>
      <c r="E64" s="255"/>
      <c r="F64" s="255"/>
      <c r="G64" s="25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33" x14ac:dyDescent="0.2">
      <c r="A65" s="254"/>
      <c r="B65" s="255"/>
      <c r="C65" s="256"/>
      <c r="D65" s="255"/>
      <c r="E65" s="255"/>
      <c r="F65" s="255"/>
      <c r="G65" s="25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58"/>
      <c r="B66" s="259"/>
      <c r="C66" s="260"/>
      <c r="D66" s="259"/>
      <c r="E66" s="259"/>
      <c r="F66" s="259"/>
      <c r="G66" s="261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5"/>
      <c r="B67" s="6"/>
      <c r="C67" s="185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C68" s="187"/>
      <c r="D68" s="141"/>
      <c r="AG68" t="s">
        <v>229</v>
      </c>
    </row>
    <row r="69" spans="1:33" x14ac:dyDescent="0.2">
      <c r="D69" s="141"/>
    </row>
    <row r="70" spans="1:33" x14ac:dyDescent="0.2">
      <c r="D70" s="141"/>
    </row>
    <row r="71" spans="1:33" x14ac:dyDescent="0.2">
      <c r="D71" s="141"/>
    </row>
    <row r="72" spans="1:33" x14ac:dyDescent="0.2">
      <c r="D72" s="141"/>
    </row>
    <row r="73" spans="1:33" x14ac:dyDescent="0.2">
      <c r="D73" s="141"/>
    </row>
    <row r="74" spans="1:33" x14ac:dyDescent="0.2">
      <c r="D74" s="141"/>
    </row>
    <row r="75" spans="1:33" x14ac:dyDescent="0.2">
      <c r="D75" s="141"/>
    </row>
    <row r="76" spans="1:33" x14ac:dyDescent="0.2">
      <c r="D76" s="141"/>
    </row>
    <row r="77" spans="1:33" x14ac:dyDescent="0.2">
      <c r="D77" s="141"/>
    </row>
    <row r="78" spans="1:33" x14ac:dyDescent="0.2">
      <c r="D78" s="141"/>
    </row>
    <row r="79" spans="1:33" x14ac:dyDescent="0.2">
      <c r="D79" s="141"/>
    </row>
    <row r="80" spans="1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3">
    <mergeCell ref="A61:C61"/>
    <mergeCell ref="A62:G66"/>
    <mergeCell ref="C12:G12"/>
    <mergeCell ref="C15:G15"/>
    <mergeCell ref="C21:G21"/>
    <mergeCell ref="C23:G23"/>
    <mergeCell ref="C25:G25"/>
    <mergeCell ref="C27:G27"/>
    <mergeCell ref="C55:G55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58</v>
      </c>
      <c r="C3" s="242" t="s">
        <v>59</v>
      </c>
      <c r="D3" s="243"/>
      <c r="E3" s="243"/>
      <c r="F3" s="243"/>
      <c r="G3" s="244"/>
      <c r="AC3" s="89" t="s">
        <v>186</v>
      </c>
      <c r="AG3" t="s">
        <v>187</v>
      </c>
    </row>
    <row r="4" spans="1:60" ht="24.95" customHeight="1" x14ac:dyDescent="0.2">
      <c r="A4" s="143" t="s">
        <v>10</v>
      </c>
      <c r="B4" s="144" t="s">
        <v>60</v>
      </c>
      <c r="C4" s="245" t="s">
        <v>59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180</v>
      </c>
      <c r="C8" s="182" t="s">
        <v>29</v>
      </c>
      <c r="D8" s="165"/>
      <c r="E8" s="166"/>
      <c r="F8" s="167"/>
      <c r="G8" s="168">
        <f>SUMIF(AG9:AG13,"&lt;&gt;NOR",G9:G13)</f>
        <v>0</v>
      </c>
      <c r="H8" s="162"/>
      <c r="I8" s="162">
        <f>SUM(I9:I13)</f>
        <v>0</v>
      </c>
      <c r="J8" s="162"/>
      <c r="K8" s="162">
        <f>SUM(K9:K13)</f>
        <v>0</v>
      </c>
      <c r="L8" s="162"/>
      <c r="M8" s="162">
        <f>SUM(M9:M13)</f>
        <v>0</v>
      </c>
      <c r="N8" s="162"/>
      <c r="O8" s="162">
        <f>SUM(O9:O13)</f>
        <v>0</v>
      </c>
      <c r="P8" s="162"/>
      <c r="Q8" s="162">
        <f>SUM(Q9:Q13)</f>
        <v>0</v>
      </c>
      <c r="R8" s="162"/>
      <c r="S8" s="162"/>
      <c r="T8" s="162"/>
      <c r="U8" s="162"/>
      <c r="V8" s="162">
        <f>SUM(V9:V13)</f>
        <v>0</v>
      </c>
      <c r="W8" s="162"/>
      <c r="AG8" t="s">
        <v>210</v>
      </c>
    </row>
    <row r="9" spans="1:60" outlineLevel="1" x14ac:dyDescent="0.2">
      <c r="A9" s="169">
        <v>1</v>
      </c>
      <c r="B9" s="170" t="s">
        <v>211</v>
      </c>
      <c r="C9" s="183" t="s">
        <v>212</v>
      </c>
      <c r="D9" s="171" t="s">
        <v>213</v>
      </c>
      <c r="E9" s="172">
        <v>1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</v>
      </c>
      <c r="O9" s="160">
        <f>ROUND(E9*N9,2)</f>
        <v>0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215</v>
      </c>
      <c r="U9" s="160">
        <v>0</v>
      </c>
      <c r="V9" s="160">
        <f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216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217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2</v>
      </c>
      <c r="B11" s="176" t="s">
        <v>219</v>
      </c>
      <c r="C11" s="184" t="s">
        <v>220</v>
      </c>
      <c r="D11" s="177" t="s">
        <v>213</v>
      </c>
      <c r="E11" s="178">
        <v>1</v>
      </c>
      <c r="F11" s="179"/>
      <c r="G11" s="180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0</v>
      </c>
      <c r="O11" s="160">
        <f>ROUND(E11*N11,2)</f>
        <v>0</v>
      </c>
      <c r="P11" s="160">
        <v>0</v>
      </c>
      <c r="Q11" s="160">
        <f>ROUND(E11*P11,2)</f>
        <v>0</v>
      </c>
      <c r="R11" s="160"/>
      <c r="S11" s="160" t="s">
        <v>221</v>
      </c>
      <c r="T11" s="160" t="s">
        <v>215</v>
      </c>
      <c r="U11" s="160">
        <v>0</v>
      </c>
      <c r="V11" s="160">
        <f>ROUND(E11*U11,2)</f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216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3</v>
      </c>
      <c r="B12" s="176" t="s">
        <v>222</v>
      </c>
      <c r="C12" s="184" t="s">
        <v>223</v>
      </c>
      <c r="D12" s="177" t="s">
        <v>213</v>
      </c>
      <c r="E12" s="178">
        <v>1</v>
      </c>
      <c r="F12" s="179"/>
      <c r="G12" s="180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0</v>
      </c>
      <c r="O12" s="160">
        <f>ROUND(E12*N12,2)</f>
        <v>0</v>
      </c>
      <c r="P12" s="160">
        <v>0</v>
      </c>
      <c r="Q12" s="160">
        <f>ROUND(E12*P12,2)</f>
        <v>0</v>
      </c>
      <c r="R12" s="160"/>
      <c r="S12" s="160" t="s">
        <v>221</v>
      </c>
      <c r="T12" s="160" t="s">
        <v>215</v>
      </c>
      <c r="U12" s="160">
        <v>0</v>
      </c>
      <c r="V12" s="160">
        <f>ROUND(E12*U12,2)</f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216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69">
        <v>4</v>
      </c>
      <c r="B13" s="170" t="s">
        <v>224</v>
      </c>
      <c r="C13" s="183" t="s">
        <v>225</v>
      </c>
      <c r="D13" s="171" t="s">
        <v>213</v>
      </c>
      <c r="E13" s="172">
        <v>1</v>
      </c>
      <c r="F13" s="173"/>
      <c r="G13" s="174">
        <f>ROUND(E13*F13,2)</f>
        <v>0</v>
      </c>
      <c r="H13" s="161"/>
      <c r="I13" s="160">
        <f>ROUND(E13*H13,2)</f>
        <v>0</v>
      </c>
      <c r="J13" s="161"/>
      <c r="K13" s="160">
        <f>ROUND(E13*J13,2)</f>
        <v>0</v>
      </c>
      <c r="L13" s="160">
        <v>21</v>
      </c>
      <c r="M13" s="160">
        <f>G13*(1+L13/100)</f>
        <v>0</v>
      </c>
      <c r="N13" s="160">
        <v>0</v>
      </c>
      <c r="O13" s="160">
        <f>ROUND(E13*N13,2)</f>
        <v>0</v>
      </c>
      <c r="P13" s="160">
        <v>0</v>
      </c>
      <c r="Q13" s="160">
        <f>ROUND(E13*P13,2)</f>
        <v>0</v>
      </c>
      <c r="R13" s="160"/>
      <c r="S13" s="160" t="s">
        <v>221</v>
      </c>
      <c r="T13" s="160" t="s">
        <v>215</v>
      </c>
      <c r="U13" s="160">
        <v>0</v>
      </c>
      <c r="V13" s="160">
        <f>ROUND(E13*U13,2)</f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216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x14ac:dyDescent="0.2">
      <c r="A14" s="5"/>
      <c r="B14" s="6"/>
      <c r="C14" s="185"/>
      <c r="D14" s="8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AE14">
        <v>15</v>
      </c>
      <c r="AF14">
        <v>21</v>
      </c>
    </row>
    <row r="15" spans="1:60" x14ac:dyDescent="0.2">
      <c r="A15" s="153"/>
      <c r="B15" s="154" t="s">
        <v>31</v>
      </c>
      <c r="C15" s="186"/>
      <c r="D15" s="155"/>
      <c r="E15" s="156"/>
      <c r="F15" s="156"/>
      <c r="G15" s="181">
        <f>G8</f>
        <v>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AE15">
        <f>SUMIF(L7:L13,AE14,G7:G13)</f>
        <v>0</v>
      </c>
      <c r="AF15">
        <f>SUMIF(L7:L13,AF14,G7:G13)</f>
        <v>0</v>
      </c>
      <c r="AG15" t="s">
        <v>226</v>
      </c>
    </row>
    <row r="16" spans="1:60" x14ac:dyDescent="0.2">
      <c r="A16" s="5"/>
      <c r="B16" s="6"/>
      <c r="C16" s="185"/>
      <c r="D16" s="8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33" x14ac:dyDescent="0.2">
      <c r="A17" s="5"/>
      <c r="B17" s="6"/>
      <c r="C17" s="185"/>
      <c r="D17" s="8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33" x14ac:dyDescent="0.2">
      <c r="A18" s="248" t="s">
        <v>227</v>
      </c>
      <c r="B18" s="248"/>
      <c r="C18" s="249"/>
      <c r="D18" s="8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33" x14ac:dyDescent="0.2">
      <c r="A19" s="250"/>
      <c r="B19" s="251"/>
      <c r="C19" s="252"/>
      <c r="D19" s="251"/>
      <c r="E19" s="251"/>
      <c r="F19" s="251"/>
      <c r="G19" s="253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AG19" t="s">
        <v>228</v>
      </c>
    </row>
    <row r="20" spans="1:33" x14ac:dyDescent="0.2">
      <c r="A20" s="254"/>
      <c r="B20" s="255"/>
      <c r="C20" s="256"/>
      <c r="D20" s="255"/>
      <c r="E20" s="255"/>
      <c r="F20" s="255"/>
      <c r="G20" s="257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33" x14ac:dyDescent="0.2">
      <c r="A21" s="254"/>
      <c r="B21" s="255"/>
      <c r="C21" s="256"/>
      <c r="D21" s="255"/>
      <c r="E21" s="255"/>
      <c r="F21" s="255"/>
      <c r="G21" s="257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33" x14ac:dyDescent="0.2">
      <c r="A22" s="254"/>
      <c r="B22" s="255"/>
      <c r="C22" s="256"/>
      <c r="D22" s="255"/>
      <c r="E22" s="255"/>
      <c r="F22" s="255"/>
      <c r="G22" s="257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33" x14ac:dyDescent="0.2">
      <c r="A23" s="258"/>
      <c r="B23" s="259"/>
      <c r="C23" s="260"/>
      <c r="D23" s="259"/>
      <c r="E23" s="259"/>
      <c r="F23" s="259"/>
      <c r="G23" s="261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33" x14ac:dyDescent="0.2">
      <c r="A24" s="5"/>
      <c r="B24" s="6"/>
      <c r="C24" s="185"/>
      <c r="D24" s="8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33" x14ac:dyDescent="0.2">
      <c r="C25" s="187"/>
      <c r="D25" s="141"/>
      <c r="AG25" t="s">
        <v>229</v>
      </c>
    </row>
    <row r="26" spans="1:33" x14ac:dyDescent="0.2">
      <c r="D26" s="141"/>
    </row>
    <row r="27" spans="1:33" x14ac:dyDescent="0.2">
      <c r="D27" s="141"/>
    </row>
    <row r="28" spans="1:33" x14ac:dyDescent="0.2">
      <c r="D28" s="141"/>
    </row>
    <row r="29" spans="1:33" x14ac:dyDescent="0.2">
      <c r="D29" s="141"/>
    </row>
    <row r="30" spans="1:33" x14ac:dyDescent="0.2">
      <c r="D30" s="141"/>
    </row>
    <row r="31" spans="1:33" x14ac:dyDescent="0.2">
      <c r="D31" s="141"/>
    </row>
    <row r="32" spans="1:33" x14ac:dyDescent="0.2">
      <c r="D32" s="141"/>
    </row>
    <row r="33" spans="4:4" x14ac:dyDescent="0.2">
      <c r="D33" s="141"/>
    </row>
    <row r="34" spans="4:4" x14ac:dyDescent="0.2">
      <c r="D34" s="141"/>
    </row>
    <row r="35" spans="4:4" x14ac:dyDescent="0.2">
      <c r="D35" s="141"/>
    </row>
    <row r="36" spans="4:4" x14ac:dyDescent="0.2">
      <c r="D36" s="141"/>
    </row>
    <row r="37" spans="4:4" x14ac:dyDescent="0.2">
      <c r="D37" s="141"/>
    </row>
    <row r="38" spans="4:4" x14ac:dyDescent="0.2">
      <c r="D38" s="141"/>
    </row>
    <row r="39" spans="4:4" x14ac:dyDescent="0.2">
      <c r="D39" s="141"/>
    </row>
    <row r="40" spans="4:4" x14ac:dyDescent="0.2">
      <c r="D40" s="141"/>
    </row>
    <row r="41" spans="4:4" x14ac:dyDescent="0.2">
      <c r="D41" s="141"/>
    </row>
    <row r="42" spans="4:4" x14ac:dyDescent="0.2">
      <c r="D42" s="141"/>
    </row>
    <row r="43" spans="4:4" x14ac:dyDescent="0.2">
      <c r="D43" s="141"/>
    </row>
    <row r="44" spans="4:4" x14ac:dyDescent="0.2">
      <c r="D44" s="141"/>
    </row>
    <row r="45" spans="4:4" x14ac:dyDescent="0.2">
      <c r="D45" s="141"/>
    </row>
    <row r="46" spans="4:4" x14ac:dyDescent="0.2">
      <c r="D46" s="141"/>
    </row>
    <row r="47" spans="4:4" x14ac:dyDescent="0.2">
      <c r="D47" s="141"/>
    </row>
    <row r="48" spans="4:4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7">
    <mergeCell ref="A19:G23"/>
    <mergeCell ref="C10:G10"/>
    <mergeCell ref="A1:G1"/>
    <mergeCell ref="C2:G2"/>
    <mergeCell ref="C3:G3"/>
    <mergeCell ref="C4:G4"/>
    <mergeCell ref="A18:C1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88</v>
      </c>
      <c r="C3" s="242" t="s">
        <v>89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0.56999999999999995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2.04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2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0.56999999999999995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2.04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SUMIF(AG11:AG13,"&lt;&gt;NOR",G11:G13)</f>
        <v>0</v>
      </c>
      <c r="H10" s="162"/>
      <c r="I10" s="162">
        <f>SUM(I11:I13)</f>
        <v>0</v>
      </c>
      <c r="J10" s="162"/>
      <c r="K10" s="162">
        <f>SUM(K11:K13)</f>
        <v>0</v>
      </c>
      <c r="L10" s="162"/>
      <c r="M10" s="162">
        <f>SUM(M11:M13)</f>
        <v>0</v>
      </c>
      <c r="N10" s="162"/>
      <c r="O10" s="162">
        <f>SUM(O11:O13)</f>
        <v>0.49</v>
      </c>
      <c r="P10" s="162"/>
      <c r="Q10" s="162">
        <f>SUM(Q11:Q13)</f>
        <v>0</v>
      </c>
      <c r="R10" s="162"/>
      <c r="S10" s="162"/>
      <c r="T10" s="162"/>
      <c r="U10" s="162"/>
      <c r="V10" s="162">
        <f>SUM(V11:V13)</f>
        <v>5.45</v>
      </c>
      <c r="W10" s="162"/>
      <c r="AG10" t="s">
        <v>210</v>
      </c>
    </row>
    <row r="11" spans="1:60" outlineLevel="1" x14ac:dyDescent="0.2">
      <c r="A11" s="175">
        <v>2</v>
      </c>
      <c r="B11" s="176" t="s">
        <v>278</v>
      </c>
      <c r="C11" s="184" t="s">
        <v>279</v>
      </c>
      <c r="D11" s="177" t="s">
        <v>241</v>
      </c>
      <c r="E11" s="178">
        <v>3</v>
      </c>
      <c r="F11" s="179"/>
      <c r="G11" s="180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0.10712000000000001</v>
      </c>
      <c r="O11" s="160">
        <f>ROUND(E11*N11,2)</f>
        <v>0.32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0.69998000000000005</v>
      </c>
      <c r="V11" s="160">
        <f>ROUND(E11*U11,2)</f>
        <v>2.1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3</v>
      </c>
      <c r="B12" s="170" t="s">
        <v>280</v>
      </c>
      <c r="C12" s="183" t="s">
        <v>281</v>
      </c>
      <c r="D12" s="171" t="s">
        <v>241</v>
      </c>
      <c r="E12" s="172">
        <v>10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1.694E-2</v>
      </c>
      <c r="O12" s="160">
        <f>ROUND(E12*N12,2)</f>
        <v>0.17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215</v>
      </c>
      <c r="U12" s="160">
        <v>0.33481</v>
      </c>
      <c r="V12" s="160">
        <f>ROUND(E12*U12,2)</f>
        <v>3.35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282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5.5" x14ac:dyDescent="0.2">
      <c r="A14" s="163" t="s">
        <v>209</v>
      </c>
      <c r="B14" s="164" t="s">
        <v>125</v>
      </c>
      <c r="C14" s="182" t="s">
        <v>126</v>
      </c>
      <c r="D14" s="165"/>
      <c r="E14" s="166"/>
      <c r="F14" s="167"/>
      <c r="G14" s="168">
        <f>SUMIF(AG15:AG15,"&lt;&gt;NOR",G15:G15)</f>
        <v>0</v>
      </c>
      <c r="H14" s="162"/>
      <c r="I14" s="162">
        <f>SUM(I15:I15)</f>
        <v>0</v>
      </c>
      <c r="J14" s="162"/>
      <c r="K14" s="162">
        <f>SUM(K15:K15)</f>
        <v>0</v>
      </c>
      <c r="L14" s="162"/>
      <c r="M14" s="162">
        <f>SUM(M15:M15)</f>
        <v>0</v>
      </c>
      <c r="N14" s="162"/>
      <c r="O14" s="162">
        <f>SUM(O15:O15)</f>
        <v>0</v>
      </c>
      <c r="P14" s="162"/>
      <c r="Q14" s="162">
        <f>SUM(Q15:Q15)</f>
        <v>0</v>
      </c>
      <c r="R14" s="162"/>
      <c r="S14" s="162"/>
      <c r="T14" s="162"/>
      <c r="U14" s="162"/>
      <c r="V14" s="162">
        <f>SUM(V15:V15)</f>
        <v>3.08</v>
      </c>
      <c r="W14" s="162"/>
      <c r="AG14" t="s">
        <v>210</v>
      </c>
    </row>
    <row r="15" spans="1:60" outlineLevel="1" x14ac:dyDescent="0.2">
      <c r="A15" s="175">
        <v>4</v>
      </c>
      <c r="B15" s="176" t="s">
        <v>283</v>
      </c>
      <c r="C15" s="184" t="s">
        <v>284</v>
      </c>
      <c r="D15" s="177" t="s">
        <v>241</v>
      </c>
      <c r="E15" s="178">
        <v>10</v>
      </c>
      <c r="F15" s="179"/>
      <c r="G15" s="180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4.0000000000000003E-5</v>
      </c>
      <c r="O15" s="160">
        <f>ROUND(E15*N15,2)</f>
        <v>0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215</v>
      </c>
      <c r="U15" s="160">
        <v>0.308</v>
      </c>
      <c r="V15" s="160">
        <f>ROUND(E15*U15,2)</f>
        <v>3.08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x14ac:dyDescent="0.2">
      <c r="A16" s="163" t="s">
        <v>209</v>
      </c>
      <c r="B16" s="164" t="s">
        <v>127</v>
      </c>
      <c r="C16" s="182" t="s">
        <v>128</v>
      </c>
      <c r="D16" s="165"/>
      <c r="E16" s="166"/>
      <c r="F16" s="167"/>
      <c r="G16" s="168">
        <f>SUMIF(AG17:AG19,"&lt;&gt;NOR",G17:G19)</f>
        <v>0</v>
      </c>
      <c r="H16" s="162"/>
      <c r="I16" s="162">
        <f>SUM(I17:I19)</f>
        <v>0</v>
      </c>
      <c r="J16" s="162"/>
      <c r="K16" s="162">
        <f>SUM(K17:K19)</f>
        <v>0</v>
      </c>
      <c r="L16" s="162"/>
      <c r="M16" s="162">
        <f>SUM(M17:M19)</f>
        <v>0</v>
      </c>
      <c r="N16" s="162"/>
      <c r="O16" s="162">
        <f>SUM(O17:O19)</f>
        <v>0</v>
      </c>
      <c r="P16" s="162"/>
      <c r="Q16" s="162">
        <f>SUM(Q17:Q19)</f>
        <v>3.7</v>
      </c>
      <c r="R16" s="162"/>
      <c r="S16" s="162"/>
      <c r="T16" s="162"/>
      <c r="U16" s="162"/>
      <c r="V16" s="162">
        <f>SUM(V17:V19)</f>
        <v>10.83</v>
      </c>
      <c r="W16" s="162"/>
      <c r="AG16" t="s">
        <v>210</v>
      </c>
    </row>
    <row r="17" spans="1:60" outlineLevel="1" x14ac:dyDescent="0.2">
      <c r="A17" s="175">
        <v>5</v>
      </c>
      <c r="B17" s="176" t="s">
        <v>285</v>
      </c>
      <c r="C17" s="184" t="s">
        <v>286</v>
      </c>
      <c r="D17" s="177" t="s">
        <v>241</v>
      </c>
      <c r="E17" s="178">
        <v>10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0</v>
      </c>
      <c r="O17" s="160">
        <f>ROUND(E17*N17,2)</f>
        <v>0</v>
      </c>
      <c r="P17" s="160">
        <v>0.01</v>
      </c>
      <c r="Q17" s="160">
        <f>ROUND(E17*P17,2)</f>
        <v>0.1</v>
      </c>
      <c r="R17" s="160"/>
      <c r="S17" s="160" t="s">
        <v>214</v>
      </c>
      <c r="T17" s="160" t="s">
        <v>215</v>
      </c>
      <c r="U17" s="160">
        <v>0.08</v>
      </c>
      <c r="V17" s="160">
        <f>ROUND(E17*U17,2)</f>
        <v>0.8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2.5" outlineLevel="1" x14ac:dyDescent="0.2">
      <c r="A18" s="169">
        <v>6</v>
      </c>
      <c r="B18" s="170" t="s">
        <v>287</v>
      </c>
      <c r="C18" s="183" t="s">
        <v>288</v>
      </c>
      <c r="D18" s="171" t="s">
        <v>277</v>
      </c>
      <c r="E18" s="172">
        <v>2</v>
      </c>
      <c r="F18" s="173"/>
      <c r="G18" s="174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1.82E-3</v>
      </c>
      <c r="O18" s="160">
        <f>ROUND(E18*N18,2)</f>
        <v>0</v>
      </c>
      <c r="P18" s="160">
        <v>1.8</v>
      </c>
      <c r="Q18" s="160">
        <f>ROUND(E18*P18,2)</f>
        <v>3.6</v>
      </c>
      <c r="R18" s="160"/>
      <c r="S18" s="160" t="s">
        <v>221</v>
      </c>
      <c r="T18" s="160" t="s">
        <v>215</v>
      </c>
      <c r="U18" s="160">
        <v>5.016</v>
      </c>
      <c r="V18" s="160">
        <f>ROUND(E18*U18,2)</f>
        <v>10.029999999999999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262" t="s">
        <v>289</v>
      </c>
      <c r="D19" s="263"/>
      <c r="E19" s="263"/>
      <c r="F19" s="263"/>
      <c r="G19" s="263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218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129</v>
      </c>
      <c r="C20" s="182" t="s">
        <v>130</v>
      </c>
      <c r="D20" s="165"/>
      <c r="E20" s="166"/>
      <c r="F20" s="167"/>
      <c r="G20" s="168">
        <f>SUMIF(AG21:AG22,"&lt;&gt;NOR",G21:G22)</f>
        <v>0</v>
      </c>
      <c r="H20" s="162"/>
      <c r="I20" s="162">
        <f>SUM(I21:I22)</f>
        <v>0</v>
      </c>
      <c r="J20" s="162"/>
      <c r="K20" s="162">
        <f>SUM(K21:K22)</f>
        <v>0</v>
      </c>
      <c r="L20" s="162"/>
      <c r="M20" s="162">
        <f>SUM(M21:M22)</f>
        <v>0</v>
      </c>
      <c r="N20" s="162"/>
      <c r="O20" s="162">
        <f>SUM(O21:O22)</f>
        <v>0</v>
      </c>
      <c r="P20" s="162"/>
      <c r="Q20" s="162">
        <f>SUM(Q21:Q22)</f>
        <v>0</v>
      </c>
      <c r="R20" s="162"/>
      <c r="S20" s="162"/>
      <c r="T20" s="162"/>
      <c r="U20" s="162"/>
      <c r="V20" s="162">
        <f>SUM(V21:V22)</f>
        <v>0.9</v>
      </c>
      <c r="W20" s="162"/>
      <c r="AG20" t="s">
        <v>210</v>
      </c>
    </row>
    <row r="21" spans="1:60" outlineLevel="1" x14ac:dyDescent="0.2">
      <c r="A21" s="175">
        <v>7</v>
      </c>
      <c r="B21" s="176" t="s">
        <v>290</v>
      </c>
      <c r="C21" s="184" t="s">
        <v>291</v>
      </c>
      <c r="D21" s="177" t="s">
        <v>255</v>
      </c>
      <c r="E21" s="178">
        <v>1.0620000000000001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0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0.85199999999999998</v>
      </c>
      <c r="V21" s="160">
        <f>ROUND(E21*U21,2)</f>
        <v>0.9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256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292</v>
      </c>
      <c r="C22" s="184" t="s">
        <v>293</v>
      </c>
      <c r="D22" s="177" t="s">
        <v>255</v>
      </c>
      <c r="E22" s="178">
        <v>1.0620000000000001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215</v>
      </c>
      <c r="U22" s="160">
        <v>0</v>
      </c>
      <c r="V22" s="160">
        <f>ROUND(E22*U22,2)</f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x14ac:dyDescent="0.2">
      <c r="A23" s="163" t="s">
        <v>209</v>
      </c>
      <c r="B23" s="164" t="s">
        <v>131</v>
      </c>
      <c r="C23" s="182" t="s">
        <v>132</v>
      </c>
      <c r="D23" s="165"/>
      <c r="E23" s="166"/>
      <c r="F23" s="167"/>
      <c r="G23" s="168">
        <f>SUMIF(AG24:AG28,"&lt;&gt;NOR",G24:G28)</f>
        <v>0</v>
      </c>
      <c r="H23" s="162"/>
      <c r="I23" s="162">
        <f>SUM(I24:I28)</f>
        <v>0</v>
      </c>
      <c r="J23" s="162"/>
      <c r="K23" s="162">
        <f>SUM(K24:K28)</f>
        <v>0</v>
      </c>
      <c r="L23" s="162"/>
      <c r="M23" s="162">
        <f>SUM(M24:M28)</f>
        <v>0</v>
      </c>
      <c r="N23" s="162"/>
      <c r="O23" s="162">
        <f>SUM(O24:O28)</f>
        <v>0</v>
      </c>
      <c r="P23" s="162"/>
      <c r="Q23" s="162">
        <f>SUM(Q24:Q28)</f>
        <v>0</v>
      </c>
      <c r="R23" s="162"/>
      <c r="S23" s="162"/>
      <c r="T23" s="162"/>
      <c r="U23" s="162"/>
      <c r="V23" s="162">
        <f>SUM(V24:V28)</f>
        <v>0.99</v>
      </c>
      <c r="W23" s="162"/>
      <c r="AG23" t="s">
        <v>210</v>
      </c>
    </row>
    <row r="24" spans="1:60" outlineLevel="1" x14ac:dyDescent="0.2">
      <c r="A24" s="175">
        <v>9</v>
      </c>
      <c r="B24" s="176" t="s">
        <v>294</v>
      </c>
      <c r="C24" s="184" t="s">
        <v>295</v>
      </c>
      <c r="D24" s="177" t="s">
        <v>261</v>
      </c>
      <c r="E24" s="178">
        <v>12</v>
      </c>
      <c r="F24" s="179"/>
      <c r="G24" s="180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60">
        <v>0</v>
      </c>
      <c r="O24" s="160">
        <f>ROUND(E24*N24,2)</f>
        <v>0</v>
      </c>
      <c r="P24" s="160">
        <v>0</v>
      </c>
      <c r="Q24" s="160">
        <f>ROUND(E24*P24,2)</f>
        <v>0</v>
      </c>
      <c r="R24" s="160"/>
      <c r="S24" s="160" t="s">
        <v>214</v>
      </c>
      <c r="T24" s="160" t="s">
        <v>215</v>
      </c>
      <c r="U24" s="160">
        <v>8.2000000000000003E-2</v>
      </c>
      <c r="V24" s="160">
        <f>ROUND(E24*U24,2)</f>
        <v>0.98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10</v>
      </c>
      <c r="B25" s="176" t="s">
        <v>296</v>
      </c>
      <c r="C25" s="184" t="s">
        <v>297</v>
      </c>
      <c r="D25" s="177" t="s">
        <v>232</v>
      </c>
      <c r="E25" s="178">
        <v>1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221</v>
      </c>
      <c r="T25" s="160" t="s">
        <v>298</v>
      </c>
      <c r="U25" s="160">
        <v>0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2.5" outlineLevel="1" x14ac:dyDescent="0.2">
      <c r="A26" s="175">
        <v>11</v>
      </c>
      <c r="B26" s="176" t="s">
        <v>299</v>
      </c>
      <c r="C26" s="184" t="s">
        <v>300</v>
      </c>
      <c r="D26" s="177" t="s">
        <v>261</v>
      </c>
      <c r="E26" s="178">
        <v>12</v>
      </c>
      <c r="F26" s="179"/>
      <c r="G26" s="180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2.9E-4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221</v>
      </c>
      <c r="T26" s="160" t="s">
        <v>298</v>
      </c>
      <c r="U26" s="160">
        <v>0</v>
      </c>
      <c r="V26" s="160">
        <f>ROUND(E26*U26,2)</f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12</v>
      </c>
      <c r="B27" s="176" t="s">
        <v>303</v>
      </c>
      <c r="C27" s="184" t="s">
        <v>304</v>
      </c>
      <c r="D27" s="177" t="s">
        <v>255</v>
      </c>
      <c r="E27" s="178">
        <v>3.48E-3</v>
      </c>
      <c r="F27" s="179"/>
      <c r="G27" s="180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60">
        <v>0</v>
      </c>
      <c r="O27" s="160">
        <f>ROUND(E27*N27,2)</f>
        <v>0</v>
      </c>
      <c r="P27" s="160">
        <v>0</v>
      </c>
      <c r="Q27" s="160">
        <f>ROUND(E27*P27,2)</f>
        <v>0</v>
      </c>
      <c r="R27" s="160"/>
      <c r="S27" s="160" t="s">
        <v>214</v>
      </c>
      <c r="T27" s="160" t="s">
        <v>233</v>
      </c>
      <c r="U27" s="160">
        <v>1.74</v>
      </c>
      <c r="V27" s="160">
        <f>ROUND(E27*U27,2)</f>
        <v>0.01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256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13</v>
      </c>
      <c r="B28" s="176" t="s">
        <v>305</v>
      </c>
      <c r="C28" s="184" t="s">
        <v>306</v>
      </c>
      <c r="D28" s="177" t="s">
        <v>255</v>
      </c>
      <c r="E28" s="178">
        <v>3.48E-3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163" t="s">
        <v>209</v>
      </c>
      <c r="B29" s="164" t="s">
        <v>133</v>
      </c>
      <c r="C29" s="182" t="s">
        <v>134</v>
      </c>
      <c r="D29" s="165"/>
      <c r="E29" s="166"/>
      <c r="F29" s="167"/>
      <c r="G29" s="168">
        <f>SUMIF(AG30:AG35,"&lt;&gt;NOR",G30:G35)</f>
        <v>0</v>
      </c>
      <c r="H29" s="162"/>
      <c r="I29" s="162">
        <f>SUM(I30:I35)</f>
        <v>0</v>
      </c>
      <c r="J29" s="162"/>
      <c r="K29" s="162">
        <f>SUM(K30:K35)</f>
        <v>0</v>
      </c>
      <c r="L29" s="162"/>
      <c r="M29" s="162">
        <f>SUM(M30:M35)</f>
        <v>0</v>
      </c>
      <c r="N29" s="162"/>
      <c r="O29" s="162">
        <f>SUM(O30:O35)</f>
        <v>0.01</v>
      </c>
      <c r="P29" s="162"/>
      <c r="Q29" s="162">
        <f>SUM(Q30:Q35)</f>
        <v>0</v>
      </c>
      <c r="R29" s="162"/>
      <c r="S29" s="162"/>
      <c r="T29" s="162"/>
      <c r="U29" s="162"/>
      <c r="V29" s="162">
        <f>SUM(V30:V35)</f>
        <v>4.0399999999999991</v>
      </c>
      <c r="W29" s="162"/>
      <c r="AG29" t="s">
        <v>210</v>
      </c>
    </row>
    <row r="30" spans="1:60" outlineLevel="1" x14ac:dyDescent="0.2">
      <c r="A30" s="169">
        <v>14</v>
      </c>
      <c r="B30" s="170" t="s">
        <v>307</v>
      </c>
      <c r="C30" s="183" t="s">
        <v>308</v>
      </c>
      <c r="D30" s="171" t="s">
        <v>261</v>
      </c>
      <c r="E30" s="172">
        <v>12</v>
      </c>
      <c r="F30" s="173"/>
      <c r="G30" s="174">
        <f>ROUND(E30*F30,2)</f>
        <v>0</v>
      </c>
      <c r="H30" s="161"/>
      <c r="I30" s="160">
        <f>ROUND(E30*H30,2)</f>
        <v>0</v>
      </c>
      <c r="J30" s="161"/>
      <c r="K30" s="160">
        <f>ROUND(E30*J30,2)</f>
        <v>0</v>
      </c>
      <c r="L30" s="160">
        <v>21</v>
      </c>
      <c r="M30" s="160">
        <f>G30*(1+L30/100)</f>
        <v>0</v>
      </c>
      <c r="N30" s="160">
        <v>3.4000000000000002E-4</v>
      </c>
      <c r="O30" s="160">
        <f>ROUND(E30*N30,2)</f>
        <v>0</v>
      </c>
      <c r="P30" s="160">
        <v>0</v>
      </c>
      <c r="Q30" s="160">
        <f>ROUND(E30*P30,2)</f>
        <v>0</v>
      </c>
      <c r="R30" s="160"/>
      <c r="S30" s="160" t="s">
        <v>214</v>
      </c>
      <c r="T30" s="160" t="s">
        <v>233</v>
      </c>
      <c r="U30" s="160">
        <v>0.32</v>
      </c>
      <c r="V30" s="160">
        <f>ROUND(E30*U30,2)</f>
        <v>3.84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234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57"/>
      <c r="B31" s="158"/>
      <c r="C31" s="262" t="s">
        <v>309</v>
      </c>
      <c r="D31" s="263"/>
      <c r="E31" s="263"/>
      <c r="F31" s="263"/>
      <c r="G31" s="263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218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33.75" outlineLevel="1" x14ac:dyDescent="0.2">
      <c r="A32" s="175">
        <v>15</v>
      </c>
      <c r="B32" s="176" t="s">
        <v>310</v>
      </c>
      <c r="C32" s="184" t="s">
        <v>311</v>
      </c>
      <c r="D32" s="177" t="s">
        <v>232</v>
      </c>
      <c r="E32" s="178">
        <v>1</v>
      </c>
      <c r="F32" s="179"/>
      <c r="G32" s="180">
        <f>ROUND(E32*F32,2)</f>
        <v>0</v>
      </c>
      <c r="H32" s="161"/>
      <c r="I32" s="160">
        <f>ROUND(E32*H32,2)</f>
        <v>0</v>
      </c>
      <c r="J32" s="161"/>
      <c r="K32" s="160">
        <f>ROUND(E32*J32,2)</f>
        <v>0</v>
      </c>
      <c r="L32" s="160">
        <v>21</v>
      </c>
      <c r="M32" s="160">
        <f>G32*(1+L32/100)</f>
        <v>0</v>
      </c>
      <c r="N32" s="160">
        <v>9.0000000000000006E-5</v>
      </c>
      <c r="O32" s="160">
        <f>ROUND(E32*N32,2)</f>
        <v>0</v>
      </c>
      <c r="P32" s="160">
        <v>0</v>
      </c>
      <c r="Q32" s="160">
        <f>ROUND(E32*P32,2)</f>
        <v>0</v>
      </c>
      <c r="R32" s="160"/>
      <c r="S32" s="160" t="s">
        <v>214</v>
      </c>
      <c r="T32" s="160" t="s">
        <v>233</v>
      </c>
      <c r="U32" s="160">
        <v>0.18</v>
      </c>
      <c r="V32" s="160">
        <f>ROUND(E32*U32,2)</f>
        <v>0.18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234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16</v>
      </c>
      <c r="B33" s="176" t="s">
        <v>312</v>
      </c>
      <c r="C33" s="184" t="s">
        <v>313</v>
      </c>
      <c r="D33" s="177" t="s">
        <v>314</v>
      </c>
      <c r="E33" s="178">
        <v>1</v>
      </c>
      <c r="F33" s="179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5.0000000000000001E-3</v>
      </c>
      <c r="O33" s="160">
        <f>ROUND(E33*N33,2)</f>
        <v>0.01</v>
      </c>
      <c r="P33" s="160">
        <v>0</v>
      </c>
      <c r="Q33" s="160">
        <f>ROUND(E33*P33,2)</f>
        <v>0</v>
      </c>
      <c r="R33" s="160"/>
      <c r="S33" s="160" t="s">
        <v>221</v>
      </c>
      <c r="T33" s="160" t="s">
        <v>215</v>
      </c>
      <c r="U33" s="160">
        <v>0</v>
      </c>
      <c r="V33" s="160">
        <f>ROUND(E33*U33,2)</f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17</v>
      </c>
      <c r="B34" s="176" t="s">
        <v>315</v>
      </c>
      <c r="C34" s="184" t="s">
        <v>316</v>
      </c>
      <c r="D34" s="177" t="s">
        <v>255</v>
      </c>
      <c r="E34" s="178">
        <v>9.1699999999999993E-3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214</v>
      </c>
      <c r="T34" s="160" t="s">
        <v>233</v>
      </c>
      <c r="U34" s="160">
        <v>1.47</v>
      </c>
      <c r="V34" s="160">
        <f>ROUND(E34*U34,2)</f>
        <v>0.01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256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18</v>
      </c>
      <c r="B35" s="176" t="s">
        <v>317</v>
      </c>
      <c r="C35" s="184" t="s">
        <v>318</v>
      </c>
      <c r="D35" s="177" t="s">
        <v>255</v>
      </c>
      <c r="E35" s="178">
        <v>9.1699999999999993E-3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214</v>
      </c>
      <c r="T35" s="160" t="s">
        <v>233</v>
      </c>
      <c r="U35" s="160">
        <v>0.81100000000000005</v>
      </c>
      <c r="V35" s="160">
        <f>ROUND(E35*U35,2)</f>
        <v>0.01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256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x14ac:dyDescent="0.2">
      <c r="A36" s="163" t="s">
        <v>209</v>
      </c>
      <c r="B36" s="164" t="s">
        <v>135</v>
      </c>
      <c r="C36" s="182" t="s">
        <v>136</v>
      </c>
      <c r="D36" s="165"/>
      <c r="E36" s="166"/>
      <c r="F36" s="167"/>
      <c r="G36" s="168">
        <f>SUMIF(AG37:AG56,"&lt;&gt;NOR",G37:G56)</f>
        <v>0</v>
      </c>
      <c r="H36" s="162"/>
      <c r="I36" s="162">
        <f>SUM(I37:I56)</f>
        <v>0</v>
      </c>
      <c r="J36" s="162"/>
      <c r="K36" s="162">
        <f>SUM(K37:K56)</f>
        <v>0</v>
      </c>
      <c r="L36" s="162"/>
      <c r="M36" s="162">
        <f>SUM(M37:M56)</f>
        <v>0</v>
      </c>
      <c r="N36" s="162"/>
      <c r="O36" s="162">
        <f>SUM(O37:O56)</f>
        <v>0.11</v>
      </c>
      <c r="P36" s="162"/>
      <c r="Q36" s="162">
        <f>SUM(Q37:Q56)</f>
        <v>0</v>
      </c>
      <c r="R36" s="162"/>
      <c r="S36" s="162"/>
      <c r="T36" s="162"/>
      <c r="U36" s="162"/>
      <c r="V36" s="162">
        <f>SUM(V37:V56)</f>
        <v>21.11</v>
      </c>
      <c r="W36" s="162"/>
      <c r="AG36" t="s">
        <v>210</v>
      </c>
    </row>
    <row r="37" spans="1:60" outlineLevel="1" x14ac:dyDescent="0.2">
      <c r="A37" s="175">
        <v>19</v>
      </c>
      <c r="B37" s="176" t="s">
        <v>1045</v>
      </c>
      <c r="C37" s="184" t="s">
        <v>1046</v>
      </c>
      <c r="D37" s="177" t="s">
        <v>232</v>
      </c>
      <c r="E37" s="178">
        <v>2</v>
      </c>
      <c r="F37" s="179"/>
      <c r="G37" s="180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214</v>
      </c>
      <c r="T37" s="160" t="s">
        <v>233</v>
      </c>
      <c r="U37" s="160">
        <v>0.42499999999999999</v>
      </c>
      <c r="V37" s="160">
        <f>ROUND(E37*U37,2)</f>
        <v>0.85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75">
        <v>20</v>
      </c>
      <c r="B38" s="176" t="s">
        <v>323</v>
      </c>
      <c r="C38" s="184" t="s">
        <v>324</v>
      </c>
      <c r="D38" s="177" t="s">
        <v>232</v>
      </c>
      <c r="E38" s="178">
        <v>1</v>
      </c>
      <c r="F38" s="179"/>
      <c r="G38" s="180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4.0000000000000003E-5</v>
      </c>
      <c r="O38" s="160">
        <f>ROUND(E38*N38,2)</f>
        <v>0</v>
      </c>
      <c r="P38" s="160">
        <v>0</v>
      </c>
      <c r="Q38" s="160">
        <f>ROUND(E38*P38,2)</f>
        <v>0</v>
      </c>
      <c r="R38" s="160"/>
      <c r="S38" s="160" t="s">
        <v>214</v>
      </c>
      <c r="T38" s="160" t="s">
        <v>233</v>
      </c>
      <c r="U38" s="160">
        <v>0.14499999999999999</v>
      </c>
      <c r="V38" s="160">
        <f>ROUND(E38*U38,2)</f>
        <v>0.15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21</v>
      </c>
      <c r="B39" s="176" t="s">
        <v>325</v>
      </c>
      <c r="C39" s="184" t="s">
        <v>326</v>
      </c>
      <c r="D39" s="177" t="s">
        <v>232</v>
      </c>
      <c r="E39" s="178">
        <v>5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0</v>
      </c>
      <c r="Q39" s="160">
        <f>ROUND(E39*P39,2)</f>
        <v>0</v>
      </c>
      <c r="R39" s="160"/>
      <c r="S39" s="160" t="s">
        <v>214</v>
      </c>
      <c r="T39" s="160" t="s">
        <v>233</v>
      </c>
      <c r="U39" s="160">
        <v>0.16500000000000001</v>
      </c>
      <c r="V39" s="160">
        <f>ROUND(E39*U39,2)</f>
        <v>0.83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69">
        <v>22</v>
      </c>
      <c r="B40" s="170" t="s">
        <v>327</v>
      </c>
      <c r="C40" s="183" t="s">
        <v>328</v>
      </c>
      <c r="D40" s="171" t="s">
        <v>261</v>
      </c>
      <c r="E40" s="172">
        <v>24</v>
      </c>
      <c r="F40" s="173"/>
      <c r="G40" s="174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0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214</v>
      </c>
      <c r="T40" s="160" t="s">
        <v>215</v>
      </c>
      <c r="U40" s="160">
        <v>2.9000000000000001E-2</v>
      </c>
      <c r="V40" s="160">
        <f>ROUND(E40*U40,2)</f>
        <v>0.7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57"/>
      <c r="B41" s="158"/>
      <c r="C41" s="262" t="s">
        <v>329</v>
      </c>
      <c r="D41" s="263"/>
      <c r="E41" s="263"/>
      <c r="F41" s="263"/>
      <c r="G41" s="263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218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69">
        <v>23</v>
      </c>
      <c r="B42" s="170" t="s">
        <v>330</v>
      </c>
      <c r="C42" s="183" t="s">
        <v>331</v>
      </c>
      <c r="D42" s="171" t="s">
        <v>261</v>
      </c>
      <c r="E42" s="172">
        <v>24</v>
      </c>
      <c r="F42" s="173"/>
      <c r="G42" s="174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1.0000000000000001E-5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214</v>
      </c>
      <c r="T42" s="160" t="s">
        <v>215</v>
      </c>
      <c r="U42" s="160">
        <v>6.2E-2</v>
      </c>
      <c r="V42" s="160">
        <f>ROUND(E42*U42,2)</f>
        <v>1.49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57"/>
      <c r="B43" s="158"/>
      <c r="C43" s="262" t="s">
        <v>332</v>
      </c>
      <c r="D43" s="263"/>
      <c r="E43" s="263"/>
      <c r="F43" s="263"/>
      <c r="G43" s="263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218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69">
        <v>24</v>
      </c>
      <c r="B44" s="170" t="s">
        <v>333</v>
      </c>
      <c r="C44" s="183" t="s">
        <v>334</v>
      </c>
      <c r="D44" s="171" t="s">
        <v>261</v>
      </c>
      <c r="E44" s="172">
        <v>24</v>
      </c>
      <c r="F44" s="173"/>
      <c r="G44" s="174">
        <f>ROUND(E44*F44,2)</f>
        <v>0</v>
      </c>
      <c r="H44" s="161"/>
      <c r="I44" s="160">
        <f>ROUND(E44*H44,2)</f>
        <v>0</v>
      </c>
      <c r="J44" s="161"/>
      <c r="K44" s="160">
        <f>ROUND(E44*J44,2)</f>
        <v>0</v>
      </c>
      <c r="L44" s="160">
        <v>21</v>
      </c>
      <c r="M44" s="160">
        <f>G44*(1+L44/100)</f>
        <v>0</v>
      </c>
      <c r="N44" s="160">
        <v>3.9899999999999996E-3</v>
      </c>
      <c r="O44" s="160">
        <f>ROUND(E44*N44,2)</f>
        <v>0.1</v>
      </c>
      <c r="P44" s="160">
        <v>0</v>
      </c>
      <c r="Q44" s="160">
        <f>ROUND(E44*P44,2)</f>
        <v>0</v>
      </c>
      <c r="R44" s="160"/>
      <c r="S44" s="160" t="s">
        <v>221</v>
      </c>
      <c r="T44" s="160" t="s">
        <v>233</v>
      </c>
      <c r="U44" s="160">
        <v>0.54290000000000005</v>
      </c>
      <c r="V44" s="160">
        <f>ROUND(E44*U44,2)</f>
        <v>13.03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57"/>
      <c r="B45" s="158"/>
      <c r="C45" s="262" t="s">
        <v>335</v>
      </c>
      <c r="D45" s="263"/>
      <c r="E45" s="263"/>
      <c r="F45" s="263"/>
      <c r="G45" s="263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218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64" t="s">
        <v>336</v>
      </c>
      <c r="D46" s="265"/>
      <c r="E46" s="265"/>
      <c r="F46" s="265"/>
      <c r="G46" s="265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22.5" outlineLevel="1" x14ac:dyDescent="0.2">
      <c r="A47" s="169">
        <v>25</v>
      </c>
      <c r="B47" s="170" t="s">
        <v>337</v>
      </c>
      <c r="C47" s="183" t="s">
        <v>338</v>
      </c>
      <c r="D47" s="171" t="s">
        <v>261</v>
      </c>
      <c r="E47" s="172">
        <v>12</v>
      </c>
      <c r="F47" s="173"/>
      <c r="G47" s="174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3.0000000000000001E-5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221</v>
      </c>
      <c r="T47" s="160" t="s">
        <v>233</v>
      </c>
      <c r="U47" s="160">
        <v>0.129</v>
      </c>
      <c r="V47" s="160">
        <f>ROUND(E47*U47,2)</f>
        <v>1.55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262" t="s">
        <v>339</v>
      </c>
      <c r="D48" s="263"/>
      <c r="E48" s="263"/>
      <c r="F48" s="263"/>
      <c r="G48" s="263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218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69">
        <v>26</v>
      </c>
      <c r="B49" s="170" t="s">
        <v>340</v>
      </c>
      <c r="C49" s="183" t="s">
        <v>341</v>
      </c>
      <c r="D49" s="171" t="s">
        <v>261</v>
      </c>
      <c r="E49" s="172">
        <v>12</v>
      </c>
      <c r="F49" s="173"/>
      <c r="G49" s="174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5.0000000000000002E-5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221</v>
      </c>
      <c r="T49" s="160" t="s">
        <v>233</v>
      </c>
      <c r="U49" s="160">
        <v>0.129</v>
      </c>
      <c r="V49" s="160">
        <f>ROUND(E49*U49,2)</f>
        <v>1.55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262" t="s">
        <v>339</v>
      </c>
      <c r="D50" s="263"/>
      <c r="E50" s="263"/>
      <c r="F50" s="263"/>
      <c r="G50" s="263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218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75">
        <v>27</v>
      </c>
      <c r="B51" s="176" t="s">
        <v>342</v>
      </c>
      <c r="C51" s="184" t="s">
        <v>343</v>
      </c>
      <c r="D51" s="177" t="s">
        <v>232</v>
      </c>
      <c r="E51" s="178">
        <v>2</v>
      </c>
      <c r="F51" s="179"/>
      <c r="G51" s="180">
        <f t="shared" ref="G51:G56" si="0">ROUND(E51*F51,2)</f>
        <v>0</v>
      </c>
      <c r="H51" s="161"/>
      <c r="I51" s="160">
        <f t="shared" ref="I51:I56" si="1">ROUND(E51*H51,2)</f>
        <v>0</v>
      </c>
      <c r="J51" s="161"/>
      <c r="K51" s="160">
        <f t="shared" ref="K51:K56" si="2">ROUND(E51*J51,2)</f>
        <v>0</v>
      </c>
      <c r="L51" s="160">
        <v>21</v>
      </c>
      <c r="M51" s="160">
        <f t="shared" ref="M51:M56" si="3">G51*(1+L51/100)</f>
        <v>0</v>
      </c>
      <c r="N51" s="160">
        <v>2.14E-3</v>
      </c>
      <c r="O51" s="160">
        <f t="shared" ref="O51:O56" si="4">ROUND(E51*N51,2)</f>
        <v>0</v>
      </c>
      <c r="P51" s="160">
        <v>0</v>
      </c>
      <c r="Q51" s="160">
        <f t="shared" ref="Q51:Q56" si="5">ROUND(E51*P51,2)</f>
        <v>0</v>
      </c>
      <c r="R51" s="160"/>
      <c r="S51" s="160" t="s">
        <v>221</v>
      </c>
      <c r="T51" s="160" t="s">
        <v>233</v>
      </c>
      <c r="U51" s="160">
        <v>0.372</v>
      </c>
      <c r="V51" s="160">
        <f t="shared" ref="V51:V56" si="6">ROUND(E51*U51,2)</f>
        <v>0.74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28</v>
      </c>
      <c r="B52" s="176" t="s">
        <v>344</v>
      </c>
      <c r="C52" s="184" t="s">
        <v>345</v>
      </c>
      <c r="D52" s="177" t="s">
        <v>232</v>
      </c>
      <c r="E52" s="178">
        <v>4</v>
      </c>
      <c r="F52" s="179"/>
      <c r="G52" s="180">
        <f t="shared" si="0"/>
        <v>0</v>
      </c>
      <c r="H52" s="161"/>
      <c r="I52" s="160">
        <f t="shared" si="1"/>
        <v>0</v>
      </c>
      <c r="J52" s="161"/>
      <c r="K52" s="160">
        <f t="shared" si="2"/>
        <v>0</v>
      </c>
      <c r="L52" s="160">
        <v>21</v>
      </c>
      <c r="M52" s="160">
        <f t="shared" si="3"/>
        <v>0</v>
      </c>
      <c r="N52" s="160">
        <v>1.8E-3</v>
      </c>
      <c r="O52" s="160">
        <f t="shared" si="4"/>
        <v>0.01</v>
      </c>
      <c r="P52" s="160">
        <v>0</v>
      </c>
      <c r="Q52" s="160">
        <f t="shared" si="5"/>
        <v>0</v>
      </c>
      <c r="R52" s="160"/>
      <c r="S52" s="160" t="s">
        <v>221</v>
      </c>
      <c r="T52" s="160" t="s">
        <v>298</v>
      </c>
      <c r="U52" s="160">
        <v>0</v>
      </c>
      <c r="V52" s="160">
        <f t="shared" si="6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248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29</v>
      </c>
      <c r="B53" s="176" t="s">
        <v>346</v>
      </c>
      <c r="C53" s="184" t="s">
        <v>347</v>
      </c>
      <c r="D53" s="177" t="s">
        <v>232</v>
      </c>
      <c r="E53" s="178">
        <v>1</v>
      </c>
      <c r="F53" s="179"/>
      <c r="G53" s="180">
        <f t="shared" si="0"/>
        <v>0</v>
      </c>
      <c r="H53" s="161"/>
      <c r="I53" s="160">
        <f t="shared" si="1"/>
        <v>0</v>
      </c>
      <c r="J53" s="161"/>
      <c r="K53" s="160">
        <f t="shared" si="2"/>
        <v>0</v>
      </c>
      <c r="L53" s="160">
        <v>21</v>
      </c>
      <c r="M53" s="160">
        <f t="shared" si="3"/>
        <v>0</v>
      </c>
      <c r="N53" s="160">
        <v>1.9000000000000001E-4</v>
      </c>
      <c r="O53" s="160">
        <f t="shared" si="4"/>
        <v>0</v>
      </c>
      <c r="P53" s="160">
        <v>0</v>
      </c>
      <c r="Q53" s="160">
        <f t="shared" si="5"/>
        <v>0</v>
      </c>
      <c r="R53" s="160"/>
      <c r="S53" s="160" t="s">
        <v>221</v>
      </c>
      <c r="T53" s="160" t="s">
        <v>298</v>
      </c>
      <c r="U53" s="160">
        <v>0</v>
      </c>
      <c r="V53" s="160">
        <f t="shared" si="6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248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30</v>
      </c>
      <c r="B54" s="176" t="s">
        <v>348</v>
      </c>
      <c r="C54" s="184" t="s">
        <v>349</v>
      </c>
      <c r="D54" s="177" t="s">
        <v>232</v>
      </c>
      <c r="E54" s="178">
        <v>1</v>
      </c>
      <c r="F54" s="179"/>
      <c r="G54" s="180">
        <f t="shared" si="0"/>
        <v>0</v>
      </c>
      <c r="H54" s="161"/>
      <c r="I54" s="160">
        <f t="shared" si="1"/>
        <v>0</v>
      </c>
      <c r="J54" s="161"/>
      <c r="K54" s="160">
        <f t="shared" si="2"/>
        <v>0</v>
      </c>
      <c r="L54" s="160">
        <v>21</v>
      </c>
      <c r="M54" s="160">
        <f t="shared" si="3"/>
        <v>0</v>
      </c>
      <c r="N54" s="160">
        <v>1.4999999999999999E-4</v>
      </c>
      <c r="O54" s="160">
        <f t="shared" si="4"/>
        <v>0</v>
      </c>
      <c r="P54" s="160">
        <v>0</v>
      </c>
      <c r="Q54" s="160">
        <f t="shared" si="5"/>
        <v>0</v>
      </c>
      <c r="R54" s="160"/>
      <c r="S54" s="160" t="s">
        <v>221</v>
      </c>
      <c r="T54" s="160" t="s">
        <v>298</v>
      </c>
      <c r="U54" s="160">
        <v>0</v>
      </c>
      <c r="V54" s="160">
        <f t="shared" si="6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248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31</v>
      </c>
      <c r="B55" s="176" t="s">
        <v>350</v>
      </c>
      <c r="C55" s="184" t="s">
        <v>351</v>
      </c>
      <c r="D55" s="177" t="s">
        <v>255</v>
      </c>
      <c r="E55" s="178">
        <v>0.10882</v>
      </c>
      <c r="F55" s="179"/>
      <c r="G55" s="180">
        <f t="shared" si="0"/>
        <v>0</v>
      </c>
      <c r="H55" s="161"/>
      <c r="I55" s="160">
        <f t="shared" si="1"/>
        <v>0</v>
      </c>
      <c r="J55" s="161"/>
      <c r="K55" s="160">
        <f t="shared" si="2"/>
        <v>0</v>
      </c>
      <c r="L55" s="160">
        <v>21</v>
      </c>
      <c r="M55" s="160">
        <f t="shared" si="3"/>
        <v>0</v>
      </c>
      <c r="N55" s="160">
        <v>0</v>
      </c>
      <c r="O55" s="160">
        <f t="shared" si="4"/>
        <v>0</v>
      </c>
      <c r="P55" s="160">
        <v>0</v>
      </c>
      <c r="Q55" s="160">
        <f t="shared" si="5"/>
        <v>0</v>
      </c>
      <c r="R55" s="160"/>
      <c r="S55" s="160" t="s">
        <v>214</v>
      </c>
      <c r="T55" s="160" t="s">
        <v>233</v>
      </c>
      <c r="U55" s="160">
        <v>1.327</v>
      </c>
      <c r="V55" s="160">
        <f t="shared" si="6"/>
        <v>0.14000000000000001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256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32</v>
      </c>
      <c r="B56" s="176" t="s">
        <v>352</v>
      </c>
      <c r="C56" s="184" t="s">
        <v>353</v>
      </c>
      <c r="D56" s="177" t="s">
        <v>255</v>
      </c>
      <c r="E56" s="178">
        <v>0.10882</v>
      </c>
      <c r="F56" s="179"/>
      <c r="G56" s="180">
        <f t="shared" si="0"/>
        <v>0</v>
      </c>
      <c r="H56" s="161"/>
      <c r="I56" s="160">
        <f t="shared" si="1"/>
        <v>0</v>
      </c>
      <c r="J56" s="161"/>
      <c r="K56" s="160">
        <f t="shared" si="2"/>
        <v>0</v>
      </c>
      <c r="L56" s="160">
        <v>21</v>
      </c>
      <c r="M56" s="160">
        <f t="shared" si="3"/>
        <v>0</v>
      </c>
      <c r="N56" s="160">
        <v>0</v>
      </c>
      <c r="O56" s="160">
        <f t="shared" si="4"/>
        <v>0</v>
      </c>
      <c r="P56" s="160">
        <v>0</v>
      </c>
      <c r="Q56" s="160">
        <f t="shared" si="5"/>
        <v>0</v>
      </c>
      <c r="R56" s="160"/>
      <c r="S56" s="160" t="s">
        <v>214</v>
      </c>
      <c r="T56" s="160" t="s">
        <v>233</v>
      </c>
      <c r="U56" s="160">
        <v>0.72499999999999998</v>
      </c>
      <c r="V56" s="160">
        <f t="shared" si="6"/>
        <v>0.08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256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x14ac:dyDescent="0.2">
      <c r="A57" s="163" t="s">
        <v>209</v>
      </c>
      <c r="B57" s="164" t="s">
        <v>139</v>
      </c>
      <c r="C57" s="182" t="s">
        <v>140</v>
      </c>
      <c r="D57" s="165"/>
      <c r="E57" s="166"/>
      <c r="F57" s="167"/>
      <c r="G57" s="168">
        <f>SUMIF(AG58:AG59,"&lt;&gt;NOR",G58:G59)</f>
        <v>0</v>
      </c>
      <c r="H57" s="162"/>
      <c r="I57" s="162">
        <f>SUM(I58:I59)</f>
        <v>0</v>
      </c>
      <c r="J57" s="162"/>
      <c r="K57" s="162">
        <f>SUM(K58:K59)</f>
        <v>0</v>
      </c>
      <c r="L57" s="162"/>
      <c r="M57" s="162">
        <f>SUM(M58:M59)</f>
        <v>0</v>
      </c>
      <c r="N57" s="162"/>
      <c r="O57" s="162">
        <f>SUM(O58:O59)</f>
        <v>0</v>
      </c>
      <c r="P57" s="162"/>
      <c r="Q57" s="162">
        <f>SUM(Q58:Q59)</f>
        <v>0.69</v>
      </c>
      <c r="R57" s="162"/>
      <c r="S57" s="162"/>
      <c r="T57" s="162"/>
      <c r="U57" s="162"/>
      <c r="V57" s="162">
        <f>SUM(V58:V59)</f>
        <v>3.18</v>
      </c>
      <c r="W57" s="162"/>
      <c r="AG57" t="s">
        <v>210</v>
      </c>
    </row>
    <row r="58" spans="1:60" outlineLevel="1" x14ac:dyDescent="0.2">
      <c r="A58" s="175">
        <v>33</v>
      </c>
      <c r="B58" s="176" t="s">
        <v>356</v>
      </c>
      <c r="C58" s="184" t="s">
        <v>357</v>
      </c>
      <c r="D58" s="177" t="s">
        <v>314</v>
      </c>
      <c r="E58" s="178">
        <v>1</v>
      </c>
      <c r="F58" s="179"/>
      <c r="G58" s="180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0</v>
      </c>
      <c r="O58" s="160">
        <f>ROUND(E58*N58,2)</f>
        <v>0</v>
      </c>
      <c r="P58" s="160">
        <v>0.69347000000000003</v>
      </c>
      <c r="Q58" s="160">
        <f>ROUND(E58*P58,2)</f>
        <v>0.69</v>
      </c>
      <c r="R58" s="160"/>
      <c r="S58" s="160" t="s">
        <v>214</v>
      </c>
      <c r="T58" s="160" t="s">
        <v>233</v>
      </c>
      <c r="U58" s="160">
        <v>2.6989999999999998</v>
      </c>
      <c r="V58" s="160">
        <f>ROUND(E58*U58,2)</f>
        <v>2.7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ht="22.5" outlineLevel="1" x14ac:dyDescent="0.2">
      <c r="A59" s="175">
        <v>34</v>
      </c>
      <c r="B59" s="176" t="s">
        <v>1047</v>
      </c>
      <c r="C59" s="184" t="s">
        <v>1048</v>
      </c>
      <c r="D59" s="177" t="s">
        <v>232</v>
      </c>
      <c r="E59" s="178">
        <v>1</v>
      </c>
      <c r="F59" s="179"/>
      <c r="G59" s="180">
        <f>ROUND(E59*F59,2)</f>
        <v>0</v>
      </c>
      <c r="H59" s="161"/>
      <c r="I59" s="160">
        <f>ROUND(E59*H59,2)</f>
        <v>0</v>
      </c>
      <c r="J59" s="161"/>
      <c r="K59" s="160">
        <f>ROUND(E59*J59,2)</f>
        <v>0</v>
      </c>
      <c r="L59" s="160">
        <v>21</v>
      </c>
      <c r="M59" s="160">
        <f>G59*(1+L59/100)</f>
        <v>0</v>
      </c>
      <c r="N59" s="160">
        <v>1.72E-3</v>
      </c>
      <c r="O59" s="160">
        <f>ROUND(E59*N59,2)</f>
        <v>0</v>
      </c>
      <c r="P59" s="160">
        <v>0</v>
      </c>
      <c r="Q59" s="160">
        <f>ROUND(E59*P59,2)</f>
        <v>0</v>
      </c>
      <c r="R59" s="160"/>
      <c r="S59" s="160" t="s">
        <v>214</v>
      </c>
      <c r="T59" s="160" t="s">
        <v>233</v>
      </c>
      <c r="U59" s="160">
        <v>0.47599999999999998</v>
      </c>
      <c r="V59" s="160">
        <f>ROUND(E59*U59,2)</f>
        <v>0.48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234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x14ac:dyDescent="0.2">
      <c r="A60" s="163" t="s">
        <v>209</v>
      </c>
      <c r="B60" s="164" t="s">
        <v>141</v>
      </c>
      <c r="C60" s="182" t="s">
        <v>142</v>
      </c>
      <c r="D60" s="165"/>
      <c r="E60" s="166"/>
      <c r="F60" s="167"/>
      <c r="G60" s="168">
        <f>SUMIF(AG61:AG73,"&lt;&gt;NOR",G61:G73)</f>
        <v>0</v>
      </c>
      <c r="H60" s="162"/>
      <c r="I60" s="162">
        <f>SUM(I61:I73)</f>
        <v>0</v>
      </c>
      <c r="J60" s="162"/>
      <c r="K60" s="162">
        <f>SUM(K61:K73)</f>
        <v>0</v>
      </c>
      <c r="L60" s="162"/>
      <c r="M60" s="162">
        <f>SUM(M61:M73)</f>
        <v>0</v>
      </c>
      <c r="N60" s="162"/>
      <c r="O60" s="162">
        <f>SUM(O61:O73)</f>
        <v>0.05</v>
      </c>
      <c r="P60" s="162"/>
      <c r="Q60" s="162">
        <f>SUM(Q61:Q73)</f>
        <v>0</v>
      </c>
      <c r="R60" s="162"/>
      <c r="S60" s="162"/>
      <c r="T60" s="162"/>
      <c r="U60" s="162"/>
      <c r="V60" s="162">
        <f>SUM(V61:V73)</f>
        <v>9.86</v>
      </c>
      <c r="W60" s="162"/>
      <c r="AG60" t="s">
        <v>210</v>
      </c>
    </row>
    <row r="61" spans="1:60" outlineLevel="1" x14ac:dyDescent="0.2">
      <c r="A61" s="175">
        <v>35</v>
      </c>
      <c r="B61" s="176" t="s">
        <v>362</v>
      </c>
      <c r="C61" s="184" t="s">
        <v>363</v>
      </c>
      <c r="D61" s="177" t="s">
        <v>314</v>
      </c>
      <c r="E61" s="178">
        <v>1</v>
      </c>
      <c r="F61" s="179"/>
      <c r="G61" s="180">
        <f t="shared" ref="G61:G73" si="7">ROUND(E61*F61,2)</f>
        <v>0</v>
      </c>
      <c r="H61" s="161"/>
      <c r="I61" s="160">
        <f t="shared" ref="I61:I73" si="8">ROUND(E61*H61,2)</f>
        <v>0</v>
      </c>
      <c r="J61" s="161"/>
      <c r="K61" s="160">
        <f t="shared" ref="K61:K73" si="9">ROUND(E61*J61,2)</f>
        <v>0</v>
      </c>
      <c r="L61" s="160">
        <v>21</v>
      </c>
      <c r="M61" s="160">
        <f t="shared" ref="M61:M73" si="10">G61*(1+L61/100)</f>
        <v>0</v>
      </c>
      <c r="N61" s="160">
        <v>7.3999999999999999E-4</v>
      </c>
      <c r="O61" s="160">
        <f t="shared" ref="O61:O73" si="11">ROUND(E61*N61,2)</f>
        <v>0</v>
      </c>
      <c r="P61" s="160">
        <v>0</v>
      </c>
      <c r="Q61" s="160">
        <f t="shared" ref="Q61:Q73" si="12">ROUND(E61*P61,2)</f>
        <v>0</v>
      </c>
      <c r="R61" s="160"/>
      <c r="S61" s="160" t="s">
        <v>214</v>
      </c>
      <c r="T61" s="160" t="s">
        <v>233</v>
      </c>
      <c r="U61" s="160">
        <v>9.1110000000000007</v>
      </c>
      <c r="V61" s="160">
        <f t="shared" ref="V61:V73" si="13">ROUND(E61*U61,2)</f>
        <v>9.11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234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36</v>
      </c>
      <c r="B62" s="176" t="s">
        <v>364</v>
      </c>
      <c r="C62" s="184" t="s">
        <v>365</v>
      </c>
      <c r="D62" s="177" t="s">
        <v>261</v>
      </c>
      <c r="E62" s="178">
        <v>5</v>
      </c>
      <c r="F62" s="179"/>
      <c r="G62" s="180">
        <f t="shared" si="7"/>
        <v>0</v>
      </c>
      <c r="H62" s="161"/>
      <c r="I62" s="160">
        <f t="shared" si="8"/>
        <v>0</v>
      </c>
      <c r="J62" s="161"/>
      <c r="K62" s="160">
        <f t="shared" si="9"/>
        <v>0</v>
      </c>
      <c r="L62" s="160">
        <v>21</v>
      </c>
      <c r="M62" s="160">
        <f t="shared" si="10"/>
        <v>0</v>
      </c>
      <c r="N62" s="160">
        <v>3.6999999999999999E-4</v>
      </c>
      <c r="O62" s="160">
        <f t="shared" si="11"/>
        <v>0</v>
      </c>
      <c r="P62" s="160">
        <v>0</v>
      </c>
      <c r="Q62" s="160">
        <f t="shared" si="12"/>
        <v>0</v>
      </c>
      <c r="R62" s="160"/>
      <c r="S62" s="160" t="s">
        <v>214</v>
      </c>
      <c r="T62" s="160" t="s">
        <v>215</v>
      </c>
      <c r="U62" s="160">
        <v>3.1E-2</v>
      </c>
      <c r="V62" s="160">
        <f t="shared" si="13"/>
        <v>0.16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37</v>
      </c>
      <c r="B63" s="176" t="s">
        <v>366</v>
      </c>
      <c r="C63" s="184" t="s">
        <v>367</v>
      </c>
      <c r="D63" s="177" t="s">
        <v>314</v>
      </c>
      <c r="E63" s="178">
        <v>1</v>
      </c>
      <c r="F63" s="179"/>
      <c r="G63" s="180">
        <f t="shared" si="7"/>
        <v>0</v>
      </c>
      <c r="H63" s="161"/>
      <c r="I63" s="160">
        <f t="shared" si="8"/>
        <v>0</v>
      </c>
      <c r="J63" s="161"/>
      <c r="K63" s="160">
        <f t="shared" si="9"/>
        <v>0</v>
      </c>
      <c r="L63" s="160">
        <v>21</v>
      </c>
      <c r="M63" s="160">
        <f t="shared" si="10"/>
        <v>0</v>
      </c>
      <c r="N63" s="160">
        <v>0.01</v>
      </c>
      <c r="O63" s="160">
        <f t="shared" si="11"/>
        <v>0.01</v>
      </c>
      <c r="P63" s="160">
        <v>0</v>
      </c>
      <c r="Q63" s="160">
        <f t="shared" si="12"/>
        <v>0</v>
      </c>
      <c r="R63" s="160"/>
      <c r="S63" s="160" t="s">
        <v>221</v>
      </c>
      <c r="T63" s="160" t="s">
        <v>215</v>
      </c>
      <c r="U63" s="160">
        <v>0</v>
      </c>
      <c r="V63" s="160">
        <f t="shared" si="13"/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234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ht="22.5" outlineLevel="1" x14ac:dyDescent="0.2">
      <c r="A64" s="175">
        <v>38</v>
      </c>
      <c r="B64" s="176" t="s">
        <v>368</v>
      </c>
      <c r="C64" s="184" t="s">
        <v>369</v>
      </c>
      <c r="D64" s="177" t="s">
        <v>314</v>
      </c>
      <c r="E64" s="178">
        <v>1</v>
      </c>
      <c r="F64" s="179"/>
      <c r="G64" s="180">
        <f t="shared" si="7"/>
        <v>0</v>
      </c>
      <c r="H64" s="161"/>
      <c r="I64" s="160">
        <f t="shared" si="8"/>
        <v>0</v>
      </c>
      <c r="J64" s="161"/>
      <c r="K64" s="160">
        <f t="shared" si="9"/>
        <v>0</v>
      </c>
      <c r="L64" s="160">
        <v>21</v>
      </c>
      <c r="M64" s="160">
        <f t="shared" si="10"/>
        <v>0</v>
      </c>
      <c r="N64" s="160">
        <v>0</v>
      </c>
      <c r="O64" s="160">
        <f t="shared" si="11"/>
        <v>0</v>
      </c>
      <c r="P64" s="160">
        <v>0</v>
      </c>
      <c r="Q64" s="160">
        <f t="shared" si="12"/>
        <v>0</v>
      </c>
      <c r="R64" s="160"/>
      <c r="S64" s="160" t="s">
        <v>221</v>
      </c>
      <c r="T64" s="160" t="s">
        <v>215</v>
      </c>
      <c r="U64" s="160">
        <v>0</v>
      </c>
      <c r="V64" s="160">
        <f t="shared" si="13"/>
        <v>0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234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ht="22.5" outlineLevel="1" x14ac:dyDescent="0.2">
      <c r="A65" s="175">
        <v>39</v>
      </c>
      <c r="B65" s="176" t="s">
        <v>372</v>
      </c>
      <c r="C65" s="184" t="s">
        <v>373</v>
      </c>
      <c r="D65" s="177" t="s">
        <v>277</v>
      </c>
      <c r="E65" s="178">
        <v>1</v>
      </c>
      <c r="F65" s="179"/>
      <c r="G65" s="180">
        <f t="shared" si="7"/>
        <v>0</v>
      </c>
      <c r="H65" s="161"/>
      <c r="I65" s="160">
        <f t="shared" si="8"/>
        <v>0</v>
      </c>
      <c r="J65" s="161"/>
      <c r="K65" s="160">
        <f t="shared" si="9"/>
        <v>0</v>
      </c>
      <c r="L65" s="160">
        <v>21</v>
      </c>
      <c r="M65" s="160">
        <f t="shared" si="10"/>
        <v>0</v>
      </c>
      <c r="N65" s="160">
        <v>2.0000000000000001E-4</v>
      </c>
      <c r="O65" s="160">
        <f t="shared" si="11"/>
        <v>0</v>
      </c>
      <c r="P65" s="160">
        <v>0</v>
      </c>
      <c r="Q65" s="160">
        <f t="shared" si="12"/>
        <v>0</v>
      </c>
      <c r="R65" s="160"/>
      <c r="S65" s="160" t="s">
        <v>221</v>
      </c>
      <c r="T65" s="160" t="s">
        <v>215</v>
      </c>
      <c r="U65" s="160">
        <v>0</v>
      </c>
      <c r="V65" s="160">
        <f t="shared" si="13"/>
        <v>0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248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40</v>
      </c>
      <c r="B66" s="176" t="s">
        <v>374</v>
      </c>
      <c r="C66" s="184" t="s">
        <v>375</v>
      </c>
      <c r="D66" s="177" t="s">
        <v>277</v>
      </c>
      <c r="E66" s="178">
        <v>1</v>
      </c>
      <c r="F66" s="179"/>
      <c r="G66" s="180">
        <f t="shared" si="7"/>
        <v>0</v>
      </c>
      <c r="H66" s="161"/>
      <c r="I66" s="160">
        <f t="shared" si="8"/>
        <v>0</v>
      </c>
      <c r="J66" s="161"/>
      <c r="K66" s="160">
        <f t="shared" si="9"/>
        <v>0</v>
      </c>
      <c r="L66" s="160">
        <v>21</v>
      </c>
      <c r="M66" s="160">
        <f t="shared" si="10"/>
        <v>0</v>
      </c>
      <c r="N66" s="160">
        <v>1E-4</v>
      </c>
      <c r="O66" s="160">
        <f t="shared" si="11"/>
        <v>0</v>
      </c>
      <c r="P66" s="160">
        <v>0</v>
      </c>
      <c r="Q66" s="160">
        <f t="shared" si="12"/>
        <v>0</v>
      </c>
      <c r="R66" s="160"/>
      <c r="S66" s="160" t="s">
        <v>221</v>
      </c>
      <c r="T66" s="160" t="s">
        <v>233</v>
      </c>
      <c r="U66" s="160">
        <v>0</v>
      </c>
      <c r="V66" s="160">
        <f t="shared" si="13"/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248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ht="22.5" outlineLevel="1" x14ac:dyDescent="0.2">
      <c r="A67" s="175">
        <v>41</v>
      </c>
      <c r="B67" s="176" t="s">
        <v>376</v>
      </c>
      <c r="C67" s="184" t="s">
        <v>377</v>
      </c>
      <c r="D67" s="177" t="s">
        <v>277</v>
      </c>
      <c r="E67" s="178">
        <v>1</v>
      </c>
      <c r="F67" s="179"/>
      <c r="G67" s="180">
        <f t="shared" si="7"/>
        <v>0</v>
      </c>
      <c r="H67" s="161"/>
      <c r="I67" s="160">
        <f t="shared" si="8"/>
        <v>0</v>
      </c>
      <c r="J67" s="161"/>
      <c r="K67" s="160">
        <f t="shared" si="9"/>
        <v>0</v>
      </c>
      <c r="L67" s="160">
        <v>21</v>
      </c>
      <c r="M67" s="160">
        <f t="shared" si="10"/>
        <v>0</v>
      </c>
      <c r="N67" s="160">
        <v>5.0000000000000001E-4</v>
      </c>
      <c r="O67" s="160">
        <f t="shared" si="11"/>
        <v>0</v>
      </c>
      <c r="P67" s="160">
        <v>0</v>
      </c>
      <c r="Q67" s="160">
        <f t="shared" si="12"/>
        <v>0</v>
      </c>
      <c r="R67" s="160"/>
      <c r="S67" s="160" t="s">
        <v>221</v>
      </c>
      <c r="T67" s="160" t="s">
        <v>215</v>
      </c>
      <c r="U67" s="160">
        <v>0</v>
      </c>
      <c r="V67" s="160">
        <f t="shared" si="13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248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ht="33.75" outlineLevel="1" x14ac:dyDescent="0.2">
      <c r="A68" s="175">
        <v>42</v>
      </c>
      <c r="B68" s="176" t="s">
        <v>1049</v>
      </c>
      <c r="C68" s="184" t="s">
        <v>1050</v>
      </c>
      <c r="D68" s="177" t="s">
        <v>277</v>
      </c>
      <c r="E68" s="178">
        <v>1</v>
      </c>
      <c r="F68" s="179"/>
      <c r="G68" s="180">
        <f t="shared" si="7"/>
        <v>0</v>
      </c>
      <c r="H68" s="161"/>
      <c r="I68" s="160">
        <f t="shared" si="8"/>
        <v>0</v>
      </c>
      <c r="J68" s="161"/>
      <c r="K68" s="160">
        <f t="shared" si="9"/>
        <v>0</v>
      </c>
      <c r="L68" s="160">
        <v>21</v>
      </c>
      <c r="M68" s="160">
        <f t="shared" si="10"/>
        <v>0</v>
      </c>
      <c r="N68" s="160">
        <v>3.5000000000000003E-2</v>
      </c>
      <c r="O68" s="160">
        <f t="shared" si="11"/>
        <v>0.04</v>
      </c>
      <c r="P68" s="160">
        <v>0</v>
      </c>
      <c r="Q68" s="160">
        <f t="shared" si="12"/>
        <v>0</v>
      </c>
      <c r="R68" s="160"/>
      <c r="S68" s="160" t="s">
        <v>221</v>
      </c>
      <c r="T68" s="160" t="s">
        <v>215</v>
      </c>
      <c r="U68" s="160">
        <v>0</v>
      </c>
      <c r="V68" s="160">
        <f t="shared" si="13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248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ht="22.5" outlineLevel="1" x14ac:dyDescent="0.2">
      <c r="A69" s="175">
        <v>43</v>
      </c>
      <c r="B69" s="176" t="s">
        <v>380</v>
      </c>
      <c r="C69" s="184" t="s">
        <v>381</v>
      </c>
      <c r="D69" s="177" t="s">
        <v>277</v>
      </c>
      <c r="E69" s="178">
        <v>1</v>
      </c>
      <c r="F69" s="179"/>
      <c r="G69" s="180">
        <f t="shared" si="7"/>
        <v>0</v>
      </c>
      <c r="H69" s="161"/>
      <c r="I69" s="160">
        <f t="shared" si="8"/>
        <v>0</v>
      </c>
      <c r="J69" s="161"/>
      <c r="K69" s="160">
        <f t="shared" si="9"/>
        <v>0</v>
      </c>
      <c r="L69" s="160">
        <v>21</v>
      </c>
      <c r="M69" s="160">
        <f t="shared" si="10"/>
        <v>0</v>
      </c>
      <c r="N69" s="160">
        <v>1E-3</v>
      </c>
      <c r="O69" s="160">
        <f t="shared" si="11"/>
        <v>0</v>
      </c>
      <c r="P69" s="160">
        <v>0</v>
      </c>
      <c r="Q69" s="160">
        <f t="shared" si="12"/>
        <v>0</v>
      </c>
      <c r="R69" s="160"/>
      <c r="S69" s="160" t="s">
        <v>221</v>
      </c>
      <c r="T69" s="160" t="s">
        <v>233</v>
      </c>
      <c r="U69" s="160">
        <v>0</v>
      </c>
      <c r="V69" s="160">
        <f t="shared" si="13"/>
        <v>0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248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44</v>
      </c>
      <c r="B70" s="176" t="s">
        <v>382</v>
      </c>
      <c r="C70" s="184" t="s">
        <v>383</v>
      </c>
      <c r="D70" s="177" t="s">
        <v>277</v>
      </c>
      <c r="E70" s="178">
        <v>1</v>
      </c>
      <c r="F70" s="179"/>
      <c r="G70" s="180">
        <f t="shared" si="7"/>
        <v>0</v>
      </c>
      <c r="H70" s="161"/>
      <c r="I70" s="160">
        <f t="shared" si="8"/>
        <v>0</v>
      </c>
      <c r="J70" s="161"/>
      <c r="K70" s="160">
        <f t="shared" si="9"/>
        <v>0</v>
      </c>
      <c r="L70" s="160">
        <v>21</v>
      </c>
      <c r="M70" s="160">
        <f t="shared" si="10"/>
        <v>0</v>
      </c>
      <c r="N70" s="160">
        <v>2.0000000000000001E-4</v>
      </c>
      <c r="O70" s="160">
        <f t="shared" si="11"/>
        <v>0</v>
      </c>
      <c r="P70" s="160">
        <v>0</v>
      </c>
      <c r="Q70" s="160">
        <f t="shared" si="12"/>
        <v>0</v>
      </c>
      <c r="R70" s="160"/>
      <c r="S70" s="160" t="s">
        <v>221</v>
      </c>
      <c r="T70" s="160" t="s">
        <v>233</v>
      </c>
      <c r="U70" s="160">
        <v>0</v>
      </c>
      <c r="V70" s="160">
        <f t="shared" si="13"/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248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ht="22.5" outlineLevel="1" x14ac:dyDescent="0.2">
      <c r="A71" s="175">
        <v>45</v>
      </c>
      <c r="B71" s="176" t="s">
        <v>384</v>
      </c>
      <c r="C71" s="184" t="s">
        <v>385</v>
      </c>
      <c r="D71" s="177" t="s">
        <v>277</v>
      </c>
      <c r="E71" s="178">
        <v>1</v>
      </c>
      <c r="F71" s="179"/>
      <c r="G71" s="180">
        <f t="shared" si="7"/>
        <v>0</v>
      </c>
      <c r="H71" s="161"/>
      <c r="I71" s="160">
        <f t="shared" si="8"/>
        <v>0</v>
      </c>
      <c r="J71" s="161"/>
      <c r="K71" s="160">
        <f t="shared" si="9"/>
        <v>0</v>
      </c>
      <c r="L71" s="160">
        <v>21</v>
      </c>
      <c r="M71" s="160">
        <f t="shared" si="10"/>
        <v>0</v>
      </c>
      <c r="N71" s="160">
        <v>2.9999999999999997E-4</v>
      </c>
      <c r="O71" s="160">
        <f t="shared" si="11"/>
        <v>0</v>
      </c>
      <c r="P71" s="160">
        <v>0</v>
      </c>
      <c r="Q71" s="160">
        <f t="shared" si="12"/>
        <v>0</v>
      </c>
      <c r="R71" s="160"/>
      <c r="S71" s="160" t="s">
        <v>221</v>
      </c>
      <c r="T71" s="160" t="s">
        <v>233</v>
      </c>
      <c r="U71" s="160">
        <v>0</v>
      </c>
      <c r="V71" s="160">
        <f t="shared" si="13"/>
        <v>0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248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75">
        <v>46</v>
      </c>
      <c r="B72" s="176" t="s">
        <v>386</v>
      </c>
      <c r="C72" s="184" t="s">
        <v>387</v>
      </c>
      <c r="D72" s="177" t="s">
        <v>255</v>
      </c>
      <c r="E72" s="178">
        <v>4.9889999999999997E-2</v>
      </c>
      <c r="F72" s="179"/>
      <c r="G72" s="180">
        <f t="shared" si="7"/>
        <v>0</v>
      </c>
      <c r="H72" s="161"/>
      <c r="I72" s="160">
        <f t="shared" si="8"/>
        <v>0</v>
      </c>
      <c r="J72" s="161"/>
      <c r="K72" s="160">
        <f t="shared" si="9"/>
        <v>0</v>
      </c>
      <c r="L72" s="160">
        <v>21</v>
      </c>
      <c r="M72" s="160">
        <f t="shared" si="10"/>
        <v>0</v>
      </c>
      <c r="N72" s="160">
        <v>0</v>
      </c>
      <c r="O72" s="160">
        <f t="shared" si="11"/>
        <v>0</v>
      </c>
      <c r="P72" s="160">
        <v>0</v>
      </c>
      <c r="Q72" s="160">
        <f t="shared" si="12"/>
        <v>0</v>
      </c>
      <c r="R72" s="160"/>
      <c r="S72" s="160" t="s">
        <v>214</v>
      </c>
      <c r="T72" s="160" t="s">
        <v>233</v>
      </c>
      <c r="U72" s="160">
        <v>10.582000000000001</v>
      </c>
      <c r="V72" s="160">
        <f t="shared" si="13"/>
        <v>0.53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256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75">
        <v>47</v>
      </c>
      <c r="B73" s="176" t="s">
        <v>388</v>
      </c>
      <c r="C73" s="184" t="s">
        <v>389</v>
      </c>
      <c r="D73" s="177" t="s">
        <v>255</v>
      </c>
      <c r="E73" s="178">
        <v>4.9889999999999997E-2</v>
      </c>
      <c r="F73" s="179"/>
      <c r="G73" s="180">
        <f t="shared" si="7"/>
        <v>0</v>
      </c>
      <c r="H73" s="161"/>
      <c r="I73" s="160">
        <f t="shared" si="8"/>
        <v>0</v>
      </c>
      <c r="J73" s="161"/>
      <c r="K73" s="160">
        <f t="shared" si="9"/>
        <v>0</v>
      </c>
      <c r="L73" s="160">
        <v>21</v>
      </c>
      <c r="M73" s="160">
        <f t="shared" si="10"/>
        <v>0</v>
      </c>
      <c r="N73" s="160">
        <v>0</v>
      </c>
      <c r="O73" s="160">
        <f t="shared" si="11"/>
        <v>0</v>
      </c>
      <c r="P73" s="160">
        <v>0</v>
      </c>
      <c r="Q73" s="160">
        <f t="shared" si="12"/>
        <v>0</v>
      </c>
      <c r="R73" s="160"/>
      <c r="S73" s="160" t="s">
        <v>214</v>
      </c>
      <c r="T73" s="160" t="s">
        <v>233</v>
      </c>
      <c r="U73" s="160">
        <v>1.1830000000000001</v>
      </c>
      <c r="V73" s="160">
        <f t="shared" si="13"/>
        <v>0.06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256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x14ac:dyDescent="0.2">
      <c r="A74" s="163" t="s">
        <v>209</v>
      </c>
      <c r="B74" s="164" t="s">
        <v>143</v>
      </c>
      <c r="C74" s="182" t="s">
        <v>144</v>
      </c>
      <c r="D74" s="165"/>
      <c r="E74" s="166"/>
      <c r="F74" s="167"/>
      <c r="G74" s="168">
        <f>SUMIF(AG75:AG80,"&lt;&gt;NOR",G75:G80)</f>
        <v>0</v>
      </c>
      <c r="H74" s="162"/>
      <c r="I74" s="162">
        <f>SUM(I75:I80)</f>
        <v>0</v>
      </c>
      <c r="J74" s="162"/>
      <c r="K74" s="162">
        <f>SUM(K75:K80)</f>
        <v>0</v>
      </c>
      <c r="L74" s="162"/>
      <c r="M74" s="162">
        <f>SUM(M75:M80)</f>
        <v>0</v>
      </c>
      <c r="N74" s="162"/>
      <c r="O74" s="162">
        <f>SUM(O75:O80)</f>
        <v>0.02</v>
      </c>
      <c r="P74" s="162"/>
      <c r="Q74" s="162">
        <f>SUM(Q75:Q80)</f>
        <v>0</v>
      </c>
      <c r="R74" s="162"/>
      <c r="S74" s="162"/>
      <c r="T74" s="162"/>
      <c r="U74" s="162"/>
      <c r="V74" s="162">
        <f>SUM(V75:V80)</f>
        <v>0.36</v>
      </c>
      <c r="W74" s="162"/>
      <c r="AG74" t="s">
        <v>210</v>
      </c>
    </row>
    <row r="75" spans="1:60" outlineLevel="1" x14ac:dyDescent="0.2">
      <c r="A75" s="175">
        <v>48</v>
      </c>
      <c r="B75" s="176" t="s">
        <v>1051</v>
      </c>
      <c r="C75" s="184" t="s">
        <v>1052</v>
      </c>
      <c r="D75" s="177" t="s">
        <v>314</v>
      </c>
      <c r="E75" s="178">
        <v>1</v>
      </c>
      <c r="F75" s="179"/>
      <c r="G75" s="180">
        <f t="shared" ref="G75:G80" si="14">ROUND(E75*F75,2)</f>
        <v>0</v>
      </c>
      <c r="H75" s="161"/>
      <c r="I75" s="160">
        <f t="shared" ref="I75:I80" si="15">ROUND(E75*H75,2)</f>
        <v>0</v>
      </c>
      <c r="J75" s="161"/>
      <c r="K75" s="160">
        <f t="shared" ref="K75:K80" si="16">ROUND(E75*J75,2)</f>
        <v>0</v>
      </c>
      <c r="L75" s="160">
        <v>21</v>
      </c>
      <c r="M75" s="160">
        <f t="shared" ref="M75:M80" si="17">G75*(1+L75/100)</f>
        <v>0</v>
      </c>
      <c r="N75" s="160">
        <v>5.2999999999999998E-4</v>
      </c>
      <c r="O75" s="160">
        <f t="shared" ref="O75:O80" si="18">ROUND(E75*N75,2)</f>
        <v>0</v>
      </c>
      <c r="P75" s="160">
        <v>0</v>
      </c>
      <c r="Q75" s="160">
        <f t="shared" ref="Q75:Q80" si="19">ROUND(E75*P75,2)</f>
        <v>0</v>
      </c>
      <c r="R75" s="160"/>
      <c r="S75" s="160" t="s">
        <v>214</v>
      </c>
      <c r="T75" s="160" t="s">
        <v>233</v>
      </c>
      <c r="U75" s="160">
        <v>0.25</v>
      </c>
      <c r="V75" s="160">
        <f t="shared" ref="V75:V80" si="20">ROUND(E75*U75,2)</f>
        <v>0.25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234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ht="33.75" outlineLevel="1" x14ac:dyDescent="0.2">
      <c r="A76" s="175">
        <v>49</v>
      </c>
      <c r="B76" s="176" t="s">
        <v>396</v>
      </c>
      <c r="C76" s="184" t="s">
        <v>397</v>
      </c>
      <c r="D76" s="177" t="s">
        <v>232</v>
      </c>
      <c r="E76" s="178">
        <v>1</v>
      </c>
      <c r="F76" s="179"/>
      <c r="G76" s="180">
        <f t="shared" si="14"/>
        <v>0</v>
      </c>
      <c r="H76" s="161"/>
      <c r="I76" s="160">
        <f t="shared" si="15"/>
        <v>0</v>
      </c>
      <c r="J76" s="161"/>
      <c r="K76" s="160">
        <f t="shared" si="16"/>
        <v>0</v>
      </c>
      <c r="L76" s="160">
        <v>21</v>
      </c>
      <c r="M76" s="160">
        <f t="shared" si="17"/>
        <v>0</v>
      </c>
      <c r="N76" s="160">
        <v>3.1E-4</v>
      </c>
      <c r="O76" s="160">
        <f t="shared" si="18"/>
        <v>0</v>
      </c>
      <c r="P76" s="160">
        <v>0</v>
      </c>
      <c r="Q76" s="160">
        <f t="shared" si="19"/>
        <v>0</v>
      </c>
      <c r="R76" s="160"/>
      <c r="S76" s="160" t="s">
        <v>221</v>
      </c>
      <c r="T76" s="160" t="s">
        <v>215</v>
      </c>
      <c r="U76" s="160">
        <v>0</v>
      </c>
      <c r="V76" s="160">
        <f t="shared" si="20"/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248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75">
        <v>50</v>
      </c>
      <c r="B77" s="176" t="s">
        <v>1053</v>
      </c>
      <c r="C77" s="184" t="s">
        <v>1054</v>
      </c>
      <c r="D77" s="177" t="s">
        <v>277</v>
      </c>
      <c r="E77" s="178">
        <v>1</v>
      </c>
      <c r="F77" s="179"/>
      <c r="G77" s="180">
        <f t="shared" si="14"/>
        <v>0</v>
      </c>
      <c r="H77" s="161"/>
      <c r="I77" s="160">
        <f t="shared" si="15"/>
        <v>0</v>
      </c>
      <c r="J77" s="161"/>
      <c r="K77" s="160">
        <f t="shared" si="16"/>
        <v>0</v>
      </c>
      <c r="L77" s="160">
        <v>21</v>
      </c>
      <c r="M77" s="160">
        <f t="shared" si="17"/>
        <v>0</v>
      </c>
      <c r="N77" s="160">
        <v>3.3999999999999998E-3</v>
      </c>
      <c r="O77" s="160">
        <f t="shared" si="18"/>
        <v>0</v>
      </c>
      <c r="P77" s="160">
        <v>0</v>
      </c>
      <c r="Q77" s="160">
        <f t="shared" si="19"/>
        <v>0</v>
      </c>
      <c r="R77" s="160"/>
      <c r="S77" s="160" t="s">
        <v>221</v>
      </c>
      <c r="T77" s="160" t="s">
        <v>215</v>
      </c>
      <c r="U77" s="160">
        <v>0</v>
      </c>
      <c r="V77" s="160">
        <f t="shared" si="20"/>
        <v>0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248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75">
        <v>51</v>
      </c>
      <c r="B78" s="176" t="s">
        <v>400</v>
      </c>
      <c r="C78" s="184" t="s">
        <v>401</v>
      </c>
      <c r="D78" s="177" t="s">
        <v>277</v>
      </c>
      <c r="E78" s="178">
        <v>1</v>
      </c>
      <c r="F78" s="179"/>
      <c r="G78" s="180">
        <f t="shared" si="14"/>
        <v>0</v>
      </c>
      <c r="H78" s="161"/>
      <c r="I78" s="160">
        <f t="shared" si="15"/>
        <v>0</v>
      </c>
      <c r="J78" s="161"/>
      <c r="K78" s="160">
        <f t="shared" si="16"/>
        <v>0</v>
      </c>
      <c r="L78" s="160">
        <v>21</v>
      </c>
      <c r="M78" s="160">
        <f t="shared" si="17"/>
        <v>0</v>
      </c>
      <c r="N78" s="160">
        <v>0.02</v>
      </c>
      <c r="O78" s="160">
        <f t="shared" si="18"/>
        <v>0.02</v>
      </c>
      <c r="P78" s="160">
        <v>0</v>
      </c>
      <c r="Q78" s="160">
        <f t="shared" si="19"/>
        <v>0</v>
      </c>
      <c r="R78" s="160"/>
      <c r="S78" s="160" t="s">
        <v>221</v>
      </c>
      <c r="T78" s="160" t="s">
        <v>215</v>
      </c>
      <c r="U78" s="160">
        <v>0</v>
      </c>
      <c r="V78" s="160">
        <f t="shared" si="20"/>
        <v>0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248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75">
        <v>52</v>
      </c>
      <c r="B79" s="176" t="s">
        <v>402</v>
      </c>
      <c r="C79" s="184" t="s">
        <v>403</v>
      </c>
      <c r="D79" s="177" t="s">
        <v>255</v>
      </c>
      <c r="E79" s="178">
        <v>2.4240000000000001E-2</v>
      </c>
      <c r="F79" s="179"/>
      <c r="G79" s="180">
        <f t="shared" si="14"/>
        <v>0</v>
      </c>
      <c r="H79" s="161"/>
      <c r="I79" s="160">
        <f t="shared" si="15"/>
        <v>0</v>
      </c>
      <c r="J79" s="161"/>
      <c r="K79" s="160">
        <f t="shared" si="16"/>
        <v>0</v>
      </c>
      <c r="L79" s="160">
        <v>21</v>
      </c>
      <c r="M79" s="160">
        <f t="shared" si="17"/>
        <v>0</v>
      </c>
      <c r="N79" s="160">
        <v>0</v>
      </c>
      <c r="O79" s="160">
        <f t="shared" si="18"/>
        <v>0</v>
      </c>
      <c r="P79" s="160">
        <v>0</v>
      </c>
      <c r="Q79" s="160">
        <f t="shared" si="19"/>
        <v>0</v>
      </c>
      <c r="R79" s="160"/>
      <c r="S79" s="160" t="s">
        <v>214</v>
      </c>
      <c r="T79" s="160" t="s">
        <v>233</v>
      </c>
      <c r="U79" s="160">
        <v>4.0430000000000001</v>
      </c>
      <c r="V79" s="160">
        <f t="shared" si="20"/>
        <v>0.1</v>
      </c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256</v>
      </c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75">
        <v>53</v>
      </c>
      <c r="B80" s="176" t="s">
        <v>404</v>
      </c>
      <c r="C80" s="184" t="s">
        <v>405</v>
      </c>
      <c r="D80" s="177" t="s">
        <v>255</v>
      </c>
      <c r="E80" s="178">
        <v>2.4240000000000001E-2</v>
      </c>
      <c r="F80" s="179"/>
      <c r="G80" s="180">
        <f t="shared" si="14"/>
        <v>0</v>
      </c>
      <c r="H80" s="161"/>
      <c r="I80" s="160">
        <f t="shared" si="15"/>
        <v>0</v>
      </c>
      <c r="J80" s="161"/>
      <c r="K80" s="160">
        <f t="shared" si="16"/>
        <v>0</v>
      </c>
      <c r="L80" s="160">
        <v>21</v>
      </c>
      <c r="M80" s="160">
        <f t="shared" si="17"/>
        <v>0</v>
      </c>
      <c r="N80" s="160">
        <v>0</v>
      </c>
      <c r="O80" s="160">
        <f t="shared" si="18"/>
        <v>0</v>
      </c>
      <c r="P80" s="160">
        <v>0</v>
      </c>
      <c r="Q80" s="160">
        <f t="shared" si="19"/>
        <v>0</v>
      </c>
      <c r="R80" s="160"/>
      <c r="S80" s="160" t="s">
        <v>214</v>
      </c>
      <c r="T80" s="160" t="s">
        <v>233</v>
      </c>
      <c r="U80" s="160">
        <v>0.48899999999999999</v>
      </c>
      <c r="V80" s="160">
        <f t="shared" si="20"/>
        <v>0.01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256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x14ac:dyDescent="0.2">
      <c r="A81" s="163" t="s">
        <v>209</v>
      </c>
      <c r="B81" s="164" t="s">
        <v>145</v>
      </c>
      <c r="C81" s="182" t="s">
        <v>146</v>
      </c>
      <c r="D81" s="165"/>
      <c r="E81" s="166"/>
      <c r="F81" s="167"/>
      <c r="G81" s="168">
        <f>SUMIF(AG82:AG90,"&lt;&gt;NOR",G82:G90)</f>
        <v>0</v>
      </c>
      <c r="H81" s="162"/>
      <c r="I81" s="162">
        <f>SUM(I82:I90)</f>
        <v>0</v>
      </c>
      <c r="J81" s="162"/>
      <c r="K81" s="162">
        <f>SUM(K82:K90)</f>
        <v>0</v>
      </c>
      <c r="L81" s="162"/>
      <c r="M81" s="162">
        <f>SUM(M82:M90)</f>
        <v>0</v>
      </c>
      <c r="N81" s="162"/>
      <c r="O81" s="162">
        <f>SUM(O82:O90)</f>
        <v>0.18</v>
      </c>
      <c r="P81" s="162"/>
      <c r="Q81" s="162">
        <f>SUM(Q82:Q90)</f>
        <v>0</v>
      </c>
      <c r="R81" s="162"/>
      <c r="S81" s="162"/>
      <c r="T81" s="162"/>
      <c r="U81" s="162"/>
      <c r="V81" s="162">
        <f>SUM(V82:V90)</f>
        <v>5.7</v>
      </c>
      <c r="W81" s="162"/>
      <c r="AG81" t="s">
        <v>210</v>
      </c>
    </row>
    <row r="82" spans="1:60" outlineLevel="1" x14ac:dyDescent="0.2">
      <c r="A82" s="169">
        <v>54</v>
      </c>
      <c r="B82" s="170" t="s">
        <v>406</v>
      </c>
      <c r="C82" s="183" t="s">
        <v>407</v>
      </c>
      <c r="D82" s="171" t="s">
        <v>261</v>
      </c>
      <c r="E82" s="172">
        <v>12</v>
      </c>
      <c r="F82" s="173"/>
      <c r="G82" s="174">
        <f>ROUND(E82*F82,2)</f>
        <v>0</v>
      </c>
      <c r="H82" s="161"/>
      <c r="I82" s="160">
        <f>ROUND(E82*H82,2)</f>
        <v>0</v>
      </c>
      <c r="J82" s="161"/>
      <c r="K82" s="160">
        <f>ROUND(E82*J82,2)</f>
        <v>0</v>
      </c>
      <c r="L82" s="160">
        <v>21</v>
      </c>
      <c r="M82" s="160">
        <f>G82*(1+L82/100)</f>
        <v>0</v>
      </c>
      <c r="N82" s="160">
        <v>6.5700000000000003E-3</v>
      </c>
      <c r="O82" s="160">
        <f>ROUND(E82*N82,2)</f>
        <v>0.08</v>
      </c>
      <c r="P82" s="160">
        <v>0</v>
      </c>
      <c r="Q82" s="160">
        <f>ROUND(E82*P82,2)</f>
        <v>0</v>
      </c>
      <c r="R82" s="160"/>
      <c r="S82" s="160" t="s">
        <v>214</v>
      </c>
      <c r="T82" s="160" t="s">
        <v>233</v>
      </c>
      <c r="U82" s="160">
        <v>0.36799999999999999</v>
      </c>
      <c r="V82" s="160">
        <f>ROUND(E82*U82,2)</f>
        <v>4.42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234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57"/>
      <c r="B83" s="158"/>
      <c r="C83" s="262" t="s">
        <v>335</v>
      </c>
      <c r="D83" s="263"/>
      <c r="E83" s="263"/>
      <c r="F83" s="263"/>
      <c r="G83" s="263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218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69">
        <v>55</v>
      </c>
      <c r="B84" s="170" t="s">
        <v>412</v>
      </c>
      <c r="C84" s="183" t="s">
        <v>413</v>
      </c>
      <c r="D84" s="171" t="s">
        <v>261</v>
      </c>
      <c r="E84" s="172">
        <v>12</v>
      </c>
      <c r="F84" s="173"/>
      <c r="G84" s="174">
        <f>ROUND(E84*F84,2)</f>
        <v>0</v>
      </c>
      <c r="H84" s="161"/>
      <c r="I84" s="160">
        <f>ROUND(E84*H84,2)</f>
        <v>0</v>
      </c>
      <c r="J84" s="161"/>
      <c r="K84" s="160">
        <f>ROUND(E84*J84,2)</f>
        <v>0</v>
      </c>
      <c r="L84" s="160">
        <v>21</v>
      </c>
      <c r="M84" s="160">
        <f>G84*(1+L84/100)</f>
        <v>0</v>
      </c>
      <c r="N84" s="160">
        <v>0</v>
      </c>
      <c r="O84" s="160">
        <f>ROUND(E84*N84,2)</f>
        <v>0</v>
      </c>
      <c r="P84" s="160">
        <v>0</v>
      </c>
      <c r="Q84" s="160">
        <f>ROUND(E84*P84,2)</f>
        <v>0</v>
      </c>
      <c r="R84" s="160"/>
      <c r="S84" s="160" t="s">
        <v>214</v>
      </c>
      <c r="T84" s="160" t="s">
        <v>215</v>
      </c>
      <c r="U84" s="160">
        <v>1.7999999999999999E-2</v>
      </c>
      <c r="V84" s="160">
        <f>ROUND(E84*U84,2)</f>
        <v>0.22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234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57"/>
      <c r="B85" s="158"/>
      <c r="C85" s="262" t="s">
        <v>329</v>
      </c>
      <c r="D85" s="263"/>
      <c r="E85" s="263"/>
      <c r="F85" s="263"/>
      <c r="G85" s="263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218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56</v>
      </c>
      <c r="B86" s="176" t="s">
        <v>414</v>
      </c>
      <c r="C86" s="184" t="s">
        <v>415</v>
      </c>
      <c r="D86" s="177" t="s">
        <v>314</v>
      </c>
      <c r="E86" s="178">
        <v>1</v>
      </c>
      <c r="F86" s="179"/>
      <c r="G86" s="180">
        <f>ROUND(E86*F86,2)</f>
        <v>0</v>
      </c>
      <c r="H86" s="161"/>
      <c r="I86" s="160">
        <f>ROUND(E86*H86,2)</f>
        <v>0</v>
      </c>
      <c r="J86" s="161"/>
      <c r="K86" s="160">
        <f>ROUND(E86*J86,2)</f>
        <v>0</v>
      </c>
      <c r="L86" s="160">
        <v>21</v>
      </c>
      <c r="M86" s="160">
        <f>G86*(1+L86/100)</f>
        <v>0</v>
      </c>
      <c r="N86" s="160">
        <v>3.8999999999999999E-4</v>
      </c>
      <c r="O86" s="160">
        <f>ROUND(E86*N86,2)</f>
        <v>0</v>
      </c>
      <c r="P86" s="160">
        <v>0</v>
      </c>
      <c r="Q86" s="160">
        <f>ROUND(E86*P86,2)</f>
        <v>0</v>
      </c>
      <c r="R86" s="160"/>
      <c r="S86" s="160" t="s">
        <v>221</v>
      </c>
      <c r="T86" s="160" t="s">
        <v>215</v>
      </c>
      <c r="U86" s="160">
        <v>0.24199999999999999</v>
      </c>
      <c r="V86" s="160">
        <f>ROUND(E86*U86,2)</f>
        <v>0.24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234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75">
        <v>57</v>
      </c>
      <c r="B87" s="176" t="s">
        <v>418</v>
      </c>
      <c r="C87" s="184" t="s">
        <v>419</v>
      </c>
      <c r="D87" s="177" t="s">
        <v>314</v>
      </c>
      <c r="E87" s="178">
        <v>1</v>
      </c>
      <c r="F87" s="179"/>
      <c r="G87" s="180">
        <f>ROUND(E87*F87,2)</f>
        <v>0</v>
      </c>
      <c r="H87" s="161"/>
      <c r="I87" s="160">
        <f>ROUND(E87*H87,2)</f>
        <v>0</v>
      </c>
      <c r="J87" s="161"/>
      <c r="K87" s="160">
        <f>ROUND(E87*J87,2)</f>
        <v>0</v>
      </c>
      <c r="L87" s="160">
        <v>21</v>
      </c>
      <c r="M87" s="160">
        <f>G87*(1+L87/100)</f>
        <v>0</v>
      </c>
      <c r="N87" s="160">
        <v>0</v>
      </c>
      <c r="O87" s="160">
        <f>ROUND(E87*N87,2)</f>
        <v>0</v>
      </c>
      <c r="P87" s="160">
        <v>0</v>
      </c>
      <c r="Q87" s="160">
        <f>ROUND(E87*P87,2)</f>
        <v>0</v>
      </c>
      <c r="R87" s="160"/>
      <c r="S87" s="160" t="s">
        <v>221</v>
      </c>
      <c r="T87" s="160" t="s">
        <v>215</v>
      </c>
      <c r="U87" s="160">
        <v>3.1E-2</v>
      </c>
      <c r="V87" s="160">
        <f>ROUND(E87*U87,2)</f>
        <v>0.03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234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ht="22.5" outlineLevel="1" x14ac:dyDescent="0.2">
      <c r="A88" s="175">
        <v>58</v>
      </c>
      <c r="B88" s="176" t="s">
        <v>420</v>
      </c>
      <c r="C88" s="184" t="s">
        <v>421</v>
      </c>
      <c r="D88" s="177" t="s">
        <v>314</v>
      </c>
      <c r="E88" s="178">
        <v>1</v>
      </c>
      <c r="F88" s="179"/>
      <c r="G88" s="180">
        <f>ROUND(E88*F88,2)</f>
        <v>0</v>
      </c>
      <c r="H88" s="161"/>
      <c r="I88" s="160">
        <f>ROUND(E88*H88,2)</f>
        <v>0</v>
      </c>
      <c r="J88" s="161"/>
      <c r="K88" s="160">
        <f>ROUND(E88*J88,2)</f>
        <v>0</v>
      </c>
      <c r="L88" s="160">
        <v>21</v>
      </c>
      <c r="M88" s="160">
        <f>G88*(1+L88/100)</f>
        <v>0</v>
      </c>
      <c r="N88" s="160">
        <v>0.1</v>
      </c>
      <c r="O88" s="160">
        <f>ROUND(E88*N88,2)</f>
        <v>0.1</v>
      </c>
      <c r="P88" s="160">
        <v>0</v>
      </c>
      <c r="Q88" s="160">
        <f>ROUND(E88*P88,2)</f>
        <v>0</v>
      </c>
      <c r="R88" s="160"/>
      <c r="S88" s="160" t="s">
        <v>221</v>
      </c>
      <c r="T88" s="160" t="s">
        <v>215</v>
      </c>
      <c r="U88" s="160">
        <v>0</v>
      </c>
      <c r="V88" s="160">
        <f>ROUND(E88*U88,2)</f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248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59</v>
      </c>
      <c r="B89" s="176" t="s">
        <v>422</v>
      </c>
      <c r="C89" s="184" t="s">
        <v>423</v>
      </c>
      <c r="D89" s="177" t="s">
        <v>255</v>
      </c>
      <c r="E89" s="178">
        <v>0.17923</v>
      </c>
      <c r="F89" s="179"/>
      <c r="G89" s="180">
        <f>ROUND(E89*F89,2)</f>
        <v>0</v>
      </c>
      <c r="H89" s="161"/>
      <c r="I89" s="160">
        <f>ROUND(E89*H89,2)</f>
        <v>0</v>
      </c>
      <c r="J89" s="161"/>
      <c r="K89" s="160">
        <f>ROUND(E89*J89,2)</f>
        <v>0</v>
      </c>
      <c r="L89" s="160">
        <v>21</v>
      </c>
      <c r="M89" s="160">
        <f>G89*(1+L89/100)</f>
        <v>0</v>
      </c>
      <c r="N89" s="160">
        <v>0</v>
      </c>
      <c r="O89" s="160">
        <f>ROUND(E89*N89,2)</f>
        <v>0</v>
      </c>
      <c r="P89" s="160">
        <v>0</v>
      </c>
      <c r="Q89" s="160">
        <f>ROUND(E89*P89,2)</f>
        <v>0</v>
      </c>
      <c r="R89" s="160"/>
      <c r="S89" s="160" t="s">
        <v>214</v>
      </c>
      <c r="T89" s="160" t="s">
        <v>233</v>
      </c>
      <c r="U89" s="160">
        <v>3.5630000000000002</v>
      </c>
      <c r="V89" s="160">
        <f>ROUND(E89*U89,2)</f>
        <v>0.64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256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75">
        <v>60</v>
      </c>
      <c r="B90" s="176" t="s">
        <v>424</v>
      </c>
      <c r="C90" s="184" t="s">
        <v>425</v>
      </c>
      <c r="D90" s="177" t="s">
        <v>255</v>
      </c>
      <c r="E90" s="178">
        <v>0.17923</v>
      </c>
      <c r="F90" s="179"/>
      <c r="G90" s="180">
        <f>ROUND(E90*F90,2)</f>
        <v>0</v>
      </c>
      <c r="H90" s="161"/>
      <c r="I90" s="160">
        <f>ROUND(E90*H90,2)</f>
        <v>0</v>
      </c>
      <c r="J90" s="161"/>
      <c r="K90" s="160">
        <f>ROUND(E90*J90,2)</f>
        <v>0</v>
      </c>
      <c r="L90" s="160">
        <v>21</v>
      </c>
      <c r="M90" s="160">
        <f>G90*(1+L90/100)</f>
        <v>0</v>
      </c>
      <c r="N90" s="160">
        <v>0</v>
      </c>
      <c r="O90" s="160">
        <f>ROUND(E90*N90,2)</f>
        <v>0</v>
      </c>
      <c r="P90" s="160">
        <v>0</v>
      </c>
      <c r="Q90" s="160">
        <f>ROUND(E90*P90,2)</f>
        <v>0</v>
      </c>
      <c r="R90" s="160"/>
      <c r="S90" s="160" t="s">
        <v>214</v>
      </c>
      <c r="T90" s="160" t="s">
        <v>233</v>
      </c>
      <c r="U90" s="160">
        <v>0.81599999999999995</v>
      </c>
      <c r="V90" s="160">
        <f>ROUND(E90*U90,2)</f>
        <v>0.15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256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x14ac:dyDescent="0.2">
      <c r="A91" s="163" t="s">
        <v>209</v>
      </c>
      <c r="B91" s="164" t="s">
        <v>147</v>
      </c>
      <c r="C91" s="182" t="s">
        <v>148</v>
      </c>
      <c r="D91" s="165"/>
      <c r="E91" s="166"/>
      <c r="F91" s="167"/>
      <c r="G91" s="168">
        <f>SUMIF(AG92:AG103,"&lt;&gt;NOR",G92:G103)</f>
        <v>0</v>
      </c>
      <c r="H91" s="162"/>
      <c r="I91" s="162">
        <f>SUM(I92:I103)</f>
        <v>0</v>
      </c>
      <c r="J91" s="162"/>
      <c r="K91" s="162">
        <f>SUM(K92:K103)</f>
        <v>0</v>
      </c>
      <c r="L91" s="162"/>
      <c r="M91" s="162">
        <f>SUM(M92:M103)</f>
        <v>0</v>
      </c>
      <c r="N91" s="162"/>
      <c r="O91" s="162">
        <f>SUM(O92:O103)</f>
        <v>0</v>
      </c>
      <c r="P91" s="162"/>
      <c r="Q91" s="162">
        <f>SUM(Q92:Q103)</f>
        <v>0.02</v>
      </c>
      <c r="R91" s="162"/>
      <c r="S91" s="162"/>
      <c r="T91" s="162"/>
      <c r="U91" s="162"/>
      <c r="V91" s="162">
        <f>SUM(V92:V103)</f>
        <v>4.0100000000000007</v>
      </c>
      <c r="W91" s="162"/>
      <c r="AG91" t="s">
        <v>210</v>
      </c>
    </row>
    <row r="92" spans="1:60" outlineLevel="1" x14ac:dyDescent="0.2">
      <c r="A92" s="175">
        <v>61</v>
      </c>
      <c r="B92" s="176" t="s">
        <v>426</v>
      </c>
      <c r="C92" s="184" t="s">
        <v>427</v>
      </c>
      <c r="D92" s="177" t="s">
        <v>232</v>
      </c>
      <c r="E92" s="178">
        <v>2</v>
      </c>
      <c r="F92" s="179"/>
      <c r="G92" s="180">
        <f t="shared" ref="G92:G103" si="21">ROUND(E92*F92,2)</f>
        <v>0</v>
      </c>
      <c r="H92" s="161"/>
      <c r="I92" s="160">
        <f t="shared" ref="I92:I103" si="22">ROUND(E92*H92,2)</f>
        <v>0</v>
      </c>
      <c r="J92" s="161"/>
      <c r="K92" s="160">
        <f t="shared" ref="K92:K103" si="23">ROUND(E92*J92,2)</f>
        <v>0</v>
      </c>
      <c r="L92" s="160">
        <v>21</v>
      </c>
      <c r="M92" s="160">
        <f t="shared" ref="M92:M103" si="24">G92*(1+L92/100)</f>
        <v>0</v>
      </c>
      <c r="N92" s="160">
        <v>0</v>
      </c>
      <c r="O92" s="160">
        <f t="shared" ref="O92:O103" si="25">ROUND(E92*N92,2)</f>
        <v>0</v>
      </c>
      <c r="P92" s="160">
        <v>0</v>
      </c>
      <c r="Q92" s="160">
        <f t="shared" ref="Q92:Q103" si="26">ROUND(E92*P92,2)</f>
        <v>0</v>
      </c>
      <c r="R92" s="160"/>
      <c r="S92" s="160" t="s">
        <v>214</v>
      </c>
      <c r="T92" s="160" t="s">
        <v>233</v>
      </c>
      <c r="U92" s="160">
        <v>5.0999999999999997E-2</v>
      </c>
      <c r="V92" s="160">
        <f t="shared" ref="V92:V103" si="27">ROUND(E92*U92,2)</f>
        <v>0.1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234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62</v>
      </c>
      <c r="B93" s="176" t="s">
        <v>428</v>
      </c>
      <c r="C93" s="184" t="s">
        <v>429</v>
      </c>
      <c r="D93" s="177" t="s">
        <v>232</v>
      </c>
      <c r="E93" s="178">
        <v>2</v>
      </c>
      <c r="F93" s="179"/>
      <c r="G93" s="180">
        <f t="shared" si="21"/>
        <v>0</v>
      </c>
      <c r="H93" s="161"/>
      <c r="I93" s="160">
        <f t="shared" si="22"/>
        <v>0</v>
      </c>
      <c r="J93" s="161"/>
      <c r="K93" s="160">
        <f t="shared" si="23"/>
        <v>0</v>
      </c>
      <c r="L93" s="160">
        <v>21</v>
      </c>
      <c r="M93" s="160">
        <f t="shared" si="24"/>
        <v>0</v>
      </c>
      <c r="N93" s="160">
        <v>0</v>
      </c>
      <c r="O93" s="160">
        <f t="shared" si="25"/>
        <v>0</v>
      </c>
      <c r="P93" s="160">
        <v>0</v>
      </c>
      <c r="Q93" s="160">
        <f t="shared" si="26"/>
        <v>0</v>
      </c>
      <c r="R93" s="160"/>
      <c r="S93" s="160" t="s">
        <v>214</v>
      </c>
      <c r="T93" s="160" t="s">
        <v>233</v>
      </c>
      <c r="U93" s="160">
        <v>5.0999999999999997E-2</v>
      </c>
      <c r="V93" s="160">
        <f t="shared" si="27"/>
        <v>0.1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234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63</v>
      </c>
      <c r="B94" s="176" t="s">
        <v>430</v>
      </c>
      <c r="C94" s="184" t="s">
        <v>431</v>
      </c>
      <c r="D94" s="177" t="s">
        <v>232</v>
      </c>
      <c r="E94" s="178">
        <v>1</v>
      </c>
      <c r="F94" s="179"/>
      <c r="G94" s="180">
        <f t="shared" si="21"/>
        <v>0</v>
      </c>
      <c r="H94" s="161"/>
      <c r="I94" s="160">
        <f t="shared" si="22"/>
        <v>0</v>
      </c>
      <c r="J94" s="161"/>
      <c r="K94" s="160">
        <f t="shared" si="23"/>
        <v>0</v>
      </c>
      <c r="L94" s="160">
        <v>21</v>
      </c>
      <c r="M94" s="160">
        <f t="shared" si="24"/>
        <v>0</v>
      </c>
      <c r="N94" s="160">
        <v>0</v>
      </c>
      <c r="O94" s="160">
        <f t="shared" si="25"/>
        <v>0</v>
      </c>
      <c r="P94" s="160">
        <v>0</v>
      </c>
      <c r="Q94" s="160">
        <f t="shared" si="26"/>
        <v>0</v>
      </c>
      <c r="R94" s="160"/>
      <c r="S94" s="160" t="s">
        <v>214</v>
      </c>
      <c r="T94" s="160" t="s">
        <v>233</v>
      </c>
      <c r="U94" s="160">
        <v>0.20599999999999999</v>
      </c>
      <c r="V94" s="160">
        <f t="shared" si="27"/>
        <v>0.21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234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75">
        <v>64</v>
      </c>
      <c r="B95" s="176" t="s">
        <v>432</v>
      </c>
      <c r="C95" s="184" t="s">
        <v>433</v>
      </c>
      <c r="D95" s="177" t="s">
        <v>232</v>
      </c>
      <c r="E95" s="178">
        <v>4</v>
      </c>
      <c r="F95" s="179"/>
      <c r="G95" s="180">
        <f t="shared" si="21"/>
        <v>0</v>
      </c>
      <c r="H95" s="161"/>
      <c r="I95" s="160">
        <f t="shared" si="22"/>
        <v>0</v>
      </c>
      <c r="J95" s="161"/>
      <c r="K95" s="160">
        <f t="shared" si="23"/>
        <v>0</v>
      </c>
      <c r="L95" s="160">
        <v>21</v>
      </c>
      <c r="M95" s="160">
        <f t="shared" si="24"/>
        <v>0</v>
      </c>
      <c r="N95" s="160">
        <v>0</v>
      </c>
      <c r="O95" s="160">
        <f t="shared" si="25"/>
        <v>0</v>
      </c>
      <c r="P95" s="160">
        <v>0</v>
      </c>
      <c r="Q95" s="160">
        <f t="shared" si="26"/>
        <v>0</v>
      </c>
      <c r="R95" s="160"/>
      <c r="S95" s="160" t="s">
        <v>214</v>
      </c>
      <c r="T95" s="160" t="s">
        <v>233</v>
      </c>
      <c r="U95" s="160">
        <v>0.22700000000000001</v>
      </c>
      <c r="V95" s="160">
        <f t="shared" si="27"/>
        <v>0.91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234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75">
        <v>65</v>
      </c>
      <c r="B96" s="176" t="s">
        <v>434</v>
      </c>
      <c r="C96" s="184" t="s">
        <v>435</v>
      </c>
      <c r="D96" s="177" t="s">
        <v>232</v>
      </c>
      <c r="E96" s="178">
        <v>6</v>
      </c>
      <c r="F96" s="179"/>
      <c r="G96" s="180">
        <f t="shared" si="21"/>
        <v>0</v>
      </c>
      <c r="H96" s="161"/>
      <c r="I96" s="160">
        <f t="shared" si="22"/>
        <v>0</v>
      </c>
      <c r="J96" s="161"/>
      <c r="K96" s="160">
        <f t="shared" si="23"/>
        <v>0</v>
      </c>
      <c r="L96" s="160">
        <v>21</v>
      </c>
      <c r="M96" s="160">
        <f t="shared" si="24"/>
        <v>0</v>
      </c>
      <c r="N96" s="160">
        <v>2.1000000000000001E-4</v>
      </c>
      <c r="O96" s="160">
        <f t="shared" si="25"/>
        <v>0</v>
      </c>
      <c r="P96" s="160">
        <v>3.5000000000000001E-3</v>
      </c>
      <c r="Q96" s="160">
        <f t="shared" si="26"/>
        <v>0.02</v>
      </c>
      <c r="R96" s="160"/>
      <c r="S96" s="160" t="s">
        <v>214</v>
      </c>
      <c r="T96" s="160" t="s">
        <v>233</v>
      </c>
      <c r="U96" s="160">
        <v>0.374</v>
      </c>
      <c r="V96" s="160">
        <f t="shared" si="27"/>
        <v>2.2400000000000002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234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ht="22.5" outlineLevel="1" x14ac:dyDescent="0.2">
      <c r="A97" s="175">
        <v>66</v>
      </c>
      <c r="B97" s="176" t="s">
        <v>436</v>
      </c>
      <c r="C97" s="184" t="s">
        <v>941</v>
      </c>
      <c r="D97" s="177" t="s">
        <v>232</v>
      </c>
      <c r="E97" s="178">
        <v>1</v>
      </c>
      <c r="F97" s="179"/>
      <c r="G97" s="180">
        <f t="shared" si="21"/>
        <v>0</v>
      </c>
      <c r="H97" s="161"/>
      <c r="I97" s="160">
        <f t="shared" si="22"/>
        <v>0</v>
      </c>
      <c r="J97" s="161"/>
      <c r="K97" s="160">
        <f t="shared" si="23"/>
        <v>0</v>
      </c>
      <c r="L97" s="160">
        <v>21</v>
      </c>
      <c r="M97" s="160">
        <f t="shared" si="24"/>
        <v>0</v>
      </c>
      <c r="N97" s="160">
        <v>2.5699999999999998E-3</v>
      </c>
      <c r="O97" s="160">
        <f t="shared" si="25"/>
        <v>0</v>
      </c>
      <c r="P97" s="160">
        <v>0</v>
      </c>
      <c r="Q97" s="160">
        <f t="shared" si="26"/>
        <v>0</v>
      </c>
      <c r="R97" s="160"/>
      <c r="S97" s="160" t="s">
        <v>221</v>
      </c>
      <c r="T97" s="160" t="s">
        <v>233</v>
      </c>
      <c r="U97" s="160">
        <v>0.433</v>
      </c>
      <c r="V97" s="160">
        <f t="shared" si="27"/>
        <v>0.43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234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ht="22.5" outlineLevel="1" x14ac:dyDescent="0.2">
      <c r="A98" s="175">
        <v>67</v>
      </c>
      <c r="B98" s="176" t="s">
        <v>438</v>
      </c>
      <c r="C98" s="184" t="s">
        <v>439</v>
      </c>
      <c r="D98" s="177" t="s">
        <v>232</v>
      </c>
      <c r="E98" s="178">
        <v>2</v>
      </c>
      <c r="F98" s="179"/>
      <c r="G98" s="180">
        <f t="shared" si="21"/>
        <v>0</v>
      </c>
      <c r="H98" s="161"/>
      <c r="I98" s="160">
        <f t="shared" si="22"/>
        <v>0</v>
      </c>
      <c r="J98" s="161"/>
      <c r="K98" s="160">
        <f t="shared" si="23"/>
        <v>0</v>
      </c>
      <c r="L98" s="160">
        <v>21</v>
      </c>
      <c r="M98" s="160">
        <f t="shared" si="24"/>
        <v>0</v>
      </c>
      <c r="N98" s="160">
        <v>6.9999999999999994E-5</v>
      </c>
      <c r="O98" s="160">
        <f t="shared" si="25"/>
        <v>0</v>
      </c>
      <c r="P98" s="160">
        <v>0</v>
      </c>
      <c r="Q98" s="160">
        <f t="shared" si="26"/>
        <v>0</v>
      </c>
      <c r="R98" s="160"/>
      <c r="S98" s="160" t="s">
        <v>221</v>
      </c>
      <c r="T98" s="160" t="s">
        <v>298</v>
      </c>
      <c r="U98" s="160">
        <v>0</v>
      </c>
      <c r="V98" s="160">
        <f t="shared" si="27"/>
        <v>0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248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75">
        <v>68</v>
      </c>
      <c r="B99" s="176" t="s">
        <v>440</v>
      </c>
      <c r="C99" s="184" t="s">
        <v>441</v>
      </c>
      <c r="D99" s="177" t="s">
        <v>232</v>
      </c>
      <c r="E99" s="178">
        <v>2</v>
      </c>
      <c r="F99" s="179"/>
      <c r="G99" s="180">
        <f t="shared" si="21"/>
        <v>0</v>
      </c>
      <c r="H99" s="161"/>
      <c r="I99" s="160">
        <f t="shared" si="22"/>
        <v>0</v>
      </c>
      <c r="J99" s="161"/>
      <c r="K99" s="160">
        <f t="shared" si="23"/>
        <v>0</v>
      </c>
      <c r="L99" s="160">
        <v>21</v>
      </c>
      <c r="M99" s="160">
        <f t="shared" si="24"/>
        <v>0</v>
      </c>
      <c r="N99" s="160">
        <v>4.8000000000000001E-4</v>
      </c>
      <c r="O99" s="160">
        <f t="shared" si="25"/>
        <v>0</v>
      </c>
      <c r="P99" s="160">
        <v>0</v>
      </c>
      <c r="Q99" s="160">
        <f t="shared" si="26"/>
        <v>0</v>
      </c>
      <c r="R99" s="160"/>
      <c r="S99" s="160" t="s">
        <v>221</v>
      </c>
      <c r="T99" s="160" t="s">
        <v>298</v>
      </c>
      <c r="U99" s="160">
        <v>0</v>
      </c>
      <c r="V99" s="160">
        <f t="shared" si="27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248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69</v>
      </c>
      <c r="B100" s="176" t="s">
        <v>346</v>
      </c>
      <c r="C100" s="184" t="s">
        <v>347</v>
      </c>
      <c r="D100" s="177" t="s">
        <v>232</v>
      </c>
      <c r="E100" s="178">
        <v>2</v>
      </c>
      <c r="F100" s="179"/>
      <c r="G100" s="180">
        <f t="shared" si="21"/>
        <v>0</v>
      </c>
      <c r="H100" s="161"/>
      <c r="I100" s="160">
        <f t="shared" si="22"/>
        <v>0</v>
      </c>
      <c r="J100" s="161"/>
      <c r="K100" s="160">
        <f t="shared" si="23"/>
        <v>0</v>
      </c>
      <c r="L100" s="160">
        <v>21</v>
      </c>
      <c r="M100" s="160">
        <f t="shared" si="24"/>
        <v>0</v>
      </c>
      <c r="N100" s="160">
        <v>1.9000000000000001E-4</v>
      </c>
      <c r="O100" s="160">
        <f t="shared" si="25"/>
        <v>0</v>
      </c>
      <c r="P100" s="160">
        <v>0</v>
      </c>
      <c r="Q100" s="160">
        <f t="shared" si="26"/>
        <v>0</v>
      </c>
      <c r="R100" s="160"/>
      <c r="S100" s="160" t="s">
        <v>221</v>
      </c>
      <c r="T100" s="160" t="s">
        <v>298</v>
      </c>
      <c r="U100" s="160">
        <v>0</v>
      </c>
      <c r="V100" s="160">
        <f t="shared" si="27"/>
        <v>0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248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75">
        <v>70</v>
      </c>
      <c r="B101" s="176" t="s">
        <v>442</v>
      </c>
      <c r="C101" s="184" t="s">
        <v>443</v>
      </c>
      <c r="D101" s="177" t="s">
        <v>232</v>
      </c>
      <c r="E101" s="178">
        <v>1</v>
      </c>
      <c r="F101" s="179"/>
      <c r="G101" s="180">
        <f t="shared" si="21"/>
        <v>0</v>
      </c>
      <c r="H101" s="161"/>
      <c r="I101" s="160">
        <f t="shared" si="22"/>
        <v>0</v>
      </c>
      <c r="J101" s="161"/>
      <c r="K101" s="160">
        <f t="shared" si="23"/>
        <v>0</v>
      </c>
      <c r="L101" s="160">
        <v>21</v>
      </c>
      <c r="M101" s="160">
        <f t="shared" si="24"/>
        <v>0</v>
      </c>
      <c r="N101" s="160">
        <v>4.6000000000000001E-4</v>
      </c>
      <c r="O101" s="160">
        <f t="shared" si="25"/>
        <v>0</v>
      </c>
      <c r="P101" s="160">
        <v>0</v>
      </c>
      <c r="Q101" s="160">
        <f t="shared" si="26"/>
        <v>0</v>
      </c>
      <c r="R101" s="160"/>
      <c r="S101" s="160" t="s">
        <v>221</v>
      </c>
      <c r="T101" s="160" t="s">
        <v>298</v>
      </c>
      <c r="U101" s="160">
        <v>0</v>
      </c>
      <c r="V101" s="160">
        <f t="shared" si="27"/>
        <v>0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248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75">
        <v>71</v>
      </c>
      <c r="B102" s="176" t="s">
        <v>444</v>
      </c>
      <c r="C102" s="184" t="s">
        <v>445</v>
      </c>
      <c r="D102" s="177" t="s">
        <v>255</v>
      </c>
      <c r="E102" s="178">
        <v>5.77E-3</v>
      </c>
      <c r="F102" s="179"/>
      <c r="G102" s="180">
        <f t="shared" si="21"/>
        <v>0</v>
      </c>
      <c r="H102" s="161"/>
      <c r="I102" s="160">
        <f t="shared" si="22"/>
        <v>0</v>
      </c>
      <c r="J102" s="161"/>
      <c r="K102" s="160">
        <f t="shared" si="23"/>
        <v>0</v>
      </c>
      <c r="L102" s="160">
        <v>21</v>
      </c>
      <c r="M102" s="160">
        <f t="shared" si="24"/>
        <v>0</v>
      </c>
      <c r="N102" s="160">
        <v>0</v>
      </c>
      <c r="O102" s="160">
        <f t="shared" si="25"/>
        <v>0</v>
      </c>
      <c r="P102" s="160">
        <v>0</v>
      </c>
      <c r="Q102" s="160">
        <f t="shared" si="26"/>
        <v>0</v>
      </c>
      <c r="R102" s="160"/>
      <c r="S102" s="160" t="s">
        <v>214</v>
      </c>
      <c r="T102" s="160" t="s">
        <v>233</v>
      </c>
      <c r="U102" s="160">
        <v>2.5750000000000002</v>
      </c>
      <c r="V102" s="160">
        <f t="shared" si="27"/>
        <v>0.01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256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75">
        <v>72</v>
      </c>
      <c r="B103" s="176" t="s">
        <v>446</v>
      </c>
      <c r="C103" s="184" t="s">
        <v>447</v>
      </c>
      <c r="D103" s="177" t="s">
        <v>255</v>
      </c>
      <c r="E103" s="178">
        <v>5.77E-3</v>
      </c>
      <c r="F103" s="179"/>
      <c r="G103" s="180">
        <f t="shared" si="21"/>
        <v>0</v>
      </c>
      <c r="H103" s="161"/>
      <c r="I103" s="160">
        <f t="shared" si="22"/>
        <v>0</v>
      </c>
      <c r="J103" s="161"/>
      <c r="K103" s="160">
        <f t="shared" si="23"/>
        <v>0</v>
      </c>
      <c r="L103" s="160">
        <v>21</v>
      </c>
      <c r="M103" s="160">
        <f t="shared" si="24"/>
        <v>0</v>
      </c>
      <c r="N103" s="160">
        <v>0</v>
      </c>
      <c r="O103" s="160">
        <f t="shared" si="25"/>
        <v>0</v>
      </c>
      <c r="P103" s="160">
        <v>0</v>
      </c>
      <c r="Q103" s="160">
        <f t="shared" si="26"/>
        <v>0</v>
      </c>
      <c r="R103" s="160"/>
      <c r="S103" s="160" t="s">
        <v>214</v>
      </c>
      <c r="T103" s="160" t="s">
        <v>233</v>
      </c>
      <c r="U103" s="160">
        <v>1.355</v>
      </c>
      <c r="V103" s="160">
        <f t="shared" si="27"/>
        <v>0.01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256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x14ac:dyDescent="0.2">
      <c r="A104" s="163" t="s">
        <v>209</v>
      </c>
      <c r="B104" s="164" t="s">
        <v>153</v>
      </c>
      <c r="C104" s="182" t="s">
        <v>154</v>
      </c>
      <c r="D104" s="165"/>
      <c r="E104" s="166"/>
      <c r="F104" s="167"/>
      <c r="G104" s="168">
        <f>SUMIF(AG105:AG106,"&lt;&gt;NOR",G105:G106)</f>
        <v>0</v>
      </c>
      <c r="H104" s="162"/>
      <c r="I104" s="162">
        <f>SUM(I105:I106)</f>
        <v>0</v>
      </c>
      <c r="J104" s="162"/>
      <c r="K104" s="162">
        <f>SUM(K105:K106)</f>
        <v>0</v>
      </c>
      <c r="L104" s="162"/>
      <c r="M104" s="162">
        <f>SUM(M105:M106)</f>
        <v>0</v>
      </c>
      <c r="N104" s="162"/>
      <c r="O104" s="162">
        <f>SUM(O105:O106)</f>
        <v>0</v>
      </c>
      <c r="P104" s="162"/>
      <c r="Q104" s="162">
        <f>SUM(Q105:Q106)</f>
        <v>0</v>
      </c>
      <c r="R104" s="162"/>
      <c r="S104" s="162"/>
      <c r="T104" s="162"/>
      <c r="U104" s="162"/>
      <c r="V104" s="162">
        <f>SUM(V105:V106)</f>
        <v>9.129999999999999</v>
      </c>
      <c r="W104" s="162"/>
      <c r="AG104" t="s">
        <v>210</v>
      </c>
    </row>
    <row r="105" spans="1:60" outlineLevel="1" x14ac:dyDescent="0.2">
      <c r="A105" s="175">
        <v>73</v>
      </c>
      <c r="B105" s="176" t="s">
        <v>448</v>
      </c>
      <c r="C105" s="184" t="s">
        <v>449</v>
      </c>
      <c r="D105" s="177" t="s">
        <v>450</v>
      </c>
      <c r="E105" s="178">
        <v>30</v>
      </c>
      <c r="F105" s="179"/>
      <c r="G105" s="180">
        <f>ROUND(E105*F105,2)</f>
        <v>0</v>
      </c>
      <c r="H105" s="161"/>
      <c r="I105" s="160">
        <f>ROUND(E105*H105,2)</f>
        <v>0</v>
      </c>
      <c r="J105" s="161"/>
      <c r="K105" s="160">
        <f>ROUND(E105*J105,2)</f>
        <v>0</v>
      </c>
      <c r="L105" s="160">
        <v>21</v>
      </c>
      <c r="M105" s="160">
        <f>G105*(1+L105/100)</f>
        <v>0</v>
      </c>
      <c r="N105" s="160">
        <v>6.0000000000000002E-5</v>
      </c>
      <c r="O105" s="160">
        <f>ROUND(E105*N105,2)</f>
        <v>0</v>
      </c>
      <c r="P105" s="160">
        <v>0</v>
      </c>
      <c r="Q105" s="160">
        <f>ROUND(E105*P105,2)</f>
        <v>0</v>
      </c>
      <c r="R105" s="160"/>
      <c r="S105" s="160" t="s">
        <v>214</v>
      </c>
      <c r="T105" s="160" t="s">
        <v>233</v>
      </c>
      <c r="U105" s="160">
        <v>0.30399999999999999</v>
      </c>
      <c r="V105" s="160">
        <f>ROUND(E105*U105,2)</f>
        <v>9.1199999999999992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234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75">
        <v>74</v>
      </c>
      <c r="B106" s="176" t="s">
        <v>451</v>
      </c>
      <c r="C106" s="184" t="s">
        <v>452</v>
      </c>
      <c r="D106" s="177" t="s">
        <v>255</v>
      </c>
      <c r="E106" s="178">
        <v>1.8E-3</v>
      </c>
      <c r="F106" s="179"/>
      <c r="G106" s="180">
        <f>ROUND(E106*F106,2)</f>
        <v>0</v>
      </c>
      <c r="H106" s="161"/>
      <c r="I106" s="160">
        <f>ROUND(E106*H106,2)</f>
        <v>0</v>
      </c>
      <c r="J106" s="161"/>
      <c r="K106" s="160">
        <f>ROUND(E106*J106,2)</f>
        <v>0</v>
      </c>
      <c r="L106" s="160">
        <v>21</v>
      </c>
      <c r="M106" s="160">
        <f>G106*(1+L106/100)</f>
        <v>0</v>
      </c>
      <c r="N106" s="160">
        <v>0</v>
      </c>
      <c r="O106" s="160">
        <f>ROUND(E106*N106,2)</f>
        <v>0</v>
      </c>
      <c r="P106" s="160">
        <v>0</v>
      </c>
      <c r="Q106" s="160">
        <f>ROUND(E106*P106,2)</f>
        <v>0</v>
      </c>
      <c r="R106" s="160"/>
      <c r="S106" s="160" t="s">
        <v>214</v>
      </c>
      <c r="T106" s="160" t="s">
        <v>233</v>
      </c>
      <c r="U106" s="160">
        <v>3.0059999999999998</v>
      </c>
      <c r="V106" s="160">
        <f>ROUND(E106*U106,2)</f>
        <v>0.01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256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x14ac:dyDescent="0.2">
      <c r="A107" s="163" t="s">
        <v>209</v>
      </c>
      <c r="B107" s="164" t="s">
        <v>155</v>
      </c>
      <c r="C107" s="182" t="s">
        <v>156</v>
      </c>
      <c r="D107" s="165"/>
      <c r="E107" s="166"/>
      <c r="F107" s="167"/>
      <c r="G107" s="168">
        <f>SUMIF(AG108:AG110,"&lt;&gt;NOR",G108:G110)</f>
        <v>0</v>
      </c>
      <c r="H107" s="162"/>
      <c r="I107" s="162">
        <f>SUM(I108:I110)</f>
        <v>0</v>
      </c>
      <c r="J107" s="162"/>
      <c r="K107" s="162">
        <f>SUM(K108:K110)</f>
        <v>0</v>
      </c>
      <c r="L107" s="162"/>
      <c r="M107" s="162">
        <f>SUM(M108:M110)</f>
        <v>0</v>
      </c>
      <c r="N107" s="162"/>
      <c r="O107" s="162">
        <f>SUM(O108:O110)</f>
        <v>0</v>
      </c>
      <c r="P107" s="162"/>
      <c r="Q107" s="162">
        <f>SUM(Q108:Q110)</f>
        <v>0</v>
      </c>
      <c r="R107" s="162"/>
      <c r="S107" s="162"/>
      <c r="T107" s="162"/>
      <c r="U107" s="162"/>
      <c r="V107" s="162">
        <f>SUM(V108:V110)</f>
        <v>2.2000000000000002</v>
      </c>
      <c r="W107" s="162"/>
      <c r="AG107" t="s">
        <v>210</v>
      </c>
    </row>
    <row r="108" spans="1:60" outlineLevel="1" x14ac:dyDescent="0.2">
      <c r="A108" s="169">
        <v>75</v>
      </c>
      <c r="B108" s="170" t="s">
        <v>453</v>
      </c>
      <c r="C108" s="183" t="s">
        <v>454</v>
      </c>
      <c r="D108" s="171" t="s">
        <v>241</v>
      </c>
      <c r="E108" s="172">
        <v>2</v>
      </c>
      <c r="F108" s="173"/>
      <c r="G108" s="174">
        <f>ROUND(E108*F108,2)</f>
        <v>0</v>
      </c>
      <c r="H108" s="161"/>
      <c r="I108" s="160">
        <f>ROUND(E108*H108,2)</f>
        <v>0</v>
      </c>
      <c r="J108" s="161"/>
      <c r="K108" s="160">
        <f>ROUND(E108*J108,2)</f>
        <v>0</v>
      </c>
      <c r="L108" s="160">
        <v>21</v>
      </c>
      <c r="M108" s="160">
        <f>G108*(1+L108/100)</f>
        <v>0</v>
      </c>
      <c r="N108" s="160">
        <v>3.1E-4</v>
      </c>
      <c r="O108" s="160">
        <f>ROUND(E108*N108,2)</f>
        <v>0</v>
      </c>
      <c r="P108" s="160">
        <v>0</v>
      </c>
      <c r="Q108" s="160">
        <f>ROUND(E108*P108,2)</f>
        <v>0</v>
      </c>
      <c r="R108" s="160"/>
      <c r="S108" s="160" t="s">
        <v>214</v>
      </c>
      <c r="T108" s="160" t="s">
        <v>233</v>
      </c>
      <c r="U108" s="160">
        <v>0.40300000000000002</v>
      </c>
      <c r="V108" s="160">
        <f>ROUND(E108*U108,2)</f>
        <v>0.81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234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57"/>
      <c r="B109" s="158"/>
      <c r="C109" s="262" t="s">
        <v>455</v>
      </c>
      <c r="D109" s="263"/>
      <c r="E109" s="263"/>
      <c r="F109" s="263"/>
      <c r="G109" s="263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218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76</v>
      </c>
      <c r="B110" s="176" t="s">
        <v>456</v>
      </c>
      <c r="C110" s="184" t="s">
        <v>457</v>
      </c>
      <c r="D110" s="177" t="s">
        <v>261</v>
      </c>
      <c r="E110" s="178">
        <v>12</v>
      </c>
      <c r="F110" s="179"/>
      <c r="G110" s="180">
        <f>ROUND(E110*F110,2)</f>
        <v>0</v>
      </c>
      <c r="H110" s="161"/>
      <c r="I110" s="160">
        <f>ROUND(E110*H110,2)</f>
        <v>0</v>
      </c>
      <c r="J110" s="161"/>
      <c r="K110" s="160">
        <f>ROUND(E110*J110,2)</f>
        <v>0</v>
      </c>
      <c r="L110" s="160">
        <v>21</v>
      </c>
      <c r="M110" s="160">
        <f>G110*(1+L110/100)</f>
        <v>0</v>
      </c>
      <c r="N110" s="160">
        <v>9.0000000000000006E-5</v>
      </c>
      <c r="O110" s="160">
        <f>ROUND(E110*N110,2)</f>
        <v>0</v>
      </c>
      <c r="P110" s="160">
        <v>0</v>
      </c>
      <c r="Q110" s="160">
        <f>ROUND(E110*P110,2)</f>
        <v>0</v>
      </c>
      <c r="R110" s="160"/>
      <c r="S110" s="160" t="s">
        <v>214</v>
      </c>
      <c r="T110" s="160" t="s">
        <v>233</v>
      </c>
      <c r="U110" s="160">
        <v>0.11600000000000001</v>
      </c>
      <c r="V110" s="160">
        <f>ROUND(E110*U110,2)</f>
        <v>1.39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234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x14ac:dyDescent="0.2">
      <c r="A111" s="163" t="s">
        <v>209</v>
      </c>
      <c r="B111" s="164" t="s">
        <v>157</v>
      </c>
      <c r="C111" s="182" t="s">
        <v>158</v>
      </c>
      <c r="D111" s="165"/>
      <c r="E111" s="166"/>
      <c r="F111" s="167"/>
      <c r="G111" s="168">
        <f>SUMIF(AG112:AG112,"&lt;&gt;NOR",G112:G112)</f>
        <v>0</v>
      </c>
      <c r="H111" s="162"/>
      <c r="I111" s="162">
        <f>SUM(I112:I112)</f>
        <v>0</v>
      </c>
      <c r="J111" s="162"/>
      <c r="K111" s="162">
        <f>SUM(K112:K112)</f>
        <v>0</v>
      </c>
      <c r="L111" s="162"/>
      <c r="M111" s="162">
        <f>SUM(M112:M112)</f>
        <v>0</v>
      </c>
      <c r="N111" s="162"/>
      <c r="O111" s="162">
        <f>SUM(O112:O112)</f>
        <v>0.01</v>
      </c>
      <c r="P111" s="162"/>
      <c r="Q111" s="162">
        <f>SUM(Q112:Q112)</f>
        <v>0</v>
      </c>
      <c r="R111" s="162"/>
      <c r="S111" s="162"/>
      <c r="T111" s="162"/>
      <c r="U111" s="162"/>
      <c r="V111" s="162">
        <f>SUM(V112:V112)</f>
        <v>2.65</v>
      </c>
      <c r="W111" s="162"/>
      <c r="AG111" t="s">
        <v>210</v>
      </c>
    </row>
    <row r="112" spans="1:60" ht="22.5" outlineLevel="1" x14ac:dyDescent="0.2">
      <c r="A112" s="175">
        <v>77</v>
      </c>
      <c r="B112" s="176" t="s">
        <v>458</v>
      </c>
      <c r="C112" s="184" t="s">
        <v>459</v>
      </c>
      <c r="D112" s="177" t="s">
        <v>241</v>
      </c>
      <c r="E112" s="178">
        <v>26</v>
      </c>
      <c r="F112" s="179"/>
      <c r="G112" s="180">
        <f>ROUND(E112*F112,2)</f>
        <v>0</v>
      </c>
      <c r="H112" s="161"/>
      <c r="I112" s="160">
        <f>ROUND(E112*H112,2)</f>
        <v>0</v>
      </c>
      <c r="J112" s="161"/>
      <c r="K112" s="160">
        <f>ROUND(E112*J112,2)</f>
        <v>0</v>
      </c>
      <c r="L112" s="160">
        <v>21</v>
      </c>
      <c r="M112" s="160">
        <f>G112*(1+L112/100)</f>
        <v>0</v>
      </c>
      <c r="N112" s="160">
        <v>4.6000000000000001E-4</v>
      </c>
      <c r="O112" s="160">
        <f>ROUND(E112*N112,2)</f>
        <v>0.01</v>
      </c>
      <c r="P112" s="160">
        <v>0</v>
      </c>
      <c r="Q112" s="160">
        <f>ROUND(E112*P112,2)</f>
        <v>0</v>
      </c>
      <c r="R112" s="160"/>
      <c r="S112" s="160" t="s">
        <v>221</v>
      </c>
      <c r="T112" s="160" t="s">
        <v>215</v>
      </c>
      <c r="U112" s="160">
        <v>0.10191</v>
      </c>
      <c r="V112" s="160">
        <f>ROUND(E112*U112,2)</f>
        <v>2.65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234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x14ac:dyDescent="0.2">
      <c r="A113" s="163" t="s">
        <v>209</v>
      </c>
      <c r="B113" s="164" t="s">
        <v>173</v>
      </c>
      <c r="C113" s="182" t="s">
        <v>174</v>
      </c>
      <c r="D113" s="165"/>
      <c r="E113" s="166"/>
      <c r="F113" s="167"/>
      <c r="G113" s="168">
        <f>SUMIF(AG114:AG118,"&lt;&gt;NOR",G114:G118)</f>
        <v>0</v>
      </c>
      <c r="H113" s="162"/>
      <c r="I113" s="162">
        <f>SUM(I114:I118)</f>
        <v>0</v>
      </c>
      <c r="J113" s="162"/>
      <c r="K113" s="162">
        <f>SUM(K114:K118)</f>
        <v>0</v>
      </c>
      <c r="L113" s="162"/>
      <c r="M113" s="162">
        <f>SUM(M114:M118)</f>
        <v>0</v>
      </c>
      <c r="N113" s="162"/>
      <c r="O113" s="162">
        <f>SUM(O114:O118)</f>
        <v>0</v>
      </c>
      <c r="P113" s="162"/>
      <c r="Q113" s="162">
        <f>SUM(Q114:Q118)</f>
        <v>0</v>
      </c>
      <c r="R113" s="162"/>
      <c r="S113" s="162"/>
      <c r="T113" s="162"/>
      <c r="U113" s="162"/>
      <c r="V113" s="162">
        <f>SUM(V114:V118)</f>
        <v>12</v>
      </c>
      <c r="W113" s="162"/>
      <c r="AG113" t="s">
        <v>210</v>
      </c>
    </row>
    <row r="114" spans="1:60" outlineLevel="1" x14ac:dyDescent="0.2">
      <c r="A114" s="169">
        <v>78</v>
      </c>
      <c r="B114" s="170" t="s">
        <v>460</v>
      </c>
      <c r="C114" s="183" t="s">
        <v>461</v>
      </c>
      <c r="D114" s="171" t="s">
        <v>213</v>
      </c>
      <c r="E114" s="172">
        <v>1</v>
      </c>
      <c r="F114" s="173"/>
      <c r="G114" s="174">
        <f>ROUND(E114*F114,2)</f>
        <v>0</v>
      </c>
      <c r="H114" s="161"/>
      <c r="I114" s="160">
        <f>ROUND(E114*H114,2)</f>
        <v>0</v>
      </c>
      <c r="J114" s="161"/>
      <c r="K114" s="160">
        <f>ROUND(E114*J114,2)</f>
        <v>0</v>
      </c>
      <c r="L114" s="160">
        <v>21</v>
      </c>
      <c r="M114" s="160">
        <f>G114*(1+L114/100)</f>
        <v>0</v>
      </c>
      <c r="N114" s="160">
        <v>0</v>
      </c>
      <c r="O114" s="160">
        <f>ROUND(E114*N114,2)</f>
        <v>0</v>
      </c>
      <c r="P114" s="160">
        <v>0</v>
      </c>
      <c r="Q114" s="160">
        <f>ROUND(E114*P114,2)</f>
        <v>0</v>
      </c>
      <c r="R114" s="160"/>
      <c r="S114" s="160" t="s">
        <v>221</v>
      </c>
      <c r="T114" s="160" t="s">
        <v>215</v>
      </c>
      <c r="U114" s="160">
        <v>0</v>
      </c>
      <c r="V114" s="160">
        <f>ROUND(E114*U114,2)</f>
        <v>0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234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57"/>
      <c r="B115" s="158"/>
      <c r="C115" s="262" t="s">
        <v>462</v>
      </c>
      <c r="D115" s="263"/>
      <c r="E115" s="263"/>
      <c r="F115" s="263"/>
      <c r="G115" s="263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218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69">
        <v>79</v>
      </c>
      <c r="B116" s="170" t="s">
        <v>463</v>
      </c>
      <c r="C116" s="183" t="s">
        <v>464</v>
      </c>
      <c r="D116" s="171" t="s">
        <v>213</v>
      </c>
      <c r="E116" s="172">
        <v>1</v>
      </c>
      <c r="F116" s="173"/>
      <c r="G116" s="174">
        <f>ROUND(E116*F116,2)</f>
        <v>0</v>
      </c>
      <c r="H116" s="161"/>
      <c r="I116" s="160">
        <f>ROUND(E116*H116,2)</f>
        <v>0</v>
      </c>
      <c r="J116" s="161"/>
      <c r="K116" s="160">
        <f>ROUND(E116*J116,2)</f>
        <v>0</v>
      </c>
      <c r="L116" s="160">
        <v>21</v>
      </c>
      <c r="M116" s="160">
        <f>G116*(1+L116/100)</f>
        <v>0</v>
      </c>
      <c r="N116" s="160">
        <v>0</v>
      </c>
      <c r="O116" s="160">
        <f>ROUND(E116*N116,2)</f>
        <v>0</v>
      </c>
      <c r="P116" s="160">
        <v>0</v>
      </c>
      <c r="Q116" s="160">
        <f>ROUND(E116*P116,2)</f>
        <v>0</v>
      </c>
      <c r="R116" s="160"/>
      <c r="S116" s="160" t="s">
        <v>221</v>
      </c>
      <c r="T116" s="160" t="s">
        <v>215</v>
      </c>
      <c r="U116" s="160">
        <v>0</v>
      </c>
      <c r="V116" s="160">
        <f>ROUND(E116*U116,2)</f>
        <v>0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234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57"/>
      <c r="B117" s="158"/>
      <c r="C117" s="262" t="s">
        <v>462</v>
      </c>
      <c r="D117" s="263"/>
      <c r="E117" s="263"/>
      <c r="F117" s="263"/>
      <c r="G117" s="263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218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75">
        <v>80</v>
      </c>
      <c r="B118" s="176" t="s">
        <v>262</v>
      </c>
      <c r="C118" s="184" t="s">
        <v>263</v>
      </c>
      <c r="D118" s="177" t="s">
        <v>264</v>
      </c>
      <c r="E118" s="178">
        <v>12</v>
      </c>
      <c r="F118" s="179"/>
      <c r="G118" s="180">
        <f>ROUND(E118*F118,2)</f>
        <v>0</v>
      </c>
      <c r="H118" s="161"/>
      <c r="I118" s="160">
        <f>ROUND(E118*H118,2)</f>
        <v>0</v>
      </c>
      <c r="J118" s="161"/>
      <c r="K118" s="160">
        <f>ROUND(E118*J118,2)</f>
        <v>0</v>
      </c>
      <c r="L118" s="160">
        <v>21</v>
      </c>
      <c r="M118" s="160">
        <f>G118*(1+L118/100)</f>
        <v>0</v>
      </c>
      <c r="N118" s="160">
        <v>0</v>
      </c>
      <c r="O118" s="160">
        <f>ROUND(E118*N118,2)</f>
        <v>0</v>
      </c>
      <c r="P118" s="160">
        <v>0</v>
      </c>
      <c r="Q118" s="160">
        <f>ROUND(E118*P118,2)</f>
        <v>0</v>
      </c>
      <c r="R118" s="160" t="s">
        <v>265</v>
      </c>
      <c r="S118" s="160" t="s">
        <v>214</v>
      </c>
      <c r="T118" s="160" t="s">
        <v>215</v>
      </c>
      <c r="U118" s="160">
        <v>1</v>
      </c>
      <c r="V118" s="160">
        <f>ROUND(E118*U118,2)</f>
        <v>12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266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x14ac:dyDescent="0.2">
      <c r="A119" s="163" t="s">
        <v>209</v>
      </c>
      <c r="B119" s="164" t="s">
        <v>177</v>
      </c>
      <c r="C119" s="182" t="s">
        <v>178</v>
      </c>
      <c r="D119" s="165"/>
      <c r="E119" s="166"/>
      <c r="F119" s="167"/>
      <c r="G119" s="168">
        <f>SUMIF(AG120:AG123,"&lt;&gt;NOR",G120:G123)</f>
        <v>0</v>
      </c>
      <c r="H119" s="162"/>
      <c r="I119" s="162">
        <f>SUM(I120:I123)</f>
        <v>0</v>
      </c>
      <c r="J119" s="162"/>
      <c r="K119" s="162">
        <f>SUM(K120:K123)</f>
        <v>0</v>
      </c>
      <c r="L119" s="162"/>
      <c r="M119" s="162">
        <f>SUM(M120:M123)</f>
        <v>0</v>
      </c>
      <c r="N119" s="162"/>
      <c r="O119" s="162">
        <f>SUM(O120:O123)</f>
        <v>0</v>
      </c>
      <c r="P119" s="162"/>
      <c r="Q119" s="162">
        <f>SUM(Q120:Q123)</f>
        <v>0</v>
      </c>
      <c r="R119" s="162"/>
      <c r="S119" s="162"/>
      <c r="T119" s="162"/>
      <c r="U119" s="162"/>
      <c r="V119" s="162">
        <f>SUM(V120:V123)</f>
        <v>2.6</v>
      </c>
      <c r="W119" s="162"/>
      <c r="AG119" t="s">
        <v>210</v>
      </c>
    </row>
    <row r="120" spans="1:60" outlineLevel="1" x14ac:dyDescent="0.2">
      <c r="A120" s="175">
        <v>81</v>
      </c>
      <c r="B120" s="176" t="s">
        <v>267</v>
      </c>
      <c r="C120" s="184" t="s">
        <v>268</v>
      </c>
      <c r="D120" s="177" t="s">
        <v>255</v>
      </c>
      <c r="E120" s="178">
        <v>4.4144699999999997</v>
      </c>
      <c r="F120" s="179"/>
      <c r="G120" s="180">
        <f>ROUND(E120*F120,2)</f>
        <v>0</v>
      </c>
      <c r="H120" s="161"/>
      <c r="I120" s="160">
        <f>ROUND(E120*H120,2)</f>
        <v>0</v>
      </c>
      <c r="J120" s="161"/>
      <c r="K120" s="160">
        <f>ROUND(E120*J120,2)</f>
        <v>0</v>
      </c>
      <c r="L120" s="160">
        <v>21</v>
      </c>
      <c r="M120" s="160">
        <f>G120*(1+L120/100)</f>
        <v>0</v>
      </c>
      <c r="N120" s="160">
        <v>0</v>
      </c>
      <c r="O120" s="160">
        <f>ROUND(E120*N120,2)</f>
        <v>0</v>
      </c>
      <c r="P120" s="160">
        <v>0</v>
      </c>
      <c r="Q120" s="160">
        <f>ROUND(E120*P120,2)</f>
        <v>0</v>
      </c>
      <c r="R120" s="160"/>
      <c r="S120" s="160" t="s">
        <v>214</v>
      </c>
      <c r="T120" s="160" t="s">
        <v>215</v>
      </c>
      <c r="U120" s="160">
        <v>9.9000000000000005E-2</v>
      </c>
      <c r="V120" s="160">
        <f>ROUND(E120*U120,2)</f>
        <v>0.44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269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69">
        <v>82</v>
      </c>
      <c r="B121" s="170" t="s">
        <v>270</v>
      </c>
      <c r="C121" s="183" t="s">
        <v>271</v>
      </c>
      <c r="D121" s="171" t="s">
        <v>255</v>
      </c>
      <c r="E121" s="172">
        <v>4.4144699999999997</v>
      </c>
      <c r="F121" s="173"/>
      <c r="G121" s="174">
        <f>ROUND(E121*F121,2)</f>
        <v>0</v>
      </c>
      <c r="H121" s="161"/>
      <c r="I121" s="160">
        <f>ROUND(E121*H121,2)</f>
        <v>0</v>
      </c>
      <c r="J121" s="161"/>
      <c r="K121" s="160">
        <f>ROUND(E121*J121,2)</f>
        <v>0</v>
      </c>
      <c r="L121" s="160">
        <v>21</v>
      </c>
      <c r="M121" s="160">
        <f>G121*(1+L121/100)</f>
        <v>0</v>
      </c>
      <c r="N121" s="160">
        <v>0</v>
      </c>
      <c r="O121" s="160">
        <f>ROUND(E121*N121,2)</f>
        <v>0</v>
      </c>
      <c r="P121" s="160">
        <v>0</v>
      </c>
      <c r="Q121" s="160">
        <f>ROUND(E121*P121,2)</f>
        <v>0</v>
      </c>
      <c r="R121" s="160"/>
      <c r="S121" s="160" t="s">
        <v>214</v>
      </c>
      <c r="T121" s="160" t="s">
        <v>233</v>
      </c>
      <c r="U121" s="160">
        <v>0.49</v>
      </c>
      <c r="V121" s="160">
        <f>ROUND(E121*U121,2)</f>
        <v>2.16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269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57"/>
      <c r="B122" s="158"/>
      <c r="C122" s="262" t="s">
        <v>272</v>
      </c>
      <c r="D122" s="263"/>
      <c r="E122" s="263"/>
      <c r="F122" s="263"/>
      <c r="G122" s="263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218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75">
        <v>83</v>
      </c>
      <c r="B123" s="176" t="s">
        <v>273</v>
      </c>
      <c r="C123" s="184" t="s">
        <v>274</v>
      </c>
      <c r="D123" s="177" t="s">
        <v>255</v>
      </c>
      <c r="E123" s="178">
        <v>88.289400000000001</v>
      </c>
      <c r="F123" s="179"/>
      <c r="G123" s="180">
        <f>ROUND(E123*F123,2)</f>
        <v>0</v>
      </c>
      <c r="H123" s="161"/>
      <c r="I123" s="160">
        <f>ROUND(E123*H123,2)</f>
        <v>0</v>
      </c>
      <c r="J123" s="161"/>
      <c r="K123" s="160">
        <f>ROUND(E123*J123,2)</f>
        <v>0</v>
      </c>
      <c r="L123" s="160">
        <v>21</v>
      </c>
      <c r="M123" s="160">
        <f>G123*(1+L123/100)</f>
        <v>0</v>
      </c>
      <c r="N123" s="160">
        <v>0</v>
      </c>
      <c r="O123" s="160">
        <f>ROUND(E123*N123,2)</f>
        <v>0</v>
      </c>
      <c r="P123" s="160">
        <v>0</v>
      </c>
      <c r="Q123" s="160">
        <f>ROUND(E123*P123,2)</f>
        <v>0</v>
      </c>
      <c r="R123" s="160"/>
      <c r="S123" s="160" t="s">
        <v>214</v>
      </c>
      <c r="T123" s="160" t="s">
        <v>233</v>
      </c>
      <c r="U123" s="160">
        <v>0</v>
      </c>
      <c r="V123" s="160">
        <f>ROUND(E123*U123,2)</f>
        <v>0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269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x14ac:dyDescent="0.2">
      <c r="A124" s="163" t="s">
        <v>209</v>
      </c>
      <c r="B124" s="164" t="s">
        <v>183</v>
      </c>
      <c r="C124" s="182" t="s">
        <v>30</v>
      </c>
      <c r="D124" s="165"/>
      <c r="E124" s="166"/>
      <c r="F124" s="167"/>
      <c r="G124" s="168">
        <f>SUMIF(AG125:AG125,"&lt;&gt;NOR",G125:G125)</f>
        <v>0</v>
      </c>
      <c r="H124" s="162"/>
      <c r="I124" s="162">
        <f>SUM(I125:I125)</f>
        <v>0</v>
      </c>
      <c r="J124" s="162"/>
      <c r="K124" s="162">
        <f>SUM(K125:K125)</f>
        <v>0</v>
      </c>
      <c r="L124" s="162"/>
      <c r="M124" s="162">
        <f>SUM(M125:M125)</f>
        <v>0</v>
      </c>
      <c r="N124" s="162"/>
      <c r="O124" s="162">
        <f>SUM(O125:O125)</f>
        <v>0</v>
      </c>
      <c r="P124" s="162"/>
      <c r="Q124" s="162">
        <f>SUM(Q125:Q125)</f>
        <v>0</v>
      </c>
      <c r="R124" s="162"/>
      <c r="S124" s="162"/>
      <c r="T124" s="162"/>
      <c r="U124" s="162"/>
      <c r="V124" s="162">
        <f>SUM(V125:V125)</f>
        <v>0</v>
      </c>
      <c r="W124" s="162"/>
      <c r="AG124" t="s">
        <v>210</v>
      </c>
    </row>
    <row r="125" spans="1:60" outlineLevel="1" x14ac:dyDescent="0.2">
      <c r="A125" s="169">
        <v>84</v>
      </c>
      <c r="B125" s="170" t="s">
        <v>465</v>
      </c>
      <c r="C125" s="183" t="s">
        <v>466</v>
      </c>
      <c r="D125" s="171" t="s">
        <v>314</v>
      </c>
      <c r="E125" s="172">
        <v>1</v>
      </c>
      <c r="F125" s="173"/>
      <c r="G125" s="174">
        <f>ROUND(E125*F125,2)</f>
        <v>0</v>
      </c>
      <c r="H125" s="161"/>
      <c r="I125" s="160">
        <f>ROUND(E125*H125,2)</f>
        <v>0</v>
      </c>
      <c r="J125" s="161"/>
      <c r="K125" s="160">
        <f>ROUND(E125*J125,2)</f>
        <v>0</v>
      </c>
      <c r="L125" s="160">
        <v>21</v>
      </c>
      <c r="M125" s="160">
        <f>G125*(1+L125/100)</f>
        <v>0</v>
      </c>
      <c r="N125" s="160">
        <v>0</v>
      </c>
      <c r="O125" s="160">
        <f>ROUND(E125*N125,2)</f>
        <v>0</v>
      </c>
      <c r="P125" s="160">
        <v>0</v>
      </c>
      <c r="Q125" s="160">
        <f>ROUND(E125*P125,2)</f>
        <v>0</v>
      </c>
      <c r="R125" s="160"/>
      <c r="S125" s="160" t="s">
        <v>221</v>
      </c>
      <c r="T125" s="160" t="s">
        <v>215</v>
      </c>
      <c r="U125" s="160">
        <v>0</v>
      </c>
      <c r="V125" s="160">
        <f>ROUND(E125*U125,2)</f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234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x14ac:dyDescent="0.2">
      <c r="A126" s="5"/>
      <c r="B126" s="6"/>
      <c r="C126" s="185"/>
      <c r="D126" s="8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AE126">
        <v>15</v>
      </c>
      <c r="AF126">
        <v>21</v>
      </c>
    </row>
    <row r="127" spans="1:60" x14ac:dyDescent="0.2">
      <c r="A127" s="153"/>
      <c r="B127" s="154" t="s">
        <v>31</v>
      </c>
      <c r="C127" s="186"/>
      <c r="D127" s="155"/>
      <c r="E127" s="156"/>
      <c r="F127" s="156"/>
      <c r="G127" s="181">
        <f>G8+G10+G14+G16+G20+G23+G29+G36+G57+G60+G74+G81+G91+G104+G107+G111+G113+G119+G124</f>
        <v>0</v>
      </c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AE127">
        <f>SUMIF(L7:L125,AE126,G7:G125)</f>
        <v>0</v>
      </c>
      <c r="AF127">
        <f>SUMIF(L7:L125,AF126,G7:G125)</f>
        <v>0</v>
      </c>
      <c r="AG127" t="s">
        <v>226</v>
      </c>
    </row>
    <row r="128" spans="1:60" x14ac:dyDescent="0.2">
      <c r="A128" s="5"/>
      <c r="B128" s="6"/>
      <c r="C128" s="185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33" x14ac:dyDescent="0.2">
      <c r="A129" s="5"/>
      <c r="B129" s="6"/>
      <c r="C129" s="185"/>
      <c r="D129" s="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33" x14ac:dyDescent="0.2">
      <c r="A130" s="248" t="s">
        <v>227</v>
      </c>
      <c r="B130" s="248"/>
      <c r="C130" s="249"/>
      <c r="D130" s="8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33" x14ac:dyDescent="0.2">
      <c r="A131" s="250"/>
      <c r="B131" s="251"/>
      <c r="C131" s="252"/>
      <c r="D131" s="251"/>
      <c r="E131" s="251"/>
      <c r="F131" s="251"/>
      <c r="G131" s="253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AG131" t="s">
        <v>228</v>
      </c>
    </row>
    <row r="132" spans="1:33" x14ac:dyDescent="0.2">
      <c r="A132" s="254"/>
      <c r="B132" s="255"/>
      <c r="C132" s="256"/>
      <c r="D132" s="255"/>
      <c r="E132" s="255"/>
      <c r="F132" s="255"/>
      <c r="G132" s="257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">
      <c r="A133" s="254"/>
      <c r="B133" s="255"/>
      <c r="C133" s="256"/>
      <c r="D133" s="255"/>
      <c r="E133" s="255"/>
      <c r="F133" s="255"/>
      <c r="G133" s="257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33" x14ac:dyDescent="0.2">
      <c r="A134" s="254"/>
      <c r="B134" s="255"/>
      <c r="C134" s="256"/>
      <c r="D134" s="255"/>
      <c r="E134" s="255"/>
      <c r="F134" s="255"/>
      <c r="G134" s="257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33" x14ac:dyDescent="0.2">
      <c r="A135" s="258"/>
      <c r="B135" s="259"/>
      <c r="C135" s="260"/>
      <c r="D135" s="259"/>
      <c r="E135" s="259"/>
      <c r="F135" s="259"/>
      <c r="G135" s="26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33" x14ac:dyDescent="0.2">
      <c r="A136" s="5"/>
      <c r="B136" s="6"/>
      <c r="C136" s="185"/>
      <c r="D136" s="8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33" x14ac:dyDescent="0.2">
      <c r="C137" s="187"/>
      <c r="D137" s="141"/>
      <c r="AG137" t="s">
        <v>229</v>
      </c>
    </row>
    <row r="138" spans="1:33" x14ac:dyDescent="0.2">
      <c r="D138" s="141"/>
    </row>
    <row r="139" spans="1:33" x14ac:dyDescent="0.2">
      <c r="D139" s="141"/>
    </row>
    <row r="140" spans="1:33" x14ac:dyDescent="0.2">
      <c r="D140" s="141"/>
    </row>
    <row r="141" spans="1:33" x14ac:dyDescent="0.2">
      <c r="D141" s="141"/>
    </row>
    <row r="142" spans="1:33" x14ac:dyDescent="0.2">
      <c r="D142" s="141"/>
    </row>
    <row r="143" spans="1:33" x14ac:dyDescent="0.2">
      <c r="D143" s="141"/>
    </row>
    <row r="144" spans="1:33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1">
    <mergeCell ref="A130:C130"/>
    <mergeCell ref="A131:G135"/>
    <mergeCell ref="C13:G13"/>
    <mergeCell ref="C19:G19"/>
    <mergeCell ref="C31:G31"/>
    <mergeCell ref="C41:G41"/>
    <mergeCell ref="C83:G83"/>
    <mergeCell ref="A1:G1"/>
    <mergeCell ref="C2:G2"/>
    <mergeCell ref="C3:G3"/>
    <mergeCell ref="C4:G4"/>
    <mergeCell ref="C43:G43"/>
    <mergeCell ref="C45:G45"/>
    <mergeCell ref="C46:G46"/>
    <mergeCell ref="C48:G48"/>
    <mergeCell ref="C50:G50"/>
    <mergeCell ref="C85:G85"/>
    <mergeCell ref="C109:G109"/>
    <mergeCell ref="C115:G115"/>
    <mergeCell ref="C117:G117"/>
    <mergeCell ref="C122:G122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88</v>
      </c>
      <c r="C3" s="242" t="s">
        <v>89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2"/>
      <c r="O8" s="162">
        <f>SUM(O9:O40)</f>
        <v>0.25</v>
      </c>
      <c r="P8" s="162"/>
      <c r="Q8" s="162">
        <f>SUM(Q9:Q40)</f>
        <v>0</v>
      </c>
      <c r="R8" s="162"/>
      <c r="S8" s="162"/>
      <c r="T8" s="162"/>
      <c r="U8" s="162"/>
      <c r="V8" s="162">
        <f>SUM(V9:V40)</f>
        <v>17.13</v>
      </c>
      <c r="W8" s="162"/>
      <c r="AG8" t="s">
        <v>210</v>
      </c>
    </row>
    <row r="9" spans="1:60" outlineLevel="1" x14ac:dyDescent="0.2">
      <c r="A9" s="169">
        <v>1</v>
      </c>
      <c r="B9" s="170" t="s">
        <v>467</v>
      </c>
      <c r="C9" s="183" t="s">
        <v>468</v>
      </c>
      <c r="D9" s="171" t="s">
        <v>261</v>
      </c>
      <c r="E9" s="172">
        <v>6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5.0899999999999999E-3</v>
      </c>
      <c r="O9" s="160">
        <f>ROUND(E9*N9,2)</f>
        <v>0.03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0.53100000000000003</v>
      </c>
      <c r="V9" s="160">
        <f>ROUND(E9*U9,2)</f>
        <v>3.19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469</v>
      </c>
      <c r="C12" s="183" t="s">
        <v>470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1.455E-2</v>
      </c>
      <c r="O12" s="160">
        <f>ROUND(E12*N12,2)</f>
        <v>0.09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0.78400000000000003</v>
      </c>
      <c r="V12" s="160">
        <f>ROUND(E12*U12,2)</f>
        <v>4.7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9">
        <v>3</v>
      </c>
      <c r="B15" s="170" t="s">
        <v>471</v>
      </c>
      <c r="C15" s="183" t="s">
        <v>472</v>
      </c>
      <c r="D15" s="171" t="s">
        <v>261</v>
      </c>
      <c r="E15" s="172">
        <v>6</v>
      </c>
      <c r="F15" s="173"/>
      <c r="G15" s="174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1.2489999999999999E-2</v>
      </c>
      <c r="O15" s="160">
        <f>ROUND(E15*N15,2)</f>
        <v>7.0000000000000007E-2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233</v>
      </c>
      <c r="U15" s="160">
        <v>0.70399999999999996</v>
      </c>
      <c r="V15" s="160">
        <f>ROUND(E15*U15,2)</f>
        <v>4.22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262" t="s">
        <v>335</v>
      </c>
      <c r="D16" s="263"/>
      <c r="E16" s="263"/>
      <c r="F16" s="263"/>
      <c r="G16" s="263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218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264" t="s">
        <v>336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4</v>
      </c>
      <c r="B18" s="176" t="s">
        <v>473</v>
      </c>
      <c r="C18" s="184" t="s">
        <v>474</v>
      </c>
      <c r="D18" s="177" t="s">
        <v>261</v>
      </c>
      <c r="E18" s="178">
        <v>1</v>
      </c>
      <c r="F18" s="179"/>
      <c r="G18" s="180">
        <f t="shared" ref="G18:G40" si="0">ROUND(E18*F18,2)</f>
        <v>0</v>
      </c>
      <c r="H18" s="161"/>
      <c r="I18" s="160">
        <f t="shared" ref="I18:I40" si="1">ROUND(E18*H18,2)</f>
        <v>0</v>
      </c>
      <c r="J18" s="161"/>
      <c r="K18" s="160">
        <f t="shared" ref="K18:K40" si="2">ROUND(E18*J18,2)</f>
        <v>0</v>
      </c>
      <c r="L18" s="160">
        <v>21</v>
      </c>
      <c r="M18" s="160">
        <f t="shared" ref="M18:M40" si="3">G18*(1+L18/100)</f>
        <v>0</v>
      </c>
      <c r="N18" s="160">
        <v>3.0100000000000001E-3</v>
      </c>
      <c r="O18" s="160">
        <f t="shared" ref="O18:O40" si="4">ROUND(E18*N18,2)</f>
        <v>0</v>
      </c>
      <c r="P18" s="160">
        <v>0</v>
      </c>
      <c r="Q18" s="160">
        <f t="shared" ref="Q18:Q40" si="5">ROUND(E18*P18,2)</f>
        <v>0</v>
      </c>
      <c r="R18" s="160"/>
      <c r="S18" s="160" t="s">
        <v>214</v>
      </c>
      <c r="T18" s="160" t="s">
        <v>233</v>
      </c>
      <c r="U18" s="160">
        <v>0.28999999999999998</v>
      </c>
      <c r="V18" s="160">
        <f t="shared" ref="V18:V40" si="6">ROUND(E18*U18,2)</f>
        <v>0.28999999999999998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5</v>
      </c>
      <c r="B19" s="176" t="s">
        <v>475</v>
      </c>
      <c r="C19" s="184" t="s">
        <v>476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1.8000000000000001E-4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0.83799999999999997</v>
      </c>
      <c r="V19" s="160">
        <f t="shared" si="6"/>
        <v>0.84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6</v>
      </c>
      <c r="B20" s="176" t="s">
        <v>477</v>
      </c>
      <c r="C20" s="184" t="s">
        <v>478</v>
      </c>
      <c r="D20" s="177" t="s">
        <v>261</v>
      </c>
      <c r="E20" s="178">
        <v>18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214</v>
      </c>
      <c r="T20" s="160" t="s">
        <v>233</v>
      </c>
      <c r="U20" s="160">
        <v>6.2E-2</v>
      </c>
      <c r="V20" s="160">
        <f t="shared" si="6"/>
        <v>1.1200000000000001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234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7</v>
      </c>
      <c r="B21" s="176" t="s">
        <v>479</v>
      </c>
      <c r="C21" s="184" t="s">
        <v>480</v>
      </c>
      <c r="D21" s="177" t="s">
        <v>232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3.0000000000000001E-5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214</v>
      </c>
      <c r="T21" s="160" t="s">
        <v>233</v>
      </c>
      <c r="U21" s="160">
        <v>0.16600000000000001</v>
      </c>
      <c r="V21" s="160">
        <f t="shared" si="6"/>
        <v>0.17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481</v>
      </c>
      <c r="C22" s="184" t="s">
        <v>482</v>
      </c>
      <c r="D22" s="177" t="s">
        <v>232</v>
      </c>
      <c r="E22" s="178">
        <v>2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3.0000000000000001E-5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0.22700000000000001</v>
      </c>
      <c r="V22" s="160">
        <f t="shared" si="6"/>
        <v>0.45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9</v>
      </c>
      <c r="B23" s="176" t="s">
        <v>483</v>
      </c>
      <c r="C23" s="184" t="s">
        <v>484</v>
      </c>
      <c r="D23" s="177" t="s">
        <v>314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5.9999999999999995E-4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0.3</v>
      </c>
      <c r="V23" s="160">
        <f t="shared" si="6"/>
        <v>0.3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10</v>
      </c>
      <c r="B24" s="176" t="s">
        <v>485</v>
      </c>
      <c r="C24" s="184" t="s">
        <v>486</v>
      </c>
      <c r="D24" s="177" t="s">
        <v>232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1.7000000000000001E-4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214</v>
      </c>
      <c r="T24" s="160" t="s">
        <v>233</v>
      </c>
      <c r="U24" s="160">
        <v>0.17299999999999999</v>
      </c>
      <c r="V24" s="160">
        <f t="shared" si="6"/>
        <v>0.17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2.5" outlineLevel="1" x14ac:dyDescent="0.2">
      <c r="A25" s="175">
        <v>11</v>
      </c>
      <c r="B25" s="176" t="s">
        <v>364</v>
      </c>
      <c r="C25" s="184" t="s">
        <v>487</v>
      </c>
      <c r="D25" s="177" t="s">
        <v>261</v>
      </c>
      <c r="E25" s="178">
        <v>5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3.6999999999999999E-4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214</v>
      </c>
      <c r="T25" s="160" t="s">
        <v>233</v>
      </c>
      <c r="U25" s="160">
        <v>3.1E-2</v>
      </c>
      <c r="V25" s="160">
        <f t="shared" si="6"/>
        <v>0.16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12</v>
      </c>
      <c r="B26" s="176" t="s">
        <v>488</v>
      </c>
      <c r="C26" s="184" t="s">
        <v>489</v>
      </c>
      <c r="D26" s="177" t="s">
        <v>261</v>
      </c>
      <c r="E26" s="178">
        <v>6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233</v>
      </c>
      <c r="U26" s="160">
        <v>1.9E-2</v>
      </c>
      <c r="V26" s="160">
        <f t="shared" si="6"/>
        <v>0.11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13</v>
      </c>
      <c r="B27" s="176" t="s">
        <v>436</v>
      </c>
      <c r="C27" s="184" t="s">
        <v>490</v>
      </c>
      <c r="D27" s="177" t="s">
        <v>232</v>
      </c>
      <c r="E27" s="178">
        <v>1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2.5699999999999998E-3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221</v>
      </c>
      <c r="T27" s="160" t="s">
        <v>233</v>
      </c>
      <c r="U27" s="160">
        <v>0.433</v>
      </c>
      <c r="V27" s="160">
        <f t="shared" si="6"/>
        <v>0.43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14</v>
      </c>
      <c r="B28" s="176" t="s">
        <v>491</v>
      </c>
      <c r="C28" s="184" t="s">
        <v>492</v>
      </c>
      <c r="D28" s="177" t="s">
        <v>232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2.5699999999999998E-3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233</v>
      </c>
      <c r="U28" s="160">
        <v>0.433</v>
      </c>
      <c r="V28" s="160">
        <f t="shared" si="6"/>
        <v>0.43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15</v>
      </c>
      <c r="B29" s="176" t="s">
        <v>493</v>
      </c>
      <c r="C29" s="184" t="s">
        <v>494</v>
      </c>
      <c r="D29" s="177" t="s">
        <v>232</v>
      </c>
      <c r="E29" s="178">
        <v>4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1.2999999999999999E-4</v>
      </c>
      <c r="O29" s="160">
        <f t="shared" si="4"/>
        <v>0</v>
      </c>
      <c r="P29" s="160">
        <v>0</v>
      </c>
      <c r="Q29" s="160">
        <f t="shared" si="5"/>
        <v>0</v>
      </c>
      <c r="R29" s="160" t="s">
        <v>495</v>
      </c>
      <c r="S29" s="160" t="s">
        <v>214</v>
      </c>
      <c r="T29" s="160" t="s">
        <v>298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248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16</v>
      </c>
      <c r="B30" s="176" t="s">
        <v>496</v>
      </c>
      <c r="C30" s="184" t="s">
        <v>497</v>
      </c>
      <c r="D30" s="177" t="s">
        <v>232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9.0000000000000006E-5</v>
      </c>
      <c r="O30" s="160">
        <f t="shared" si="4"/>
        <v>0</v>
      </c>
      <c r="P30" s="160">
        <v>0</v>
      </c>
      <c r="Q30" s="160">
        <f t="shared" si="5"/>
        <v>0</v>
      </c>
      <c r="R30" s="160" t="s">
        <v>495</v>
      </c>
      <c r="S30" s="160" t="s">
        <v>214</v>
      </c>
      <c r="T30" s="160" t="s">
        <v>498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17</v>
      </c>
      <c r="B31" s="176" t="s">
        <v>499</v>
      </c>
      <c r="C31" s="184" t="s">
        <v>500</v>
      </c>
      <c r="D31" s="177" t="s">
        <v>232</v>
      </c>
      <c r="E31" s="178">
        <v>1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9.0000000000000006E-5</v>
      </c>
      <c r="O31" s="160">
        <f t="shared" si="4"/>
        <v>0</v>
      </c>
      <c r="P31" s="160">
        <v>0</v>
      </c>
      <c r="Q31" s="160">
        <f t="shared" si="5"/>
        <v>0</v>
      </c>
      <c r="R31" s="160" t="s">
        <v>495</v>
      </c>
      <c r="S31" s="160" t="s">
        <v>214</v>
      </c>
      <c r="T31" s="160" t="s">
        <v>498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18</v>
      </c>
      <c r="B32" s="176" t="s">
        <v>501</v>
      </c>
      <c r="C32" s="184" t="s">
        <v>502</v>
      </c>
      <c r="D32" s="177" t="s">
        <v>232</v>
      </c>
      <c r="E32" s="178">
        <v>1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2.4000000000000001E-4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221</v>
      </c>
      <c r="T32" s="160" t="s">
        <v>215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248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19</v>
      </c>
      <c r="B33" s="176" t="s">
        <v>503</v>
      </c>
      <c r="C33" s="184" t="s">
        <v>504</v>
      </c>
      <c r="D33" s="177" t="s">
        <v>232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6.0999999999999997E-4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221</v>
      </c>
      <c r="T33" s="160" t="s">
        <v>298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248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20</v>
      </c>
      <c r="B34" s="176" t="s">
        <v>505</v>
      </c>
      <c r="C34" s="184" t="s">
        <v>506</v>
      </c>
      <c r="D34" s="177" t="s">
        <v>277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8.9999999999999993E-3</v>
      </c>
      <c r="O34" s="160">
        <f t="shared" si="4"/>
        <v>0.01</v>
      </c>
      <c r="P34" s="160">
        <v>0</v>
      </c>
      <c r="Q34" s="160">
        <f t="shared" si="5"/>
        <v>0</v>
      </c>
      <c r="R34" s="160"/>
      <c r="S34" s="160" t="s">
        <v>221</v>
      </c>
      <c r="T34" s="160" t="s">
        <v>215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248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75">
        <v>21</v>
      </c>
      <c r="B35" s="176" t="s">
        <v>507</v>
      </c>
      <c r="C35" s="184" t="s">
        <v>508</v>
      </c>
      <c r="D35" s="177" t="s">
        <v>277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1.9E-3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221</v>
      </c>
      <c r="T35" s="160" t="s">
        <v>215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33.75" outlineLevel="1" x14ac:dyDescent="0.2">
      <c r="A36" s="175">
        <v>22</v>
      </c>
      <c r="B36" s="176" t="s">
        <v>509</v>
      </c>
      <c r="C36" s="184" t="s">
        <v>510</v>
      </c>
      <c r="D36" s="177" t="s">
        <v>277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1E-3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221</v>
      </c>
      <c r="T36" s="160" t="s">
        <v>215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248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22.5" outlineLevel="1" x14ac:dyDescent="0.2">
      <c r="A37" s="175">
        <v>23</v>
      </c>
      <c r="B37" s="176" t="s">
        <v>511</v>
      </c>
      <c r="C37" s="184" t="s">
        <v>512</v>
      </c>
      <c r="D37" s="177" t="s">
        <v>277</v>
      </c>
      <c r="E37" s="178">
        <v>1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5.0000000000000001E-4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215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75">
        <v>24</v>
      </c>
      <c r="B38" s="176" t="s">
        <v>420</v>
      </c>
      <c r="C38" s="184" t="s">
        <v>421</v>
      </c>
      <c r="D38" s="177" t="s">
        <v>314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0.05</v>
      </c>
      <c r="O38" s="160">
        <f t="shared" si="4"/>
        <v>0.05</v>
      </c>
      <c r="P38" s="160">
        <v>0</v>
      </c>
      <c r="Q38" s="160">
        <f t="shared" si="5"/>
        <v>0</v>
      </c>
      <c r="R38" s="160"/>
      <c r="S38" s="160" t="s">
        <v>221</v>
      </c>
      <c r="T38" s="160" t="s">
        <v>215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248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25</v>
      </c>
      <c r="B39" s="176" t="s">
        <v>513</v>
      </c>
      <c r="C39" s="184" t="s">
        <v>514</v>
      </c>
      <c r="D39" s="177" t="s">
        <v>255</v>
      </c>
      <c r="E39" s="178">
        <v>0.26777000000000001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0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214</v>
      </c>
      <c r="T39" s="160" t="s">
        <v>233</v>
      </c>
      <c r="U39" s="160">
        <v>1.333</v>
      </c>
      <c r="V39" s="160">
        <f t="shared" si="6"/>
        <v>0.36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256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26</v>
      </c>
      <c r="B40" s="176" t="s">
        <v>515</v>
      </c>
      <c r="C40" s="184" t="s">
        <v>516</v>
      </c>
      <c r="D40" s="177" t="s">
        <v>255</v>
      </c>
      <c r="E40" s="178">
        <v>0.26777000000000001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0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214</v>
      </c>
      <c r="T40" s="160" t="s">
        <v>233</v>
      </c>
      <c r="U40" s="160">
        <v>0.72799999999999998</v>
      </c>
      <c r="V40" s="160">
        <f t="shared" si="6"/>
        <v>0.19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256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">
      <c r="A41" s="163" t="s">
        <v>209</v>
      </c>
      <c r="B41" s="164" t="s">
        <v>153</v>
      </c>
      <c r="C41" s="182" t="s">
        <v>154</v>
      </c>
      <c r="D41" s="165"/>
      <c r="E41" s="166"/>
      <c r="F41" s="167"/>
      <c r="G41" s="168">
        <f>SUMIF(AG42:AG43,"&lt;&gt;NOR",G42:G43)</f>
        <v>0</v>
      </c>
      <c r="H41" s="162"/>
      <c r="I41" s="162">
        <f>SUM(I42:I43)</f>
        <v>0</v>
      </c>
      <c r="J41" s="162"/>
      <c r="K41" s="162">
        <f>SUM(K42:K43)</f>
        <v>0</v>
      </c>
      <c r="L41" s="162"/>
      <c r="M41" s="162">
        <f>SUM(M42:M43)</f>
        <v>0</v>
      </c>
      <c r="N41" s="162"/>
      <c r="O41" s="162">
        <f>SUM(O42:O43)</f>
        <v>0</v>
      </c>
      <c r="P41" s="162"/>
      <c r="Q41" s="162">
        <f>SUM(Q42:Q43)</f>
        <v>0</v>
      </c>
      <c r="R41" s="162"/>
      <c r="S41" s="162"/>
      <c r="T41" s="162"/>
      <c r="U41" s="162"/>
      <c r="V41" s="162">
        <f>SUM(V42:V43)</f>
        <v>3.04</v>
      </c>
      <c r="W41" s="162"/>
      <c r="AG41" t="s">
        <v>210</v>
      </c>
    </row>
    <row r="42" spans="1:60" outlineLevel="1" x14ac:dyDescent="0.2">
      <c r="A42" s="175">
        <v>27</v>
      </c>
      <c r="B42" s="176" t="s">
        <v>448</v>
      </c>
      <c r="C42" s="184" t="s">
        <v>449</v>
      </c>
      <c r="D42" s="177" t="s">
        <v>450</v>
      </c>
      <c r="E42" s="178">
        <v>10</v>
      </c>
      <c r="F42" s="179"/>
      <c r="G42" s="180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6.0000000000000002E-5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214</v>
      </c>
      <c r="T42" s="160" t="s">
        <v>233</v>
      </c>
      <c r="U42" s="160">
        <v>0.30399999999999999</v>
      </c>
      <c r="V42" s="160">
        <f>ROUND(E42*U42,2)</f>
        <v>3.04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28</v>
      </c>
      <c r="B43" s="176" t="s">
        <v>451</v>
      </c>
      <c r="C43" s="184" t="s">
        <v>452</v>
      </c>
      <c r="D43" s="177" t="s">
        <v>255</v>
      </c>
      <c r="E43" s="178">
        <v>5.9999999999999995E-4</v>
      </c>
      <c r="F43" s="179"/>
      <c r="G43" s="180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0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214</v>
      </c>
      <c r="T43" s="160" t="s">
        <v>233</v>
      </c>
      <c r="U43" s="160">
        <v>3.0059999999999998</v>
      </c>
      <c r="V43" s="160">
        <f>ROUND(E43*U43,2)</f>
        <v>0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256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x14ac:dyDescent="0.2">
      <c r="A44" s="163" t="s">
        <v>209</v>
      </c>
      <c r="B44" s="164" t="s">
        <v>155</v>
      </c>
      <c r="C44" s="182" t="s">
        <v>156</v>
      </c>
      <c r="D44" s="165"/>
      <c r="E44" s="166"/>
      <c r="F44" s="167"/>
      <c r="G44" s="168">
        <f>SUMIF(AG45:AG47,"&lt;&gt;NOR",G45:G47)</f>
        <v>0</v>
      </c>
      <c r="H44" s="162"/>
      <c r="I44" s="162">
        <f>SUM(I45:I47)</f>
        <v>0</v>
      </c>
      <c r="J44" s="162"/>
      <c r="K44" s="162">
        <f>SUM(K45:K47)</f>
        <v>0</v>
      </c>
      <c r="L44" s="162"/>
      <c r="M44" s="162">
        <f>SUM(M45:M47)</f>
        <v>0</v>
      </c>
      <c r="N44" s="162"/>
      <c r="O44" s="162">
        <f>SUM(O45:O47)</f>
        <v>0</v>
      </c>
      <c r="P44" s="162"/>
      <c r="Q44" s="162">
        <f>SUM(Q45:Q47)</f>
        <v>0</v>
      </c>
      <c r="R44" s="162"/>
      <c r="S44" s="162"/>
      <c r="T44" s="162"/>
      <c r="U44" s="162"/>
      <c r="V44" s="162">
        <f>SUM(V45:V47)</f>
        <v>2.4899999999999998</v>
      </c>
      <c r="W44" s="162"/>
      <c r="AG44" t="s">
        <v>210</v>
      </c>
    </row>
    <row r="45" spans="1:60" outlineLevel="1" x14ac:dyDescent="0.2">
      <c r="A45" s="169">
        <v>29</v>
      </c>
      <c r="B45" s="170" t="s">
        <v>453</v>
      </c>
      <c r="C45" s="183" t="s">
        <v>454</v>
      </c>
      <c r="D45" s="171" t="s">
        <v>241</v>
      </c>
      <c r="E45" s="172">
        <v>1</v>
      </c>
      <c r="F45" s="173"/>
      <c r="G45" s="174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3.1E-4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214</v>
      </c>
      <c r="T45" s="160" t="s">
        <v>233</v>
      </c>
      <c r="U45" s="160">
        <v>0.40300000000000002</v>
      </c>
      <c r="V45" s="160">
        <f>ROUND(E45*U45,2)</f>
        <v>0.4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62" t="s">
        <v>455</v>
      </c>
      <c r="D46" s="263"/>
      <c r="E46" s="263"/>
      <c r="F46" s="263"/>
      <c r="G46" s="263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30</v>
      </c>
      <c r="B47" s="176" t="s">
        <v>456</v>
      </c>
      <c r="C47" s="184" t="s">
        <v>457</v>
      </c>
      <c r="D47" s="177" t="s">
        <v>261</v>
      </c>
      <c r="E47" s="178">
        <v>18</v>
      </c>
      <c r="F47" s="179"/>
      <c r="G47" s="180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9.0000000000000006E-5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214</v>
      </c>
      <c r="T47" s="160" t="s">
        <v>233</v>
      </c>
      <c r="U47" s="160">
        <v>0.11600000000000001</v>
      </c>
      <c r="V47" s="160">
        <f>ROUND(E47*U47,2)</f>
        <v>2.09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">
      <c r="A48" s="163" t="s">
        <v>209</v>
      </c>
      <c r="B48" s="164" t="s">
        <v>173</v>
      </c>
      <c r="C48" s="182" t="s">
        <v>174</v>
      </c>
      <c r="D48" s="165"/>
      <c r="E48" s="166"/>
      <c r="F48" s="167"/>
      <c r="G48" s="168">
        <f>SUMIF(AG49:AG50,"&lt;&gt;NOR",G49:G50)</f>
        <v>0</v>
      </c>
      <c r="H48" s="162"/>
      <c r="I48" s="162">
        <f>SUM(I49:I50)</f>
        <v>0</v>
      </c>
      <c r="J48" s="162"/>
      <c r="K48" s="162">
        <f>SUM(K49:K50)</f>
        <v>0</v>
      </c>
      <c r="L48" s="162"/>
      <c r="M48" s="162">
        <f>SUM(M49:M50)</f>
        <v>0</v>
      </c>
      <c r="N48" s="162"/>
      <c r="O48" s="162">
        <f>SUM(O49:O50)</f>
        <v>0</v>
      </c>
      <c r="P48" s="162"/>
      <c r="Q48" s="162">
        <f>SUM(Q49:Q50)</f>
        <v>0</v>
      </c>
      <c r="R48" s="162"/>
      <c r="S48" s="162"/>
      <c r="T48" s="162"/>
      <c r="U48" s="162"/>
      <c r="V48" s="162">
        <f>SUM(V49:V50)</f>
        <v>7</v>
      </c>
      <c r="W48" s="162"/>
      <c r="AG48" t="s">
        <v>210</v>
      </c>
    </row>
    <row r="49" spans="1:60" outlineLevel="1" x14ac:dyDescent="0.2">
      <c r="A49" s="175">
        <v>31</v>
      </c>
      <c r="B49" s="176" t="s">
        <v>517</v>
      </c>
      <c r="C49" s="184" t="s">
        <v>518</v>
      </c>
      <c r="D49" s="177" t="s">
        <v>264</v>
      </c>
      <c r="E49" s="178">
        <v>3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0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215</v>
      </c>
      <c r="U49" s="160">
        <v>1</v>
      </c>
      <c r="V49" s="160">
        <f>ROUND(E49*U49,2)</f>
        <v>3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32</v>
      </c>
      <c r="B50" s="176" t="s">
        <v>519</v>
      </c>
      <c r="C50" s="184" t="s">
        <v>520</v>
      </c>
      <c r="D50" s="177" t="s">
        <v>264</v>
      </c>
      <c r="E50" s="178">
        <v>4</v>
      </c>
      <c r="F50" s="179"/>
      <c r="G50" s="180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0</v>
      </c>
      <c r="O50" s="160">
        <f>ROUND(E50*N50,2)</f>
        <v>0</v>
      </c>
      <c r="P50" s="160">
        <v>0</v>
      </c>
      <c r="Q50" s="160">
        <f>ROUND(E50*P50,2)</f>
        <v>0</v>
      </c>
      <c r="R50" s="160"/>
      <c r="S50" s="160" t="s">
        <v>214</v>
      </c>
      <c r="T50" s="160" t="s">
        <v>215</v>
      </c>
      <c r="U50" s="160">
        <v>1</v>
      </c>
      <c r="V50" s="160">
        <f>ROUND(E50*U50,2)</f>
        <v>4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">
      <c r="A51" s="163" t="s">
        <v>209</v>
      </c>
      <c r="B51" s="164" t="s">
        <v>183</v>
      </c>
      <c r="C51" s="182" t="s">
        <v>30</v>
      </c>
      <c r="D51" s="165"/>
      <c r="E51" s="166"/>
      <c r="F51" s="167"/>
      <c r="G51" s="168">
        <f>SUMIF(AG52:AG52,"&lt;&gt;NOR",G52:G52)</f>
        <v>0</v>
      </c>
      <c r="H51" s="162"/>
      <c r="I51" s="162">
        <f>SUM(I52:I52)</f>
        <v>0</v>
      </c>
      <c r="J51" s="162"/>
      <c r="K51" s="162">
        <f>SUM(K52:K52)</f>
        <v>0</v>
      </c>
      <c r="L51" s="162"/>
      <c r="M51" s="162">
        <f>SUM(M52:M52)</f>
        <v>0</v>
      </c>
      <c r="N51" s="162"/>
      <c r="O51" s="162">
        <f>SUM(O52:O52)</f>
        <v>0</v>
      </c>
      <c r="P51" s="162"/>
      <c r="Q51" s="162">
        <f>SUM(Q52:Q52)</f>
        <v>0</v>
      </c>
      <c r="R51" s="162"/>
      <c r="S51" s="162"/>
      <c r="T51" s="162"/>
      <c r="U51" s="162"/>
      <c r="V51" s="162">
        <f>SUM(V52:V52)</f>
        <v>0</v>
      </c>
      <c r="W51" s="162"/>
      <c r="AG51" t="s">
        <v>210</v>
      </c>
    </row>
    <row r="52" spans="1:60" outlineLevel="1" x14ac:dyDescent="0.2">
      <c r="A52" s="169">
        <v>33</v>
      </c>
      <c r="B52" s="170" t="s">
        <v>465</v>
      </c>
      <c r="C52" s="183" t="s">
        <v>466</v>
      </c>
      <c r="D52" s="171" t="s">
        <v>314</v>
      </c>
      <c r="E52" s="172">
        <v>1</v>
      </c>
      <c r="F52" s="173"/>
      <c r="G52" s="174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0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221</v>
      </c>
      <c r="T52" s="160" t="s">
        <v>215</v>
      </c>
      <c r="U52" s="160">
        <v>0</v>
      </c>
      <c r="V52" s="160">
        <f>ROUND(E52*U52,2)</f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">
      <c r="A53" s="5"/>
      <c r="B53" s="6"/>
      <c r="C53" s="185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153"/>
      <c r="B54" s="154" t="s">
        <v>31</v>
      </c>
      <c r="C54" s="186"/>
      <c r="D54" s="155"/>
      <c r="E54" s="156"/>
      <c r="F54" s="156"/>
      <c r="G54" s="181">
        <f>G8+G41+G44+G48+G51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185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48" t="s">
        <v>227</v>
      </c>
      <c r="B57" s="248"/>
      <c r="C57" s="249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50"/>
      <c r="B58" s="251"/>
      <c r="C58" s="252"/>
      <c r="D58" s="251"/>
      <c r="E58" s="251"/>
      <c r="F58" s="251"/>
      <c r="G58" s="253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54"/>
      <c r="B59" s="255"/>
      <c r="C59" s="256"/>
      <c r="D59" s="255"/>
      <c r="E59" s="255"/>
      <c r="F59" s="255"/>
      <c r="G59" s="25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8"/>
      <c r="B62" s="259"/>
      <c r="C62" s="260"/>
      <c r="D62" s="259"/>
      <c r="E62" s="259"/>
      <c r="F62" s="259"/>
      <c r="G62" s="261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185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187"/>
      <c r="D64" s="141"/>
      <c r="AG64" t="s">
        <v>229</v>
      </c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3">
    <mergeCell ref="A57:C57"/>
    <mergeCell ref="A58:G62"/>
    <mergeCell ref="C10:G10"/>
    <mergeCell ref="C11:G11"/>
    <mergeCell ref="C13:G13"/>
    <mergeCell ref="C14:G14"/>
    <mergeCell ref="C16:G16"/>
    <mergeCell ref="C17:G17"/>
    <mergeCell ref="C46:G46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activeCell="F24" sqref="F24:F25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88</v>
      </c>
      <c r="C3" s="242" t="s">
        <v>89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2"/>
      <c r="O8" s="162">
        <f>SUM(O9:O18)</f>
        <v>0</v>
      </c>
      <c r="P8" s="162"/>
      <c r="Q8" s="162">
        <f>SUM(Q9:Q18)</f>
        <v>0</v>
      </c>
      <c r="R8" s="162"/>
      <c r="S8" s="162"/>
      <c r="T8" s="162"/>
      <c r="U8" s="162"/>
      <c r="V8" s="162">
        <f>SUM(V9:V18)</f>
        <v>0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521</v>
      </c>
      <c r="C9" s="184" t="s">
        <v>522</v>
      </c>
      <c r="D9" s="177" t="s">
        <v>277</v>
      </c>
      <c r="E9" s="178">
        <v>1</v>
      </c>
      <c r="F9" s="179"/>
      <c r="G9" s="180">
        <f t="shared" ref="G9:G18" si="0">ROUND(E9*F9,2)</f>
        <v>0</v>
      </c>
      <c r="H9" s="161"/>
      <c r="I9" s="160">
        <f t="shared" ref="I9:I18" si="1">ROUND(E9*H9,2)</f>
        <v>0</v>
      </c>
      <c r="J9" s="161"/>
      <c r="K9" s="160">
        <f t="shared" ref="K9:K18" si="2">ROUND(E9*J9,2)</f>
        <v>0</v>
      </c>
      <c r="L9" s="160">
        <v>21</v>
      </c>
      <c r="M9" s="160">
        <f t="shared" ref="M9:M18" si="3">G9*(1+L9/100)</f>
        <v>0</v>
      </c>
      <c r="N9" s="160">
        <v>0</v>
      </c>
      <c r="O9" s="160">
        <f t="shared" ref="O9:O18" si="4">ROUND(E9*N9,2)</f>
        <v>0</v>
      </c>
      <c r="P9" s="160">
        <v>0</v>
      </c>
      <c r="Q9" s="160">
        <f t="shared" ref="Q9:Q18" si="5"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 t="shared" ref="V9:V18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221</v>
      </c>
      <c r="T10" s="160" t="s">
        <v>215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525</v>
      </c>
      <c r="C11" s="184" t="s">
        <v>526</v>
      </c>
      <c r="D11" s="177" t="s">
        <v>277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221</v>
      </c>
      <c r="T11" s="160" t="s">
        <v>233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527</v>
      </c>
      <c r="C12" s="184" t="s">
        <v>528</v>
      </c>
      <c r="D12" s="177" t="s">
        <v>277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221</v>
      </c>
      <c r="T12" s="160" t="s">
        <v>215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529</v>
      </c>
      <c r="C13" s="184" t="s">
        <v>530</v>
      </c>
      <c r="D13" s="177" t="s">
        <v>277</v>
      </c>
      <c r="E13" s="178">
        <v>1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221</v>
      </c>
      <c r="T13" s="160" t="s">
        <v>215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532</v>
      </c>
      <c r="C14" s="184" t="s">
        <v>533</v>
      </c>
      <c r="D14" s="177" t="s">
        <v>277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221</v>
      </c>
      <c r="T14" s="160" t="s">
        <v>233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248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534</v>
      </c>
      <c r="C15" s="184" t="s">
        <v>535</v>
      </c>
      <c r="D15" s="177" t="s">
        <v>277</v>
      </c>
      <c r="E15" s="178">
        <v>12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233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536</v>
      </c>
      <c r="C16" s="184" t="s">
        <v>537</v>
      </c>
      <c r="D16" s="177" t="s">
        <v>277</v>
      </c>
      <c r="E16" s="178">
        <v>4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233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538</v>
      </c>
      <c r="C17" s="184" t="s">
        <v>539</v>
      </c>
      <c r="D17" s="177" t="s">
        <v>277</v>
      </c>
      <c r="E17" s="178">
        <v>5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233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33.75" outlineLevel="1" x14ac:dyDescent="0.2">
      <c r="A18" s="175">
        <v>10</v>
      </c>
      <c r="B18" s="176" t="s">
        <v>540</v>
      </c>
      <c r="C18" s="184" t="s">
        <v>541</v>
      </c>
      <c r="D18" s="177" t="s">
        <v>314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215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">
      <c r="A19" s="163" t="s">
        <v>209</v>
      </c>
      <c r="B19" s="164" t="s">
        <v>163</v>
      </c>
      <c r="C19" s="182" t="s">
        <v>164</v>
      </c>
      <c r="D19" s="165"/>
      <c r="E19" s="166"/>
      <c r="F19" s="167"/>
      <c r="G19" s="168">
        <f>SUMIF(AG20:AG25,"&lt;&gt;NOR",G20:G25)</f>
        <v>0</v>
      </c>
      <c r="H19" s="162"/>
      <c r="I19" s="162">
        <f>SUM(I20:I25)</f>
        <v>0</v>
      </c>
      <c r="J19" s="162"/>
      <c r="K19" s="162">
        <f>SUM(K20:K25)</f>
        <v>0</v>
      </c>
      <c r="L19" s="162"/>
      <c r="M19" s="162">
        <f>SUM(M20:M25)</f>
        <v>0</v>
      </c>
      <c r="N19" s="162"/>
      <c r="O19" s="162">
        <f>SUM(O20:O25)</f>
        <v>0</v>
      </c>
      <c r="P19" s="162"/>
      <c r="Q19" s="162">
        <f>SUM(Q20:Q25)</f>
        <v>0</v>
      </c>
      <c r="R19" s="162"/>
      <c r="S19" s="162"/>
      <c r="T19" s="162"/>
      <c r="U19" s="162"/>
      <c r="V19" s="162">
        <f>SUM(V20:V25)</f>
        <v>0</v>
      </c>
      <c r="W19" s="162"/>
      <c r="AG19" t="s">
        <v>210</v>
      </c>
    </row>
    <row r="20" spans="1:60" ht="33.75" outlineLevel="1" x14ac:dyDescent="0.2">
      <c r="A20" s="175">
        <v>11</v>
      </c>
      <c r="B20" s="176" t="s">
        <v>542</v>
      </c>
      <c r="C20" s="184" t="s">
        <v>543</v>
      </c>
      <c r="D20" s="177" t="s">
        <v>277</v>
      </c>
      <c r="E20" s="178">
        <v>1</v>
      </c>
      <c r="F20" s="179"/>
      <c r="G20" s="180">
        <f t="shared" ref="G20:G25" si="7">ROUND(E20*F20,2)</f>
        <v>0</v>
      </c>
      <c r="H20" s="161"/>
      <c r="I20" s="160">
        <f t="shared" ref="I20:I25" si="8">ROUND(E20*H20,2)</f>
        <v>0</v>
      </c>
      <c r="J20" s="161"/>
      <c r="K20" s="160">
        <f t="shared" ref="K20:K25" si="9">ROUND(E20*J20,2)</f>
        <v>0</v>
      </c>
      <c r="L20" s="160">
        <v>21</v>
      </c>
      <c r="M20" s="160">
        <f t="shared" ref="M20:M25" si="10">G20*(1+L20/100)</f>
        <v>0</v>
      </c>
      <c r="N20" s="160">
        <v>0</v>
      </c>
      <c r="O20" s="160">
        <f t="shared" ref="O20:O25" si="11">ROUND(E20*N20,2)</f>
        <v>0</v>
      </c>
      <c r="P20" s="160">
        <v>0</v>
      </c>
      <c r="Q20" s="160">
        <f t="shared" ref="Q20:Q25" si="12">ROUND(E20*P20,2)</f>
        <v>0</v>
      </c>
      <c r="R20" s="160"/>
      <c r="S20" s="160" t="s">
        <v>221</v>
      </c>
      <c r="T20" s="160" t="s">
        <v>233</v>
      </c>
      <c r="U20" s="160">
        <v>0</v>
      </c>
      <c r="V20" s="160">
        <f t="shared" ref="V20:V25" si="13">ROUND(E20*U20,2)</f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33.75" outlineLevel="1" x14ac:dyDescent="0.2">
      <c r="A21" s="175">
        <v>12</v>
      </c>
      <c r="B21" s="176" t="s">
        <v>544</v>
      </c>
      <c r="C21" s="184" t="s">
        <v>545</v>
      </c>
      <c r="D21" s="177" t="s">
        <v>277</v>
      </c>
      <c r="E21" s="178">
        <v>1</v>
      </c>
      <c r="F21" s="179"/>
      <c r="G21" s="180">
        <f t="shared" si="7"/>
        <v>0</v>
      </c>
      <c r="H21" s="161"/>
      <c r="I21" s="160">
        <f t="shared" si="8"/>
        <v>0</v>
      </c>
      <c r="J21" s="161"/>
      <c r="K21" s="160">
        <f t="shared" si="9"/>
        <v>0</v>
      </c>
      <c r="L21" s="160">
        <v>21</v>
      </c>
      <c r="M21" s="160">
        <f t="shared" si="10"/>
        <v>0</v>
      </c>
      <c r="N21" s="160">
        <v>0</v>
      </c>
      <c r="O21" s="160">
        <f t="shared" si="11"/>
        <v>0</v>
      </c>
      <c r="P21" s="160">
        <v>0</v>
      </c>
      <c r="Q21" s="160">
        <f t="shared" si="12"/>
        <v>0</v>
      </c>
      <c r="R21" s="160"/>
      <c r="S21" s="160" t="s">
        <v>221</v>
      </c>
      <c r="T21" s="160" t="s">
        <v>215</v>
      </c>
      <c r="U21" s="160">
        <v>0</v>
      </c>
      <c r="V21" s="160">
        <f t="shared" si="13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45" outlineLevel="1" x14ac:dyDescent="0.2">
      <c r="A22" s="175">
        <v>13</v>
      </c>
      <c r="B22" s="176" t="s">
        <v>546</v>
      </c>
      <c r="C22" s="184" t="s">
        <v>547</v>
      </c>
      <c r="D22" s="177" t="s">
        <v>277</v>
      </c>
      <c r="E22" s="178">
        <v>1</v>
      </c>
      <c r="F22" s="179"/>
      <c r="G22" s="180">
        <f t="shared" si="7"/>
        <v>0</v>
      </c>
      <c r="H22" s="161"/>
      <c r="I22" s="160">
        <f t="shared" si="8"/>
        <v>0</v>
      </c>
      <c r="J22" s="161"/>
      <c r="K22" s="160">
        <f t="shared" si="9"/>
        <v>0</v>
      </c>
      <c r="L22" s="160">
        <v>21</v>
      </c>
      <c r="M22" s="160">
        <f t="shared" si="10"/>
        <v>0</v>
      </c>
      <c r="N22" s="160">
        <v>0</v>
      </c>
      <c r="O22" s="160">
        <f t="shared" si="11"/>
        <v>0</v>
      </c>
      <c r="P22" s="160">
        <v>0</v>
      </c>
      <c r="Q22" s="160">
        <f t="shared" si="12"/>
        <v>0</v>
      </c>
      <c r="R22" s="160"/>
      <c r="S22" s="160" t="s">
        <v>221</v>
      </c>
      <c r="T22" s="160" t="s">
        <v>233</v>
      </c>
      <c r="U22" s="160">
        <v>0</v>
      </c>
      <c r="V22" s="160">
        <f t="shared" si="13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2.5" outlineLevel="1" x14ac:dyDescent="0.2">
      <c r="A23" s="175">
        <v>14</v>
      </c>
      <c r="B23" s="176" t="s">
        <v>548</v>
      </c>
      <c r="C23" s="184" t="s">
        <v>549</v>
      </c>
      <c r="D23" s="177" t="s">
        <v>277</v>
      </c>
      <c r="E23" s="178">
        <v>1</v>
      </c>
      <c r="F23" s="179"/>
      <c r="G23" s="180">
        <f t="shared" si="7"/>
        <v>0</v>
      </c>
      <c r="H23" s="161"/>
      <c r="I23" s="160">
        <f t="shared" si="8"/>
        <v>0</v>
      </c>
      <c r="J23" s="161"/>
      <c r="K23" s="160">
        <f t="shared" si="9"/>
        <v>0</v>
      </c>
      <c r="L23" s="160">
        <v>21</v>
      </c>
      <c r="M23" s="160">
        <f t="shared" si="10"/>
        <v>0</v>
      </c>
      <c r="N23" s="160">
        <v>0</v>
      </c>
      <c r="O23" s="160">
        <f t="shared" si="11"/>
        <v>0</v>
      </c>
      <c r="P23" s="160">
        <v>0</v>
      </c>
      <c r="Q23" s="160">
        <f t="shared" si="12"/>
        <v>0</v>
      </c>
      <c r="R23" s="160"/>
      <c r="S23" s="160" t="s">
        <v>221</v>
      </c>
      <c r="T23" s="160" t="s">
        <v>233</v>
      </c>
      <c r="U23" s="160">
        <v>0</v>
      </c>
      <c r="V23" s="160">
        <f t="shared" si="13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15</v>
      </c>
      <c r="B24" s="176" t="s">
        <v>550</v>
      </c>
      <c r="C24" s="184" t="s">
        <v>551</v>
      </c>
      <c r="D24" s="177" t="s">
        <v>277</v>
      </c>
      <c r="E24" s="178">
        <v>1</v>
      </c>
      <c r="F24" s="266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21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221</v>
      </c>
      <c r="T24" s="160" t="s">
        <v>233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552</v>
      </c>
      <c r="C25" s="184" t="s">
        <v>553</v>
      </c>
      <c r="D25" s="177" t="s">
        <v>277</v>
      </c>
      <c r="E25" s="178">
        <v>1</v>
      </c>
      <c r="F25" s="266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21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221</v>
      </c>
      <c r="T25" s="160" t="s">
        <v>233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x14ac:dyDescent="0.2">
      <c r="A26" s="163" t="s">
        <v>209</v>
      </c>
      <c r="B26" s="164" t="s">
        <v>165</v>
      </c>
      <c r="C26" s="182" t="s">
        <v>166</v>
      </c>
      <c r="D26" s="165"/>
      <c r="E26" s="166"/>
      <c r="F26" s="167"/>
      <c r="G26" s="168">
        <f>SUMIF(AG27:AG29,"&lt;&gt;NOR",G27:G29)</f>
        <v>0</v>
      </c>
      <c r="H26" s="162"/>
      <c r="I26" s="162">
        <f>SUM(I27:I29)</f>
        <v>0</v>
      </c>
      <c r="J26" s="162"/>
      <c r="K26" s="162">
        <f>SUM(K27:K29)</f>
        <v>0</v>
      </c>
      <c r="L26" s="162"/>
      <c r="M26" s="162">
        <f>SUM(M27:M29)</f>
        <v>0</v>
      </c>
      <c r="N26" s="162"/>
      <c r="O26" s="162">
        <f>SUM(O27:O29)</f>
        <v>0</v>
      </c>
      <c r="P26" s="162"/>
      <c r="Q26" s="162">
        <f>SUM(Q27:Q29)</f>
        <v>0</v>
      </c>
      <c r="R26" s="162"/>
      <c r="S26" s="162"/>
      <c r="T26" s="162"/>
      <c r="U26" s="162"/>
      <c r="V26" s="162">
        <f>SUM(V27:V29)</f>
        <v>0</v>
      </c>
      <c r="W26" s="162"/>
      <c r="AG26" t="s">
        <v>210</v>
      </c>
    </row>
    <row r="27" spans="1:60" ht="22.5" outlineLevel="1" x14ac:dyDescent="0.2">
      <c r="A27" s="175">
        <v>17</v>
      </c>
      <c r="B27" s="176" t="s">
        <v>554</v>
      </c>
      <c r="C27" s="184" t="s">
        <v>555</v>
      </c>
      <c r="D27" s="177" t="s">
        <v>277</v>
      </c>
      <c r="E27" s="178">
        <v>1</v>
      </c>
      <c r="F27" s="179"/>
      <c r="G27" s="180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60">
        <v>0</v>
      </c>
      <c r="O27" s="160">
        <f>ROUND(E27*N27,2)</f>
        <v>0</v>
      </c>
      <c r="P27" s="160">
        <v>0</v>
      </c>
      <c r="Q27" s="160">
        <f>ROUND(E27*P27,2)</f>
        <v>0</v>
      </c>
      <c r="R27" s="160"/>
      <c r="S27" s="160" t="s">
        <v>221</v>
      </c>
      <c r="T27" s="160" t="s">
        <v>233</v>
      </c>
      <c r="U27" s="160">
        <v>0</v>
      </c>
      <c r="V27" s="160">
        <f>ROUND(E27*U27,2)</f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18</v>
      </c>
      <c r="B28" s="176" t="s">
        <v>556</v>
      </c>
      <c r="C28" s="184" t="s">
        <v>557</v>
      </c>
      <c r="D28" s="177" t="s">
        <v>314</v>
      </c>
      <c r="E28" s="178">
        <v>1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221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248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19</v>
      </c>
      <c r="B29" s="176" t="s">
        <v>558</v>
      </c>
      <c r="C29" s="184" t="s">
        <v>559</v>
      </c>
      <c r="D29" s="177" t="s">
        <v>560</v>
      </c>
      <c r="E29" s="178">
        <v>2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221</v>
      </c>
      <c r="T29" s="160" t="s">
        <v>215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167</v>
      </c>
      <c r="C30" s="182" t="s">
        <v>168</v>
      </c>
      <c r="D30" s="165"/>
      <c r="E30" s="166"/>
      <c r="F30" s="167"/>
      <c r="G30" s="168">
        <f>SUMIF(AG31:AG42,"&lt;&gt;NOR",G31:G42)</f>
        <v>0</v>
      </c>
      <c r="H30" s="162"/>
      <c r="I30" s="162">
        <f>SUM(I31:I42)</f>
        <v>0</v>
      </c>
      <c r="J30" s="162"/>
      <c r="K30" s="162">
        <f>SUM(K31:K42)</f>
        <v>0</v>
      </c>
      <c r="L30" s="162"/>
      <c r="M30" s="162">
        <f>SUM(M31:M42)</f>
        <v>0</v>
      </c>
      <c r="N30" s="162"/>
      <c r="O30" s="162">
        <f>SUM(O31:O42)</f>
        <v>0</v>
      </c>
      <c r="P30" s="162"/>
      <c r="Q30" s="162">
        <f>SUM(Q31:Q42)</f>
        <v>0</v>
      </c>
      <c r="R30" s="162"/>
      <c r="S30" s="162"/>
      <c r="T30" s="162"/>
      <c r="U30" s="162"/>
      <c r="V30" s="162">
        <f>SUM(V31:V42)</f>
        <v>0</v>
      </c>
      <c r="W30" s="162"/>
      <c r="AG30" t="s">
        <v>210</v>
      </c>
    </row>
    <row r="31" spans="1:60" ht="45" outlineLevel="1" x14ac:dyDescent="0.2">
      <c r="A31" s="169">
        <v>20</v>
      </c>
      <c r="B31" s="170" t="s">
        <v>561</v>
      </c>
      <c r="C31" s="183" t="s">
        <v>562</v>
      </c>
      <c r="D31" s="171" t="s">
        <v>563</v>
      </c>
      <c r="E31" s="172">
        <v>11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221</v>
      </c>
      <c r="T31" s="160" t="s">
        <v>215</v>
      </c>
      <c r="U31" s="160">
        <v>0</v>
      </c>
      <c r="V31" s="160">
        <f>ROUND(E31*U31,2)</f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45" outlineLevel="1" x14ac:dyDescent="0.2">
      <c r="A32" s="157"/>
      <c r="B32" s="158"/>
      <c r="C32" s="262" t="s">
        <v>564</v>
      </c>
      <c r="D32" s="263"/>
      <c r="E32" s="263"/>
      <c r="F32" s="263"/>
      <c r="G32" s="263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218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88" t="str">
        <f>C32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32" s="150"/>
      <c r="BC32" s="150"/>
      <c r="BD32" s="150"/>
      <c r="BE32" s="150"/>
      <c r="BF32" s="150"/>
      <c r="BG32" s="150"/>
      <c r="BH32" s="150"/>
    </row>
    <row r="33" spans="1:60" ht="45" outlineLevel="1" x14ac:dyDescent="0.2">
      <c r="A33" s="169">
        <v>21</v>
      </c>
      <c r="B33" s="170" t="s">
        <v>565</v>
      </c>
      <c r="C33" s="183" t="s">
        <v>566</v>
      </c>
      <c r="D33" s="171" t="s">
        <v>563</v>
      </c>
      <c r="E33" s="172">
        <v>8</v>
      </c>
      <c r="F33" s="173"/>
      <c r="G33" s="174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221</v>
      </c>
      <c r="T33" s="160" t="s">
        <v>215</v>
      </c>
      <c r="U33" s="160">
        <v>0</v>
      </c>
      <c r="V33" s="160">
        <f>ROUND(E33*U33,2)</f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45" outlineLevel="1" x14ac:dyDescent="0.2">
      <c r="A34" s="157"/>
      <c r="B34" s="158"/>
      <c r="C34" s="262" t="s">
        <v>567</v>
      </c>
      <c r="D34" s="263"/>
      <c r="E34" s="263"/>
      <c r="F34" s="263"/>
      <c r="G34" s="263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218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88" t="str">
        <f>C34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34" s="150"/>
      <c r="BC34" s="150"/>
      <c r="BD34" s="150"/>
      <c r="BE34" s="150"/>
      <c r="BF34" s="150"/>
      <c r="BG34" s="150"/>
      <c r="BH34" s="150"/>
    </row>
    <row r="35" spans="1:60" ht="45" outlineLevel="1" x14ac:dyDescent="0.2">
      <c r="A35" s="169">
        <v>22</v>
      </c>
      <c r="B35" s="170" t="s">
        <v>568</v>
      </c>
      <c r="C35" s="183" t="s">
        <v>569</v>
      </c>
      <c r="D35" s="171" t="s">
        <v>563</v>
      </c>
      <c r="E35" s="172">
        <v>4</v>
      </c>
      <c r="F35" s="173"/>
      <c r="G35" s="174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215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45" outlineLevel="1" x14ac:dyDescent="0.2">
      <c r="A36" s="157"/>
      <c r="B36" s="158"/>
      <c r="C36" s="262" t="s">
        <v>570</v>
      </c>
      <c r="D36" s="263"/>
      <c r="E36" s="263"/>
      <c r="F36" s="263"/>
      <c r="G36" s="263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218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88" t="str">
        <f>C36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6" s="150"/>
      <c r="BC36" s="150"/>
      <c r="BD36" s="150"/>
      <c r="BE36" s="150"/>
      <c r="BF36" s="150"/>
      <c r="BG36" s="150"/>
      <c r="BH36" s="150"/>
    </row>
    <row r="37" spans="1:60" ht="45" outlineLevel="1" x14ac:dyDescent="0.2">
      <c r="A37" s="169">
        <v>23</v>
      </c>
      <c r="B37" s="170" t="s">
        <v>571</v>
      </c>
      <c r="C37" s="183" t="s">
        <v>572</v>
      </c>
      <c r="D37" s="171" t="s">
        <v>563</v>
      </c>
      <c r="E37" s="172">
        <v>8</v>
      </c>
      <c r="F37" s="173"/>
      <c r="G37" s="174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215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45" outlineLevel="1" x14ac:dyDescent="0.2">
      <c r="A38" s="157"/>
      <c r="B38" s="158"/>
      <c r="C38" s="262" t="s">
        <v>573</v>
      </c>
      <c r="D38" s="263"/>
      <c r="E38" s="263"/>
      <c r="F38" s="263"/>
      <c r="G38" s="263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218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88" t="str">
        <f>C38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8" s="150"/>
      <c r="BC38" s="150"/>
      <c r="BD38" s="150"/>
      <c r="BE38" s="150"/>
      <c r="BF38" s="150"/>
      <c r="BG38" s="150"/>
      <c r="BH38" s="150"/>
    </row>
    <row r="39" spans="1:60" ht="22.5" outlineLevel="1" x14ac:dyDescent="0.2">
      <c r="A39" s="175">
        <v>24</v>
      </c>
      <c r="B39" s="176" t="s">
        <v>574</v>
      </c>
      <c r="C39" s="184" t="s">
        <v>575</v>
      </c>
      <c r="D39" s="177" t="s">
        <v>563</v>
      </c>
      <c r="E39" s="178">
        <v>10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0</v>
      </c>
      <c r="Q39" s="160">
        <f>ROUND(E39*P39,2)</f>
        <v>0</v>
      </c>
      <c r="R39" s="160"/>
      <c r="S39" s="160" t="s">
        <v>221</v>
      </c>
      <c r="T39" s="160" t="s">
        <v>215</v>
      </c>
      <c r="U39" s="160">
        <v>0</v>
      </c>
      <c r="V39" s="160">
        <f>ROUND(E39*U39,2)</f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22.5" outlineLevel="1" x14ac:dyDescent="0.2">
      <c r="A40" s="175">
        <v>25</v>
      </c>
      <c r="B40" s="176" t="s">
        <v>576</v>
      </c>
      <c r="C40" s="184" t="s">
        <v>577</v>
      </c>
      <c r="D40" s="177" t="s">
        <v>563</v>
      </c>
      <c r="E40" s="178">
        <v>20</v>
      </c>
      <c r="F40" s="179"/>
      <c r="G40" s="180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0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221</v>
      </c>
      <c r="T40" s="160" t="s">
        <v>215</v>
      </c>
      <c r="U40" s="160">
        <v>0</v>
      </c>
      <c r="V40" s="160">
        <f>ROUND(E40*U40,2)</f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33.75" outlineLevel="1" x14ac:dyDescent="0.2">
      <c r="A41" s="175">
        <v>26</v>
      </c>
      <c r="B41" s="176" t="s">
        <v>578</v>
      </c>
      <c r="C41" s="184" t="s">
        <v>579</v>
      </c>
      <c r="D41" s="177" t="s">
        <v>563</v>
      </c>
      <c r="E41" s="178">
        <v>5</v>
      </c>
      <c r="F41" s="179"/>
      <c r="G41" s="180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60">
        <v>0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221</v>
      </c>
      <c r="T41" s="160" t="s">
        <v>215</v>
      </c>
      <c r="U41" s="160">
        <v>0</v>
      </c>
      <c r="V41" s="160">
        <f>ROUND(E41*U41,2)</f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27</v>
      </c>
      <c r="B42" s="176" t="s">
        <v>580</v>
      </c>
      <c r="C42" s="184" t="s">
        <v>581</v>
      </c>
      <c r="D42" s="177" t="s">
        <v>314</v>
      </c>
      <c r="E42" s="178">
        <v>1</v>
      </c>
      <c r="F42" s="179"/>
      <c r="G42" s="180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0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221</v>
      </c>
      <c r="T42" s="160" t="s">
        <v>215</v>
      </c>
      <c r="U42" s="160">
        <v>0</v>
      </c>
      <c r="V42" s="160">
        <f>ROUND(E42*U42,2)</f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x14ac:dyDescent="0.2">
      <c r="A43" s="163" t="s">
        <v>209</v>
      </c>
      <c r="B43" s="164" t="s">
        <v>181</v>
      </c>
      <c r="C43" s="182" t="s">
        <v>182</v>
      </c>
      <c r="D43" s="165"/>
      <c r="E43" s="166"/>
      <c r="F43" s="167"/>
      <c r="G43" s="168">
        <f>SUMIF(AG44:AG58,"&lt;&gt;NOR",G44:G58)</f>
        <v>0</v>
      </c>
      <c r="H43" s="162"/>
      <c r="I43" s="162">
        <f>SUM(I44:I58)</f>
        <v>0</v>
      </c>
      <c r="J43" s="162"/>
      <c r="K43" s="162">
        <f>SUM(K44:K58)</f>
        <v>0</v>
      </c>
      <c r="L43" s="162"/>
      <c r="M43" s="162">
        <f>SUM(M44:M58)</f>
        <v>0</v>
      </c>
      <c r="N43" s="162"/>
      <c r="O43" s="162">
        <f>SUM(O44:O58)</f>
        <v>0</v>
      </c>
      <c r="P43" s="162"/>
      <c r="Q43" s="162">
        <f>SUM(Q44:Q58)</f>
        <v>0</v>
      </c>
      <c r="R43" s="162"/>
      <c r="S43" s="162"/>
      <c r="T43" s="162"/>
      <c r="U43" s="162"/>
      <c r="V43" s="162">
        <f>SUM(V44:V58)</f>
        <v>0</v>
      </c>
      <c r="W43" s="162"/>
      <c r="AG43" t="s">
        <v>210</v>
      </c>
    </row>
    <row r="44" spans="1:60" outlineLevel="1" x14ac:dyDescent="0.2">
      <c r="A44" s="175">
        <v>28</v>
      </c>
      <c r="B44" s="176" t="s">
        <v>582</v>
      </c>
      <c r="C44" s="184" t="s">
        <v>583</v>
      </c>
      <c r="D44" s="177" t="s">
        <v>314</v>
      </c>
      <c r="E44" s="178">
        <v>1</v>
      </c>
      <c r="F44" s="179"/>
      <c r="G44" s="180">
        <f t="shared" ref="G44:G58" si="14">ROUND(E44*F44,2)</f>
        <v>0</v>
      </c>
      <c r="H44" s="161"/>
      <c r="I44" s="160">
        <f t="shared" ref="I44:I58" si="15">ROUND(E44*H44,2)</f>
        <v>0</v>
      </c>
      <c r="J44" s="161"/>
      <c r="K44" s="160">
        <f t="shared" ref="K44:K58" si="16">ROUND(E44*J44,2)</f>
        <v>0</v>
      </c>
      <c r="L44" s="160">
        <v>21</v>
      </c>
      <c r="M44" s="160">
        <f t="shared" ref="M44:M58" si="17">G44*(1+L44/100)</f>
        <v>0</v>
      </c>
      <c r="N44" s="160">
        <v>0</v>
      </c>
      <c r="O44" s="160">
        <f t="shared" ref="O44:O58" si="18">ROUND(E44*N44,2)</f>
        <v>0</v>
      </c>
      <c r="P44" s="160">
        <v>0</v>
      </c>
      <c r="Q44" s="160">
        <f t="shared" ref="Q44:Q58" si="19">ROUND(E44*P44,2)</f>
        <v>0</v>
      </c>
      <c r="R44" s="160"/>
      <c r="S44" s="160" t="s">
        <v>221</v>
      </c>
      <c r="T44" s="160" t="s">
        <v>215</v>
      </c>
      <c r="U44" s="160">
        <v>0</v>
      </c>
      <c r="V44" s="160">
        <f t="shared" ref="V44:V58" si="20">ROUND(E44*U44,2)</f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29</v>
      </c>
      <c r="B45" s="176" t="s">
        <v>584</v>
      </c>
      <c r="C45" s="184" t="s">
        <v>585</v>
      </c>
      <c r="D45" s="177" t="s">
        <v>314</v>
      </c>
      <c r="E45" s="178">
        <v>1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21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30</v>
      </c>
      <c r="B46" s="176" t="s">
        <v>586</v>
      </c>
      <c r="C46" s="184" t="s">
        <v>587</v>
      </c>
      <c r="D46" s="177" t="s">
        <v>314</v>
      </c>
      <c r="E46" s="178">
        <v>1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21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22.5" outlineLevel="1" x14ac:dyDescent="0.2">
      <c r="A47" s="175">
        <v>31</v>
      </c>
      <c r="B47" s="176" t="s">
        <v>588</v>
      </c>
      <c r="C47" s="184" t="s">
        <v>589</v>
      </c>
      <c r="D47" s="177" t="s">
        <v>277</v>
      </c>
      <c r="E47" s="178">
        <v>1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21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221</v>
      </c>
      <c r="T47" s="160" t="s">
        <v>215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32</v>
      </c>
      <c r="B48" s="176" t="s">
        <v>590</v>
      </c>
      <c r="C48" s="184" t="s">
        <v>591</v>
      </c>
      <c r="D48" s="177" t="s">
        <v>277</v>
      </c>
      <c r="E48" s="178">
        <v>1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21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221</v>
      </c>
      <c r="T48" s="160" t="s">
        <v>215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75">
        <v>33</v>
      </c>
      <c r="B49" s="176" t="s">
        <v>592</v>
      </c>
      <c r="C49" s="184" t="s">
        <v>593</v>
      </c>
      <c r="D49" s="177" t="s">
        <v>277</v>
      </c>
      <c r="E49" s="178">
        <v>1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21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221</v>
      </c>
      <c r="T49" s="160" t="s">
        <v>215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ht="22.5" outlineLevel="1" x14ac:dyDescent="0.2">
      <c r="A50" s="175">
        <v>34</v>
      </c>
      <c r="B50" s="176" t="s">
        <v>594</v>
      </c>
      <c r="C50" s="184" t="s">
        <v>595</v>
      </c>
      <c r="D50" s="177" t="s">
        <v>277</v>
      </c>
      <c r="E50" s="178">
        <v>1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21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221</v>
      </c>
      <c r="T50" s="160" t="s">
        <v>215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22.5" outlineLevel="1" x14ac:dyDescent="0.2">
      <c r="A51" s="175">
        <v>35</v>
      </c>
      <c r="B51" s="176" t="s">
        <v>596</v>
      </c>
      <c r="C51" s="184" t="s">
        <v>597</v>
      </c>
      <c r="D51" s="177" t="s">
        <v>277</v>
      </c>
      <c r="E51" s="178">
        <v>1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21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221</v>
      </c>
      <c r="T51" s="160" t="s">
        <v>215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36</v>
      </c>
      <c r="B52" s="176" t="s">
        <v>598</v>
      </c>
      <c r="C52" s="184" t="s">
        <v>599</v>
      </c>
      <c r="D52" s="177" t="s">
        <v>314</v>
      </c>
      <c r="E52" s="178">
        <v>1</v>
      </c>
      <c r="F52" s="179"/>
      <c r="G52" s="180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21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221</v>
      </c>
      <c r="T52" s="160" t="s">
        <v>215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37</v>
      </c>
      <c r="B53" s="176" t="s">
        <v>600</v>
      </c>
      <c r="C53" s="184" t="s">
        <v>601</v>
      </c>
      <c r="D53" s="177" t="s">
        <v>314</v>
      </c>
      <c r="E53" s="178">
        <v>1</v>
      </c>
      <c r="F53" s="179"/>
      <c r="G53" s="180">
        <f t="shared" si="14"/>
        <v>0</v>
      </c>
      <c r="H53" s="161"/>
      <c r="I53" s="160">
        <f t="shared" si="15"/>
        <v>0</v>
      </c>
      <c r="J53" s="161"/>
      <c r="K53" s="160">
        <f t="shared" si="16"/>
        <v>0</v>
      </c>
      <c r="L53" s="160">
        <v>21</v>
      </c>
      <c r="M53" s="160">
        <f t="shared" si="17"/>
        <v>0</v>
      </c>
      <c r="N53" s="160">
        <v>0</v>
      </c>
      <c r="O53" s="160">
        <f t="shared" si="18"/>
        <v>0</v>
      </c>
      <c r="P53" s="160">
        <v>0</v>
      </c>
      <c r="Q53" s="160">
        <f t="shared" si="19"/>
        <v>0</v>
      </c>
      <c r="R53" s="160"/>
      <c r="S53" s="160" t="s">
        <v>221</v>
      </c>
      <c r="T53" s="160" t="s">
        <v>215</v>
      </c>
      <c r="U53" s="160">
        <v>0</v>
      </c>
      <c r="V53" s="160">
        <f t="shared" si="20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ht="22.5" outlineLevel="1" x14ac:dyDescent="0.2">
      <c r="A54" s="175">
        <v>38</v>
      </c>
      <c r="B54" s="176" t="s">
        <v>602</v>
      </c>
      <c r="C54" s="184" t="s">
        <v>603</v>
      </c>
      <c r="D54" s="177" t="s">
        <v>314</v>
      </c>
      <c r="E54" s="178">
        <v>1</v>
      </c>
      <c r="F54" s="179"/>
      <c r="G54" s="180">
        <f t="shared" si="14"/>
        <v>0</v>
      </c>
      <c r="H54" s="161"/>
      <c r="I54" s="160">
        <f t="shared" si="15"/>
        <v>0</v>
      </c>
      <c r="J54" s="161"/>
      <c r="K54" s="160">
        <f t="shared" si="16"/>
        <v>0</v>
      </c>
      <c r="L54" s="160">
        <v>21</v>
      </c>
      <c r="M54" s="160">
        <f t="shared" si="17"/>
        <v>0</v>
      </c>
      <c r="N54" s="160">
        <v>0</v>
      </c>
      <c r="O54" s="160">
        <f t="shared" si="18"/>
        <v>0</v>
      </c>
      <c r="P54" s="160">
        <v>0</v>
      </c>
      <c r="Q54" s="160">
        <f t="shared" si="19"/>
        <v>0</v>
      </c>
      <c r="R54" s="160"/>
      <c r="S54" s="160" t="s">
        <v>221</v>
      </c>
      <c r="T54" s="160" t="s">
        <v>215</v>
      </c>
      <c r="U54" s="160">
        <v>0</v>
      </c>
      <c r="V54" s="160">
        <f t="shared" si="20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39</v>
      </c>
      <c r="B55" s="176" t="s">
        <v>604</v>
      </c>
      <c r="C55" s="184" t="s">
        <v>605</v>
      </c>
      <c r="D55" s="177" t="s">
        <v>314</v>
      </c>
      <c r="E55" s="178">
        <v>1</v>
      </c>
      <c r="F55" s="179"/>
      <c r="G55" s="180">
        <f t="shared" si="14"/>
        <v>0</v>
      </c>
      <c r="H55" s="161"/>
      <c r="I55" s="160">
        <f t="shared" si="15"/>
        <v>0</v>
      </c>
      <c r="J55" s="161"/>
      <c r="K55" s="160">
        <f t="shared" si="16"/>
        <v>0</v>
      </c>
      <c r="L55" s="160">
        <v>21</v>
      </c>
      <c r="M55" s="160">
        <f t="shared" si="17"/>
        <v>0</v>
      </c>
      <c r="N55" s="160">
        <v>0</v>
      </c>
      <c r="O55" s="160">
        <f t="shared" si="18"/>
        <v>0</v>
      </c>
      <c r="P55" s="160">
        <v>0</v>
      </c>
      <c r="Q55" s="160">
        <f t="shared" si="19"/>
        <v>0</v>
      </c>
      <c r="R55" s="160"/>
      <c r="S55" s="160" t="s">
        <v>221</v>
      </c>
      <c r="T55" s="160" t="s">
        <v>215</v>
      </c>
      <c r="U55" s="160">
        <v>0</v>
      </c>
      <c r="V55" s="160">
        <f t="shared" si="20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40</v>
      </c>
      <c r="B56" s="176" t="s">
        <v>606</v>
      </c>
      <c r="C56" s="184" t="s">
        <v>607</v>
      </c>
      <c r="D56" s="177" t="s">
        <v>314</v>
      </c>
      <c r="E56" s="178">
        <v>1</v>
      </c>
      <c r="F56" s="179"/>
      <c r="G56" s="180">
        <f t="shared" si="14"/>
        <v>0</v>
      </c>
      <c r="H56" s="161"/>
      <c r="I56" s="160">
        <f t="shared" si="15"/>
        <v>0</v>
      </c>
      <c r="J56" s="161"/>
      <c r="K56" s="160">
        <f t="shared" si="16"/>
        <v>0</v>
      </c>
      <c r="L56" s="160">
        <v>21</v>
      </c>
      <c r="M56" s="160">
        <f t="shared" si="17"/>
        <v>0</v>
      </c>
      <c r="N56" s="160">
        <v>0</v>
      </c>
      <c r="O56" s="160">
        <f t="shared" si="18"/>
        <v>0</v>
      </c>
      <c r="P56" s="160">
        <v>0</v>
      </c>
      <c r="Q56" s="160">
        <f t="shared" si="19"/>
        <v>0</v>
      </c>
      <c r="R56" s="160"/>
      <c r="S56" s="160" t="s">
        <v>221</v>
      </c>
      <c r="T56" s="160" t="s">
        <v>215</v>
      </c>
      <c r="U56" s="160">
        <v>0</v>
      </c>
      <c r="V56" s="160">
        <f t="shared" si="20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41</v>
      </c>
      <c r="B57" s="176" t="s">
        <v>608</v>
      </c>
      <c r="C57" s="184" t="s">
        <v>609</v>
      </c>
      <c r="D57" s="177" t="s">
        <v>314</v>
      </c>
      <c r="E57" s="178">
        <v>1</v>
      </c>
      <c r="F57" s="179"/>
      <c r="G57" s="180">
        <f t="shared" si="14"/>
        <v>0</v>
      </c>
      <c r="H57" s="161"/>
      <c r="I57" s="160">
        <f t="shared" si="15"/>
        <v>0</v>
      </c>
      <c r="J57" s="161"/>
      <c r="K57" s="160">
        <f t="shared" si="16"/>
        <v>0</v>
      </c>
      <c r="L57" s="160">
        <v>21</v>
      </c>
      <c r="M57" s="160">
        <f t="shared" si="17"/>
        <v>0</v>
      </c>
      <c r="N57" s="160">
        <v>0</v>
      </c>
      <c r="O57" s="160">
        <f t="shared" si="18"/>
        <v>0</v>
      </c>
      <c r="P57" s="160">
        <v>0</v>
      </c>
      <c r="Q57" s="160">
        <f t="shared" si="19"/>
        <v>0</v>
      </c>
      <c r="R57" s="160"/>
      <c r="S57" s="160" t="s">
        <v>221</v>
      </c>
      <c r="T57" s="160" t="s">
        <v>215</v>
      </c>
      <c r="U57" s="160">
        <v>0</v>
      </c>
      <c r="V57" s="160">
        <f t="shared" si="20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69">
        <v>42</v>
      </c>
      <c r="B58" s="170" t="s">
        <v>610</v>
      </c>
      <c r="C58" s="183" t="s">
        <v>611</v>
      </c>
      <c r="D58" s="171" t="s">
        <v>314</v>
      </c>
      <c r="E58" s="172">
        <v>1</v>
      </c>
      <c r="F58" s="173"/>
      <c r="G58" s="174">
        <f t="shared" si="14"/>
        <v>0</v>
      </c>
      <c r="H58" s="161"/>
      <c r="I58" s="160">
        <f t="shared" si="15"/>
        <v>0</v>
      </c>
      <c r="J58" s="161"/>
      <c r="K58" s="160">
        <f t="shared" si="16"/>
        <v>0</v>
      </c>
      <c r="L58" s="160">
        <v>21</v>
      </c>
      <c r="M58" s="160">
        <f t="shared" si="17"/>
        <v>0</v>
      </c>
      <c r="N58" s="160">
        <v>0</v>
      </c>
      <c r="O58" s="160">
        <f t="shared" si="18"/>
        <v>0</v>
      </c>
      <c r="P58" s="160">
        <v>0</v>
      </c>
      <c r="Q58" s="160">
        <f t="shared" si="19"/>
        <v>0</v>
      </c>
      <c r="R58" s="160"/>
      <c r="S58" s="160" t="s">
        <v>221</v>
      </c>
      <c r="T58" s="160" t="s">
        <v>215</v>
      </c>
      <c r="U58" s="160">
        <v>0</v>
      </c>
      <c r="V58" s="160">
        <f t="shared" si="20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x14ac:dyDescent="0.2">
      <c r="A59" s="5"/>
      <c r="B59" s="6"/>
      <c r="C59" s="185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E59">
        <v>15</v>
      </c>
      <c r="AF59">
        <v>21</v>
      </c>
    </row>
    <row r="60" spans="1:60" x14ac:dyDescent="0.2">
      <c r="A60" s="153"/>
      <c r="B60" s="154" t="s">
        <v>31</v>
      </c>
      <c r="C60" s="186"/>
      <c r="D60" s="155"/>
      <c r="E60" s="156"/>
      <c r="F60" s="156"/>
      <c r="G60" s="181">
        <f>G8+G19+G26+G30+G43</f>
        <v>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AE60">
        <f>SUMIF(L7:L58,AE59,G7:G58)</f>
        <v>0</v>
      </c>
      <c r="AF60">
        <f>SUMIF(L7:L58,AF59,G7:G58)</f>
        <v>0</v>
      </c>
      <c r="AG60" t="s">
        <v>226</v>
      </c>
    </row>
    <row r="61" spans="1:60" x14ac:dyDescent="0.2">
      <c r="A61" s="5"/>
      <c r="B61" s="6"/>
      <c r="C61" s="185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5"/>
      <c r="B62" s="6"/>
      <c r="C62" s="185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48" t="s">
        <v>227</v>
      </c>
      <c r="B63" s="248"/>
      <c r="C63" s="249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50"/>
      <c r="B64" s="251"/>
      <c r="C64" s="252"/>
      <c r="D64" s="251"/>
      <c r="E64" s="251"/>
      <c r="F64" s="251"/>
      <c r="G64" s="253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G64" t="s">
        <v>228</v>
      </c>
    </row>
    <row r="65" spans="1:33" x14ac:dyDescent="0.2">
      <c r="A65" s="254"/>
      <c r="B65" s="255"/>
      <c r="C65" s="256"/>
      <c r="D65" s="255"/>
      <c r="E65" s="255"/>
      <c r="F65" s="255"/>
      <c r="G65" s="25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54"/>
      <c r="B66" s="255"/>
      <c r="C66" s="256"/>
      <c r="D66" s="255"/>
      <c r="E66" s="255"/>
      <c r="F66" s="255"/>
      <c r="G66" s="257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254"/>
      <c r="B67" s="255"/>
      <c r="C67" s="256"/>
      <c r="D67" s="255"/>
      <c r="E67" s="255"/>
      <c r="F67" s="255"/>
      <c r="G67" s="257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258"/>
      <c r="B68" s="259"/>
      <c r="C68" s="260"/>
      <c r="D68" s="259"/>
      <c r="E68" s="259"/>
      <c r="F68" s="259"/>
      <c r="G68" s="261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A69" s="5"/>
      <c r="B69" s="6"/>
      <c r="C69" s="185"/>
      <c r="D69" s="8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33" x14ac:dyDescent="0.2">
      <c r="C70" s="187"/>
      <c r="D70" s="141"/>
      <c r="AG70" t="s">
        <v>229</v>
      </c>
    </row>
    <row r="71" spans="1:33" x14ac:dyDescent="0.2">
      <c r="D71" s="141"/>
    </row>
    <row r="72" spans="1:33" x14ac:dyDescent="0.2">
      <c r="D72" s="141"/>
    </row>
    <row r="73" spans="1:33" x14ac:dyDescent="0.2">
      <c r="D73" s="141"/>
    </row>
    <row r="74" spans="1:33" x14ac:dyDescent="0.2">
      <c r="D74" s="141"/>
    </row>
    <row r="75" spans="1:33" x14ac:dyDescent="0.2">
      <c r="D75" s="141"/>
    </row>
    <row r="76" spans="1:33" x14ac:dyDescent="0.2">
      <c r="D76" s="141"/>
    </row>
    <row r="77" spans="1:33" x14ac:dyDescent="0.2">
      <c r="D77" s="141"/>
    </row>
    <row r="78" spans="1:33" x14ac:dyDescent="0.2">
      <c r="D78" s="141"/>
    </row>
    <row r="79" spans="1:33" x14ac:dyDescent="0.2">
      <c r="D79" s="141"/>
    </row>
    <row r="80" spans="1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10">
    <mergeCell ref="A64:G68"/>
    <mergeCell ref="C32:G32"/>
    <mergeCell ref="C34:G34"/>
    <mergeCell ref="C36:G36"/>
    <mergeCell ref="C38:G38"/>
    <mergeCell ref="A1:G1"/>
    <mergeCell ref="C2:G2"/>
    <mergeCell ref="C3:G3"/>
    <mergeCell ref="C4:G4"/>
    <mergeCell ref="A63:C6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90</v>
      </c>
      <c r="C3" s="242" t="s">
        <v>91</v>
      </c>
      <c r="D3" s="243"/>
      <c r="E3" s="243"/>
      <c r="F3" s="243"/>
      <c r="G3" s="244"/>
      <c r="AC3" s="89" t="s">
        <v>1055</v>
      </c>
      <c r="AG3" t="s">
        <v>187</v>
      </c>
    </row>
    <row r="4" spans="1:60" ht="24.95" customHeight="1" x14ac:dyDescent="0.2">
      <c r="A4" s="143" t="s">
        <v>10</v>
      </c>
      <c r="B4" s="144" t="s">
        <v>92</v>
      </c>
      <c r="C4" s="245" t="s">
        <v>93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101</v>
      </c>
      <c r="C8" s="182" t="s">
        <v>102</v>
      </c>
      <c r="D8" s="165"/>
      <c r="E8" s="166"/>
      <c r="F8" s="167"/>
      <c r="G8" s="168">
        <f>SUMIF(AG9:AG94,"&lt;&gt;NOR",G9:G94)</f>
        <v>0</v>
      </c>
      <c r="H8" s="162"/>
      <c r="I8" s="162">
        <f>SUM(I9:I94)</f>
        <v>0</v>
      </c>
      <c r="J8" s="162"/>
      <c r="K8" s="162">
        <f>SUM(K9:K94)</f>
        <v>0</v>
      </c>
      <c r="L8" s="162"/>
      <c r="M8" s="162">
        <f>SUM(M9:M94)</f>
        <v>0</v>
      </c>
      <c r="N8" s="162"/>
      <c r="O8" s="162">
        <f>SUM(O9:O94)</f>
        <v>123.94</v>
      </c>
      <c r="P8" s="162"/>
      <c r="Q8" s="162">
        <f>SUM(Q9:Q94)</f>
        <v>3.7800000000000002</v>
      </c>
      <c r="R8" s="162"/>
      <c r="S8" s="162"/>
      <c r="T8" s="162"/>
      <c r="U8" s="162"/>
      <c r="V8" s="162">
        <f>SUM(V9:V94)</f>
        <v>2432.1</v>
      </c>
      <c r="W8" s="162"/>
      <c r="AG8" t="s">
        <v>210</v>
      </c>
    </row>
    <row r="9" spans="1:60" outlineLevel="1" x14ac:dyDescent="0.2">
      <c r="A9" s="169">
        <v>1</v>
      </c>
      <c r="B9" s="170" t="s">
        <v>1056</v>
      </c>
      <c r="C9" s="183" t="s">
        <v>1057</v>
      </c>
      <c r="D9" s="171" t="s">
        <v>241</v>
      </c>
      <c r="E9" s="172">
        <v>8.4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</v>
      </c>
      <c r="O9" s="160">
        <f>ROUND(E9*N9,2)</f>
        <v>0</v>
      </c>
      <c r="P9" s="160">
        <v>0.33</v>
      </c>
      <c r="Q9" s="160">
        <f>ROUND(E9*P9,2)</f>
        <v>2.77</v>
      </c>
      <c r="R9" s="160"/>
      <c r="S9" s="160" t="s">
        <v>214</v>
      </c>
      <c r="T9" s="160" t="s">
        <v>233</v>
      </c>
      <c r="U9" s="160">
        <v>0.625</v>
      </c>
      <c r="V9" s="160">
        <f>ROUND(E9*U9,2)</f>
        <v>5.25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191" t="s">
        <v>1058</v>
      </c>
      <c r="D10" s="189"/>
      <c r="E10" s="190">
        <v>1.4</v>
      </c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848</v>
      </c>
      <c r="AH10" s="150">
        <v>0</v>
      </c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191" t="s">
        <v>1059</v>
      </c>
      <c r="D11" s="189"/>
      <c r="E11" s="190">
        <v>1.8</v>
      </c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848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191" t="s">
        <v>1060</v>
      </c>
      <c r="D12" s="189"/>
      <c r="E12" s="190">
        <v>2.6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848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191" t="s">
        <v>1060</v>
      </c>
      <c r="D13" s="189"/>
      <c r="E13" s="190">
        <v>2.6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848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9">
        <v>2</v>
      </c>
      <c r="B14" s="170" t="s">
        <v>1061</v>
      </c>
      <c r="C14" s="183" t="s">
        <v>1062</v>
      </c>
      <c r="D14" s="171" t="s">
        <v>241</v>
      </c>
      <c r="E14" s="172">
        <v>2.8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0</v>
      </c>
      <c r="O14" s="160">
        <f>ROUND(E14*N14,2)</f>
        <v>0</v>
      </c>
      <c r="P14" s="160">
        <v>0.36</v>
      </c>
      <c r="Q14" s="160">
        <f>ROUND(E14*P14,2)</f>
        <v>1.01</v>
      </c>
      <c r="R14" s="160"/>
      <c r="S14" s="160" t="s">
        <v>214</v>
      </c>
      <c r="T14" s="160" t="s">
        <v>233</v>
      </c>
      <c r="U14" s="160">
        <v>1.2270000000000001</v>
      </c>
      <c r="V14" s="160">
        <f>ROUND(E14*U14,2)</f>
        <v>3.44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191" t="s">
        <v>1063</v>
      </c>
      <c r="D15" s="189"/>
      <c r="E15" s="190">
        <v>1.2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848</v>
      </c>
      <c r="AH15" s="150">
        <v>0</v>
      </c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191" t="s">
        <v>1064</v>
      </c>
      <c r="D16" s="189"/>
      <c r="E16" s="190">
        <v>1.6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848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3</v>
      </c>
      <c r="B17" s="176" t="s">
        <v>1065</v>
      </c>
      <c r="C17" s="184" t="s">
        <v>1066</v>
      </c>
      <c r="D17" s="177" t="s">
        <v>264</v>
      </c>
      <c r="E17" s="178">
        <v>40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0</v>
      </c>
      <c r="O17" s="160">
        <f>ROUND(E17*N17,2)</f>
        <v>0</v>
      </c>
      <c r="P17" s="160">
        <v>0</v>
      </c>
      <c r="Q17" s="160">
        <f>ROUND(E17*P17,2)</f>
        <v>0</v>
      </c>
      <c r="R17" s="160"/>
      <c r="S17" s="160" t="s">
        <v>214</v>
      </c>
      <c r="T17" s="160" t="s">
        <v>233</v>
      </c>
      <c r="U17" s="160">
        <v>0.20300000000000001</v>
      </c>
      <c r="V17" s="160">
        <f>ROUND(E17*U17,2)</f>
        <v>8.1199999999999992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4</v>
      </c>
      <c r="B18" s="176" t="s">
        <v>1067</v>
      </c>
      <c r="C18" s="184" t="s">
        <v>1068</v>
      </c>
      <c r="D18" s="177" t="s">
        <v>1069</v>
      </c>
      <c r="E18" s="178">
        <v>20</v>
      </c>
      <c r="F18" s="179"/>
      <c r="G18" s="180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0</v>
      </c>
      <c r="O18" s="160">
        <f>ROUND(E18*N18,2)</f>
        <v>0</v>
      </c>
      <c r="P18" s="160">
        <v>0</v>
      </c>
      <c r="Q18" s="160">
        <f>ROUND(E18*P18,2)</f>
        <v>0</v>
      </c>
      <c r="R18" s="160"/>
      <c r="S18" s="160" t="s">
        <v>214</v>
      </c>
      <c r="T18" s="160" t="s">
        <v>233</v>
      </c>
      <c r="U18" s="160">
        <v>0</v>
      </c>
      <c r="V18" s="160">
        <f>ROUND(E18*U18,2)</f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69">
        <v>5</v>
      </c>
      <c r="B19" s="170" t="s">
        <v>1070</v>
      </c>
      <c r="C19" s="183" t="s">
        <v>1071</v>
      </c>
      <c r="D19" s="171" t="s">
        <v>261</v>
      </c>
      <c r="E19" s="172">
        <v>1.6</v>
      </c>
      <c r="F19" s="173"/>
      <c r="G19" s="174">
        <f>ROUND(E19*F19,2)</f>
        <v>0</v>
      </c>
      <c r="H19" s="161"/>
      <c r="I19" s="160">
        <f>ROUND(E19*H19,2)</f>
        <v>0</v>
      </c>
      <c r="J19" s="161"/>
      <c r="K19" s="160">
        <f>ROUND(E19*J19,2)</f>
        <v>0</v>
      </c>
      <c r="L19" s="160">
        <v>21</v>
      </c>
      <c r="M19" s="160">
        <f>G19*(1+L19/100)</f>
        <v>0</v>
      </c>
      <c r="N19" s="160">
        <v>1.0699999999999999E-2</v>
      </c>
      <c r="O19" s="160">
        <f>ROUND(E19*N19,2)</f>
        <v>0.02</v>
      </c>
      <c r="P19" s="160">
        <v>0</v>
      </c>
      <c r="Q19" s="160">
        <f>ROUND(E19*P19,2)</f>
        <v>0</v>
      </c>
      <c r="R19" s="160"/>
      <c r="S19" s="160" t="s">
        <v>214</v>
      </c>
      <c r="T19" s="160" t="s">
        <v>233</v>
      </c>
      <c r="U19" s="160">
        <v>0.90800000000000003</v>
      </c>
      <c r="V19" s="160">
        <f>ROUND(E19*U19,2)</f>
        <v>1.45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191" t="s">
        <v>1072</v>
      </c>
      <c r="D20" s="189"/>
      <c r="E20" s="190">
        <v>0.4</v>
      </c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848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57"/>
      <c r="B21" s="158"/>
      <c r="C21" s="191" t="s">
        <v>1072</v>
      </c>
      <c r="D21" s="189"/>
      <c r="E21" s="190">
        <v>0.4</v>
      </c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848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57"/>
      <c r="B22" s="158"/>
      <c r="C22" s="191" t="s">
        <v>1072</v>
      </c>
      <c r="D22" s="189"/>
      <c r="E22" s="190">
        <v>0.4</v>
      </c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848</v>
      </c>
      <c r="AH22" s="150">
        <v>0</v>
      </c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191" t="s">
        <v>1072</v>
      </c>
      <c r="D23" s="189"/>
      <c r="E23" s="190">
        <v>0.4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848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69">
        <v>6</v>
      </c>
      <c r="B24" s="170" t="s">
        <v>1073</v>
      </c>
      <c r="C24" s="183" t="s">
        <v>1074</v>
      </c>
      <c r="D24" s="171" t="s">
        <v>261</v>
      </c>
      <c r="E24" s="172">
        <v>19.2</v>
      </c>
      <c r="F24" s="173"/>
      <c r="G24" s="174">
        <f>ROUND(E24*F24,2)</f>
        <v>0</v>
      </c>
      <c r="H24" s="161"/>
      <c r="I24" s="160">
        <f>ROUND(E24*H24,2)</f>
        <v>0</v>
      </c>
      <c r="J24" s="161"/>
      <c r="K24" s="160">
        <f>ROUND(E24*J24,2)</f>
        <v>0</v>
      </c>
      <c r="L24" s="160">
        <v>21</v>
      </c>
      <c r="M24" s="160">
        <f>G24*(1+L24/100)</f>
        <v>0</v>
      </c>
      <c r="N24" s="160">
        <v>2.478E-2</v>
      </c>
      <c r="O24" s="160">
        <f>ROUND(E24*N24,2)</f>
        <v>0.48</v>
      </c>
      <c r="P24" s="160">
        <v>0</v>
      </c>
      <c r="Q24" s="160">
        <f>ROUND(E24*P24,2)</f>
        <v>0</v>
      </c>
      <c r="R24" s="160"/>
      <c r="S24" s="160" t="s">
        <v>214</v>
      </c>
      <c r="T24" s="160" t="s">
        <v>233</v>
      </c>
      <c r="U24" s="160">
        <v>0.54700000000000004</v>
      </c>
      <c r="V24" s="160">
        <f>ROUND(E24*U24,2)</f>
        <v>10.5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57"/>
      <c r="B25" s="158"/>
      <c r="C25" s="191" t="s">
        <v>1075</v>
      </c>
      <c r="D25" s="189"/>
      <c r="E25" s="190">
        <v>1.2</v>
      </c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848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57"/>
      <c r="B26" s="158"/>
      <c r="C26" s="191" t="s">
        <v>1076</v>
      </c>
      <c r="D26" s="189"/>
      <c r="E26" s="190">
        <v>0.6</v>
      </c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848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191" t="s">
        <v>1076</v>
      </c>
      <c r="D27" s="189"/>
      <c r="E27" s="190">
        <v>0.6</v>
      </c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848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57"/>
      <c r="B28" s="158"/>
      <c r="C28" s="191" t="s">
        <v>1075</v>
      </c>
      <c r="D28" s="189"/>
      <c r="E28" s="190">
        <v>1.2</v>
      </c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848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57"/>
      <c r="B29" s="158"/>
      <c r="C29" s="191" t="s">
        <v>1077</v>
      </c>
      <c r="D29" s="189"/>
      <c r="E29" s="190">
        <v>1.8</v>
      </c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848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57"/>
      <c r="B30" s="158"/>
      <c r="C30" s="191" t="s">
        <v>1075</v>
      </c>
      <c r="D30" s="189"/>
      <c r="E30" s="190">
        <v>1.2</v>
      </c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848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57"/>
      <c r="B31" s="158"/>
      <c r="C31" s="191" t="s">
        <v>1076</v>
      </c>
      <c r="D31" s="189"/>
      <c r="E31" s="190">
        <v>0.6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848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191" t="s">
        <v>1076</v>
      </c>
      <c r="D32" s="189"/>
      <c r="E32" s="190">
        <v>0.6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848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57"/>
      <c r="B33" s="158"/>
      <c r="C33" s="191" t="s">
        <v>1076</v>
      </c>
      <c r="D33" s="189"/>
      <c r="E33" s="190">
        <v>0.6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848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57"/>
      <c r="B34" s="158"/>
      <c r="C34" s="191" t="s">
        <v>1076</v>
      </c>
      <c r="D34" s="189"/>
      <c r="E34" s="190">
        <v>0.6</v>
      </c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848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57"/>
      <c r="B35" s="158"/>
      <c r="C35" s="191" t="s">
        <v>1075</v>
      </c>
      <c r="D35" s="189"/>
      <c r="E35" s="190">
        <v>1.2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848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57"/>
      <c r="B36" s="158"/>
      <c r="C36" s="191" t="s">
        <v>1075</v>
      </c>
      <c r="D36" s="189"/>
      <c r="E36" s="190">
        <v>1.2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848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57"/>
      <c r="B37" s="158"/>
      <c r="C37" s="191" t="s">
        <v>1075</v>
      </c>
      <c r="D37" s="189"/>
      <c r="E37" s="190">
        <v>1.2</v>
      </c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848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57"/>
      <c r="B38" s="158"/>
      <c r="C38" s="191" t="s">
        <v>1075</v>
      </c>
      <c r="D38" s="189"/>
      <c r="E38" s="190">
        <v>1.2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848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57"/>
      <c r="B39" s="158"/>
      <c r="C39" s="191" t="s">
        <v>1075</v>
      </c>
      <c r="D39" s="189"/>
      <c r="E39" s="190">
        <v>1.2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848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57"/>
      <c r="B40" s="158"/>
      <c r="C40" s="191" t="s">
        <v>1076</v>
      </c>
      <c r="D40" s="189"/>
      <c r="E40" s="190">
        <v>0.6</v>
      </c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848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57"/>
      <c r="B41" s="158"/>
      <c r="C41" s="191" t="s">
        <v>1076</v>
      </c>
      <c r="D41" s="189"/>
      <c r="E41" s="190">
        <v>0.6</v>
      </c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848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191" t="s">
        <v>1076</v>
      </c>
      <c r="D42" s="189"/>
      <c r="E42" s="190">
        <v>0.6</v>
      </c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848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57"/>
      <c r="B43" s="158"/>
      <c r="C43" s="191" t="s">
        <v>1075</v>
      </c>
      <c r="D43" s="189"/>
      <c r="E43" s="190">
        <v>1.2</v>
      </c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848</v>
      </c>
      <c r="AH43" s="150">
        <v>0</v>
      </c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57"/>
      <c r="B44" s="158"/>
      <c r="C44" s="191" t="s">
        <v>1076</v>
      </c>
      <c r="D44" s="189"/>
      <c r="E44" s="190">
        <v>0.6</v>
      </c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848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57"/>
      <c r="B45" s="158"/>
      <c r="C45" s="191" t="s">
        <v>1076</v>
      </c>
      <c r="D45" s="189"/>
      <c r="E45" s="190">
        <v>0.6</v>
      </c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848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69">
        <v>7</v>
      </c>
      <c r="B46" s="170" t="s">
        <v>1078</v>
      </c>
      <c r="C46" s="183" t="s">
        <v>1079</v>
      </c>
      <c r="D46" s="171" t="s">
        <v>845</v>
      </c>
      <c r="E46" s="172">
        <v>38.28</v>
      </c>
      <c r="F46" s="173"/>
      <c r="G46" s="174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0</v>
      </c>
      <c r="O46" s="160">
        <f>ROUND(E46*N46,2)</f>
        <v>0</v>
      </c>
      <c r="P46" s="160">
        <v>0</v>
      </c>
      <c r="Q46" s="160">
        <f>ROUND(E46*P46,2)</f>
        <v>0</v>
      </c>
      <c r="R46" s="160"/>
      <c r="S46" s="160" t="s">
        <v>214</v>
      </c>
      <c r="T46" s="160" t="s">
        <v>233</v>
      </c>
      <c r="U46" s="160">
        <v>1.548</v>
      </c>
      <c r="V46" s="160">
        <f>ROUND(E46*U46,2)</f>
        <v>59.26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57"/>
      <c r="B47" s="158"/>
      <c r="C47" s="191" t="s">
        <v>1080</v>
      </c>
      <c r="D47" s="189"/>
      <c r="E47" s="190">
        <v>6.6</v>
      </c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848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191" t="s">
        <v>1081</v>
      </c>
      <c r="D48" s="189"/>
      <c r="E48" s="190">
        <v>31.68</v>
      </c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848</v>
      </c>
      <c r="AH48" s="150">
        <v>0</v>
      </c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69">
        <v>8</v>
      </c>
      <c r="B49" s="170" t="s">
        <v>1082</v>
      </c>
      <c r="C49" s="183" t="s">
        <v>1083</v>
      </c>
      <c r="D49" s="171" t="s">
        <v>845</v>
      </c>
      <c r="E49" s="172">
        <v>562.5</v>
      </c>
      <c r="F49" s="173"/>
      <c r="G49" s="174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0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233</v>
      </c>
      <c r="U49" s="160">
        <v>9.2999999999999999E-2</v>
      </c>
      <c r="V49" s="160">
        <f>ROUND(E49*U49,2)</f>
        <v>52.31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191" t="s">
        <v>1084</v>
      </c>
      <c r="D50" s="189"/>
      <c r="E50" s="190">
        <v>562.5</v>
      </c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848</v>
      </c>
      <c r="AH50" s="150">
        <v>0</v>
      </c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22.5" outlineLevel="1" x14ac:dyDescent="0.2">
      <c r="A51" s="169">
        <v>9</v>
      </c>
      <c r="B51" s="170" t="s">
        <v>1085</v>
      </c>
      <c r="C51" s="183" t="s">
        <v>1086</v>
      </c>
      <c r="D51" s="171" t="s">
        <v>845</v>
      </c>
      <c r="E51" s="172">
        <v>327</v>
      </c>
      <c r="F51" s="173"/>
      <c r="G51" s="174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0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214</v>
      </c>
      <c r="T51" s="160" t="s">
        <v>233</v>
      </c>
      <c r="U51" s="160">
        <v>0.16</v>
      </c>
      <c r="V51" s="160">
        <f>ROUND(E51*U51,2)</f>
        <v>52.32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57"/>
      <c r="B52" s="158"/>
      <c r="C52" s="191" t="s">
        <v>1087</v>
      </c>
      <c r="D52" s="189"/>
      <c r="E52" s="190">
        <v>213</v>
      </c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848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57"/>
      <c r="B53" s="158"/>
      <c r="C53" s="191" t="s">
        <v>1088</v>
      </c>
      <c r="D53" s="189"/>
      <c r="E53" s="190">
        <v>114</v>
      </c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848</v>
      </c>
      <c r="AH53" s="150">
        <v>0</v>
      </c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69">
        <v>10</v>
      </c>
      <c r="B54" s="170" t="s">
        <v>1089</v>
      </c>
      <c r="C54" s="183" t="s">
        <v>1090</v>
      </c>
      <c r="D54" s="171" t="s">
        <v>845</v>
      </c>
      <c r="E54" s="172">
        <v>540</v>
      </c>
      <c r="F54" s="173"/>
      <c r="G54" s="174">
        <f>ROUND(E54*F54,2)</f>
        <v>0</v>
      </c>
      <c r="H54" s="161"/>
      <c r="I54" s="160">
        <f>ROUND(E54*H54,2)</f>
        <v>0</v>
      </c>
      <c r="J54" s="161"/>
      <c r="K54" s="160">
        <f>ROUND(E54*J54,2)</f>
        <v>0</v>
      </c>
      <c r="L54" s="160">
        <v>21</v>
      </c>
      <c r="M54" s="160">
        <f>G54*(1+L54/100)</f>
        <v>0</v>
      </c>
      <c r="N54" s="160">
        <v>0</v>
      </c>
      <c r="O54" s="160">
        <f>ROUND(E54*N54,2)</f>
        <v>0</v>
      </c>
      <c r="P54" s="160">
        <v>0</v>
      </c>
      <c r="Q54" s="160">
        <f>ROUND(E54*P54,2)</f>
        <v>0</v>
      </c>
      <c r="R54" s="160"/>
      <c r="S54" s="160" t="s">
        <v>214</v>
      </c>
      <c r="T54" s="160" t="s">
        <v>233</v>
      </c>
      <c r="U54" s="160">
        <v>8.4000000000000005E-2</v>
      </c>
      <c r="V54" s="160">
        <f>ROUND(E54*U54,2)</f>
        <v>45.36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57"/>
      <c r="B55" s="158"/>
      <c r="C55" s="191" t="s">
        <v>1091</v>
      </c>
      <c r="D55" s="189"/>
      <c r="E55" s="190">
        <v>426</v>
      </c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848</v>
      </c>
      <c r="AH55" s="150">
        <v>0</v>
      </c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57"/>
      <c r="B56" s="158"/>
      <c r="C56" s="191" t="s">
        <v>1088</v>
      </c>
      <c r="D56" s="189"/>
      <c r="E56" s="190">
        <v>114</v>
      </c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848</v>
      </c>
      <c r="AH56" s="150">
        <v>0</v>
      </c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69">
        <v>11</v>
      </c>
      <c r="B57" s="170" t="s">
        <v>1092</v>
      </c>
      <c r="C57" s="183" t="s">
        <v>1093</v>
      </c>
      <c r="D57" s="171" t="s">
        <v>845</v>
      </c>
      <c r="E57" s="172">
        <v>213</v>
      </c>
      <c r="F57" s="173"/>
      <c r="G57" s="174">
        <f>ROUND(E57*F57,2)</f>
        <v>0</v>
      </c>
      <c r="H57" s="161"/>
      <c r="I57" s="160">
        <f>ROUND(E57*H57,2)</f>
        <v>0</v>
      </c>
      <c r="J57" s="161"/>
      <c r="K57" s="160">
        <f>ROUND(E57*J57,2)</f>
        <v>0</v>
      </c>
      <c r="L57" s="160">
        <v>21</v>
      </c>
      <c r="M57" s="160">
        <f>G57*(1+L57/100)</f>
        <v>0</v>
      </c>
      <c r="N57" s="160">
        <v>0</v>
      </c>
      <c r="O57" s="160">
        <f>ROUND(E57*N57,2)</f>
        <v>0</v>
      </c>
      <c r="P57" s="160">
        <v>0</v>
      </c>
      <c r="Q57" s="160">
        <f>ROUND(E57*P57,2)</f>
        <v>0</v>
      </c>
      <c r="R57" s="160"/>
      <c r="S57" s="160" t="s">
        <v>214</v>
      </c>
      <c r="T57" s="160" t="s">
        <v>215</v>
      </c>
      <c r="U57" s="160">
        <v>3.5329999999999999</v>
      </c>
      <c r="V57" s="160">
        <f>ROUND(E57*U57,2)</f>
        <v>752.53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57"/>
      <c r="B58" s="158"/>
      <c r="C58" s="191" t="s">
        <v>1087</v>
      </c>
      <c r="D58" s="189"/>
      <c r="E58" s="190">
        <v>213</v>
      </c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848</v>
      </c>
      <c r="AH58" s="150">
        <v>0</v>
      </c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69">
        <v>12</v>
      </c>
      <c r="B59" s="170" t="s">
        <v>1094</v>
      </c>
      <c r="C59" s="183" t="s">
        <v>1095</v>
      </c>
      <c r="D59" s="171" t="s">
        <v>241</v>
      </c>
      <c r="E59" s="172">
        <v>2370</v>
      </c>
      <c r="F59" s="173"/>
      <c r="G59" s="174">
        <f>ROUND(E59*F59,2)</f>
        <v>0</v>
      </c>
      <c r="H59" s="161"/>
      <c r="I59" s="160">
        <f>ROUND(E59*H59,2)</f>
        <v>0</v>
      </c>
      <c r="J59" s="161"/>
      <c r="K59" s="160">
        <f>ROUND(E59*J59,2)</f>
        <v>0</v>
      </c>
      <c r="L59" s="160">
        <v>21</v>
      </c>
      <c r="M59" s="160">
        <f>G59*(1+L59/100)</f>
        <v>0</v>
      </c>
      <c r="N59" s="160">
        <v>9.8999999999999999E-4</v>
      </c>
      <c r="O59" s="160">
        <f>ROUND(E59*N59,2)</f>
        <v>2.35</v>
      </c>
      <c r="P59" s="160">
        <v>0</v>
      </c>
      <c r="Q59" s="160">
        <f>ROUND(E59*P59,2)</f>
        <v>0</v>
      </c>
      <c r="R59" s="160"/>
      <c r="S59" s="160" t="s">
        <v>214</v>
      </c>
      <c r="T59" s="160" t="s">
        <v>215</v>
      </c>
      <c r="U59" s="160">
        <v>0.23599999999999999</v>
      </c>
      <c r="V59" s="160">
        <f>ROUND(E59*U59,2)</f>
        <v>559.32000000000005</v>
      </c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234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57"/>
      <c r="B60" s="158"/>
      <c r="C60" s="191" t="s">
        <v>1096</v>
      </c>
      <c r="D60" s="189"/>
      <c r="E60" s="190">
        <v>240</v>
      </c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848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57"/>
      <c r="B61" s="158"/>
      <c r="C61" s="191" t="s">
        <v>1097</v>
      </c>
      <c r="D61" s="189"/>
      <c r="E61" s="190">
        <v>2130</v>
      </c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848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69">
        <v>13</v>
      </c>
      <c r="B62" s="170" t="s">
        <v>1098</v>
      </c>
      <c r="C62" s="183" t="s">
        <v>1099</v>
      </c>
      <c r="D62" s="171" t="s">
        <v>241</v>
      </c>
      <c r="E62" s="172">
        <v>2370</v>
      </c>
      <c r="F62" s="173"/>
      <c r="G62" s="174">
        <f>ROUND(E62*F62,2)</f>
        <v>0</v>
      </c>
      <c r="H62" s="161"/>
      <c r="I62" s="160">
        <f>ROUND(E62*H62,2)</f>
        <v>0</v>
      </c>
      <c r="J62" s="161"/>
      <c r="K62" s="160">
        <f>ROUND(E62*J62,2)</f>
        <v>0</v>
      </c>
      <c r="L62" s="160">
        <v>21</v>
      </c>
      <c r="M62" s="160">
        <f>G62*(1+L62/100)</f>
        <v>0</v>
      </c>
      <c r="N62" s="160">
        <v>0</v>
      </c>
      <c r="O62" s="160">
        <f>ROUND(E62*N62,2)</f>
        <v>0</v>
      </c>
      <c r="P62" s="160">
        <v>0</v>
      </c>
      <c r="Q62" s="160">
        <f>ROUND(E62*P62,2)</f>
        <v>0</v>
      </c>
      <c r="R62" s="160"/>
      <c r="S62" s="160" t="s">
        <v>214</v>
      </c>
      <c r="T62" s="160" t="s">
        <v>233</v>
      </c>
      <c r="U62" s="160">
        <v>7.0000000000000007E-2</v>
      </c>
      <c r="V62" s="160">
        <f>ROUND(E62*U62,2)</f>
        <v>165.9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57"/>
      <c r="B63" s="158"/>
      <c r="C63" s="191" t="s">
        <v>1096</v>
      </c>
      <c r="D63" s="189"/>
      <c r="E63" s="190">
        <v>240</v>
      </c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848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57"/>
      <c r="B64" s="158"/>
      <c r="C64" s="191" t="s">
        <v>1097</v>
      </c>
      <c r="D64" s="189"/>
      <c r="E64" s="190">
        <v>2130</v>
      </c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848</v>
      </c>
      <c r="AH64" s="150">
        <v>0</v>
      </c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69">
        <v>14</v>
      </c>
      <c r="B65" s="170" t="s">
        <v>1100</v>
      </c>
      <c r="C65" s="183" t="s">
        <v>1101</v>
      </c>
      <c r="D65" s="171" t="s">
        <v>845</v>
      </c>
      <c r="E65" s="172">
        <v>213</v>
      </c>
      <c r="F65" s="173"/>
      <c r="G65" s="174">
        <f>ROUND(E65*F65,2)</f>
        <v>0</v>
      </c>
      <c r="H65" s="161"/>
      <c r="I65" s="160">
        <f>ROUND(E65*H65,2)</f>
        <v>0</v>
      </c>
      <c r="J65" s="161"/>
      <c r="K65" s="160">
        <f>ROUND(E65*J65,2)</f>
        <v>0</v>
      </c>
      <c r="L65" s="160">
        <v>21</v>
      </c>
      <c r="M65" s="160">
        <f>G65*(1+L65/100)</f>
        <v>0</v>
      </c>
      <c r="N65" s="160">
        <v>0</v>
      </c>
      <c r="O65" s="160">
        <f>ROUND(E65*N65,2)</f>
        <v>0</v>
      </c>
      <c r="P65" s="160">
        <v>0</v>
      </c>
      <c r="Q65" s="160">
        <f>ROUND(E65*P65,2)</f>
        <v>0</v>
      </c>
      <c r="R65" s="160"/>
      <c r="S65" s="160" t="s">
        <v>214</v>
      </c>
      <c r="T65" s="160" t="s">
        <v>233</v>
      </c>
      <c r="U65" s="160">
        <v>0.34499999999999997</v>
      </c>
      <c r="V65" s="160">
        <f>ROUND(E65*U65,2)</f>
        <v>73.489999999999995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234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57"/>
      <c r="B66" s="158"/>
      <c r="C66" s="191" t="s">
        <v>1087</v>
      </c>
      <c r="D66" s="189"/>
      <c r="E66" s="190">
        <v>213</v>
      </c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848</v>
      </c>
      <c r="AH66" s="150">
        <v>0</v>
      </c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ht="22.5" outlineLevel="1" x14ac:dyDescent="0.2">
      <c r="A67" s="169">
        <v>15</v>
      </c>
      <c r="B67" s="170" t="s">
        <v>1102</v>
      </c>
      <c r="C67" s="183" t="s">
        <v>1103</v>
      </c>
      <c r="D67" s="171" t="s">
        <v>845</v>
      </c>
      <c r="E67" s="172">
        <v>108</v>
      </c>
      <c r="F67" s="173"/>
      <c r="G67" s="174">
        <f>ROUND(E67*F67,2)</f>
        <v>0</v>
      </c>
      <c r="H67" s="161"/>
      <c r="I67" s="160">
        <f>ROUND(E67*H67,2)</f>
        <v>0</v>
      </c>
      <c r="J67" s="161"/>
      <c r="K67" s="160">
        <f>ROUND(E67*J67,2)</f>
        <v>0</v>
      </c>
      <c r="L67" s="160">
        <v>21</v>
      </c>
      <c r="M67" s="160">
        <f>G67*(1+L67/100)</f>
        <v>0</v>
      </c>
      <c r="N67" s="160">
        <v>0</v>
      </c>
      <c r="O67" s="160">
        <f>ROUND(E67*N67,2)</f>
        <v>0</v>
      </c>
      <c r="P67" s="160">
        <v>0</v>
      </c>
      <c r="Q67" s="160">
        <f>ROUND(E67*P67,2)</f>
        <v>0</v>
      </c>
      <c r="R67" s="160"/>
      <c r="S67" s="160" t="s">
        <v>214</v>
      </c>
      <c r="T67" s="160" t="s">
        <v>233</v>
      </c>
      <c r="U67" s="160">
        <v>1.0999999999999999E-2</v>
      </c>
      <c r="V67" s="160">
        <f>ROUND(E67*U67,2)</f>
        <v>1.19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234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outlineLevel="1" x14ac:dyDescent="0.2">
      <c r="A68" s="157"/>
      <c r="B68" s="158"/>
      <c r="C68" s="191" t="s">
        <v>1104</v>
      </c>
      <c r="D68" s="189"/>
      <c r="E68" s="190">
        <v>85.2</v>
      </c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848</v>
      </c>
      <c r="AH68" s="150">
        <v>0</v>
      </c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57"/>
      <c r="B69" s="158"/>
      <c r="C69" s="191" t="s">
        <v>1105</v>
      </c>
      <c r="D69" s="189"/>
      <c r="E69" s="190">
        <v>22.8</v>
      </c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848</v>
      </c>
      <c r="AH69" s="150">
        <v>0</v>
      </c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outlineLevel="1" x14ac:dyDescent="0.2">
      <c r="A70" s="175">
        <v>16</v>
      </c>
      <c r="B70" s="176" t="s">
        <v>1106</v>
      </c>
      <c r="C70" s="184" t="s">
        <v>1107</v>
      </c>
      <c r="D70" s="177" t="s">
        <v>845</v>
      </c>
      <c r="E70" s="178">
        <v>108</v>
      </c>
      <c r="F70" s="179"/>
      <c r="G70" s="180">
        <f>ROUND(E70*F70,2)</f>
        <v>0</v>
      </c>
      <c r="H70" s="161"/>
      <c r="I70" s="160">
        <f>ROUND(E70*H70,2)</f>
        <v>0</v>
      </c>
      <c r="J70" s="161"/>
      <c r="K70" s="160">
        <f>ROUND(E70*J70,2)</f>
        <v>0</v>
      </c>
      <c r="L70" s="160">
        <v>21</v>
      </c>
      <c r="M70" s="160">
        <f>G70*(1+L70/100)</f>
        <v>0</v>
      </c>
      <c r="N70" s="160">
        <v>0</v>
      </c>
      <c r="O70" s="160">
        <f>ROUND(E70*N70,2)</f>
        <v>0</v>
      </c>
      <c r="P70" s="160">
        <v>0</v>
      </c>
      <c r="Q70" s="160">
        <f>ROUND(E70*P70,2)</f>
        <v>0</v>
      </c>
      <c r="R70" s="160"/>
      <c r="S70" s="160" t="s">
        <v>214</v>
      </c>
      <c r="T70" s="160" t="s">
        <v>233</v>
      </c>
      <c r="U70" s="160">
        <v>8.9999999999999993E-3</v>
      </c>
      <c r="V70" s="160">
        <f>ROUND(E70*U70,2)</f>
        <v>0.97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234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69">
        <v>17</v>
      </c>
      <c r="B71" s="170" t="s">
        <v>1108</v>
      </c>
      <c r="C71" s="183" t="s">
        <v>1109</v>
      </c>
      <c r="D71" s="171" t="s">
        <v>845</v>
      </c>
      <c r="E71" s="172">
        <v>766.8</v>
      </c>
      <c r="F71" s="173"/>
      <c r="G71" s="174">
        <f>ROUND(E71*F71,2)</f>
        <v>0</v>
      </c>
      <c r="H71" s="161"/>
      <c r="I71" s="160">
        <f>ROUND(E71*H71,2)</f>
        <v>0</v>
      </c>
      <c r="J71" s="161"/>
      <c r="K71" s="160">
        <f>ROUND(E71*J71,2)</f>
        <v>0</v>
      </c>
      <c r="L71" s="160">
        <v>21</v>
      </c>
      <c r="M71" s="160">
        <f>G71*(1+L71/100)</f>
        <v>0</v>
      </c>
      <c r="N71" s="160">
        <v>0</v>
      </c>
      <c r="O71" s="160">
        <f>ROUND(E71*N71,2)</f>
        <v>0</v>
      </c>
      <c r="P71" s="160">
        <v>0</v>
      </c>
      <c r="Q71" s="160">
        <f>ROUND(E71*P71,2)</f>
        <v>0</v>
      </c>
      <c r="R71" s="160"/>
      <c r="S71" s="160" t="s">
        <v>214</v>
      </c>
      <c r="T71" s="160" t="s">
        <v>233</v>
      </c>
      <c r="U71" s="160">
        <v>0.20200000000000001</v>
      </c>
      <c r="V71" s="160">
        <f>ROUND(E71*U71,2)</f>
        <v>154.88999999999999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234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outlineLevel="1" x14ac:dyDescent="0.2">
      <c r="A72" s="157"/>
      <c r="B72" s="158"/>
      <c r="C72" s="262" t="s">
        <v>1110</v>
      </c>
      <c r="D72" s="263"/>
      <c r="E72" s="263"/>
      <c r="F72" s="263"/>
      <c r="G72" s="263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218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57"/>
      <c r="B73" s="158"/>
      <c r="C73" s="191" t="s">
        <v>1111</v>
      </c>
      <c r="D73" s="189"/>
      <c r="E73" s="190">
        <v>227.2</v>
      </c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848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57"/>
      <c r="B74" s="158"/>
      <c r="C74" s="191" t="s">
        <v>1112</v>
      </c>
      <c r="D74" s="189"/>
      <c r="E74" s="190">
        <v>539.6</v>
      </c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848</v>
      </c>
      <c r="AH74" s="150">
        <v>0</v>
      </c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ht="22.5" outlineLevel="1" x14ac:dyDescent="0.2">
      <c r="A75" s="169">
        <v>18</v>
      </c>
      <c r="B75" s="170" t="s">
        <v>1113</v>
      </c>
      <c r="C75" s="183" t="s">
        <v>1114</v>
      </c>
      <c r="D75" s="171" t="s">
        <v>845</v>
      </c>
      <c r="E75" s="172">
        <v>71</v>
      </c>
      <c r="F75" s="173"/>
      <c r="G75" s="174">
        <f>ROUND(E75*F75,2)</f>
        <v>0</v>
      </c>
      <c r="H75" s="161"/>
      <c r="I75" s="160">
        <f>ROUND(E75*H75,2)</f>
        <v>0</v>
      </c>
      <c r="J75" s="161"/>
      <c r="K75" s="160">
        <f>ROUND(E75*J75,2)</f>
        <v>0</v>
      </c>
      <c r="L75" s="160">
        <v>21</v>
      </c>
      <c r="M75" s="160">
        <f>G75*(1+L75/100)</f>
        <v>0</v>
      </c>
      <c r="N75" s="160">
        <v>1.7</v>
      </c>
      <c r="O75" s="160">
        <f>ROUND(E75*N75,2)</f>
        <v>120.7</v>
      </c>
      <c r="P75" s="160">
        <v>0</v>
      </c>
      <c r="Q75" s="160">
        <f>ROUND(E75*P75,2)</f>
        <v>0</v>
      </c>
      <c r="R75" s="160"/>
      <c r="S75" s="160" t="s">
        <v>214</v>
      </c>
      <c r="T75" s="160" t="s">
        <v>233</v>
      </c>
      <c r="U75" s="160">
        <v>1.587</v>
      </c>
      <c r="V75" s="160">
        <f>ROUND(E75*U75,2)</f>
        <v>112.68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234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outlineLevel="1" x14ac:dyDescent="0.2">
      <c r="A76" s="157"/>
      <c r="B76" s="158"/>
      <c r="C76" s="191" t="s">
        <v>1115</v>
      </c>
      <c r="D76" s="189"/>
      <c r="E76" s="190">
        <v>71</v>
      </c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848</v>
      </c>
      <c r="AH76" s="150">
        <v>0</v>
      </c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69">
        <v>19</v>
      </c>
      <c r="B77" s="170" t="s">
        <v>1116</v>
      </c>
      <c r="C77" s="183" t="s">
        <v>1117</v>
      </c>
      <c r="D77" s="171" t="s">
        <v>241</v>
      </c>
      <c r="E77" s="172">
        <v>2370</v>
      </c>
      <c r="F77" s="173"/>
      <c r="G77" s="174">
        <f>ROUND(E77*F77,2)</f>
        <v>0</v>
      </c>
      <c r="H77" s="161"/>
      <c r="I77" s="160">
        <f>ROUND(E77*H77,2)</f>
        <v>0</v>
      </c>
      <c r="J77" s="161"/>
      <c r="K77" s="160">
        <f>ROUND(E77*J77,2)</f>
        <v>0</v>
      </c>
      <c r="L77" s="160">
        <v>21</v>
      </c>
      <c r="M77" s="160">
        <f>G77*(1+L77/100)</f>
        <v>0</v>
      </c>
      <c r="N77" s="160">
        <v>0</v>
      </c>
      <c r="O77" s="160">
        <f>ROUND(E77*N77,2)</f>
        <v>0</v>
      </c>
      <c r="P77" s="160">
        <v>0</v>
      </c>
      <c r="Q77" s="160">
        <f>ROUND(E77*P77,2)</f>
        <v>0</v>
      </c>
      <c r="R77" s="160"/>
      <c r="S77" s="160" t="s">
        <v>214</v>
      </c>
      <c r="T77" s="160" t="s">
        <v>233</v>
      </c>
      <c r="U77" s="160">
        <v>2.1000000000000001E-2</v>
      </c>
      <c r="V77" s="160">
        <f>ROUND(E77*U77,2)</f>
        <v>49.77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234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57"/>
      <c r="B78" s="158"/>
      <c r="C78" s="191" t="s">
        <v>1118</v>
      </c>
      <c r="D78" s="189"/>
      <c r="E78" s="190">
        <v>2130</v>
      </c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848</v>
      </c>
      <c r="AH78" s="150">
        <v>0</v>
      </c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57"/>
      <c r="B79" s="158"/>
      <c r="C79" s="191" t="s">
        <v>1119</v>
      </c>
      <c r="D79" s="189"/>
      <c r="E79" s="190">
        <v>240</v>
      </c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848</v>
      </c>
      <c r="AH79" s="150">
        <v>0</v>
      </c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outlineLevel="1" x14ac:dyDescent="0.2">
      <c r="A80" s="169">
        <v>20</v>
      </c>
      <c r="B80" s="170" t="s">
        <v>1120</v>
      </c>
      <c r="C80" s="183" t="s">
        <v>1121</v>
      </c>
      <c r="D80" s="171" t="s">
        <v>241</v>
      </c>
      <c r="E80" s="172">
        <v>360</v>
      </c>
      <c r="F80" s="173"/>
      <c r="G80" s="174">
        <f>ROUND(E80*F80,2)</f>
        <v>0</v>
      </c>
      <c r="H80" s="161"/>
      <c r="I80" s="160">
        <f>ROUND(E80*H80,2)</f>
        <v>0</v>
      </c>
      <c r="J80" s="161"/>
      <c r="K80" s="160">
        <f>ROUND(E80*J80,2)</f>
        <v>0</v>
      </c>
      <c r="L80" s="160">
        <v>21</v>
      </c>
      <c r="M80" s="160">
        <f>G80*(1+L80/100)</f>
        <v>0</v>
      </c>
      <c r="N80" s="160">
        <v>0</v>
      </c>
      <c r="O80" s="160">
        <f>ROUND(E80*N80,2)</f>
        <v>0</v>
      </c>
      <c r="P80" s="160">
        <v>0</v>
      </c>
      <c r="Q80" s="160">
        <f>ROUND(E80*P80,2)</f>
        <v>0</v>
      </c>
      <c r="R80" s="160"/>
      <c r="S80" s="160" t="s">
        <v>214</v>
      </c>
      <c r="T80" s="160" t="s">
        <v>233</v>
      </c>
      <c r="U80" s="160">
        <v>1.2999999999999999E-2</v>
      </c>
      <c r="V80" s="160">
        <f>ROUND(E80*U80,2)</f>
        <v>4.68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234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57"/>
      <c r="B81" s="158"/>
      <c r="C81" s="191" t="s">
        <v>1122</v>
      </c>
      <c r="D81" s="189"/>
      <c r="E81" s="190">
        <v>284</v>
      </c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848</v>
      </c>
      <c r="AH81" s="150">
        <v>0</v>
      </c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57"/>
      <c r="B82" s="158"/>
      <c r="C82" s="191" t="s">
        <v>1123</v>
      </c>
      <c r="D82" s="189"/>
      <c r="E82" s="190">
        <v>76</v>
      </c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848</v>
      </c>
      <c r="AH82" s="150">
        <v>0</v>
      </c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69">
        <v>21</v>
      </c>
      <c r="B83" s="170" t="s">
        <v>1124</v>
      </c>
      <c r="C83" s="183" t="s">
        <v>1125</v>
      </c>
      <c r="D83" s="171" t="s">
        <v>241</v>
      </c>
      <c r="E83" s="172">
        <v>2370</v>
      </c>
      <c r="F83" s="173"/>
      <c r="G83" s="174">
        <f>ROUND(E83*F83,2)</f>
        <v>0</v>
      </c>
      <c r="H83" s="161"/>
      <c r="I83" s="160">
        <f>ROUND(E83*H83,2)</f>
        <v>0</v>
      </c>
      <c r="J83" s="161"/>
      <c r="K83" s="160">
        <f>ROUND(E83*J83,2)</f>
        <v>0</v>
      </c>
      <c r="L83" s="160">
        <v>21</v>
      </c>
      <c r="M83" s="160">
        <f>G83*(1+L83/100)</f>
        <v>0</v>
      </c>
      <c r="N83" s="160">
        <v>0</v>
      </c>
      <c r="O83" s="160">
        <f>ROUND(E83*N83,2)</f>
        <v>0</v>
      </c>
      <c r="P83" s="160">
        <v>0</v>
      </c>
      <c r="Q83" s="160">
        <f>ROUND(E83*P83,2)</f>
        <v>0</v>
      </c>
      <c r="R83" s="160"/>
      <c r="S83" s="160" t="s">
        <v>214</v>
      </c>
      <c r="T83" s="160" t="s">
        <v>233</v>
      </c>
      <c r="U83" s="160">
        <v>0.05</v>
      </c>
      <c r="V83" s="160">
        <f>ROUND(E83*U83,2)</f>
        <v>118.5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234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57"/>
      <c r="B84" s="158"/>
      <c r="C84" s="191" t="s">
        <v>1118</v>
      </c>
      <c r="D84" s="189"/>
      <c r="E84" s="190">
        <v>2130</v>
      </c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848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57"/>
      <c r="B85" s="158"/>
      <c r="C85" s="191" t="s">
        <v>1119</v>
      </c>
      <c r="D85" s="189"/>
      <c r="E85" s="190">
        <v>240</v>
      </c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848</v>
      </c>
      <c r="AH85" s="150">
        <v>0</v>
      </c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69">
        <v>22</v>
      </c>
      <c r="B86" s="170" t="s">
        <v>1126</v>
      </c>
      <c r="C86" s="183" t="s">
        <v>1127</v>
      </c>
      <c r="D86" s="171" t="s">
        <v>845</v>
      </c>
      <c r="E86" s="172">
        <v>108</v>
      </c>
      <c r="F86" s="173"/>
      <c r="G86" s="174">
        <f>ROUND(E86*F86,2)</f>
        <v>0</v>
      </c>
      <c r="H86" s="161"/>
      <c r="I86" s="160">
        <f>ROUND(E86*H86,2)</f>
        <v>0</v>
      </c>
      <c r="J86" s="161"/>
      <c r="K86" s="160">
        <f>ROUND(E86*J86,2)</f>
        <v>0</v>
      </c>
      <c r="L86" s="160">
        <v>21</v>
      </c>
      <c r="M86" s="160">
        <f>G86*(1+L86/100)</f>
        <v>0</v>
      </c>
      <c r="N86" s="160">
        <v>0</v>
      </c>
      <c r="O86" s="160">
        <f>ROUND(E86*N86,2)</f>
        <v>0</v>
      </c>
      <c r="P86" s="160">
        <v>0</v>
      </c>
      <c r="Q86" s="160">
        <f>ROUND(E86*P86,2)</f>
        <v>0</v>
      </c>
      <c r="R86" s="160"/>
      <c r="S86" s="160" t="s">
        <v>214</v>
      </c>
      <c r="T86" s="160" t="s">
        <v>233</v>
      </c>
      <c r="U86" s="160">
        <v>0</v>
      </c>
      <c r="V86" s="160">
        <f>ROUND(E86*U86,2)</f>
        <v>0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234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57"/>
      <c r="B87" s="158"/>
      <c r="C87" s="191" t="s">
        <v>1104</v>
      </c>
      <c r="D87" s="189"/>
      <c r="E87" s="190">
        <v>85.2</v>
      </c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848</v>
      </c>
      <c r="AH87" s="150">
        <v>0</v>
      </c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outlineLevel="1" x14ac:dyDescent="0.2">
      <c r="A88" s="157"/>
      <c r="B88" s="158"/>
      <c r="C88" s="191" t="s">
        <v>1105</v>
      </c>
      <c r="D88" s="189"/>
      <c r="E88" s="190">
        <v>22.8</v>
      </c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848</v>
      </c>
      <c r="AH88" s="150">
        <v>0</v>
      </c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75">
        <v>23</v>
      </c>
      <c r="B89" s="176" t="s">
        <v>1128</v>
      </c>
      <c r="C89" s="184" t="s">
        <v>1129</v>
      </c>
      <c r="D89" s="177" t="s">
        <v>277</v>
      </c>
      <c r="E89" s="178">
        <v>4</v>
      </c>
      <c r="F89" s="179"/>
      <c r="G89" s="180">
        <f>ROUND(E89*F89,2)</f>
        <v>0</v>
      </c>
      <c r="H89" s="161"/>
      <c r="I89" s="160">
        <f>ROUND(E89*H89,2)</f>
        <v>0</v>
      </c>
      <c r="J89" s="161"/>
      <c r="K89" s="160">
        <f>ROUND(E89*J89,2)</f>
        <v>0</v>
      </c>
      <c r="L89" s="160">
        <v>21</v>
      </c>
      <c r="M89" s="160">
        <f>G89*(1+L89/100)</f>
        <v>0</v>
      </c>
      <c r="N89" s="160">
        <v>0.02</v>
      </c>
      <c r="O89" s="160">
        <f>ROUND(E89*N89,2)</f>
        <v>0.08</v>
      </c>
      <c r="P89" s="160">
        <v>0</v>
      </c>
      <c r="Q89" s="160">
        <f>ROUND(E89*P89,2)</f>
        <v>0</v>
      </c>
      <c r="R89" s="160"/>
      <c r="S89" s="160" t="s">
        <v>221</v>
      </c>
      <c r="T89" s="160" t="s">
        <v>233</v>
      </c>
      <c r="U89" s="160">
        <v>0</v>
      </c>
      <c r="V89" s="160">
        <f>ROUND(E89*U89,2)</f>
        <v>0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234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ht="22.5" outlineLevel="1" x14ac:dyDescent="0.2">
      <c r="A90" s="175">
        <v>24</v>
      </c>
      <c r="B90" s="176" t="s">
        <v>1130</v>
      </c>
      <c r="C90" s="184" t="s">
        <v>1131</v>
      </c>
      <c r="D90" s="177" t="s">
        <v>261</v>
      </c>
      <c r="E90" s="178">
        <v>8</v>
      </c>
      <c r="F90" s="179"/>
      <c r="G90" s="180">
        <f>ROUND(E90*F90,2)</f>
        <v>0</v>
      </c>
      <c r="H90" s="161"/>
      <c r="I90" s="160">
        <f>ROUND(E90*H90,2)</f>
        <v>0</v>
      </c>
      <c r="J90" s="161"/>
      <c r="K90" s="160">
        <f>ROUND(E90*J90,2)</f>
        <v>0</v>
      </c>
      <c r="L90" s="160">
        <v>21</v>
      </c>
      <c r="M90" s="160">
        <f>G90*(1+L90/100)</f>
        <v>0</v>
      </c>
      <c r="N90" s="160">
        <v>7.26E-3</v>
      </c>
      <c r="O90" s="160">
        <f>ROUND(E90*N90,2)</f>
        <v>0.06</v>
      </c>
      <c r="P90" s="160">
        <v>0</v>
      </c>
      <c r="Q90" s="160">
        <f>ROUND(E90*P90,2)</f>
        <v>0</v>
      </c>
      <c r="R90" s="160"/>
      <c r="S90" s="160" t="s">
        <v>221</v>
      </c>
      <c r="T90" s="160" t="s">
        <v>215</v>
      </c>
      <c r="U90" s="160">
        <v>1.321</v>
      </c>
      <c r="V90" s="160">
        <f>ROUND(E90*U90,2)</f>
        <v>10.57</v>
      </c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234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69">
        <v>25</v>
      </c>
      <c r="B91" s="170" t="s">
        <v>1132</v>
      </c>
      <c r="C91" s="183" t="s">
        <v>1133</v>
      </c>
      <c r="D91" s="171" t="s">
        <v>241</v>
      </c>
      <c r="E91" s="172">
        <v>2370</v>
      </c>
      <c r="F91" s="173"/>
      <c r="G91" s="174">
        <f>ROUND(E91*F91,2)</f>
        <v>0</v>
      </c>
      <c r="H91" s="161"/>
      <c r="I91" s="160">
        <f>ROUND(E91*H91,2)</f>
        <v>0</v>
      </c>
      <c r="J91" s="161"/>
      <c r="K91" s="160">
        <f>ROUND(E91*J91,2)</f>
        <v>0</v>
      </c>
      <c r="L91" s="160">
        <v>21</v>
      </c>
      <c r="M91" s="160">
        <f>G91*(1+L91/100)</f>
        <v>0</v>
      </c>
      <c r="N91" s="160">
        <v>0</v>
      </c>
      <c r="O91" s="160">
        <f>ROUND(E91*N91,2)</f>
        <v>0</v>
      </c>
      <c r="P91" s="160">
        <v>0</v>
      </c>
      <c r="Q91" s="160">
        <f>ROUND(E91*P91,2)</f>
        <v>0</v>
      </c>
      <c r="R91" s="160"/>
      <c r="S91" s="160" t="s">
        <v>221</v>
      </c>
      <c r="T91" s="160" t="s">
        <v>233</v>
      </c>
      <c r="U91" s="160">
        <v>0.08</v>
      </c>
      <c r="V91" s="160">
        <f>ROUND(E91*U91,2)</f>
        <v>189.6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234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57"/>
      <c r="B92" s="158"/>
      <c r="C92" s="191" t="s">
        <v>1118</v>
      </c>
      <c r="D92" s="189"/>
      <c r="E92" s="190">
        <v>2130</v>
      </c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848</v>
      </c>
      <c r="AH92" s="150">
        <v>0</v>
      </c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57"/>
      <c r="B93" s="158"/>
      <c r="C93" s="191" t="s">
        <v>1119</v>
      </c>
      <c r="D93" s="189"/>
      <c r="E93" s="190">
        <v>240</v>
      </c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848</v>
      </c>
      <c r="AH93" s="150">
        <v>0</v>
      </c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75">
        <v>26</v>
      </c>
      <c r="B94" s="176" t="s">
        <v>1134</v>
      </c>
      <c r="C94" s="184" t="s">
        <v>1135</v>
      </c>
      <c r="D94" s="177" t="s">
        <v>450</v>
      </c>
      <c r="E94" s="178">
        <v>250</v>
      </c>
      <c r="F94" s="179"/>
      <c r="G94" s="180">
        <f>ROUND(E94*F94,2)</f>
        <v>0</v>
      </c>
      <c r="H94" s="161"/>
      <c r="I94" s="160">
        <f>ROUND(E94*H94,2)</f>
        <v>0</v>
      </c>
      <c r="J94" s="161"/>
      <c r="K94" s="160">
        <f>ROUND(E94*J94,2)</f>
        <v>0</v>
      </c>
      <c r="L94" s="160">
        <v>21</v>
      </c>
      <c r="M94" s="160">
        <f>G94*(1+L94/100)</f>
        <v>0</v>
      </c>
      <c r="N94" s="160">
        <v>1E-3</v>
      </c>
      <c r="O94" s="160">
        <f>ROUND(E94*N94,2)</f>
        <v>0.25</v>
      </c>
      <c r="P94" s="160">
        <v>0</v>
      </c>
      <c r="Q94" s="160">
        <f>ROUND(E94*P94,2)</f>
        <v>0</v>
      </c>
      <c r="R94" s="160" t="s">
        <v>495</v>
      </c>
      <c r="S94" s="160" t="s">
        <v>214</v>
      </c>
      <c r="T94" s="160" t="s">
        <v>298</v>
      </c>
      <c r="U94" s="160">
        <v>0</v>
      </c>
      <c r="V94" s="160">
        <f>ROUND(E94*U94,2)</f>
        <v>0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248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x14ac:dyDescent="0.2">
      <c r="A95" s="163" t="s">
        <v>209</v>
      </c>
      <c r="B95" s="164" t="s">
        <v>107</v>
      </c>
      <c r="C95" s="182" t="s">
        <v>108</v>
      </c>
      <c r="D95" s="165"/>
      <c r="E95" s="166"/>
      <c r="F95" s="167"/>
      <c r="G95" s="168">
        <f>SUMIF(AG96:AG98,"&lt;&gt;NOR",G96:G98)</f>
        <v>0</v>
      </c>
      <c r="H95" s="162"/>
      <c r="I95" s="162">
        <f>SUM(I96:I98)</f>
        <v>0</v>
      </c>
      <c r="J95" s="162"/>
      <c r="K95" s="162">
        <f>SUM(K96:K98)</f>
        <v>0</v>
      </c>
      <c r="L95" s="162"/>
      <c r="M95" s="162">
        <f>SUM(M96:M98)</f>
        <v>0</v>
      </c>
      <c r="N95" s="162"/>
      <c r="O95" s="162">
        <f>SUM(O96:O98)</f>
        <v>40.76</v>
      </c>
      <c r="P95" s="162"/>
      <c r="Q95" s="162">
        <f>SUM(Q96:Q98)</f>
        <v>0</v>
      </c>
      <c r="R95" s="162"/>
      <c r="S95" s="162"/>
      <c r="T95" s="162"/>
      <c r="U95" s="162"/>
      <c r="V95" s="162">
        <f>SUM(V96:V98)</f>
        <v>61.02</v>
      </c>
      <c r="W95" s="162"/>
      <c r="AG95" t="s">
        <v>210</v>
      </c>
    </row>
    <row r="96" spans="1:60" outlineLevel="1" x14ac:dyDescent="0.2">
      <c r="A96" s="169">
        <v>27</v>
      </c>
      <c r="B96" s="170" t="s">
        <v>1136</v>
      </c>
      <c r="C96" s="183" t="s">
        <v>1137</v>
      </c>
      <c r="D96" s="171" t="s">
        <v>845</v>
      </c>
      <c r="E96" s="172">
        <v>36</v>
      </c>
      <c r="F96" s="173"/>
      <c r="G96" s="174">
        <f>ROUND(E96*F96,2)</f>
        <v>0</v>
      </c>
      <c r="H96" s="161"/>
      <c r="I96" s="160">
        <f>ROUND(E96*H96,2)</f>
        <v>0</v>
      </c>
      <c r="J96" s="161"/>
      <c r="K96" s="160">
        <f>ROUND(E96*J96,2)</f>
        <v>0</v>
      </c>
      <c r="L96" s="160">
        <v>21</v>
      </c>
      <c r="M96" s="160">
        <f>G96*(1+L96/100)</f>
        <v>0</v>
      </c>
      <c r="N96" s="160">
        <v>1.1322000000000001</v>
      </c>
      <c r="O96" s="160">
        <f>ROUND(E96*N96,2)</f>
        <v>40.76</v>
      </c>
      <c r="P96" s="160">
        <v>0</v>
      </c>
      <c r="Q96" s="160">
        <f>ROUND(E96*P96,2)</f>
        <v>0</v>
      </c>
      <c r="R96" s="160"/>
      <c r="S96" s="160" t="s">
        <v>214</v>
      </c>
      <c r="T96" s="160" t="s">
        <v>233</v>
      </c>
      <c r="U96" s="160">
        <v>1.6950000000000001</v>
      </c>
      <c r="V96" s="160">
        <f>ROUND(E96*U96,2)</f>
        <v>61.02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234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57"/>
      <c r="B97" s="158"/>
      <c r="C97" s="191" t="s">
        <v>1138</v>
      </c>
      <c r="D97" s="189"/>
      <c r="E97" s="190">
        <v>28.4</v>
      </c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848</v>
      </c>
      <c r="AH97" s="150">
        <v>0</v>
      </c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57"/>
      <c r="B98" s="158"/>
      <c r="C98" s="191" t="s">
        <v>1139</v>
      </c>
      <c r="D98" s="189"/>
      <c r="E98" s="190">
        <v>7.6</v>
      </c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848</v>
      </c>
      <c r="AH98" s="150">
        <v>0</v>
      </c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x14ac:dyDescent="0.2">
      <c r="A99" s="163" t="s">
        <v>209</v>
      </c>
      <c r="B99" s="164" t="s">
        <v>109</v>
      </c>
      <c r="C99" s="182" t="s">
        <v>110</v>
      </c>
      <c r="D99" s="165"/>
      <c r="E99" s="166"/>
      <c r="F99" s="167"/>
      <c r="G99" s="168">
        <f>SUMIF(AG100:AG105,"&lt;&gt;NOR",G100:G105)</f>
        <v>0</v>
      </c>
      <c r="H99" s="162"/>
      <c r="I99" s="162">
        <f>SUM(I100:I105)</f>
        <v>0</v>
      </c>
      <c r="J99" s="162"/>
      <c r="K99" s="162">
        <f>SUM(K100:K105)</f>
        <v>0</v>
      </c>
      <c r="L99" s="162"/>
      <c r="M99" s="162">
        <f>SUM(M100:M105)</f>
        <v>0</v>
      </c>
      <c r="N99" s="162"/>
      <c r="O99" s="162">
        <f>SUM(O100:O105)</f>
        <v>6.98</v>
      </c>
      <c r="P99" s="162"/>
      <c r="Q99" s="162">
        <f>SUM(Q100:Q105)</f>
        <v>0</v>
      </c>
      <c r="R99" s="162"/>
      <c r="S99" s="162"/>
      <c r="T99" s="162"/>
      <c r="U99" s="162"/>
      <c r="V99" s="162">
        <f>SUM(V100:V105)</f>
        <v>1.6800000000000002</v>
      </c>
      <c r="W99" s="162"/>
      <c r="AG99" t="s">
        <v>210</v>
      </c>
    </row>
    <row r="100" spans="1:60" ht="22.5" outlineLevel="1" x14ac:dyDescent="0.2">
      <c r="A100" s="175">
        <v>28</v>
      </c>
      <c r="B100" s="176" t="s">
        <v>1140</v>
      </c>
      <c r="C100" s="184" t="s">
        <v>1141</v>
      </c>
      <c r="D100" s="177" t="s">
        <v>255</v>
      </c>
      <c r="E100" s="178">
        <v>4</v>
      </c>
      <c r="F100" s="179"/>
      <c r="G100" s="180">
        <f>ROUND(E100*F100,2)</f>
        <v>0</v>
      </c>
      <c r="H100" s="161"/>
      <c r="I100" s="160">
        <f>ROUND(E100*H100,2)</f>
        <v>0</v>
      </c>
      <c r="J100" s="161"/>
      <c r="K100" s="160">
        <f>ROUND(E100*J100,2)</f>
        <v>0</v>
      </c>
      <c r="L100" s="160">
        <v>21</v>
      </c>
      <c r="M100" s="160">
        <f>G100*(1+L100/100)</f>
        <v>0</v>
      </c>
      <c r="N100" s="160">
        <v>1.1000000000000001</v>
      </c>
      <c r="O100" s="160">
        <f>ROUND(E100*N100,2)</f>
        <v>4.4000000000000004</v>
      </c>
      <c r="P100" s="160">
        <v>0</v>
      </c>
      <c r="Q100" s="160">
        <f>ROUND(E100*P100,2)</f>
        <v>0</v>
      </c>
      <c r="R100" s="160"/>
      <c r="S100" s="160" t="s">
        <v>214</v>
      </c>
      <c r="T100" s="160" t="s">
        <v>233</v>
      </c>
      <c r="U100" s="160">
        <v>0.16300000000000001</v>
      </c>
      <c r="V100" s="160">
        <f>ROUND(E100*U100,2)</f>
        <v>0.65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234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ht="22.5" outlineLevel="1" x14ac:dyDescent="0.2">
      <c r="A101" s="169">
        <v>29</v>
      </c>
      <c r="B101" s="170" t="s">
        <v>1142</v>
      </c>
      <c r="C101" s="183" t="s">
        <v>1143</v>
      </c>
      <c r="D101" s="171" t="s">
        <v>241</v>
      </c>
      <c r="E101" s="172">
        <v>8.4</v>
      </c>
      <c r="F101" s="173"/>
      <c r="G101" s="174">
        <f>ROUND(E101*F101,2)</f>
        <v>0</v>
      </c>
      <c r="H101" s="161"/>
      <c r="I101" s="160">
        <f>ROUND(E101*H101,2)</f>
        <v>0</v>
      </c>
      <c r="J101" s="161"/>
      <c r="K101" s="160">
        <f>ROUND(E101*J101,2)</f>
        <v>0</v>
      </c>
      <c r="L101" s="160">
        <v>21</v>
      </c>
      <c r="M101" s="160">
        <f>G101*(1+L101/100)</f>
        <v>0</v>
      </c>
      <c r="N101" s="160">
        <v>0.30764000000000002</v>
      </c>
      <c r="O101" s="160">
        <f>ROUND(E101*N101,2)</f>
        <v>2.58</v>
      </c>
      <c r="P101" s="160">
        <v>0</v>
      </c>
      <c r="Q101" s="160">
        <f>ROUND(E101*P101,2)</f>
        <v>0</v>
      </c>
      <c r="R101" s="160"/>
      <c r="S101" s="160" t="s">
        <v>221</v>
      </c>
      <c r="T101" s="160" t="s">
        <v>215</v>
      </c>
      <c r="U101" s="160">
        <v>0.123</v>
      </c>
      <c r="V101" s="160">
        <f>ROUND(E101*U101,2)</f>
        <v>1.03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234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outlineLevel="1" x14ac:dyDescent="0.2">
      <c r="A102" s="157"/>
      <c r="B102" s="158"/>
      <c r="C102" s="191" t="s">
        <v>1058</v>
      </c>
      <c r="D102" s="189"/>
      <c r="E102" s="190">
        <v>1.4</v>
      </c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848</v>
      </c>
      <c r="AH102" s="150">
        <v>0</v>
      </c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57"/>
      <c r="B103" s="158"/>
      <c r="C103" s="191" t="s">
        <v>1059</v>
      </c>
      <c r="D103" s="189"/>
      <c r="E103" s="190">
        <v>1.8</v>
      </c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848</v>
      </c>
      <c r="AH103" s="150">
        <v>0</v>
      </c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57"/>
      <c r="B104" s="158"/>
      <c r="C104" s="191" t="s">
        <v>1060</v>
      </c>
      <c r="D104" s="189"/>
      <c r="E104" s="190">
        <v>2.6</v>
      </c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848</v>
      </c>
      <c r="AH104" s="150">
        <v>0</v>
      </c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57"/>
      <c r="B105" s="158"/>
      <c r="C105" s="191" t="s">
        <v>1060</v>
      </c>
      <c r="D105" s="189"/>
      <c r="E105" s="190">
        <v>2.6</v>
      </c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848</v>
      </c>
      <c r="AH105" s="150">
        <v>0</v>
      </c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x14ac:dyDescent="0.2">
      <c r="A106" s="163" t="s">
        <v>209</v>
      </c>
      <c r="B106" s="164" t="s">
        <v>117</v>
      </c>
      <c r="C106" s="182" t="s">
        <v>118</v>
      </c>
      <c r="D106" s="165"/>
      <c r="E106" s="166"/>
      <c r="F106" s="167"/>
      <c r="G106" s="168">
        <f>SUMIF(AG107:AG148,"&lt;&gt;NOR",G107:G148)</f>
        <v>0</v>
      </c>
      <c r="H106" s="162"/>
      <c r="I106" s="162">
        <f>SUM(I107:I148)</f>
        <v>0</v>
      </c>
      <c r="J106" s="162"/>
      <c r="K106" s="162">
        <f>SUM(K107:K148)</f>
        <v>0</v>
      </c>
      <c r="L106" s="162"/>
      <c r="M106" s="162">
        <f>SUM(M107:M148)</f>
        <v>0</v>
      </c>
      <c r="N106" s="162"/>
      <c r="O106" s="162">
        <f>SUM(O107:O148)</f>
        <v>0.58000000000000007</v>
      </c>
      <c r="P106" s="162"/>
      <c r="Q106" s="162">
        <f>SUM(Q107:Q148)</f>
        <v>0</v>
      </c>
      <c r="R106" s="162"/>
      <c r="S106" s="162"/>
      <c r="T106" s="162"/>
      <c r="U106" s="162"/>
      <c r="V106" s="162">
        <f>SUM(V107:V148)</f>
        <v>113.03999999999999</v>
      </c>
      <c r="W106" s="162"/>
      <c r="AG106" t="s">
        <v>210</v>
      </c>
    </row>
    <row r="107" spans="1:60" outlineLevel="1" x14ac:dyDescent="0.2">
      <c r="A107" s="175">
        <v>30</v>
      </c>
      <c r="B107" s="176" t="s">
        <v>1144</v>
      </c>
      <c r="C107" s="184" t="s">
        <v>1145</v>
      </c>
      <c r="D107" s="177" t="s">
        <v>261</v>
      </c>
      <c r="E107" s="178">
        <v>338</v>
      </c>
      <c r="F107" s="179"/>
      <c r="G107" s="180">
        <f t="shared" ref="G107:G121" si="0">ROUND(E107*F107,2)</f>
        <v>0</v>
      </c>
      <c r="H107" s="161"/>
      <c r="I107" s="160">
        <f t="shared" ref="I107:I121" si="1">ROUND(E107*H107,2)</f>
        <v>0</v>
      </c>
      <c r="J107" s="161"/>
      <c r="K107" s="160">
        <f t="shared" ref="K107:K121" si="2">ROUND(E107*J107,2)</f>
        <v>0</v>
      </c>
      <c r="L107" s="160">
        <v>21</v>
      </c>
      <c r="M107" s="160">
        <f t="shared" ref="M107:M121" si="3">G107*(1+L107/100)</f>
        <v>0</v>
      </c>
      <c r="N107" s="160">
        <v>0</v>
      </c>
      <c r="O107" s="160">
        <f t="shared" ref="O107:O121" si="4">ROUND(E107*N107,2)</f>
        <v>0</v>
      </c>
      <c r="P107" s="160">
        <v>0</v>
      </c>
      <c r="Q107" s="160">
        <f t="shared" ref="Q107:Q121" si="5">ROUND(E107*P107,2)</f>
        <v>0</v>
      </c>
      <c r="R107" s="160"/>
      <c r="S107" s="160" t="s">
        <v>214</v>
      </c>
      <c r="T107" s="160" t="s">
        <v>233</v>
      </c>
      <c r="U107" s="160">
        <v>3.2000000000000001E-2</v>
      </c>
      <c r="V107" s="160">
        <f t="shared" ref="V107:V121" si="6">ROUND(E107*U107,2)</f>
        <v>10.82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234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75">
        <v>31</v>
      </c>
      <c r="B108" s="176" t="s">
        <v>1146</v>
      </c>
      <c r="C108" s="184" t="s">
        <v>1147</v>
      </c>
      <c r="D108" s="177" t="s">
        <v>261</v>
      </c>
      <c r="E108" s="178">
        <v>211</v>
      </c>
      <c r="F108" s="179"/>
      <c r="G108" s="180">
        <f t="shared" si="0"/>
        <v>0</v>
      </c>
      <c r="H108" s="161"/>
      <c r="I108" s="160">
        <f t="shared" si="1"/>
        <v>0</v>
      </c>
      <c r="J108" s="161"/>
      <c r="K108" s="160">
        <f t="shared" si="2"/>
        <v>0</v>
      </c>
      <c r="L108" s="160">
        <v>21</v>
      </c>
      <c r="M108" s="160">
        <f t="shared" si="3"/>
        <v>0</v>
      </c>
      <c r="N108" s="160">
        <v>0</v>
      </c>
      <c r="O108" s="160">
        <f t="shared" si="4"/>
        <v>0</v>
      </c>
      <c r="P108" s="160">
        <v>0</v>
      </c>
      <c r="Q108" s="160">
        <f t="shared" si="5"/>
        <v>0</v>
      </c>
      <c r="R108" s="160"/>
      <c r="S108" s="160" t="s">
        <v>214</v>
      </c>
      <c r="T108" s="160" t="s">
        <v>233</v>
      </c>
      <c r="U108" s="160">
        <v>3.4000000000000002E-2</v>
      </c>
      <c r="V108" s="160">
        <f t="shared" si="6"/>
        <v>7.17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234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outlineLevel="1" x14ac:dyDescent="0.2">
      <c r="A109" s="175">
        <v>32</v>
      </c>
      <c r="B109" s="176" t="s">
        <v>1148</v>
      </c>
      <c r="C109" s="184" t="s">
        <v>1149</v>
      </c>
      <c r="D109" s="177" t="s">
        <v>261</v>
      </c>
      <c r="E109" s="178">
        <v>70</v>
      </c>
      <c r="F109" s="179"/>
      <c r="G109" s="180">
        <f t="shared" si="0"/>
        <v>0</v>
      </c>
      <c r="H109" s="161"/>
      <c r="I109" s="160">
        <f t="shared" si="1"/>
        <v>0</v>
      </c>
      <c r="J109" s="161"/>
      <c r="K109" s="160">
        <f t="shared" si="2"/>
        <v>0</v>
      </c>
      <c r="L109" s="160">
        <v>21</v>
      </c>
      <c r="M109" s="160">
        <f t="shared" si="3"/>
        <v>0</v>
      </c>
      <c r="N109" s="160">
        <v>0</v>
      </c>
      <c r="O109" s="160">
        <f t="shared" si="4"/>
        <v>0</v>
      </c>
      <c r="P109" s="160">
        <v>0</v>
      </c>
      <c r="Q109" s="160">
        <f t="shared" si="5"/>
        <v>0</v>
      </c>
      <c r="R109" s="160"/>
      <c r="S109" s="160" t="s">
        <v>214</v>
      </c>
      <c r="T109" s="160" t="s">
        <v>233</v>
      </c>
      <c r="U109" s="160">
        <v>3.5999999999999997E-2</v>
      </c>
      <c r="V109" s="160">
        <f t="shared" si="6"/>
        <v>2.52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234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33</v>
      </c>
      <c r="B110" s="176" t="s">
        <v>1150</v>
      </c>
      <c r="C110" s="184" t="s">
        <v>1151</v>
      </c>
      <c r="D110" s="177" t="s">
        <v>261</v>
      </c>
      <c r="E110" s="178">
        <v>90</v>
      </c>
      <c r="F110" s="179"/>
      <c r="G110" s="180">
        <f t="shared" si="0"/>
        <v>0</v>
      </c>
      <c r="H110" s="161"/>
      <c r="I110" s="160">
        <f t="shared" si="1"/>
        <v>0</v>
      </c>
      <c r="J110" s="161"/>
      <c r="K110" s="160">
        <f t="shared" si="2"/>
        <v>0</v>
      </c>
      <c r="L110" s="160">
        <v>21</v>
      </c>
      <c r="M110" s="160">
        <f t="shared" si="3"/>
        <v>0</v>
      </c>
      <c r="N110" s="160">
        <v>0</v>
      </c>
      <c r="O110" s="160">
        <f t="shared" si="4"/>
        <v>0</v>
      </c>
      <c r="P110" s="160">
        <v>0</v>
      </c>
      <c r="Q110" s="160">
        <f t="shared" si="5"/>
        <v>0</v>
      </c>
      <c r="R110" s="160"/>
      <c r="S110" s="160" t="s">
        <v>214</v>
      </c>
      <c r="T110" s="160" t="s">
        <v>233</v>
      </c>
      <c r="U110" s="160">
        <v>3.7999999999999999E-2</v>
      </c>
      <c r="V110" s="160">
        <f t="shared" si="6"/>
        <v>3.42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234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75">
        <v>34</v>
      </c>
      <c r="B111" s="176" t="s">
        <v>1152</v>
      </c>
      <c r="C111" s="184" t="s">
        <v>1153</v>
      </c>
      <c r="D111" s="177" t="s">
        <v>232</v>
      </c>
      <c r="E111" s="178">
        <v>40</v>
      </c>
      <c r="F111" s="179"/>
      <c r="G111" s="180">
        <f t="shared" si="0"/>
        <v>0</v>
      </c>
      <c r="H111" s="161"/>
      <c r="I111" s="160">
        <f t="shared" si="1"/>
        <v>0</v>
      </c>
      <c r="J111" s="161"/>
      <c r="K111" s="160">
        <f t="shared" si="2"/>
        <v>0</v>
      </c>
      <c r="L111" s="160">
        <v>21</v>
      </c>
      <c r="M111" s="160">
        <f t="shared" si="3"/>
        <v>0</v>
      </c>
      <c r="N111" s="160">
        <v>0</v>
      </c>
      <c r="O111" s="160">
        <f t="shared" si="4"/>
        <v>0</v>
      </c>
      <c r="P111" s="160">
        <v>0</v>
      </c>
      <c r="Q111" s="160">
        <f t="shared" si="5"/>
        <v>0</v>
      </c>
      <c r="R111" s="160"/>
      <c r="S111" s="160" t="s">
        <v>214</v>
      </c>
      <c r="T111" s="160" t="s">
        <v>233</v>
      </c>
      <c r="U111" s="160">
        <v>0.156</v>
      </c>
      <c r="V111" s="160">
        <f t="shared" si="6"/>
        <v>6.24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234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75">
        <v>35</v>
      </c>
      <c r="B112" s="176" t="s">
        <v>1154</v>
      </c>
      <c r="C112" s="184" t="s">
        <v>1155</v>
      </c>
      <c r="D112" s="177" t="s">
        <v>232</v>
      </c>
      <c r="E112" s="178">
        <v>15</v>
      </c>
      <c r="F112" s="179"/>
      <c r="G112" s="180">
        <f t="shared" si="0"/>
        <v>0</v>
      </c>
      <c r="H112" s="161"/>
      <c r="I112" s="160">
        <f t="shared" si="1"/>
        <v>0</v>
      </c>
      <c r="J112" s="161"/>
      <c r="K112" s="160">
        <f t="shared" si="2"/>
        <v>0</v>
      </c>
      <c r="L112" s="160">
        <v>21</v>
      </c>
      <c r="M112" s="160">
        <f t="shared" si="3"/>
        <v>0</v>
      </c>
      <c r="N112" s="160">
        <v>0</v>
      </c>
      <c r="O112" s="160">
        <f t="shared" si="4"/>
        <v>0</v>
      </c>
      <c r="P112" s="160">
        <v>0</v>
      </c>
      <c r="Q112" s="160">
        <f t="shared" si="5"/>
        <v>0</v>
      </c>
      <c r="R112" s="160"/>
      <c r="S112" s="160" t="s">
        <v>214</v>
      </c>
      <c r="T112" s="160" t="s">
        <v>233</v>
      </c>
      <c r="U112" s="160">
        <v>0.16632</v>
      </c>
      <c r="V112" s="160">
        <f t="shared" si="6"/>
        <v>2.4900000000000002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234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75">
        <v>36</v>
      </c>
      <c r="B113" s="176" t="s">
        <v>1156</v>
      </c>
      <c r="C113" s="184" t="s">
        <v>1157</v>
      </c>
      <c r="D113" s="177" t="s">
        <v>232</v>
      </c>
      <c r="E113" s="178">
        <v>6</v>
      </c>
      <c r="F113" s="179"/>
      <c r="G113" s="180">
        <f t="shared" si="0"/>
        <v>0</v>
      </c>
      <c r="H113" s="161"/>
      <c r="I113" s="160">
        <f t="shared" si="1"/>
        <v>0</v>
      </c>
      <c r="J113" s="161"/>
      <c r="K113" s="160">
        <f t="shared" si="2"/>
        <v>0</v>
      </c>
      <c r="L113" s="160">
        <v>21</v>
      </c>
      <c r="M113" s="160">
        <f t="shared" si="3"/>
        <v>0</v>
      </c>
      <c r="N113" s="160">
        <v>0</v>
      </c>
      <c r="O113" s="160">
        <f t="shared" si="4"/>
        <v>0</v>
      </c>
      <c r="P113" s="160">
        <v>0</v>
      </c>
      <c r="Q113" s="160">
        <f t="shared" si="5"/>
        <v>0</v>
      </c>
      <c r="R113" s="160"/>
      <c r="S113" s="160" t="s">
        <v>214</v>
      </c>
      <c r="T113" s="160" t="s">
        <v>233</v>
      </c>
      <c r="U113" s="160">
        <v>0.17807999999999999</v>
      </c>
      <c r="V113" s="160">
        <f t="shared" si="6"/>
        <v>1.07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234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75">
        <v>37</v>
      </c>
      <c r="B114" s="176" t="s">
        <v>1158</v>
      </c>
      <c r="C114" s="184" t="s">
        <v>1159</v>
      </c>
      <c r="D114" s="177" t="s">
        <v>232</v>
      </c>
      <c r="E114" s="178">
        <v>7</v>
      </c>
      <c r="F114" s="179"/>
      <c r="G114" s="180">
        <f t="shared" si="0"/>
        <v>0</v>
      </c>
      <c r="H114" s="161"/>
      <c r="I114" s="160">
        <f t="shared" si="1"/>
        <v>0</v>
      </c>
      <c r="J114" s="161"/>
      <c r="K114" s="160">
        <f t="shared" si="2"/>
        <v>0</v>
      </c>
      <c r="L114" s="160">
        <v>21</v>
      </c>
      <c r="M114" s="160">
        <f t="shared" si="3"/>
        <v>0</v>
      </c>
      <c r="N114" s="160">
        <v>0</v>
      </c>
      <c r="O114" s="160">
        <f t="shared" si="4"/>
        <v>0</v>
      </c>
      <c r="P114" s="160">
        <v>0</v>
      </c>
      <c r="Q114" s="160">
        <f t="shared" si="5"/>
        <v>0</v>
      </c>
      <c r="R114" s="160"/>
      <c r="S114" s="160" t="s">
        <v>214</v>
      </c>
      <c r="T114" s="160" t="s">
        <v>233</v>
      </c>
      <c r="U114" s="160">
        <v>0.19728000000000001</v>
      </c>
      <c r="V114" s="160">
        <f t="shared" si="6"/>
        <v>1.38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234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outlineLevel="1" x14ac:dyDescent="0.2">
      <c r="A115" s="175">
        <v>38</v>
      </c>
      <c r="B115" s="176" t="s">
        <v>1160</v>
      </c>
      <c r="C115" s="184" t="s">
        <v>1161</v>
      </c>
      <c r="D115" s="177" t="s">
        <v>232</v>
      </c>
      <c r="E115" s="178">
        <v>1</v>
      </c>
      <c r="F115" s="179"/>
      <c r="G115" s="180">
        <f t="shared" si="0"/>
        <v>0</v>
      </c>
      <c r="H115" s="161"/>
      <c r="I115" s="160">
        <f t="shared" si="1"/>
        <v>0</v>
      </c>
      <c r="J115" s="161"/>
      <c r="K115" s="160">
        <f t="shared" si="2"/>
        <v>0</v>
      </c>
      <c r="L115" s="160">
        <v>21</v>
      </c>
      <c r="M115" s="160">
        <f t="shared" si="3"/>
        <v>0</v>
      </c>
      <c r="N115" s="160">
        <v>0.11178</v>
      </c>
      <c r="O115" s="160">
        <f t="shared" si="4"/>
        <v>0.11</v>
      </c>
      <c r="P115" s="160">
        <v>0</v>
      </c>
      <c r="Q115" s="160">
        <f t="shared" si="5"/>
        <v>0</v>
      </c>
      <c r="R115" s="160"/>
      <c r="S115" s="160" t="s">
        <v>214</v>
      </c>
      <c r="T115" s="160" t="s">
        <v>233</v>
      </c>
      <c r="U115" s="160">
        <v>0.86299999999999999</v>
      </c>
      <c r="V115" s="160">
        <f t="shared" si="6"/>
        <v>0.86</v>
      </c>
      <c r="W115" s="16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 t="s">
        <v>234</v>
      </c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</row>
    <row r="116" spans="1:60" outlineLevel="1" x14ac:dyDescent="0.2">
      <c r="A116" s="175">
        <v>39</v>
      </c>
      <c r="B116" s="176" t="s">
        <v>477</v>
      </c>
      <c r="C116" s="184" t="s">
        <v>478</v>
      </c>
      <c r="D116" s="177" t="s">
        <v>261</v>
      </c>
      <c r="E116" s="178">
        <v>710</v>
      </c>
      <c r="F116" s="179"/>
      <c r="G116" s="180">
        <f t="shared" si="0"/>
        <v>0</v>
      </c>
      <c r="H116" s="161"/>
      <c r="I116" s="160">
        <f t="shared" si="1"/>
        <v>0</v>
      </c>
      <c r="J116" s="161"/>
      <c r="K116" s="160">
        <f t="shared" si="2"/>
        <v>0</v>
      </c>
      <c r="L116" s="160">
        <v>21</v>
      </c>
      <c r="M116" s="160">
        <f t="shared" si="3"/>
        <v>0</v>
      </c>
      <c r="N116" s="160">
        <v>0</v>
      </c>
      <c r="O116" s="160">
        <f t="shared" si="4"/>
        <v>0</v>
      </c>
      <c r="P116" s="160">
        <v>0</v>
      </c>
      <c r="Q116" s="160">
        <f t="shared" si="5"/>
        <v>0</v>
      </c>
      <c r="R116" s="160"/>
      <c r="S116" s="160" t="s">
        <v>214</v>
      </c>
      <c r="T116" s="160" t="s">
        <v>233</v>
      </c>
      <c r="U116" s="160">
        <v>6.2E-2</v>
      </c>
      <c r="V116" s="160">
        <f t="shared" si="6"/>
        <v>44.02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234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75">
        <v>40</v>
      </c>
      <c r="B117" s="176" t="s">
        <v>481</v>
      </c>
      <c r="C117" s="184" t="s">
        <v>482</v>
      </c>
      <c r="D117" s="177" t="s">
        <v>232</v>
      </c>
      <c r="E117" s="178">
        <v>10</v>
      </c>
      <c r="F117" s="179"/>
      <c r="G117" s="180">
        <f t="shared" si="0"/>
        <v>0</v>
      </c>
      <c r="H117" s="161"/>
      <c r="I117" s="160">
        <f t="shared" si="1"/>
        <v>0</v>
      </c>
      <c r="J117" s="161"/>
      <c r="K117" s="160">
        <f t="shared" si="2"/>
        <v>0</v>
      </c>
      <c r="L117" s="160">
        <v>21</v>
      </c>
      <c r="M117" s="160">
        <f t="shared" si="3"/>
        <v>0</v>
      </c>
      <c r="N117" s="160">
        <v>3.0000000000000001E-5</v>
      </c>
      <c r="O117" s="160">
        <f t="shared" si="4"/>
        <v>0</v>
      </c>
      <c r="P117" s="160">
        <v>0</v>
      </c>
      <c r="Q117" s="160">
        <f t="shared" si="5"/>
        <v>0</v>
      </c>
      <c r="R117" s="160"/>
      <c r="S117" s="160" t="s">
        <v>214</v>
      </c>
      <c r="T117" s="160" t="s">
        <v>233</v>
      </c>
      <c r="U117" s="160">
        <v>0.22700000000000001</v>
      </c>
      <c r="V117" s="160">
        <f t="shared" si="6"/>
        <v>2.27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234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outlineLevel="1" x14ac:dyDescent="0.2">
      <c r="A118" s="175">
        <v>41</v>
      </c>
      <c r="B118" s="176" t="s">
        <v>1162</v>
      </c>
      <c r="C118" s="184" t="s">
        <v>1163</v>
      </c>
      <c r="D118" s="177" t="s">
        <v>1164</v>
      </c>
      <c r="E118" s="178">
        <v>1</v>
      </c>
      <c r="F118" s="179"/>
      <c r="G118" s="180">
        <f t="shared" si="0"/>
        <v>0</v>
      </c>
      <c r="H118" s="161"/>
      <c r="I118" s="160">
        <f t="shared" si="1"/>
        <v>0</v>
      </c>
      <c r="J118" s="161"/>
      <c r="K118" s="160">
        <f t="shared" si="2"/>
        <v>0</v>
      </c>
      <c r="L118" s="160">
        <v>21</v>
      </c>
      <c r="M118" s="160">
        <f t="shared" si="3"/>
        <v>0</v>
      </c>
      <c r="N118" s="160">
        <v>0</v>
      </c>
      <c r="O118" s="160">
        <f t="shared" si="4"/>
        <v>0</v>
      </c>
      <c r="P118" s="160">
        <v>0</v>
      </c>
      <c r="Q118" s="160">
        <f t="shared" si="5"/>
        <v>0</v>
      </c>
      <c r="R118" s="160"/>
      <c r="S118" s="160" t="s">
        <v>214</v>
      </c>
      <c r="T118" s="160" t="s">
        <v>233</v>
      </c>
      <c r="U118" s="160">
        <v>5.99</v>
      </c>
      <c r="V118" s="160">
        <f t="shared" si="6"/>
        <v>5.99</v>
      </c>
      <c r="W118" s="16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 t="s">
        <v>234</v>
      </c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</row>
    <row r="119" spans="1:60" outlineLevel="1" x14ac:dyDescent="0.2">
      <c r="A119" s="175">
        <v>42</v>
      </c>
      <c r="B119" s="176" t="s">
        <v>488</v>
      </c>
      <c r="C119" s="184" t="s">
        <v>489</v>
      </c>
      <c r="D119" s="177" t="s">
        <v>261</v>
      </c>
      <c r="E119" s="178">
        <v>710</v>
      </c>
      <c r="F119" s="179"/>
      <c r="G119" s="180">
        <f t="shared" si="0"/>
        <v>0</v>
      </c>
      <c r="H119" s="161"/>
      <c r="I119" s="160">
        <f t="shared" si="1"/>
        <v>0</v>
      </c>
      <c r="J119" s="161"/>
      <c r="K119" s="160">
        <f t="shared" si="2"/>
        <v>0</v>
      </c>
      <c r="L119" s="160">
        <v>21</v>
      </c>
      <c r="M119" s="160">
        <f t="shared" si="3"/>
        <v>0</v>
      </c>
      <c r="N119" s="160">
        <v>0</v>
      </c>
      <c r="O119" s="160">
        <f t="shared" si="4"/>
        <v>0</v>
      </c>
      <c r="P119" s="160">
        <v>0</v>
      </c>
      <c r="Q119" s="160">
        <f t="shared" si="5"/>
        <v>0</v>
      </c>
      <c r="R119" s="160"/>
      <c r="S119" s="160" t="s">
        <v>214</v>
      </c>
      <c r="T119" s="160" t="s">
        <v>233</v>
      </c>
      <c r="U119" s="160">
        <v>1.9E-2</v>
      </c>
      <c r="V119" s="160">
        <f t="shared" si="6"/>
        <v>13.49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234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43</v>
      </c>
      <c r="B120" s="176" t="s">
        <v>1165</v>
      </c>
      <c r="C120" s="184" t="s">
        <v>1166</v>
      </c>
      <c r="D120" s="177" t="s">
        <v>232</v>
      </c>
      <c r="E120" s="178">
        <v>1</v>
      </c>
      <c r="F120" s="179"/>
      <c r="G120" s="180">
        <f t="shared" si="0"/>
        <v>0</v>
      </c>
      <c r="H120" s="161"/>
      <c r="I120" s="160">
        <f t="shared" si="1"/>
        <v>0</v>
      </c>
      <c r="J120" s="161"/>
      <c r="K120" s="160">
        <f t="shared" si="2"/>
        <v>0</v>
      </c>
      <c r="L120" s="160">
        <v>21</v>
      </c>
      <c r="M120" s="160">
        <f t="shared" si="3"/>
        <v>0</v>
      </c>
      <c r="N120" s="160">
        <v>0</v>
      </c>
      <c r="O120" s="160">
        <f t="shared" si="4"/>
        <v>0</v>
      </c>
      <c r="P120" s="160">
        <v>0</v>
      </c>
      <c r="Q120" s="160">
        <f t="shared" si="5"/>
        <v>0</v>
      </c>
      <c r="R120" s="160"/>
      <c r="S120" s="160" t="s">
        <v>214</v>
      </c>
      <c r="T120" s="160" t="s">
        <v>233</v>
      </c>
      <c r="U120" s="160">
        <v>0.63200000000000001</v>
      </c>
      <c r="V120" s="160">
        <f t="shared" si="6"/>
        <v>0.63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234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ht="33.75" outlineLevel="1" x14ac:dyDescent="0.2">
      <c r="A121" s="169">
        <v>44</v>
      </c>
      <c r="B121" s="170" t="s">
        <v>1167</v>
      </c>
      <c r="C121" s="183" t="s">
        <v>1168</v>
      </c>
      <c r="D121" s="171" t="s">
        <v>261</v>
      </c>
      <c r="E121" s="172">
        <v>110</v>
      </c>
      <c r="F121" s="173"/>
      <c r="G121" s="174">
        <f t="shared" si="0"/>
        <v>0</v>
      </c>
      <c r="H121" s="161"/>
      <c r="I121" s="160">
        <f t="shared" si="1"/>
        <v>0</v>
      </c>
      <c r="J121" s="161"/>
      <c r="K121" s="160">
        <f t="shared" si="2"/>
        <v>0</v>
      </c>
      <c r="L121" s="160">
        <v>21</v>
      </c>
      <c r="M121" s="160">
        <f t="shared" si="3"/>
        <v>0</v>
      </c>
      <c r="N121" s="160">
        <v>3.3E-4</v>
      </c>
      <c r="O121" s="160">
        <f t="shared" si="4"/>
        <v>0.04</v>
      </c>
      <c r="P121" s="160">
        <v>0</v>
      </c>
      <c r="Q121" s="160">
        <f t="shared" si="5"/>
        <v>0</v>
      </c>
      <c r="R121" s="160"/>
      <c r="S121" s="160" t="s">
        <v>221</v>
      </c>
      <c r="T121" s="160" t="s">
        <v>215</v>
      </c>
      <c r="U121" s="160">
        <v>9.7000000000000003E-2</v>
      </c>
      <c r="V121" s="160">
        <f t="shared" si="6"/>
        <v>10.67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234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outlineLevel="1" x14ac:dyDescent="0.2">
      <c r="A122" s="157"/>
      <c r="B122" s="158"/>
      <c r="C122" s="262" t="s">
        <v>1169</v>
      </c>
      <c r="D122" s="263"/>
      <c r="E122" s="263"/>
      <c r="F122" s="263"/>
      <c r="G122" s="263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218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ht="22.5" outlineLevel="1" x14ac:dyDescent="0.2">
      <c r="A123" s="175">
        <v>45</v>
      </c>
      <c r="B123" s="176" t="s">
        <v>1170</v>
      </c>
      <c r="C123" s="184" t="s">
        <v>1171</v>
      </c>
      <c r="D123" s="177" t="s">
        <v>261</v>
      </c>
      <c r="E123" s="178">
        <v>710</v>
      </c>
      <c r="F123" s="179"/>
      <c r="G123" s="180">
        <f t="shared" ref="G123:G148" si="7">ROUND(E123*F123,2)</f>
        <v>0</v>
      </c>
      <c r="H123" s="161"/>
      <c r="I123" s="160">
        <f t="shared" ref="I123:I148" si="8">ROUND(E123*H123,2)</f>
        <v>0</v>
      </c>
      <c r="J123" s="161"/>
      <c r="K123" s="160">
        <f t="shared" ref="K123:K148" si="9">ROUND(E123*J123,2)</f>
        <v>0</v>
      </c>
      <c r="L123" s="160">
        <v>21</v>
      </c>
      <c r="M123" s="160">
        <f t="shared" ref="M123:M148" si="10">G123*(1+L123/100)</f>
        <v>0</v>
      </c>
      <c r="N123" s="160">
        <v>0</v>
      </c>
      <c r="O123" s="160">
        <f t="shared" ref="O123:O148" si="11">ROUND(E123*N123,2)</f>
        <v>0</v>
      </c>
      <c r="P123" s="160">
        <v>0</v>
      </c>
      <c r="Q123" s="160">
        <f t="shared" ref="Q123:Q148" si="12">ROUND(E123*P123,2)</f>
        <v>0</v>
      </c>
      <c r="R123" s="160" t="s">
        <v>495</v>
      </c>
      <c r="S123" s="160" t="s">
        <v>214</v>
      </c>
      <c r="T123" s="160" t="s">
        <v>298</v>
      </c>
      <c r="U123" s="160">
        <v>0</v>
      </c>
      <c r="V123" s="160">
        <f t="shared" ref="V123:V148" si="13">ROUND(E123*U123,2)</f>
        <v>0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248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outlineLevel="1" x14ac:dyDescent="0.2">
      <c r="A124" s="175">
        <v>46</v>
      </c>
      <c r="B124" s="176" t="s">
        <v>1172</v>
      </c>
      <c r="C124" s="184" t="s">
        <v>1173</v>
      </c>
      <c r="D124" s="177" t="s">
        <v>261</v>
      </c>
      <c r="E124" s="178">
        <v>110</v>
      </c>
      <c r="F124" s="179"/>
      <c r="G124" s="180">
        <f t="shared" si="7"/>
        <v>0</v>
      </c>
      <c r="H124" s="161"/>
      <c r="I124" s="160">
        <f t="shared" si="8"/>
        <v>0</v>
      </c>
      <c r="J124" s="161"/>
      <c r="K124" s="160">
        <f t="shared" si="9"/>
        <v>0</v>
      </c>
      <c r="L124" s="160">
        <v>21</v>
      </c>
      <c r="M124" s="160">
        <f t="shared" si="10"/>
        <v>0</v>
      </c>
      <c r="N124" s="160">
        <v>0</v>
      </c>
      <c r="O124" s="160">
        <f t="shared" si="11"/>
        <v>0</v>
      </c>
      <c r="P124" s="160">
        <v>0</v>
      </c>
      <c r="Q124" s="160">
        <f t="shared" si="12"/>
        <v>0</v>
      </c>
      <c r="R124" s="160" t="s">
        <v>495</v>
      </c>
      <c r="S124" s="160" t="s">
        <v>214</v>
      </c>
      <c r="T124" s="160" t="s">
        <v>298</v>
      </c>
      <c r="U124" s="160">
        <v>0</v>
      </c>
      <c r="V124" s="160">
        <f t="shared" si="13"/>
        <v>0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248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ht="45" outlineLevel="1" x14ac:dyDescent="0.2">
      <c r="A125" s="175">
        <v>47</v>
      </c>
      <c r="B125" s="176" t="s">
        <v>1174</v>
      </c>
      <c r="C125" s="184" t="s">
        <v>1175</v>
      </c>
      <c r="D125" s="177" t="s">
        <v>277</v>
      </c>
      <c r="E125" s="178">
        <v>2</v>
      </c>
      <c r="F125" s="179"/>
      <c r="G125" s="180">
        <f t="shared" si="7"/>
        <v>0</v>
      </c>
      <c r="H125" s="161"/>
      <c r="I125" s="160">
        <f t="shared" si="8"/>
        <v>0</v>
      </c>
      <c r="J125" s="161"/>
      <c r="K125" s="160">
        <f t="shared" si="9"/>
        <v>0</v>
      </c>
      <c r="L125" s="160">
        <v>21</v>
      </c>
      <c r="M125" s="160">
        <f t="shared" si="10"/>
        <v>0</v>
      </c>
      <c r="N125" s="160">
        <v>2E-3</v>
      </c>
      <c r="O125" s="160">
        <f t="shared" si="11"/>
        <v>0</v>
      </c>
      <c r="P125" s="160">
        <v>0</v>
      </c>
      <c r="Q125" s="160">
        <f t="shared" si="12"/>
        <v>0</v>
      </c>
      <c r="R125" s="160"/>
      <c r="S125" s="160" t="s">
        <v>221</v>
      </c>
      <c r="T125" s="160" t="s">
        <v>215</v>
      </c>
      <c r="U125" s="160">
        <v>0</v>
      </c>
      <c r="V125" s="160">
        <f t="shared" si="13"/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248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75">
        <v>48</v>
      </c>
      <c r="B126" s="176" t="s">
        <v>1176</v>
      </c>
      <c r="C126" s="184" t="s">
        <v>1177</v>
      </c>
      <c r="D126" s="177" t="s">
        <v>232</v>
      </c>
      <c r="E126" s="178">
        <v>6</v>
      </c>
      <c r="F126" s="179"/>
      <c r="G126" s="180">
        <f t="shared" si="7"/>
        <v>0</v>
      </c>
      <c r="H126" s="161"/>
      <c r="I126" s="160">
        <f t="shared" si="8"/>
        <v>0</v>
      </c>
      <c r="J126" s="161"/>
      <c r="K126" s="160">
        <f t="shared" si="9"/>
        <v>0</v>
      </c>
      <c r="L126" s="160">
        <v>21</v>
      </c>
      <c r="M126" s="160">
        <f t="shared" si="10"/>
        <v>0</v>
      </c>
      <c r="N126" s="160">
        <v>0</v>
      </c>
      <c r="O126" s="160">
        <f t="shared" si="11"/>
        <v>0</v>
      </c>
      <c r="P126" s="160">
        <v>0</v>
      </c>
      <c r="Q126" s="160">
        <f t="shared" si="12"/>
        <v>0</v>
      </c>
      <c r="R126" s="160"/>
      <c r="S126" s="160" t="s">
        <v>221</v>
      </c>
      <c r="T126" s="160" t="s">
        <v>298</v>
      </c>
      <c r="U126" s="160">
        <v>0</v>
      </c>
      <c r="V126" s="160">
        <f t="shared" si="13"/>
        <v>0</v>
      </c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248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75">
        <v>49</v>
      </c>
      <c r="B127" s="176" t="s">
        <v>1178</v>
      </c>
      <c r="C127" s="184" t="s">
        <v>1179</v>
      </c>
      <c r="D127" s="177" t="s">
        <v>232</v>
      </c>
      <c r="E127" s="178">
        <v>2</v>
      </c>
      <c r="F127" s="179"/>
      <c r="G127" s="180">
        <f t="shared" si="7"/>
        <v>0</v>
      </c>
      <c r="H127" s="161"/>
      <c r="I127" s="160">
        <f t="shared" si="8"/>
        <v>0</v>
      </c>
      <c r="J127" s="161"/>
      <c r="K127" s="160">
        <f t="shared" si="9"/>
        <v>0</v>
      </c>
      <c r="L127" s="160">
        <v>21</v>
      </c>
      <c r="M127" s="160">
        <f t="shared" si="10"/>
        <v>0</v>
      </c>
      <c r="N127" s="160">
        <v>0</v>
      </c>
      <c r="O127" s="160">
        <f t="shared" si="11"/>
        <v>0</v>
      </c>
      <c r="P127" s="160">
        <v>0</v>
      </c>
      <c r="Q127" s="160">
        <f t="shared" si="12"/>
        <v>0</v>
      </c>
      <c r="R127" s="160"/>
      <c r="S127" s="160" t="s">
        <v>221</v>
      </c>
      <c r="T127" s="160" t="s">
        <v>298</v>
      </c>
      <c r="U127" s="160">
        <v>0</v>
      </c>
      <c r="V127" s="160">
        <f t="shared" si="13"/>
        <v>0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248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75">
        <v>50</v>
      </c>
      <c r="B128" s="176" t="s">
        <v>1180</v>
      </c>
      <c r="C128" s="184" t="s">
        <v>1181</v>
      </c>
      <c r="D128" s="177" t="s">
        <v>232</v>
      </c>
      <c r="E128" s="178">
        <v>1</v>
      </c>
      <c r="F128" s="179"/>
      <c r="G128" s="180">
        <f t="shared" si="7"/>
        <v>0</v>
      </c>
      <c r="H128" s="161"/>
      <c r="I128" s="160">
        <f t="shared" si="8"/>
        <v>0</v>
      </c>
      <c r="J128" s="161"/>
      <c r="K128" s="160">
        <f t="shared" si="9"/>
        <v>0</v>
      </c>
      <c r="L128" s="160">
        <v>21</v>
      </c>
      <c r="M128" s="160">
        <f t="shared" si="10"/>
        <v>0</v>
      </c>
      <c r="N128" s="160">
        <v>0</v>
      </c>
      <c r="O128" s="160">
        <f t="shared" si="11"/>
        <v>0</v>
      </c>
      <c r="P128" s="160">
        <v>0</v>
      </c>
      <c r="Q128" s="160">
        <f t="shared" si="12"/>
        <v>0</v>
      </c>
      <c r="R128" s="160"/>
      <c r="S128" s="160" t="s">
        <v>221</v>
      </c>
      <c r="T128" s="160" t="s">
        <v>298</v>
      </c>
      <c r="U128" s="160">
        <v>0</v>
      </c>
      <c r="V128" s="160">
        <f t="shared" si="13"/>
        <v>0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248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75">
        <v>51</v>
      </c>
      <c r="B129" s="176" t="s">
        <v>1182</v>
      </c>
      <c r="C129" s="184" t="s">
        <v>1183</v>
      </c>
      <c r="D129" s="177" t="s">
        <v>232</v>
      </c>
      <c r="E129" s="178">
        <v>1</v>
      </c>
      <c r="F129" s="179"/>
      <c r="G129" s="180">
        <f t="shared" si="7"/>
        <v>0</v>
      </c>
      <c r="H129" s="161"/>
      <c r="I129" s="160">
        <f t="shared" si="8"/>
        <v>0</v>
      </c>
      <c r="J129" s="161"/>
      <c r="K129" s="160">
        <f t="shared" si="9"/>
        <v>0</v>
      </c>
      <c r="L129" s="160">
        <v>21</v>
      </c>
      <c r="M129" s="160">
        <f t="shared" si="10"/>
        <v>0</v>
      </c>
      <c r="N129" s="160">
        <v>0</v>
      </c>
      <c r="O129" s="160">
        <f t="shared" si="11"/>
        <v>0</v>
      </c>
      <c r="P129" s="160">
        <v>0</v>
      </c>
      <c r="Q129" s="160">
        <f t="shared" si="12"/>
        <v>0</v>
      </c>
      <c r="R129" s="160"/>
      <c r="S129" s="160" t="s">
        <v>221</v>
      </c>
      <c r="T129" s="160" t="s">
        <v>298</v>
      </c>
      <c r="U129" s="160">
        <v>0</v>
      </c>
      <c r="V129" s="160">
        <f t="shared" si="13"/>
        <v>0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248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ht="22.5" outlineLevel="1" x14ac:dyDescent="0.2">
      <c r="A130" s="175">
        <v>52</v>
      </c>
      <c r="B130" s="176" t="s">
        <v>1184</v>
      </c>
      <c r="C130" s="184" t="s">
        <v>1185</v>
      </c>
      <c r="D130" s="177" t="s">
        <v>232</v>
      </c>
      <c r="E130" s="178">
        <v>4</v>
      </c>
      <c r="F130" s="179"/>
      <c r="G130" s="180">
        <f t="shared" si="7"/>
        <v>0</v>
      </c>
      <c r="H130" s="161"/>
      <c r="I130" s="160">
        <f t="shared" si="8"/>
        <v>0</v>
      </c>
      <c r="J130" s="161"/>
      <c r="K130" s="160">
        <f t="shared" si="9"/>
        <v>0</v>
      </c>
      <c r="L130" s="160">
        <v>21</v>
      </c>
      <c r="M130" s="160">
        <f t="shared" si="10"/>
        <v>0</v>
      </c>
      <c r="N130" s="160">
        <v>0</v>
      </c>
      <c r="O130" s="160">
        <f t="shared" si="11"/>
        <v>0</v>
      </c>
      <c r="P130" s="160">
        <v>0</v>
      </c>
      <c r="Q130" s="160">
        <f t="shared" si="12"/>
        <v>0</v>
      </c>
      <c r="R130" s="160" t="s">
        <v>495</v>
      </c>
      <c r="S130" s="160" t="s">
        <v>214</v>
      </c>
      <c r="T130" s="160" t="s">
        <v>298</v>
      </c>
      <c r="U130" s="160">
        <v>0</v>
      </c>
      <c r="V130" s="160">
        <f t="shared" si="13"/>
        <v>0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248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ht="22.5" outlineLevel="1" x14ac:dyDescent="0.2">
      <c r="A131" s="175">
        <v>53</v>
      </c>
      <c r="B131" s="176" t="s">
        <v>1186</v>
      </c>
      <c r="C131" s="184" t="s">
        <v>1187</v>
      </c>
      <c r="D131" s="177" t="s">
        <v>232</v>
      </c>
      <c r="E131" s="178">
        <v>2</v>
      </c>
      <c r="F131" s="179"/>
      <c r="G131" s="180">
        <f t="shared" si="7"/>
        <v>0</v>
      </c>
      <c r="H131" s="161"/>
      <c r="I131" s="160">
        <f t="shared" si="8"/>
        <v>0</v>
      </c>
      <c r="J131" s="161"/>
      <c r="K131" s="160">
        <f t="shared" si="9"/>
        <v>0</v>
      </c>
      <c r="L131" s="160">
        <v>21</v>
      </c>
      <c r="M131" s="160">
        <f t="shared" si="10"/>
        <v>0</v>
      </c>
      <c r="N131" s="160">
        <v>0</v>
      </c>
      <c r="O131" s="160">
        <f t="shared" si="11"/>
        <v>0</v>
      </c>
      <c r="P131" s="160">
        <v>0</v>
      </c>
      <c r="Q131" s="160">
        <f t="shared" si="12"/>
        <v>0</v>
      </c>
      <c r="R131" s="160" t="s">
        <v>495</v>
      </c>
      <c r="S131" s="160" t="s">
        <v>214</v>
      </c>
      <c r="T131" s="160" t="s">
        <v>298</v>
      </c>
      <c r="U131" s="160">
        <v>0</v>
      </c>
      <c r="V131" s="160">
        <f t="shared" si="13"/>
        <v>0</v>
      </c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248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ht="22.5" outlineLevel="1" x14ac:dyDescent="0.2">
      <c r="A132" s="175">
        <v>54</v>
      </c>
      <c r="B132" s="176" t="s">
        <v>1188</v>
      </c>
      <c r="C132" s="184" t="s">
        <v>1189</v>
      </c>
      <c r="D132" s="177" t="s">
        <v>232</v>
      </c>
      <c r="E132" s="178">
        <v>1</v>
      </c>
      <c r="F132" s="179"/>
      <c r="G132" s="180">
        <f t="shared" si="7"/>
        <v>0</v>
      </c>
      <c r="H132" s="161"/>
      <c r="I132" s="160">
        <f t="shared" si="8"/>
        <v>0</v>
      </c>
      <c r="J132" s="161"/>
      <c r="K132" s="160">
        <f t="shared" si="9"/>
        <v>0</v>
      </c>
      <c r="L132" s="160">
        <v>21</v>
      </c>
      <c r="M132" s="160">
        <f t="shared" si="10"/>
        <v>0</v>
      </c>
      <c r="N132" s="160">
        <v>0</v>
      </c>
      <c r="O132" s="160">
        <f t="shared" si="11"/>
        <v>0</v>
      </c>
      <c r="P132" s="160">
        <v>0</v>
      </c>
      <c r="Q132" s="160">
        <f t="shared" si="12"/>
        <v>0</v>
      </c>
      <c r="R132" s="160" t="s">
        <v>495</v>
      </c>
      <c r="S132" s="160" t="s">
        <v>214</v>
      </c>
      <c r="T132" s="160" t="s">
        <v>298</v>
      </c>
      <c r="U132" s="160">
        <v>0</v>
      </c>
      <c r="V132" s="160">
        <f t="shared" si="13"/>
        <v>0</v>
      </c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248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ht="22.5" outlineLevel="1" x14ac:dyDescent="0.2">
      <c r="A133" s="175">
        <v>55</v>
      </c>
      <c r="B133" s="176" t="s">
        <v>1190</v>
      </c>
      <c r="C133" s="184" t="s">
        <v>1191</v>
      </c>
      <c r="D133" s="177" t="s">
        <v>232</v>
      </c>
      <c r="E133" s="178">
        <v>1</v>
      </c>
      <c r="F133" s="179"/>
      <c r="G133" s="180">
        <f t="shared" si="7"/>
        <v>0</v>
      </c>
      <c r="H133" s="161"/>
      <c r="I133" s="160">
        <f t="shared" si="8"/>
        <v>0</v>
      </c>
      <c r="J133" s="161"/>
      <c r="K133" s="160">
        <f t="shared" si="9"/>
        <v>0</v>
      </c>
      <c r="L133" s="160">
        <v>21</v>
      </c>
      <c r="M133" s="160">
        <f t="shared" si="10"/>
        <v>0</v>
      </c>
      <c r="N133" s="160">
        <v>0</v>
      </c>
      <c r="O133" s="160">
        <f t="shared" si="11"/>
        <v>0</v>
      </c>
      <c r="P133" s="160">
        <v>0</v>
      </c>
      <c r="Q133" s="160">
        <f t="shared" si="12"/>
        <v>0</v>
      </c>
      <c r="R133" s="160" t="s">
        <v>495</v>
      </c>
      <c r="S133" s="160" t="s">
        <v>214</v>
      </c>
      <c r="T133" s="160" t="s">
        <v>298</v>
      </c>
      <c r="U133" s="160">
        <v>0</v>
      </c>
      <c r="V133" s="160">
        <f t="shared" si="13"/>
        <v>0</v>
      </c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248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ht="22.5" outlineLevel="1" x14ac:dyDescent="0.2">
      <c r="A134" s="175">
        <v>56</v>
      </c>
      <c r="B134" s="176" t="s">
        <v>1192</v>
      </c>
      <c r="C134" s="184" t="s">
        <v>1193</v>
      </c>
      <c r="D134" s="177" t="s">
        <v>261</v>
      </c>
      <c r="E134" s="178">
        <v>338</v>
      </c>
      <c r="F134" s="179"/>
      <c r="G134" s="180">
        <f t="shared" si="7"/>
        <v>0</v>
      </c>
      <c r="H134" s="161"/>
      <c r="I134" s="160">
        <f t="shared" si="8"/>
        <v>0</v>
      </c>
      <c r="J134" s="161"/>
      <c r="K134" s="160">
        <f t="shared" si="9"/>
        <v>0</v>
      </c>
      <c r="L134" s="160">
        <v>21</v>
      </c>
      <c r="M134" s="160">
        <f t="shared" si="10"/>
        <v>0</v>
      </c>
      <c r="N134" s="160">
        <v>4.8000000000000001E-4</v>
      </c>
      <c r="O134" s="160">
        <f t="shared" si="11"/>
        <v>0.16</v>
      </c>
      <c r="P134" s="160">
        <v>0</v>
      </c>
      <c r="Q134" s="160">
        <f t="shared" si="12"/>
        <v>0</v>
      </c>
      <c r="R134" s="160"/>
      <c r="S134" s="160" t="s">
        <v>221</v>
      </c>
      <c r="T134" s="160" t="s">
        <v>298</v>
      </c>
      <c r="U134" s="160">
        <v>0</v>
      </c>
      <c r="V134" s="160">
        <f t="shared" si="13"/>
        <v>0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248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ht="22.5" outlineLevel="1" x14ac:dyDescent="0.2">
      <c r="A135" s="175">
        <v>57</v>
      </c>
      <c r="B135" s="176" t="s">
        <v>1194</v>
      </c>
      <c r="C135" s="184" t="s">
        <v>1195</v>
      </c>
      <c r="D135" s="177" t="s">
        <v>261</v>
      </c>
      <c r="E135" s="178">
        <v>211</v>
      </c>
      <c r="F135" s="179"/>
      <c r="G135" s="180">
        <f t="shared" si="7"/>
        <v>0</v>
      </c>
      <c r="H135" s="161"/>
      <c r="I135" s="160">
        <f t="shared" si="8"/>
        <v>0</v>
      </c>
      <c r="J135" s="161"/>
      <c r="K135" s="160">
        <f t="shared" si="9"/>
        <v>0</v>
      </c>
      <c r="L135" s="160">
        <v>21</v>
      </c>
      <c r="M135" s="160">
        <f t="shared" si="10"/>
        <v>0</v>
      </c>
      <c r="N135" s="160">
        <v>4.8000000000000001E-4</v>
      </c>
      <c r="O135" s="160">
        <f t="shared" si="11"/>
        <v>0.1</v>
      </c>
      <c r="P135" s="160">
        <v>0</v>
      </c>
      <c r="Q135" s="160">
        <f t="shared" si="12"/>
        <v>0</v>
      </c>
      <c r="R135" s="160"/>
      <c r="S135" s="160" t="s">
        <v>221</v>
      </c>
      <c r="T135" s="160" t="s">
        <v>298</v>
      </c>
      <c r="U135" s="160">
        <v>0</v>
      </c>
      <c r="V135" s="160">
        <f t="shared" si="13"/>
        <v>0</v>
      </c>
      <c r="W135" s="16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 t="s">
        <v>248</v>
      </c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</row>
    <row r="136" spans="1:60" ht="22.5" outlineLevel="1" x14ac:dyDescent="0.2">
      <c r="A136" s="175">
        <v>58</v>
      </c>
      <c r="B136" s="176" t="s">
        <v>1196</v>
      </c>
      <c r="C136" s="184" t="s">
        <v>1197</v>
      </c>
      <c r="D136" s="177" t="s">
        <v>261</v>
      </c>
      <c r="E136" s="178">
        <v>70</v>
      </c>
      <c r="F136" s="179"/>
      <c r="G136" s="180">
        <f t="shared" si="7"/>
        <v>0</v>
      </c>
      <c r="H136" s="161"/>
      <c r="I136" s="160">
        <f t="shared" si="8"/>
        <v>0</v>
      </c>
      <c r="J136" s="161"/>
      <c r="K136" s="160">
        <f t="shared" si="9"/>
        <v>0</v>
      </c>
      <c r="L136" s="160">
        <v>21</v>
      </c>
      <c r="M136" s="160">
        <f t="shared" si="10"/>
        <v>0</v>
      </c>
      <c r="N136" s="160">
        <v>6.8999999999999997E-4</v>
      </c>
      <c r="O136" s="160">
        <f t="shared" si="11"/>
        <v>0.05</v>
      </c>
      <c r="P136" s="160">
        <v>0</v>
      </c>
      <c r="Q136" s="160">
        <f t="shared" si="12"/>
        <v>0</v>
      </c>
      <c r="R136" s="160"/>
      <c r="S136" s="160" t="s">
        <v>221</v>
      </c>
      <c r="T136" s="160" t="s">
        <v>298</v>
      </c>
      <c r="U136" s="160">
        <v>0</v>
      </c>
      <c r="V136" s="160">
        <f t="shared" si="13"/>
        <v>0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248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ht="22.5" outlineLevel="1" x14ac:dyDescent="0.2">
      <c r="A137" s="175">
        <v>59</v>
      </c>
      <c r="B137" s="176" t="s">
        <v>1198</v>
      </c>
      <c r="C137" s="184" t="s">
        <v>1199</v>
      </c>
      <c r="D137" s="177" t="s">
        <v>261</v>
      </c>
      <c r="E137" s="178">
        <v>90</v>
      </c>
      <c r="F137" s="179"/>
      <c r="G137" s="180">
        <f t="shared" si="7"/>
        <v>0</v>
      </c>
      <c r="H137" s="161"/>
      <c r="I137" s="160">
        <f t="shared" si="8"/>
        <v>0</v>
      </c>
      <c r="J137" s="161"/>
      <c r="K137" s="160">
        <f t="shared" si="9"/>
        <v>0</v>
      </c>
      <c r="L137" s="160">
        <v>21</v>
      </c>
      <c r="M137" s="160">
        <f t="shared" si="10"/>
        <v>0</v>
      </c>
      <c r="N137" s="160">
        <v>9.7999999999999997E-4</v>
      </c>
      <c r="O137" s="160">
        <f t="shared" si="11"/>
        <v>0.09</v>
      </c>
      <c r="P137" s="160">
        <v>0</v>
      </c>
      <c r="Q137" s="160">
        <f t="shared" si="12"/>
        <v>0</v>
      </c>
      <c r="R137" s="160"/>
      <c r="S137" s="160" t="s">
        <v>221</v>
      </c>
      <c r="T137" s="160" t="s">
        <v>298</v>
      </c>
      <c r="U137" s="160">
        <v>0</v>
      </c>
      <c r="V137" s="160">
        <f t="shared" si="13"/>
        <v>0</v>
      </c>
      <c r="W137" s="16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 t="s">
        <v>248</v>
      </c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</row>
    <row r="138" spans="1:60" outlineLevel="1" x14ac:dyDescent="0.2">
      <c r="A138" s="175">
        <v>60</v>
      </c>
      <c r="B138" s="176" t="s">
        <v>1200</v>
      </c>
      <c r="C138" s="184" t="s">
        <v>1201</v>
      </c>
      <c r="D138" s="177" t="s">
        <v>261</v>
      </c>
      <c r="E138" s="178">
        <v>32</v>
      </c>
      <c r="F138" s="179"/>
      <c r="G138" s="180">
        <f t="shared" si="7"/>
        <v>0</v>
      </c>
      <c r="H138" s="161"/>
      <c r="I138" s="160">
        <f t="shared" si="8"/>
        <v>0</v>
      </c>
      <c r="J138" s="161"/>
      <c r="K138" s="160">
        <f t="shared" si="9"/>
        <v>0</v>
      </c>
      <c r="L138" s="160">
        <v>21</v>
      </c>
      <c r="M138" s="160">
        <f t="shared" si="10"/>
        <v>0</v>
      </c>
      <c r="N138" s="160">
        <v>3.5E-4</v>
      </c>
      <c r="O138" s="160">
        <f t="shared" si="11"/>
        <v>0.01</v>
      </c>
      <c r="P138" s="160">
        <v>0</v>
      </c>
      <c r="Q138" s="160">
        <f t="shared" si="12"/>
        <v>0</v>
      </c>
      <c r="R138" s="160" t="s">
        <v>495</v>
      </c>
      <c r="S138" s="160" t="s">
        <v>214</v>
      </c>
      <c r="T138" s="160" t="s">
        <v>298</v>
      </c>
      <c r="U138" s="160">
        <v>0</v>
      </c>
      <c r="V138" s="160">
        <f t="shared" si="13"/>
        <v>0</v>
      </c>
      <c r="W138" s="16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 t="s">
        <v>248</v>
      </c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</row>
    <row r="139" spans="1:60" outlineLevel="1" x14ac:dyDescent="0.2">
      <c r="A139" s="175">
        <v>61</v>
      </c>
      <c r="B139" s="176" t="s">
        <v>1202</v>
      </c>
      <c r="C139" s="184" t="s">
        <v>1203</v>
      </c>
      <c r="D139" s="177" t="s">
        <v>232</v>
      </c>
      <c r="E139" s="178">
        <v>10</v>
      </c>
      <c r="F139" s="179"/>
      <c r="G139" s="180">
        <f t="shared" si="7"/>
        <v>0</v>
      </c>
      <c r="H139" s="161"/>
      <c r="I139" s="160">
        <f t="shared" si="8"/>
        <v>0</v>
      </c>
      <c r="J139" s="161"/>
      <c r="K139" s="160">
        <f t="shared" si="9"/>
        <v>0</v>
      </c>
      <c r="L139" s="160">
        <v>21</v>
      </c>
      <c r="M139" s="160">
        <f t="shared" si="10"/>
        <v>0</v>
      </c>
      <c r="N139" s="160">
        <v>1.8000000000000001E-4</v>
      </c>
      <c r="O139" s="160">
        <f t="shared" si="11"/>
        <v>0</v>
      </c>
      <c r="P139" s="160">
        <v>0</v>
      </c>
      <c r="Q139" s="160">
        <f t="shared" si="12"/>
        <v>0</v>
      </c>
      <c r="R139" s="160"/>
      <c r="S139" s="160" t="s">
        <v>221</v>
      </c>
      <c r="T139" s="160" t="s">
        <v>215</v>
      </c>
      <c r="U139" s="160">
        <v>0</v>
      </c>
      <c r="V139" s="160">
        <f t="shared" si="13"/>
        <v>0</v>
      </c>
      <c r="W139" s="16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 t="s">
        <v>248</v>
      </c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</row>
    <row r="140" spans="1:60" outlineLevel="1" x14ac:dyDescent="0.2">
      <c r="A140" s="175">
        <v>62</v>
      </c>
      <c r="B140" s="176" t="s">
        <v>1204</v>
      </c>
      <c r="C140" s="184" t="s">
        <v>1205</v>
      </c>
      <c r="D140" s="177" t="s">
        <v>232</v>
      </c>
      <c r="E140" s="178">
        <v>1</v>
      </c>
      <c r="F140" s="179"/>
      <c r="G140" s="180">
        <f t="shared" si="7"/>
        <v>0</v>
      </c>
      <c r="H140" s="161"/>
      <c r="I140" s="160">
        <f t="shared" si="8"/>
        <v>0</v>
      </c>
      <c r="J140" s="161"/>
      <c r="K140" s="160">
        <f t="shared" si="9"/>
        <v>0</v>
      </c>
      <c r="L140" s="160">
        <v>21</v>
      </c>
      <c r="M140" s="160">
        <f t="shared" si="10"/>
        <v>0</v>
      </c>
      <c r="N140" s="160">
        <v>7.2000000000000005E-4</v>
      </c>
      <c r="O140" s="160">
        <f t="shared" si="11"/>
        <v>0</v>
      </c>
      <c r="P140" s="160">
        <v>0</v>
      </c>
      <c r="Q140" s="160">
        <f t="shared" si="12"/>
        <v>0</v>
      </c>
      <c r="R140" s="160"/>
      <c r="S140" s="160" t="s">
        <v>221</v>
      </c>
      <c r="T140" s="160" t="s">
        <v>215</v>
      </c>
      <c r="U140" s="160">
        <v>0</v>
      </c>
      <c r="V140" s="160">
        <f t="shared" si="13"/>
        <v>0</v>
      </c>
      <c r="W140" s="16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 t="s">
        <v>248</v>
      </c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</row>
    <row r="141" spans="1:60" outlineLevel="1" x14ac:dyDescent="0.2">
      <c r="A141" s="175">
        <v>63</v>
      </c>
      <c r="B141" s="176" t="s">
        <v>1206</v>
      </c>
      <c r="C141" s="184" t="s">
        <v>1207</v>
      </c>
      <c r="D141" s="177" t="s">
        <v>232</v>
      </c>
      <c r="E141" s="178">
        <v>10</v>
      </c>
      <c r="F141" s="179"/>
      <c r="G141" s="180">
        <f t="shared" si="7"/>
        <v>0</v>
      </c>
      <c r="H141" s="161"/>
      <c r="I141" s="160">
        <f t="shared" si="8"/>
        <v>0</v>
      </c>
      <c r="J141" s="161"/>
      <c r="K141" s="160">
        <f t="shared" si="9"/>
        <v>0</v>
      </c>
      <c r="L141" s="160">
        <v>21</v>
      </c>
      <c r="M141" s="160">
        <f t="shared" si="10"/>
        <v>0</v>
      </c>
      <c r="N141" s="160">
        <v>0</v>
      </c>
      <c r="O141" s="160">
        <f t="shared" si="11"/>
        <v>0</v>
      </c>
      <c r="P141" s="160">
        <v>0</v>
      </c>
      <c r="Q141" s="160">
        <f t="shared" si="12"/>
        <v>0</v>
      </c>
      <c r="R141" s="160"/>
      <c r="S141" s="160" t="s">
        <v>221</v>
      </c>
      <c r="T141" s="160" t="s">
        <v>298</v>
      </c>
      <c r="U141" s="160">
        <v>0</v>
      </c>
      <c r="V141" s="160">
        <f t="shared" si="13"/>
        <v>0</v>
      </c>
      <c r="W141" s="16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 t="s">
        <v>248</v>
      </c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</row>
    <row r="142" spans="1:60" outlineLevel="1" x14ac:dyDescent="0.2">
      <c r="A142" s="175">
        <v>64</v>
      </c>
      <c r="B142" s="176" t="s">
        <v>1208</v>
      </c>
      <c r="C142" s="184" t="s">
        <v>1209</v>
      </c>
      <c r="D142" s="177" t="s">
        <v>232</v>
      </c>
      <c r="E142" s="178">
        <v>10</v>
      </c>
      <c r="F142" s="179"/>
      <c r="G142" s="180">
        <f t="shared" si="7"/>
        <v>0</v>
      </c>
      <c r="H142" s="161"/>
      <c r="I142" s="160">
        <f t="shared" si="8"/>
        <v>0</v>
      </c>
      <c r="J142" s="161"/>
      <c r="K142" s="160">
        <f t="shared" si="9"/>
        <v>0</v>
      </c>
      <c r="L142" s="160">
        <v>21</v>
      </c>
      <c r="M142" s="160">
        <f t="shared" si="10"/>
        <v>0</v>
      </c>
      <c r="N142" s="160">
        <v>0</v>
      </c>
      <c r="O142" s="160">
        <f t="shared" si="11"/>
        <v>0</v>
      </c>
      <c r="P142" s="160">
        <v>0</v>
      </c>
      <c r="Q142" s="160">
        <f t="shared" si="12"/>
        <v>0</v>
      </c>
      <c r="R142" s="160"/>
      <c r="S142" s="160" t="s">
        <v>221</v>
      </c>
      <c r="T142" s="160" t="s">
        <v>298</v>
      </c>
      <c r="U142" s="160">
        <v>0</v>
      </c>
      <c r="V142" s="160">
        <f t="shared" si="13"/>
        <v>0</v>
      </c>
      <c r="W142" s="16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 t="s">
        <v>248</v>
      </c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</row>
    <row r="143" spans="1:60" outlineLevel="1" x14ac:dyDescent="0.2">
      <c r="A143" s="175">
        <v>65</v>
      </c>
      <c r="B143" s="176" t="s">
        <v>1210</v>
      </c>
      <c r="C143" s="184" t="s">
        <v>1211</v>
      </c>
      <c r="D143" s="177" t="s">
        <v>232</v>
      </c>
      <c r="E143" s="178">
        <v>11</v>
      </c>
      <c r="F143" s="179"/>
      <c r="G143" s="180">
        <f t="shared" si="7"/>
        <v>0</v>
      </c>
      <c r="H143" s="161"/>
      <c r="I143" s="160">
        <f t="shared" si="8"/>
        <v>0</v>
      </c>
      <c r="J143" s="161"/>
      <c r="K143" s="160">
        <f t="shared" si="9"/>
        <v>0</v>
      </c>
      <c r="L143" s="160">
        <v>21</v>
      </c>
      <c r="M143" s="160">
        <f t="shared" si="10"/>
        <v>0</v>
      </c>
      <c r="N143" s="160">
        <v>0</v>
      </c>
      <c r="O143" s="160">
        <f t="shared" si="11"/>
        <v>0</v>
      </c>
      <c r="P143" s="160">
        <v>0</v>
      </c>
      <c r="Q143" s="160">
        <f t="shared" si="12"/>
        <v>0</v>
      </c>
      <c r="R143" s="160"/>
      <c r="S143" s="160" t="s">
        <v>221</v>
      </c>
      <c r="T143" s="160" t="s">
        <v>298</v>
      </c>
      <c r="U143" s="160">
        <v>0</v>
      </c>
      <c r="V143" s="160">
        <f t="shared" si="13"/>
        <v>0</v>
      </c>
      <c r="W143" s="16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 t="s">
        <v>248</v>
      </c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</row>
    <row r="144" spans="1:60" outlineLevel="1" x14ac:dyDescent="0.2">
      <c r="A144" s="175">
        <v>66</v>
      </c>
      <c r="B144" s="176" t="s">
        <v>1212</v>
      </c>
      <c r="C144" s="184" t="s">
        <v>1213</v>
      </c>
      <c r="D144" s="177" t="s">
        <v>232</v>
      </c>
      <c r="E144" s="178">
        <v>11</v>
      </c>
      <c r="F144" s="179"/>
      <c r="G144" s="180">
        <f t="shared" si="7"/>
        <v>0</v>
      </c>
      <c r="H144" s="161"/>
      <c r="I144" s="160">
        <f t="shared" si="8"/>
        <v>0</v>
      </c>
      <c r="J144" s="161"/>
      <c r="K144" s="160">
        <f t="shared" si="9"/>
        <v>0</v>
      </c>
      <c r="L144" s="160">
        <v>21</v>
      </c>
      <c r="M144" s="160">
        <f t="shared" si="10"/>
        <v>0</v>
      </c>
      <c r="N144" s="160">
        <v>8.0000000000000007E-5</v>
      </c>
      <c r="O144" s="160">
        <f t="shared" si="11"/>
        <v>0</v>
      </c>
      <c r="P144" s="160">
        <v>0</v>
      </c>
      <c r="Q144" s="160">
        <f t="shared" si="12"/>
        <v>0</v>
      </c>
      <c r="R144" s="160"/>
      <c r="S144" s="160" t="s">
        <v>221</v>
      </c>
      <c r="T144" s="160" t="s">
        <v>298</v>
      </c>
      <c r="U144" s="160">
        <v>0</v>
      </c>
      <c r="V144" s="160">
        <f t="shared" si="13"/>
        <v>0</v>
      </c>
      <c r="W144" s="16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 t="s">
        <v>248</v>
      </c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</row>
    <row r="145" spans="1:60" outlineLevel="1" x14ac:dyDescent="0.2">
      <c r="A145" s="175">
        <v>67</v>
      </c>
      <c r="B145" s="176" t="s">
        <v>1214</v>
      </c>
      <c r="C145" s="184" t="s">
        <v>1215</v>
      </c>
      <c r="D145" s="177" t="s">
        <v>232</v>
      </c>
      <c r="E145" s="178">
        <v>1</v>
      </c>
      <c r="F145" s="179"/>
      <c r="G145" s="180">
        <f t="shared" si="7"/>
        <v>0</v>
      </c>
      <c r="H145" s="161"/>
      <c r="I145" s="160">
        <f t="shared" si="8"/>
        <v>0</v>
      </c>
      <c r="J145" s="161"/>
      <c r="K145" s="160">
        <f t="shared" si="9"/>
        <v>0</v>
      </c>
      <c r="L145" s="160">
        <v>21</v>
      </c>
      <c r="M145" s="160">
        <f t="shared" si="10"/>
        <v>0</v>
      </c>
      <c r="N145" s="160">
        <v>2.2000000000000001E-4</v>
      </c>
      <c r="O145" s="160">
        <f t="shared" si="11"/>
        <v>0</v>
      </c>
      <c r="P145" s="160">
        <v>0</v>
      </c>
      <c r="Q145" s="160">
        <f t="shared" si="12"/>
        <v>0</v>
      </c>
      <c r="R145" s="160"/>
      <c r="S145" s="160" t="s">
        <v>221</v>
      </c>
      <c r="T145" s="160" t="s">
        <v>298</v>
      </c>
      <c r="U145" s="160">
        <v>0</v>
      </c>
      <c r="V145" s="160">
        <f t="shared" si="13"/>
        <v>0</v>
      </c>
      <c r="W145" s="16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 t="s">
        <v>248</v>
      </c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</row>
    <row r="146" spans="1:60" outlineLevel="1" x14ac:dyDescent="0.2">
      <c r="A146" s="175">
        <v>68</v>
      </c>
      <c r="B146" s="176" t="s">
        <v>1216</v>
      </c>
      <c r="C146" s="184" t="s">
        <v>1217</v>
      </c>
      <c r="D146" s="177" t="s">
        <v>232</v>
      </c>
      <c r="E146" s="178">
        <v>1</v>
      </c>
      <c r="F146" s="179"/>
      <c r="G146" s="180">
        <f t="shared" si="7"/>
        <v>0</v>
      </c>
      <c r="H146" s="161"/>
      <c r="I146" s="160">
        <f t="shared" si="8"/>
        <v>0</v>
      </c>
      <c r="J146" s="161"/>
      <c r="K146" s="160">
        <f t="shared" si="9"/>
        <v>0</v>
      </c>
      <c r="L146" s="160">
        <v>21</v>
      </c>
      <c r="M146" s="160">
        <f t="shared" si="10"/>
        <v>0</v>
      </c>
      <c r="N146" s="160">
        <v>1.1E-4</v>
      </c>
      <c r="O146" s="160">
        <f t="shared" si="11"/>
        <v>0</v>
      </c>
      <c r="P146" s="160">
        <v>0</v>
      </c>
      <c r="Q146" s="160">
        <f t="shared" si="12"/>
        <v>0</v>
      </c>
      <c r="R146" s="160" t="s">
        <v>495</v>
      </c>
      <c r="S146" s="160" t="s">
        <v>214</v>
      </c>
      <c r="T146" s="160" t="s">
        <v>298</v>
      </c>
      <c r="U146" s="160">
        <v>0</v>
      </c>
      <c r="V146" s="160">
        <f t="shared" si="13"/>
        <v>0</v>
      </c>
      <c r="W146" s="16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 t="s">
        <v>248</v>
      </c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</row>
    <row r="147" spans="1:60" outlineLevel="1" x14ac:dyDescent="0.2">
      <c r="A147" s="175">
        <v>69</v>
      </c>
      <c r="B147" s="176" t="s">
        <v>1218</v>
      </c>
      <c r="C147" s="184" t="s">
        <v>1219</v>
      </c>
      <c r="D147" s="177" t="s">
        <v>232</v>
      </c>
      <c r="E147" s="178">
        <v>1</v>
      </c>
      <c r="F147" s="179"/>
      <c r="G147" s="180">
        <f t="shared" si="7"/>
        <v>0</v>
      </c>
      <c r="H147" s="161"/>
      <c r="I147" s="160">
        <f t="shared" si="8"/>
        <v>0</v>
      </c>
      <c r="J147" s="161"/>
      <c r="K147" s="160">
        <f t="shared" si="9"/>
        <v>0</v>
      </c>
      <c r="L147" s="160">
        <v>21</v>
      </c>
      <c r="M147" s="160">
        <f t="shared" si="10"/>
        <v>0</v>
      </c>
      <c r="N147" s="160">
        <v>1.4E-2</v>
      </c>
      <c r="O147" s="160">
        <f t="shared" si="11"/>
        <v>0.01</v>
      </c>
      <c r="P147" s="160">
        <v>0</v>
      </c>
      <c r="Q147" s="160">
        <f t="shared" si="12"/>
        <v>0</v>
      </c>
      <c r="R147" s="160" t="s">
        <v>495</v>
      </c>
      <c r="S147" s="160" t="s">
        <v>214</v>
      </c>
      <c r="T147" s="160" t="s">
        <v>1220</v>
      </c>
      <c r="U147" s="160">
        <v>0</v>
      </c>
      <c r="V147" s="160">
        <f t="shared" si="13"/>
        <v>0</v>
      </c>
      <c r="W147" s="16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 t="s">
        <v>248</v>
      </c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</row>
    <row r="148" spans="1:60" outlineLevel="1" x14ac:dyDescent="0.2">
      <c r="A148" s="175">
        <v>70</v>
      </c>
      <c r="B148" s="176" t="s">
        <v>503</v>
      </c>
      <c r="C148" s="184" t="s">
        <v>1221</v>
      </c>
      <c r="D148" s="177" t="s">
        <v>232</v>
      </c>
      <c r="E148" s="178">
        <v>10</v>
      </c>
      <c r="F148" s="179"/>
      <c r="G148" s="180">
        <f t="shared" si="7"/>
        <v>0</v>
      </c>
      <c r="H148" s="161"/>
      <c r="I148" s="160">
        <f t="shared" si="8"/>
        <v>0</v>
      </c>
      <c r="J148" s="161"/>
      <c r="K148" s="160">
        <f t="shared" si="9"/>
        <v>0</v>
      </c>
      <c r="L148" s="160">
        <v>21</v>
      </c>
      <c r="M148" s="160">
        <f t="shared" si="10"/>
        <v>0</v>
      </c>
      <c r="N148" s="160">
        <v>6.0999999999999997E-4</v>
      </c>
      <c r="O148" s="160">
        <f t="shared" si="11"/>
        <v>0.01</v>
      </c>
      <c r="P148" s="160">
        <v>0</v>
      </c>
      <c r="Q148" s="160">
        <f t="shared" si="12"/>
        <v>0</v>
      </c>
      <c r="R148" s="160"/>
      <c r="S148" s="160" t="s">
        <v>221</v>
      </c>
      <c r="T148" s="160" t="s">
        <v>298</v>
      </c>
      <c r="U148" s="160">
        <v>0</v>
      </c>
      <c r="V148" s="160">
        <f t="shared" si="13"/>
        <v>0</v>
      </c>
      <c r="W148" s="16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 t="s">
        <v>248</v>
      </c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</row>
    <row r="149" spans="1:60" x14ac:dyDescent="0.2">
      <c r="A149" s="163" t="s">
        <v>209</v>
      </c>
      <c r="B149" s="164" t="s">
        <v>121</v>
      </c>
      <c r="C149" s="182" t="s">
        <v>122</v>
      </c>
      <c r="D149" s="165"/>
      <c r="E149" s="166"/>
      <c r="F149" s="167"/>
      <c r="G149" s="168">
        <f>SUMIF(AG150:AG154,"&lt;&gt;NOR",G150:G154)</f>
        <v>0</v>
      </c>
      <c r="H149" s="162"/>
      <c r="I149" s="162">
        <f>SUM(I150:I154)</f>
        <v>0</v>
      </c>
      <c r="J149" s="162"/>
      <c r="K149" s="162">
        <f>SUM(K150:K154)</f>
        <v>0</v>
      </c>
      <c r="L149" s="162"/>
      <c r="M149" s="162">
        <f>SUM(M150:M154)</f>
        <v>0</v>
      </c>
      <c r="N149" s="162"/>
      <c r="O149" s="162">
        <f>SUM(O150:O154)</f>
        <v>0</v>
      </c>
      <c r="P149" s="162"/>
      <c r="Q149" s="162">
        <f>SUM(Q150:Q154)</f>
        <v>0</v>
      </c>
      <c r="R149" s="162"/>
      <c r="S149" s="162"/>
      <c r="T149" s="162"/>
      <c r="U149" s="162"/>
      <c r="V149" s="162">
        <f>SUM(V150:V154)</f>
        <v>2.31</v>
      </c>
      <c r="W149" s="162"/>
      <c r="AG149" t="s">
        <v>210</v>
      </c>
    </row>
    <row r="150" spans="1:60" outlineLevel="1" x14ac:dyDescent="0.2">
      <c r="A150" s="169">
        <v>71</v>
      </c>
      <c r="B150" s="170" t="s">
        <v>1222</v>
      </c>
      <c r="C150" s="183" t="s">
        <v>1223</v>
      </c>
      <c r="D150" s="171" t="s">
        <v>261</v>
      </c>
      <c r="E150" s="172">
        <v>42</v>
      </c>
      <c r="F150" s="173"/>
      <c r="G150" s="174">
        <f>ROUND(E150*F150,2)</f>
        <v>0</v>
      </c>
      <c r="H150" s="161"/>
      <c r="I150" s="160">
        <f>ROUND(E150*H150,2)</f>
        <v>0</v>
      </c>
      <c r="J150" s="161"/>
      <c r="K150" s="160">
        <f>ROUND(E150*J150,2)</f>
        <v>0</v>
      </c>
      <c r="L150" s="160">
        <v>21</v>
      </c>
      <c r="M150" s="160">
        <f>G150*(1+L150/100)</f>
        <v>0</v>
      </c>
      <c r="N150" s="160">
        <v>0</v>
      </c>
      <c r="O150" s="160">
        <f>ROUND(E150*N150,2)</f>
        <v>0</v>
      </c>
      <c r="P150" s="160">
        <v>0</v>
      </c>
      <c r="Q150" s="160">
        <f>ROUND(E150*P150,2)</f>
        <v>0</v>
      </c>
      <c r="R150" s="160"/>
      <c r="S150" s="160" t="s">
        <v>214</v>
      </c>
      <c r="T150" s="160" t="s">
        <v>233</v>
      </c>
      <c r="U150" s="160">
        <v>5.5E-2</v>
      </c>
      <c r="V150" s="160">
        <f>ROUND(E150*U150,2)</f>
        <v>2.31</v>
      </c>
      <c r="W150" s="16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 t="s">
        <v>234</v>
      </c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</row>
    <row r="151" spans="1:60" outlineLevel="1" x14ac:dyDescent="0.2">
      <c r="A151" s="157"/>
      <c r="B151" s="158"/>
      <c r="C151" s="191" t="s">
        <v>1224</v>
      </c>
      <c r="D151" s="189"/>
      <c r="E151" s="190">
        <v>7</v>
      </c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 t="s">
        <v>848</v>
      </c>
      <c r="AH151" s="150">
        <v>0</v>
      </c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</row>
    <row r="152" spans="1:60" outlineLevel="1" x14ac:dyDescent="0.2">
      <c r="A152" s="157"/>
      <c r="B152" s="158"/>
      <c r="C152" s="191" t="s">
        <v>1225</v>
      </c>
      <c r="D152" s="189"/>
      <c r="E152" s="190">
        <v>9</v>
      </c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 t="s">
        <v>848</v>
      </c>
      <c r="AH152" s="150">
        <v>0</v>
      </c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</row>
    <row r="153" spans="1:60" outlineLevel="1" x14ac:dyDescent="0.2">
      <c r="A153" s="157"/>
      <c r="B153" s="158"/>
      <c r="C153" s="191" t="s">
        <v>1226</v>
      </c>
      <c r="D153" s="189"/>
      <c r="E153" s="190">
        <v>13</v>
      </c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 t="s">
        <v>848</v>
      </c>
      <c r="AH153" s="150">
        <v>0</v>
      </c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</row>
    <row r="154" spans="1:60" outlineLevel="1" x14ac:dyDescent="0.2">
      <c r="A154" s="157"/>
      <c r="B154" s="158"/>
      <c r="C154" s="191" t="s">
        <v>1226</v>
      </c>
      <c r="D154" s="189"/>
      <c r="E154" s="190">
        <v>13</v>
      </c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 t="s">
        <v>848</v>
      </c>
      <c r="AH154" s="150">
        <v>0</v>
      </c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</row>
    <row r="155" spans="1:60" x14ac:dyDescent="0.2">
      <c r="A155" s="163" t="s">
        <v>209</v>
      </c>
      <c r="B155" s="164" t="s">
        <v>129</v>
      </c>
      <c r="C155" s="182" t="s">
        <v>130</v>
      </c>
      <c r="D155" s="165"/>
      <c r="E155" s="166"/>
      <c r="F155" s="167"/>
      <c r="G155" s="168">
        <f>SUMIF(AG156:AG157,"&lt;&gt;NOR",G156:G157)</f>
        <v>0</v>
      </c>
      <c r="H155" s="162"/>
      <c r="I155" s="162">
        <f>SUM(I156:I157)</f>
        <v>0</v>
      </c>
      <c r="J155" s="162"/>
      <c r="K155" s="162">
        <f>SUM(K156:K157)</f>
        <v>0</v>
      </c>
      <c r="L155" s="162"/>
      <c r="M155" s="162">
        <f>SUM(M156:M157)</f>
        <v>0</v>
      </c>
      <c r="N155" s="162"/>
      <c r="O155" s="162">
        <f>SUM(O156:O157)</f>
        <v>0</v>
      </c>
      <c r="P155" s="162"/>
      <c r="Q155" s="162">
        <f>SUM(Q156:Q157)</f>
        <v>0</v>
      </c>
      <c r="R155" s="162"/>
      <c r="S155" s="162"/>
      <c r="T155" s="162"/>
      <c r="U155" s="162"/>
      <c r="V155" s="162">
        <f>SUM(V156:V157)</f>
        <v>36.43</v>
      </c>
      <c r="W155" s="162"/>
      <c r="AG155" t="s">
        <v>210</v>
      </c>
    </row>
    <row r="156" spans="1:60" outlineLevel="1" x14ac:dyDescent="0.2">
      <c r="A156" s="169">
        <v>72</v>
      </c>
      <c r="B156" s="170" t="s">
        <v>1227</v>
      </c>
      <c r="C156" s="183" t="s">
        <v>1228</v>
      </c>
      <c r="D156" s="171" t="s">
        <v>255</v>
      </c>
      <c r="E156" s="172">
        <v>172.25808000000001</v>
      </c>
      <c r="F156" s="173"/>
      <c r="G156" s="174">
        <f>ROUND(E156*F156,2)</f>
        <v>0</v>
      </c>
      <c r="H156" s="161"/>
      <c r="I156" s="160">
        <f>ROUND(E156*H156,2)</f>
        <v>0</v>
      </c>
      <c r="J156" s="161"/>
      <c r="K156" s="160">
        <f>ROUND(E156*J156,2)</f>
        <v>0</v>
      </c>
      <c r="L156" s="160">
        <v>21</v>
      </c>
      <c r="M156" s="160">
        <f>G156*(1+L156/100)</f>
        <v>0</v>
      </c>
      <c r="N156" s="160">
        <v>0</v>
      </c>
      <c r="O156" s="160">
        <f>ROUND(E156*N156,2)</f>
        <v>0</v>
      </c>
      <c r="P156" s="160">
        <v>0</v>
      </c>
      <c r="Q156" s="160">
        <f>ROUND(E156*P156,2)</f>
        <v>0</v>
      </c>
      <c r="R156" s="160"/>
      <c r="S156" s="160" t="s">
        <v>214</v>
      </c>
      <c r="T156" s="160" t="s">
        <v>233</v>
      </c>
      <c r="U156" s="160">
        <v>0.21149999999999999</v>
      </c>
      <c r="V156" s="160">
        <f>ROUND(E156*U156,2)</f>
        <v>36.43</v>
      </c>
      <c r="W156" s="16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 t="s">
        <v>256</v>
      </c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</row>
    <row r="157" spans="1:60" outlineLevel="1" x14ac:dyDescent="0.2">
      <c r="A157" s="157"/>
      <c r="B157" s="158"/>
      <c r="C157" s="262" t="s">
        <v>1229</v>
      </c>
      <c r="D157" s="263"/>
      <c r="E157" s="263"/>
      <c r="F157" s="263"/>
      <c r="G157" s="263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 t="s">
        <v>218</v>
      </c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</row>
    <row r="158" spans="1:60" x14ac:dyDescent="0.2">
      <c r="A158" s="163" t="s">
        <v>209</v>
      </c>
      <c r="B158" s="164" t="s">
        <v>153</v>
      </c>
      <c r="C158" s="182" t="s">
        <v>154</v>
      </c>
      <c r="D158" s="165"/>
      <c r="E158" s="166"/>
      <c r="F158" s="167"/>
      <c r="G158" s="168">
        <f>SUMIF(AG159:AG164,"&lt;&gt;NOR",G159:G164)</f>
        <v>0</v>
      </c>
      <c r="H158" s="162"/>
      <c r="I158" s="162">
        <f>SUM(I159:I164)</f>
        <v>0</v>
      </c>
      <c r="J158" s="162"/>
      <c r="K158" s="162">
        <f>SUM(K159:K164)</f>
        <v>0</v>
      </c>
      <c r="L158" s="162"/>
      <c r="M158" s="162">
        <f>SUM(M159:M164)</f>
        <v>0</v>
      </c>
      <c r="N158" s="162"/>
      <c r="O158" s="162">
        <f>SUM(O159:O164)</f>
        <v>0.63</v>
      </c>
      <c r="P158" s="162"/>
      <c r="Q158" s="162">
        <f>SUM(Q159:Q164)</f>
        <v>0.46</v>
      </c>
      <c r="R158" s="162"/>
      <c r="S158" s="162"/>
      <c r="T158" s="162"/>
      <c r="U158" s="162"/>
      <c r="V158" s="162">
        <f>SUM(V159:V164)</f>
        <v>8.0500000000000007</v>
      </c>
      <c r="W158" s="162"/>
      <c r="AG158" t="s">
        <v>210</v>
      </c>
    </row>
    <row r="159" spans="1:60" outlineLevel="1" x14ac:dyDescent="0.2">
      <c r="A159" s="175">
        <v>73</v>
      </c>
      <c r="B159" s="176" t="s">
        <v>1230</v>
      </c>
      <c r="C159" s="184" t="s">
        <v>1231</v>
      </c>
      <c r="D159" s="177" t="s">
        <v>232</v>
      </c>
      <c r="E159" s="178">
        <v>2</v>
      </c>
      <c r="F159" s="179"/>
      <c r="G159" s="180">
        <f>ROUND(E159*F159,2)</f>
        <v>0</v>
      </c>
      <c r="H159" s="161"/>
      <c r="I159" s="160">
        <f>ROUND(E159*H159,2)</f>
        <v>0</v>
      </c>
      <c r="J159" s="161"/>
      <c r="K159" s="160">
        <f>ROUND(E159*J159,2)</f>
        <v>0</v>
      </c>
      <c r="L159" s="160">
        <v>21</v>
      </c>
      <c r="M159" s="160">
        <f>G159*(1+L159/100)</f>
        <v>0</v>
      </c>
      <c r="N159" s="160">
        <v>0.125</v>
      </c>
      <c r="O159" s="160">
        <f>ROUND(E159*N159,2)</f>
        <v>0.25</v>
      </c>
      <c r="P159" s="160">
        <v>0</v>
      </c>
      <c r="Q159" s="160">
        <f>ROUND(E159*P159,2)</f>
        <v>0</v>
      </c>
      <c r="R159" s="160"/>
      <c r="S159" s="160" t="s">
        <v>214</v>
      </c>
      <c r="T159" s="160" t="s">
        <v>215</v>
      </c>
      <c r="U159" s="160">
        <v>0.52</v>
      </c>
      <c r="V159" s="160">
        <f>ROUND(E159*U159,2)</f>
        <v>1.04</v>
      </c>
      <c r="W159" s="16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 t="s">
        <v>234</v>
      </c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</row>
    <row r="160" spans="1:60" outlineLevel="1" x14ac:dyDescent="0.2">
      <c r="A160" s="169">
        <v>74</v>
      </c>
      <c r="B160" s="170" t="s">
        <v>1232</v>
      </c>
      <c r="C160" s="183" t="s">
        <v>1233</v>
      </c>
      <c r="D160" s="171" t="s">
        <v>261</v>
      </c>
      <c r="E160" s="172">
        <v>9</v>
      </c>
      <c r="F160" s="173"/>
      <c r="G160" s="174">
        <f>ROUND(E160*F160,2)</f>
        <v>0</v>
      </c>
      <c r="H160" s="161"/>
      <c r="I160" s="160">
        <f>ROUND(E160*H160,2)</f>
        <v>0</v>
      </c>
      <c r="J160" s="161"/>
      <c r="K160" s="160">
        <f>ROUND(E160*J160,2)</f>
        <v>0</v>
      </c>
      <c r="L160" s="160">
        <v>21</v>
      </c>
      <c r="M160" s="160">
        <f>G160*(1+L160/100)</f>
        <v>0</v>
      </c>
      <c r="N160" s="160">
        <v>0</v>
      </c>
      <c r="O160" s="160">
        <f>ROUND(E160*N160,2)</f>
        <v>0</v>
      </c>
      <c r="P160" s="160">
        <v>9.2499999999999995E-3</v>
      </c>
      <c r="Q160" s="160">
        <f>ROUND(E160*P160,2)</f>
        <v>0.08</v>
      </c>
      <c r="R160" s="160"/>
      <c r="S160" s="160" t="s">
        <v>214</v>
      </c>
      <c r="T160" s="160" t="s">
        <v>215</v>
      </c>
      <c r="U160" s="160">
        <v>0.28699999999999998</v>
      </c>
      <c r="V160" s="160">
        <f>ROUND(E160*U160,2)</f>
        <v>2.58</v>
      </c>
      <c r="W160" s="16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 t="s">
        <v>234</v>
      </c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</row>
    <row r="161" spans="1:60" outlineLevel="1" x14ac:dyDescent="0.2">
      <c r="A161" s="157"/>
      <c r="B161" s="158"/>
      <c r="C161" s="191" t="s">
        <v>1234</v>
      </c>
      <c r="D161" s="189"/>
      <c r="E161" s="190">
        <v>9</v>
      </c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 t="s">
        <v>848</v>
      </c>
      <c r="AH161" s="150">
        <v>0</v>
      </c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</row>
    <row r="162" spans="1:60" outlineLevel="1" x14ac:dyDescent="0.2">
      <c r="A162" s="175">
        <v>75</v>
      </c>
      <c r="B162" s="176" t="s">
        <v>1235</v>
      </c>
      <c r="C162" s="184" t="s">
        <v>1236</v>
      </c>
      <c r="D162" s="177" t="s">
        <v>232</v>
      </c>
      <c r="E162" s="178">
        <v>3</v>
      </c>
      <c r="F162" s="179"/>
      <c r="G162" s="180">
        <f>ROUND(E162*F162,2)</f>
        <v>0</v>
      </c>
      <c r="H162" s="161"/>
      <c r="I162" s="160">
        <f>ROUND(E162*H162,2)</f>
        <v>0</v>
      </c>
      <c r="J162" s="161"/>
      <c r="K162" s="160">
        <f>ROUND(E162*J162,2)</f>
        <v>0</v>
      </c>
      <c r="L162" s="160">
        <v>21</v>
      </c>
      <c r="M162" s="160">
        <f>G162*(1+L162/100)</f>
        <v>0</v>
      </c>
      <c r="N162" s="160">
        <v>0.125</v>
      </c>
      <c r="O162" s="160">
        <f>ROUND(E162*N162,2)</f>
        <v>0.38</v>
      </c>
      <c r="P162" s="160">
        <v>0.125</v>
      </c>
      <c r="Q162" s="160">
        <f>ROUND(E162*P162,2)</f>
        <v>0.38</v>
      </c>
      <c r="R162" s="160"/>
      <c r="S162" s="160" t="s">
        <v>221</v>
      </c>
      <c r="T162" s="160" t="s">
        <v>233</v>
      </c>
      <c r="U162" s="160">
        <v>0.52</v>
      </c>
      <c r="V162" s="160">
        <f>ROUND(E162*U162,2)</f>
        <v>1.56</v>
      </c>
      <c r="W162" s="16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 t="s">
        <v>234</v>
      </c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</row>
    <row r="163" spans="1:60" outlineLevel="1" x14ac:dyDescent="0.2">
      <c r="A163" s="169">
        <v>76</v>
      </c>
      <c r="B163" s="170" t="s">
        <v>1237</v>
      </c>
      <c r="C163" s="183" t="s">
        <v>1238</v>
      </c>
      <c r="D163" s="171" t="s">
        <v>261</v>
      </c>
      <c r="E163" s="172">
        <v>7</v>
      </c>
      <c r="F163" s="173"/>
      <c r="G163" s="174">
        <f>ROUND(E163*F163,2)</f>
        <v>0</v>
      </c>
      <c r="H163" s="161"/>
      <c r="I163" s="160">
        <f>ROUND(E163*H163,2)</f>
        <v>0</v>
      </c>
      <c r="J163" s="161"/>
      <c r="K163" s="160">
        <f>ROUND(E163*J163,2)</f>
        <v>0</v>
      </c>
      <c r="L163" s="160">
        <v>21</v>
      </c>
      <c r="M163" s="160">
        <f>G163*(1+L163/100)</f>
        <v>0</v>
      </c>
      <c r="N163" s="160">
        <v>0</v>
      </c>
      <c r="O163" s="160">
        <f>ROUND(E163*N163,2)</f>
        <v>0</v>
      </c>
      <c r="P163" s="160">
        <v>0</v>
      </c>
      <c r="Q163" s="160">
        <f>ROUND(E163*P163,2)</f>
        <v>0</v>
      </c>
      <c r="R163" s="160"/>
      <c r="S163" s="160" t="s">
        <v>221</v>
      </c>
      <c r="T163" s="160" t="s">
        <v>215</v>
      </c>
      <c r="U163" s="160">
        <v>0.41</v>
      </c>
      <c r="V163" s="160">
        <f>ROUND(E163*U163,2)</f>
        <v>2.87</v>
      </c>
      <c r="W163" s="16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 t="s">
        <v>234</v>
      </c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</row>
    <row r="164" spans="1:60" outlineLevel="1" x14ac:dyDescent="0.2">
      <c r="A164" s="157"/>
      <c r="B164" s="158"/>
      <c r="C164" s="191" t="s">
        <v>1239</v>
      </c>
      <c r="D164" s="189"/>
      <c r="E164" s="190">
        <v>7</v>
      </c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 t="s">
        <v>848</v>
      </c>
      <c r="AH164" s="150">
        <v>0</v>
      </c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</row>
    <row r="165" spans="1:60" x14ac:dyDescent="0.2">
      <c r="A165" s="163" t="s">
        <v>209</v>
      </c>
      <c r="B165" s="164" t="s">
        <v>159</v>
      </c>
      <c r="C165" s="182" t="s">
        <v>160</v>
      </c>
      <c r="D165" s="165"/>
      <c r="E165" s="166"/>
      <c r="F165" s="167"/>
      <c r="G165" s="168">
        <f>SUMIF(AG166:AG173,"&lt;&gt;NOR",G166:G173)</f>
        <v>0</v>
      </c>
      <c r="H165" s="162"/>
      <c r="I165" s="162">
        <f>SUM(I166:I173)</f>
        <v>0</v>
      </c>
      <c r="J165" s="162"/>
      <c r="K165" s="162">
        <f>SUM(K166:K173)</f>
        <v>0</v>
      </c>
      <c r="L165" s="162"/>
      <c r="M165" s="162">
        <f>SUM(M166:M173)</f>
        <v>0</v>
      </c>
      <c r="N165" s="162"/>
      <c r="O165" s="162">
        <f>SUM(O166:O173)</f>
        <v>0.65999999999999992</v>
      </c>
      <c r="P165" s="162"/>
      <c r="Q165" s="162">
        <f>SUM(Q166:Q173)</f>
        <v>0</v>
      </c>
      <c r="R165" s="162"/>
      <c r="S165" s="162"/>
      <c r="T165" s="162"/>
      <c r="U165" s="162"/>
      <c r="V165" s="162">
        <f>SUM(V166:V173)</f>
        <v>13.41</v>
      </c>
      <c r="W165" s="162"/>
      <c r="AG165" t="s">
        <v>210</v>
      </c>
    </row>
    <row r="166" spans="1:60" outlineLevel="1" x14ac:dyDescent="0.2">
      <c r="A166" s="175">
        <v>77</v>
      </c>
      <c r="B166" s="176" t="s">
        <v>1240</v>
      </c>
      <c r="C166" s="184" t="s">
        <v>1241</v>
      </c>
      <c r="D166" s="177" t="s">
        <v>232</v>
      </c>
      <c r="E166" s="178">
        <v>10</v>
      </c>
      <c r="F166" s="179"/>
      <c r="G166" s="180">
        <f t="shared" ref="G166:G172" si="14">ROUND(E166*F166,2)</f>
        <v>0</v>
      </c>
      <c r="H166" s="161"/>
      <c r="I166" s="160">
        <f t="shared" ref="I166:I172" si="15">ROUND(E166*H166,2)</f>
        <v>0</v>
      </c>
      <c r="J166" s="161"/>
      <c r="K166" s="160">
        <f t="shared" ref="K166:K172" si="16">ROUND(E166*J166,2)</f>
        <v>0</v>
      </c>
      <c r="L166" s="160">
        <v>21</v>
      </c>
      <c r="M166" s="160">
        <f t="shared" ref="M166:M172" si="17">G166*(1+L166/100)</f>
        <v>0</v>
      </c>
      <c r="N166" s="160">
        <v>2E-3</v>
      </c>
      <c r="O166" s="160">
        <f t="shared" ref="O166:O172" si="18">ROUND(E166*N166,2)</f>
        <v>0.02</v>
      </c>
      <c r="P166" s="160">
        <v>0</v>
      </c>
      <c r="Q166" s="160">
        <f t="shared" ref="Q166:Q172" si="19">ROUND(E166*P166,2)</f>
        <v>0</v>
      </c>
      <c r="R166" s="160"/>
      <c r="S166" s="160" t="s">
        <v>221</v>
      </c>
      <c r="T166" s="160" t="s">
        <v>233</v>
      </c>
      <c r="U166" s="160">
        <v>1.0269999999999999</v>
      </c>
      <c r="V166" s="160">
        <f t="shared" ref="V166:V172" si="20">ROUND(E166*U166,2)</f>
        <v>10.27</v>
      </c>
      <c r="W166" s="16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 t="s">
        <v>234</v>
      </c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</row>
    <row r="167" spans="1:60" ht="22.5" outlineLevel="1" x14ac:dyDescent="0.2">
      <c r="A167" s="175">
        <v>78</v>
      </c>
      <c r="B167" s="176" t="s">
        <v>1242</v>
      </c>
      <c r="C167" s="184" t="s">
        <v>1243</v>
      </c>
      <c r="D167" s="177" t="s">
        <v>232</v>
      </c>
      <c r="E167" s="178">
        <v>10</v>
      </c>
      <c r="F167" s="179"/>
      <c r="G167" s="180">
        <f t="shared" si="14"/>
        <v>0</v>
      </c>
      <c r="H167" s="161"/>
      <c r="I167" s="160">
        <f t="shared" si="15"/>
        <v>0</v>
      </c>
      <c r="J167" s="161"/>
      <c r="K167" s="160">
        <f t="shared" si="16"/>
        <v>0</v>
      </c>
      <c r="L167" s="160">
        <v>21</v>
      </c>
      <c r="M167" s="160">
        <f t="shared" si="17"/>
        <v>0</v>
      </c>
      <c r="N167" s="160">
        <v>4.4999999999999999E-4</v>
      </c>
      <c r="O167" s="160">
        <f t="shared" si="18"/>
        <v>0</v>
      </c>
      <c r="P167" s="160">
        <v>0</v>
      </c>
      <c r="Q167" s="160">
        <f t="shared" si="19"/>
        <v>0</v>
      </c>
      <c r="R167" s="160"/>
      <c r="S167" s="160" t="s">
        <v>221</v>
      </c>
      <c r="T167" s="160" t="s">
        <v>233</v>
      </c>
      <c r="U167" s="160">
        <v>0.3</v>
      </c>
      <c r="V167" s="160">
        <f t="shared" si="20"/>
        <v>3</v>
      </c>
      <c r="W167" s="16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 t="s">
        <v>234</v>
      </c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</row>
    <row r="168" spans="1:60" outlineLevel="1" x14ac:dyDescent="0.2">
      <c r="A168" s="175">
        <v>79</v>
      </c>
      <c r="B168" s="176" t="s">
        <v>1244</v>
      </c>
      <c r="C168" s="184" t="s">
        <v>1245</v>
      </c>
      <c r="D168" s="177" t="s">
        <v>277</v>
      </c>
      <c r="E168" s="178">
        <v>3</v>
      </c>
      <c r="F168" s="179"/>
      <c r="G168" s="180">
        <f t="shared" si="14"/>
        <v>0</v>
      </c>
      <c r="H168" s="161"/>
      <c r="I168" s="160">
        <f t="shared" si="15"/>
        <v>0</v>
      </c>
      <c r="J168" s="161"/>
      <c r="K168" s="160">
        <f t="shared" si="16"/>
        <v>0</v>
      </c>
      <c r="L168" s="160">
        <v>21</v>
      </c>
      <c r="M168" s="160">
        <f t="shared" si="17"/>
        <v>0</v>
      </c>
      <c r="N168" s="160">
        <v>0.08</v>
      </c>
      <c r="O168" s="160">
        <f t="shared" si="18"/>
        <v>0.24</v>
      </c>
      <c r="P168" s="160">
        <v>0</v>
      </c>
      <c r="Q168" s="160">
        <f t="shared" si="19"/>
        <v>0</v>
      </c>
      <c r="R168" s="160"/>
      <c r="S168" s="160" t="s">
        <v>221</v>
      </c>
      <c r="T168" s="160" t="s">
        <v>233</v>
      </c>
      <c r="U168" s="160">
        <v>0</v>
      </c>
      <c r="V168" s="160">
        <f t="shared" si="20"/>
        <v>0</v>
      </c>
      <c r="W168" s="16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 t="s">
        <v>234</v>
      </c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</row>
    <row r="169" spans="1:60" outlineLevel="1" x14ac:dyDescent="0.2">
      <c r="A169" s="175">
        <v>80</v>
      </c>
      <c r="B169" s="176" t="s">
        <v>1246</v>
      </c>
      <c r="C169" s="184" t="s">
        <v>1247</v>
      </c>
      <c r="D169" s="177" t="s">
        <v>314</v>
      </c>
      <c r="E169" s="178">
        <v>1</v>
      </c>
      <c r="F169" s="179"/>
      <c r="G169" s="180">
        <f t="shared" si="14"/>
        <v>0</v>
      </c>
      <c r="H169" s="161"/>
      <c r="I169" s="160">
        <f t="shared" si="15"/>
        <v>0</v>
      </c>
      <c r="J169" s="161"/>
      <c r="K169" s="160">
        <f t="shared" si="16"/>
        <v>0</v>
      </c>
      <c r="L169" s="160">
        <v>21</v>
      </c>
      <c r="M169" s="160">
        <f t="shared" si="17"/>
        <v>0</v>
      </c>
      <c r="N169" s="160">
        <v>0.1</v>
      </c>
      <c r="O169" s="160">
        <f t="shared" si="18"/>
        <v>0.1</v>
      </c>
      <c r="P169" s="160">
        <v>0</v>
      </c>
      <c r="Q169" s="160">
        <f t="shared" si="19"/>
        <v>0</v>
      </c>
      <c r="R169" s="160"/>
      <c r="S169" s="160" t="s">
        <v>221</v>
      </c>
      <c r="T169" s="160" t="s">
        <v>233</v>
      </c>
      <c r="U169" s="160">
        <v>0</v>
      </c>
      <c r="V169" s="160">
        <f t="shared" si="20"/>
        <v>0</v>
      </c>
      <c r="W169" s="16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 t="s">
        <v>234</v>
      </c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</row>
    <row r="170" spans="1:60" ht="22.5" outlineLevel="1" x14ac:dyDescent="0.2">
      <c r="A170" s="175">
        <v>81</v>
      </c>
      <c r="B170" s="176" t="s">
        <v>1248</v>
      </c>
      <c r="C170" s="184" t="s">
        <v>1249</v>
      </c>
      <c r="D170" s="177" t="s">
        <v>277</v>
      </c>
      <c r="E170" s="178">
        <v>10</v>
      </c>
      <c r="F170" s="179"/>
      <c r="G170" s="180">
        <f t="shared" si="14"/>
        <v>0</v>
      </c>
      <c r="H170" s="161"/>
      <c r="I170" s="160">
        <f t="shared" si="15"/>
        <v>0</v>
      </c>
      <c r="J170" s="161"/>
      <c r="K170" s="160">
        <f t="shared" si="16"/>
        <v>0</v>
      </c>
      <c r="L170" s="160">
        <v>21</v>
      </c>
      <c r="M170" s="160">
        <f t="shared" si="17"/>
        <v>0</v>
      </c>
      <c r="N170" s="160">
        <v>0.01</v>
      </c>
      <c r="O170" s="160">
        <f t="shared" si="18"/>
        <v>0.1</v>
      </c>
      <c r="P170" s="160">
        <v>0</v>
      </c>
      <c r="Q170" s="160">
        <f t="shared" si="19"/>
        <v>0</v>
      </c>
      <c r="R170" s="160"/>
      <c r="S170" s="160" t="s">
        <v>221</v>
      </c>
      <c r="T170" s="160" t="s">
        <v>215</v>
      </c>
      <c r="U170" s="160">
        <v>0</v>
      </c>
      <c r="V170" s="160">
        <f t="shared" si="20"/>
        <v>0</v>
      </c>
      <c r="W170" s="16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 t="s">
        <v>248</v>
      </c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</row>
    <row r="171" spans="1:60" ht="22.5" outlineLevel="1" x14ac:dyDescent="0.2">
      <c r="A171" s="175">
        <v>82</v>
      </c>
      <c r="B171" s="176" t="s">
        <v>1250</v>
      </c>
      <c r="C171" s="184" t="s">
        <v>1251</v>
      </c>
      <c r="D171" s="177" t="s">
        <v>277</v>
      </c>
      <c r="E171" s="178">
        <v>10</v>
      </c>
      <c r="F171" s="179"/>
      <c r="G171" s="180">
        <f t="shared" si="14"/>
        <v>0</v>
      </c>
      <c r="H171" s="161"/>
      <c r="I171" s="160">
        <f t="shared" si="15"/>
        <v>0</v>
      </c>
      <c r="J171" s="161"/>
      <c r="K171" s="160">
        <f t="shared" si="16"/>
        <v>0</v>
      </c>
      <c r="L171" s="160">
        <v>21</v>
      </c>
      <c r="M171" s="160">
        <f t="shared" si="17"/>
        <v>0</v>
      </c>
      <c r="N171" s="160">
        <v>0.02</v>
      </c>
      <c r="O171" s="160">
        <f t="shared" si="18"/>
        <v>0.2</v>
      </c>
      <c r="P171" s="160">
        <v>0</v>
      </c>
      <c r="Q171" s="160">
        <f t="shared" si="19"/>
        <v>0</v>
      </c>
      <c r="R171" s="160"/>
      <c r="S171" s="160" t="s">
        <v>221</v>
      </c>
      <c r="T171" s="160" t="s">
        <v>215</v>
      </c>
      <c r="U171" s="160">
        <v>0</v>
      </c>
      <c r="V171" s="160">
        <f t="shared" si="20"/>
        <v>0</v>
      </c>
      <c r="W171" s="16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 t="s">
        <v>248</v>
      </c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</row>
    <row r="172" spans="1:60" outlineLevel="1" x14ac:dyDescent="0.2">
      <c r="A172" s="169">
        <v>83</v>
      </c>
      <c r="B172" s="170" t="s">
        <v>1252</v>
      </c>
      <c r="C172" s="183" t="s">
        <v>1253</v>
      </c>
      <c r="D172" s="171" t="s">
        <v>255</v>
      </c>
      <c r="E172" s="172">
        <v>0.66449999999999998</v>
      </c>
      <c r="F172" s="173"/>
      <c r="G172" s="174">
        <f t="shared" si="14"/>
        <v>0</v>
      </c>
      <c r="H172" s="161"/>
      <c r="I172" s="160">
        <f t="shared" si="15"/>
        <v>0</v>
      </c>
      <c r="J172" s="161"/>
      <c r="K172" s="160">
        <f t="shared" si="16"/>
        <v>0</v>
      </c>
      <c r="L172" s="160">
        <v>21</v>
      </c>
      <c r="M172" s="160">
        <f t="shared" si="17"/>
        <v>0</v>
      </c>
      <c r="N172" s="160">
        <v>0</v>
      </c>
      <c r="O172" s="160">
        <f t="shared" si="18"/>
        <v>0</v>
      </c>
      <c r="P172" s="160">
        <v>0</v>
      </c>
      <c r="Q172" s="160">
        <f t="shared" si="19"/>
        <v>0</v>
      </c>
      <c r="R172" s="160"/>
      <c r="S172" s="160" t="s">
        <v>221</v>
      </c>
      <c r="T172" s="160" t="s">
        <v>233</v>
      </c>
      <c r="U172" s="160">
        <v>0.21149999999999999</v>
      </c>
      <c r="V172" s="160">
        <f t="shared" si="20"/>
        <v>0.14000000000000001</v>
      </c>
      <c r="W172" s="16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 t="s">
        <v>256</v>
      </c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</row>
    <row r="173" spans="1:60" outlineLevel="1" x14ac:dyDescent="0.2">
      <c r="A173" s="157"/>
      <c r="B173" s="158"/>
      <c r="C173" s="262" t="s">
        <v>1229</v>
      </c>
      <c r="D173" s="263"/>
      <c r="E173" s="263"/>
      <c r="F173" s="263"/>
      <c r="G173" s="263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 t="s">
        <v>218</v>
      </c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</row>
    <row r="174" spans="1:60" x14ac:dyDescent="0.2">
      <c r="A174" s="163" t="s">
        <v>209</v>
      </c>
      <c r="B174" s="164" t="s">
        <v>173</v>
      </c>
      <c r="C174" s="182" t="s">
        <v>174</v>
      </c>
      <c r="D174" s="165"/>
      <c r="E174" s="166"/>
      <c r="F174" s="167"/>
      <c r="G174" s="168">
        <f>SUMIF(AG175:AG176,"&lt;&gt;NOR",G175:G176)</f>
        <v>0</v>
      </c>
      <c r="H174" s="162"/>
      <c r="I174" s="162">
        <f>SUM(I175:I176)</f>
        <v>0</v>
      </c>
      <c r="J174" s="162"/>
      <c r="K174" s="162">
        <f>SUM(K175:K176)</f>
        <v>0</v>
      </c>
      <c r="L174" s="162"/>
      <c r="M174" s="162">
        <f>SUM(M175:M176)</f>
        <v>0</v>
      </c>
      <c r="N174" s="162"/>
      <c r="O174" s="162">
        <f>SUM(O175:O176)</f>
        <v>0</v>
      </c>
      <c r="P174" s="162"/>
      <c r="Q174" s="162">
        <f>SUM(Q175:Q176)</f>
        <v>0</v>
      </c>
      <c r="R174" s="162"/>
      <c r="S174" s="162"/>
      <c r="T174" s="162"/>
      <c r="U174" s="162"/>
      <c r="V174" s="162">
        <f>SUM(V175:V176)</f>
        <v>26</v>
      </c>
      <c r="W174" s="162"/>
      <c r="AG174" t="s">
        <v>210</v>
      </c>
    </row>
    <row r="175" spans="1:60" outlineLevel="1" x14ac:dyDescent="0.2">
      <c r="A175" s="175">
        <v>84</v>
      </c>
      <c r="B175" s="176" t="s">
        <v>517</v>
      </c>
      <c r="C175" s="184" t="s">
        <v>518</v>
      </c>
      <c r="D175" s="177" t="s">
        <v>264</v>
      </c>
      <c r="E175" s="178">
        <v>20</v>
      </c>
      <c r="F175" s="179"/>
      <c r="G175" s="180">
        <f>ROUND(E175*F175,2)</f>
        <v>0</v>
      </c>
      <c r="H175" s="161"/>
      <c r="I175" s="160">
        <f>ROUND(E175*H175,2)</f>
        <v>0</v>
      </c>
      <c r="J175" s="161"/>
      <c r="K175" s="160">
        <f>ROUND(E175*J175,2)</f>
        <v>0</v>
      </c>
      <c r="L175" s="160">
        <v>21</v>
      </c>
      <c r="M175" s="160">
        <f>G175*(1+L175/100)</f>
        <v>0</v>
      </c>
      <c r="N175" s="160">
        <v>0</v>
      </c>
      <c r="O175" s="160">
        <f>ROUND(E175*N175,2)</f>
        <v>0</v>
      </c>
      <c r="P175" s="160">
        <v>0</v>
      </c>
      <c r="Q175" s="160">
        <f>ROUND(E175*P175,2)</f>
        <v>0</v>
      </c>
      <c r="R175" s="160" t="s">
        <v>265</v>
      </c>
      <c r="S175" s="160" t="s">
        <v>214</v>
      </c>
      <c r="T175" s="160" t="s">
        <v>215</v>
      </c>
      <c r="U175" s="160">
        <v>1</v>
      </c>
      <c r="V175" s="160">
        <f>ROUND(E175*U175,2)</f>
        <v>20</v>
      </c>
      <c r="W175" s="16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 t="s">
        <v>266</v>
      </c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</row>
    <row r="176" spans="1:60" outlineLevel="1" x14ac:dyDescent="0.2">
      <c r="A176" s="175">
        <v>85</v>
      </c>
      <c r="B176" s="176" t="s">
        <v>519</v>
      </c>
      <c r="C176" s="184" t="s">
        <v>520</v>
      </c>
      <c r="D176" s="177" t="s">
        <v>264</v>
      </c>
      <c r="E176" s="178">
        <v>6</v>
      </c>
      <c r="F176" s="179"/>
      <c r="G176" s="180">
        <f>ROUND(E176*F176,2)</f>
        <v>0</v>
      </c>
      <c r="H176" s="161"/>
      <c r="I176" s="160">
        <f>ROUND(E176*H176,2)</f>
        <v>0</v>
      </c>
      <c r="J176" s="161"/>
      <c r="K176" s="160">
        <f>ROUND(E176*J176,2)</f>
        <v>0</v>
      </c>
      <c r="L176" s="160">
        <v>21</v>
      </c>
      <c r="M176" s="160">
        <f>G176*(1+L176/100)</f>
        <v>0</v>
      </c>
      <c r="N176" s="160">
        <v>0</v>
      </c>
      <c r="O176" s="160">
        <f>ROUND(E176*N176,2)</f>
        <v>0</v>
      </c>
      <c r="P176" s="160">
        <v>0</v>
      </c>
      <c r="Q176" s="160">
        <f>ROUND(E176*P176,2)</f>
        <v>0</v>
      </c>
      <c r="R176" s="160" t="s">
        <v>265</v>
      </c>
      <c r="S176" s="160" t="s">
        <v>214</v>
      </c>
      <c r="T176" s="160" t="s">
        <v>215</v>
      </c>
      <c r="U176" s="160">
        <v>1</v>
      </c>
      <c r="V176" s="160">
        <f>ROUND(E176*U176,2)</f>
        <v>6</v>
      </c>
      <c r="W176" s="16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 t="s">
        <v>266</v>
      </c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</row>
    <row r="177" spans="1:60" x14ac:dyDescent="0.2">
      <c r="A177" s="163" t="s">
        <v>209</v>
      </c>
      <c r="B177" s="164" t="s">
        <v>175</v>
      </c>
      <c r="C177" s="182" t="s">
        <v>176</v>
      </c>
      <c r="D177" s="165"/>
      <c r="E177" s="166"/>
      <c r="F177" s="167"/>
      <c r="G177" s="168">
        <f>SUMIF(AG178:AG182,"&lt;&gt;NOR",G178:G182)</f>
        <v>0</v>
      </c>
      <c r="H177" s="162"/>
      <c r="I177" s="162">
        <f>SUM(I178:I182)</f>
        <v>0</v>
      </c>
      <c r="J177" s="162"/>
      <c r="K177" s="162">
        <f>SUM(K178:K182)</f>
        <v>0</v>
      </c>
      <c r="L177" s="162"/>
      <c r="M177" s="162">
        <f>SUM(M178:M182)</f>
        <v>0</v>
      </c>
      <c r="N177" s="162"/>
      <c r="O177" s="162">
        <f>SUM(O178:O182)</f>
        <v>0</v>
      </c>
      <c r="P177" s="162"/>
      <c r="Q177" s="162">
        <f>SUM(Q178:Q182)</f>
        <v>0</v>
      </c>
      <c r="R177" s="162"/>
      <c r="S177" s="162"/>
      <c r="T177" s="162"/>
      <c r="U177" s="162"/>
      <c r="V177" s="162">
        <f>SUM(V178:V182)</f>
        <v>0</v>
      </c>
      <c r="W177" s="162"/>
      <c r="AG177" t="s">
        <v>210</v>
      </c>
    </row>
    <row r="178" spans="1:60" outlineLevel="1" x14ac:dyDescent="0.2">
      <c r="A178" s="175">
        <v>86</v>
      </c>
      <c r="B178" s="176" t="s">
        <v>1254</v>
      </c>
      <c r="C178" s="184" t="s">
        <v>1255</v>
      </c>
      <c r="D178" s="177" t="s">
        <v>314</v>
      </c>
      <c r="E178" s="178">
        <v>1</v>
      </c>
      <c r="F178" s="179"/>
      <c r="G178" s="180">
        <f>ROUND(E178*F178,2)</f>
        <v>0</v>
      </c>
      <c r="H178" s="161"/>
      <c r="I178" s="160">
        <f>ROUND(E178*H178,2)</f>
        <v>0</v>
      </c>
      <c r="J178" s="161"/>
      <c r="K178" s="160">
        <f>ROUND(E178*J178,2)</f>
        <v>0</v>
      </c>
      <c r="L178" s="160">
        <v>21</v>
      </c>
      <c r="M178" s="160">
        <f>G178*(1+L178/100)</f>
        <v>0</v>
      </c>
      <c r="N178" s="160">
        <v>0</v>
      </c>
      <c r="O178" s="160">
        <f>ROUND(E178*N178,2)</f>
        <v>0</v>
      </c>
      <c r="P178" s="160">
        <v>0</v>
      </c>
      <c r="Q178" s="160">
        <f>ROUND(E178*P178,2)</f>
        <v>0</v>
      </c>
      <c r="R178" s="160"/>
      <c r="S178" s="160" t="s">
        <v>221</v>
      </c>
      <c r="T178" s="160" t="s">
        <v>233</v>
      </c>
      <c r="U178" s="160">
        <v>0</v>
      </c>
      <c r="V178" s="160">
        <f>ROUND(E178*U178,2)</f>
        <v>0</v>
      </c>
      <c r="W178" s="16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 t="s">
        <v>234</v>
      </c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</row>
    <row r="179" spans="1:60" outlineLevel="1" x14ac:dyDescent="0.2">
      <c r="A179" s="175">
        <v>87</v>
      </c>
      <c r="B179" s="176" t="s">
        <v>1256</v>
      </c>
      <c r="C179" s="184" t="s">
        <v>1257</v>
      </c>
      <c r="D179" s="177" t="s">
        <v>314</v>
      </c>
      <c r="E179" s="178">
        <v>1</v>
      </c>
      <c r="F179" s="179"/>
      <c r="G179" s="180">
        <f>ROUND(E179*F179,2)</f>
        <v>0</v>
      </c>
      <c r="H179" s="161"/>
      <c r="I179" s="160">
        <f>ROUND(E179*H179,2)</f>
        <v>0</v>
      </c>
      <c r="J179" s="161"/>
      <c r="K179" s="160">
        <f>ROUND(E179*J179,2)</f>
        <v>0</v>
      </c>
      <c r="L179" s="160">
        <v>21</v>
      </c>
      <c r="M179" s="160">
        <f>G179*(1+L179/100)</f>
        <v>0</v>
      </c>
      <c r="N179" s="160">
        <v>0</v>
      </c>
      <c r="O179" s="160">
        <f>ROUND(E179*N179,2)</f>
        <v>0</v>
      </c>
      <c r="P179" s="160">
        <v>0</v>
      </c>
      <c r="Q179" s="160">
        <f>ROUND(E179*P179,2)</f>
        <v>0</v>
      </c>
      <c r="R179" s="160"/>
      <c r="S179" s="160" t="s">
        <v>221</v>
      </c>
      <c r="T179" s="160" t="s">
        <v>215</v>
      </c>
      <c r="U179" s="160">
        <v>0</v>
      </c>
      <c r="V179" s="160">
        <f>ROUND(E179*U179,2)</f>
        <v>0</v>
      </c>
      <c r="W179" s="16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 t="s">
        <v>234</v>
      </c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</row>
    <row r="180" spans="1:60" outlineLevel="1" x14ac:dyDescent="0.2">
      <c r="A180" s="175">
        <v>88</v>
      </c>
      <c r="B180" s="176" t="s">
        <v>1258</v>
      </c>
      <c r="C180" s="184" t="s">
        <v>1259</v>
      </c>
      <c r="D180" s="177" t="s">
        <v>314</v>
      </c>
      <c r="E180" s="178">
        <v>1</v>
      </c>
      <c r="F180" s="179"/>
      <c r="G180" s="180">
        <f>ROUND(E180*F180,2)</f>
        <v>0</v>
      </c>
      <c r="H180" s="161"/>
      <c r="I180" s="160">
        <f>ROUND(E180*H180,2)</f>
        <v>0</v>
      </c>
      <c r="J180" s="161"/>
      <c r="K180" s="160">
        <f>ROUND(E180*J180,2)</f>
        <v>0</v>
      </c>
      <c r="L180" s="160">
        <v>21</v>
      </c>
      <c r="M180" s="160">
        <f>G180*(1+L180/100)</f>
        <v>0</v>
      </c>
      <c r="N180" s="160">
        <v>0</v>
      </c>
      <c r="O180" s="160">
        <f>ROUND(E180*N180,2)</f>
        <v>0</v>
      </c>
      <c r="P180" s="160">
        <v>0</v>
      </c>
      <c r="Q180" s="160">
        <f>ROUND(E180*P180,2)</f>
        <v>0</v>
      </c>
      <c r="R180" s="160"/>
      <c r="S180" s="160" t="s">
        <v>221</v>
      </c>
      <c r="T180" s="160" t="s">
        <v>215</v>
      </c>
      <c r="U180" s="160">
        <v>0</v>
      </c>
      <c r="V180" s="160">
        <f>ROUND(E180*U180,2)</f>
        <v>0</v>
      </c>
      <c r="W180" s="16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 t="s">
        <v>234</v>
      </c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</row>
    <row r="181" spans="1:60" ht="22.5" outlineLevel="1" x14ac:dyDescent="0.2">
      <c r="A181" s="175">
        <v>89</v>
      </c>
      <c r="B181" s="176" t="s">
        <v>1260</v>
      </c>
      <c r="C181" s="184" t="s">
        <v>1261</v>
      </c>
      <c r="D181" s="177" t="s">
        <v>314</v>
      </c>
      <c r="E181" s="178">
        <v>12</v>
      </c>
      <c r="F181" s="179"/>
      <c r="G181" s="180">
        <f>ROUND(E181*F181,2)</f>
        <v>0</v>
      </c>
      <c r="H181" s="161"/>
      <c r="I181" s="160">
        <f>ROUND(E181*H181,2)</f>
        <v>0</v>
      </c>
      <c r="J181" s="161"/>
      <c r="K181" s="160">
        <f>ROUND(E181*J181,2)</f>
        <v>0</v>
      </c>
      <c r="L181" s="160">
        <v>21</v>
      </c>
      <c r="M181" s="160">
        <f>G181*(1+L181/100)</f>
        <v>0</v>
      </c>
      <c r="N181" s="160">
        <v>0</v>
      </c>
      <c r="O181" s="160">
        <f>ROUND(E181*N181,2)</f>
        <v>0</v>
      </c>
      <c r="P181" s="160">
        <v>0</v>
      </c>
      <c r="Q181" s="160">
        <f>ROUND(E181*P181,2)</f>
        <v>0</v>
      </c>
      <c r="R181" s="160"/>
      <c r="S181" s="160" t="s">
        <v>221</v>
      </c>
      <c r="T181" s="160" t="s">
        <v>215</v>
      </c>
      <c r="U181" s="160">
        <v>0</v>
      </c>
      <c r="V181" s="160">
        <f>ROUND(E181*U181,2)</f>
        <v>0</v>
      </c>
      <c r="W181" s="16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 t="s">
        <v>234</v>
      </c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</row>
    <row r="182" spans="1:60" ht="22.5" outlineLevel="1" x14ac:dyDescent="0.2">
      <c r="A182" s="175">
        <v>90</v>
      </c>
      <c r="B182" s="176" t="s">
        <v>1262</v>
      </c>
      <c r="C182" s="184" t="s">
        <v>1263</v>
      </c>
      <c r="D182" s="177" t="s">
        <v>314</v>
      </c>
      <c r="E182" s="178">
        <v>2</v>
      </c>
      <c r="F182" s="179"/>
      <c r="G182" s="180">
        <f>ROUND(E182*F182,2)</f>
        <v>0</v>
      </c>
      <c r="H182" s="161"/>
      <c r="I182" s="160">
        <f>ROUND(E182*H182,2)</f>
        <v>0</v>
      </c>
      <c r="J182" s="161"/>
      <c r="K182" s="160">
        <f>ROUND(E182*J182,2)</f>
        <v>0</v>
      </c>
      <c r="L182" s="160">
        <v>21</v>
      </c>
      <c r="M182" s="160">
        <f>G182*(1+L182/100)</f>
        <v>0</v>
      </c>
      <c r="N182" s="160">
        <v>0</v>
      </c>
      <c r="O182" s="160">
        <f>ROUND(E182*N182,2)</f>
        <v>0</v>
      </c>
      <c r="P182" s="160">
        <v>0</v>
      </c>
      <c r="Q182" s="160">
        <f>ROUND(E182*P182,2)</f>
        <v>0</v>
      </c>
      <c r="R182" s="160"/>
      <c r="S182" s="160" t="s">
        <v>221</v>
      </c>
      <c r="T182" s="160" t="s">
        <v>215</v>
      </c>
      <c r="U182" s="160">
        <v>0</v>
      </c>
      <c r="V182" s="160">
        <f>ROUND(E182*U182,2)</f>
        <v>0</v>
      </c>
      <c r="W182" s="16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 t="s">
        <v>234</v>
      </c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</row>
    <row r="183" spans="1:60" x14ac:dyDescent="0.2">
      <c r="A183" s="163" t="s">
        <v>209</v>
      </c>
      <c r="B183" s="164" t="s">
        <v>177</v>
      </c>
      <c r="C183" s="182" t="s">
        <v>178</v>
      </c>
      <c r="D183" s="165"/>
      <c r="E183" s="166"/>
      <c r="F183" s="167"/>
      <c r="G183" s="168">
        <f>SUMIF(AG184:AG187,"&lt;&gt;NOR",G184:G187)</f>
        <v>0</v>
      </c>
      <c r="H183" s="162"/>
      <c r="I183" s="162">
        <f>SUM(I184:I187)</f>
        <v>0</v>
      </c>
      <c r="J183" s="162"/>
      <c r="K183" s="162">
        <f>SUM(K184:K187)</f>
        <v>0</v>
      </c>
      <c r="L183" s="162"/>
      <c r="M183" s="162">
        <f>SUM(M184:M187)</f>
        <v>0</v>
      </c>
      <c r="N183" s="162"/>
      <c r="O183" s="162">
        <f>SUM(O184:O187)</f>
        <v>0</v>
      </c>
      <c r="P183" s="162"/>
      <c r="Q183" s="162">
        <f>SUM(Q184:Q187)</f>
        <v>0</v>
      </c>
      <c r="R183" s="162"/>
      <c r="S183" s="162"/>
      <c r="T183" s="162"/>
      <c r="U183" s="162"/>
      <c r="V183" s="162">
        <f>SUM(V184:V187)</f>
        <v>0.53</v>
      </c>
      <c r="W183" s="162"/>
      <c r="AG183" t="s">
        <v>210</v>
      </c>
    </row>
    <row r="184" spans="1:60" outlineLevel="1" x14ac:dyDescent="0.2">
      <c r="A184" s="175">
        <v>91</v>
      </c>
      <c r="B184" s="176" t="s">
        <v>267</v>
      </c>
      <c r="C184" s="184" t="s">
        <v>268</v>
      </c>
      <c r="D184" s="177" t="s">
        <v>255</v>
      </c>
      <c r="E184" s="178">
        <v>3.7497500000000001</v>
      </c>
      <c r="F184" s="179"/>
      <c r="G184" s="180">
        <f>ROUND(E184*F184,2)</f>
        <v>0</v>
      </c>
      <c r="H184" s="161"/>
      <c r="I184" s="160">
        <f>ROUND(E184*H184,2)</f>
        <v>0</v>
      </c>
      <c r="J184" s="161"/>
      <c r="K184" s="160">
        <f>ROUND(E184*J184,2)</f>
        <v>0</v>
      </c>
      <c r="L184" s="160">
        <v>21</v>
      </c>
      <c r="M184" s="160">
        <f>G184*(1+L184/100)</f>
        <v>0</v>
      </c>
      <c r="N184" s="160">
        <v>0</v>
      </c>
      <c r="O184" s="160">
        <f>ROUND(E184*N184,2)</f>
        <v>0</v>
      </c>
      <c r="P184" s="160">
        <v>0</v>
      </c>
      <c r="Q184" s="160">
        <f>ROUND(E184*P184,2)</f>
        <v>0</v>
      </c>
      <c r="R184" s="160"/>
      <c r="S184" s="160" t="s">
        <v>214</v>
      </c>
      <c r="T184" s="160" t="s">
        <v>215</v>
      </c>
      <c r="U184" s="160">
        <v>9.9000000000000005E-2</v>
      </c>
      <c r="V184" s="160">
        <f>ROUND(E184*U184,2)</f>
        <v>0.37</v>
      </c>
      <c r="W184" s="16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 t="s">
        <v>234</v>
      </c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</row>
    <row r="185" spans="1:60" outlineLevel="1" x14ac:dyDescent="0.2">
      <c r="A185" s="175">
        <v>92</v>
      </c>
      <c r="B185" s="176" t="s">
        <v>1264</v>
      </c>
      <c r="C185" s="184" t="s">
        <v>1265</v>
      </c>
      <c r="D185" s="177" t="s">
        <v>255</v>
      </c>
      <c r="E185" s="178">
        <v>3.7497500000000001</v>
      </c>
      <c r="F185" s="179"/>
      <c r="G185" s="180">
        <f>ROUND(E185*F185,2)</f>
        <v>0</v>
      </c>
      <c r="H185" s="161"/>
      <c r="I185" s="160">
        <f>ROUND(E185*H185,2)</f>
        <v>0</v>
      </c>
      <c r="J185" s="161"/>
      <c r="K185" s="160">
        <f>ROUND(E185*J185,2)</f>
        <v>0</v>
      </c>
      <c r="L185" s="160">
        <v>21</v>
      </c>
      <c r="M185" s="160">
        <f>G185*(1+L185/100)</f>
        <v>0</v>
      </c>
      <c r="N185" s="160">
        <v>0</v>
      </c>
      <c r="O185" s="160">
        <f>ROUND(E185*N185,2)</f>
        <v>0</v>
      </c>
      <c r="P185" s="160">
        <v>0</v>
      </c>
      <c r="Q185" s="160">
        <f>ROUND(E185*P185,2)</f>
        <v>0</v>
      </c>
      <c r="R185" s="160"/>
      <c r="S185" s="160" t="s">
        <v>214</v>
      </c>
      <c r="T185" s="160" t="s">
        <v>233</v>
      </c>
      <c r="U185" s="160">
        <v>4.2000000000000003E-2</v>
      </c>
      <c r="V185" s="160">
        <f>ROUND(E185*U185,2)</f>
        <v>0.16</v>
      </c>
      <c r="W185" s="16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 t="s">
        <v>234</v>
      </c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</row>
    <row r="186" spans="1:60" outlineLevel="1" x14ac:dyDescent="0.2">
      <c r="A186" s="175">
        <v>93</v>
      </c>
      <c r="B186" s="176" t="s">
        <v>1266</v>
      </c>
      <c r="C186" s="184" t="s">
        <v>1267</v>
      </c>
      <c r="D186" s="177" t="s">
        <v>255</v>
      </c>
      <c r="E186" s="178">
        <v>74.995000000000005</v>
      </c>
      <c r="F186" s="179"/>
      <c r="G186" s="180">
        <f>ROUND(E186*F186,2)</f>
        <v>0</v>
      </c>
      <c r="H186" s="161"/>
      <c r="I186" s="160">
        <f>ROUND(E186*H186,2)</f>
        <v>0</v>
      </c>
      <c r="J186" s="161"/>
      <c r="K186" s="160">
        <f>ROUND(E186*J186,2)</f>
        <v>0</v>
      </c>
      <c r="L186" s="160">
        <v>21</v>
      </c>
      <c r="M186" s="160">
        <f>G186*(1+L186/100)</f>
        <v>0</v>
      </c>
      <c r="N186" s="160">
        <v>0</v>
      </c>
      <c r="O186" s="160">
        <f>ROUND(E186*N186,2)</f>
        <v>0</v>
      </c>
      <c r="P186" s="160">
        <v>0</v>
      </c>
      <c r="Q186" s="160">
        <f>ROUND(E186*P186,2)</f>
        <v>0</v>
      </c>
      <c r="R186" s="160"/>
      <c r="S186" s="160" t="s">
        <v>214</v>
      </c>
      <c r="T186" s="160" t="s">
        <v>233</v>
      </c>
      <c r="U186" s="160">
        <v>0</v>
      </c>
      <c r="V186" s="160">
        <f>ROUND(E186*U186,2)</f>
        <v>0</v>
      </c>
      <c r="W186" s="16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 t="s">
        <v>234</v>
      </c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</row>
    <row r="187" spans="1:60" outlineLevel="1" x14ac:dyDescent="0.2">
      <c r="A187" s="169">
        <v>94</v>
      </c>
      <c r="B187" s="170" t="s">
        <v>890</v>
      </c>
      <c r="C187" s="183" t="s">
        <v>891</v>
      </c>
      <c r="D187" s="171" t="s">
        <v>1268</v>
      </c>
      <c r="E187" s="172">
        <v>1.58</v>
      </c>
      <c r="F187" s="173"/>
      <c r="G187" s="174">
        <f>ROUND(E187*F187,2)</f>
        <v>0</v>
      </c>
      <c r="H187" s="161"/>
      <c r="I187" s="160">
        <f>ROUND(E187*H187,2)</f>
        <v>0</v>
      </c>
      <c r="J187" s="161"/>
      <c r="K187" s="160">
        <f>ROUND(E187*J187,2)</f>
        <v>0</v>
      </c>
      <c r="L187" s="160">
        <v>21</v>
      </c>
      <c r="M187" s="160">
        <f>G187*(1+L187/100)</f>
        <v>0</v>
      </c>
      <c r="N187" s="160">
        <v>0</v>
      </c>
      <c r="O187" s="160">
        <f>ROUND(E187*N187,2)</f>
        <v>0</v>
      </c>
      <c r="P187" s="160">
        <v>0</v>
      </c>
      <c r="Q187" s="160">
        <f>ROUND(E187*P187,2)</f>
        <v>0</v>
      </c>
      <c r="R187" s="160"/>
      <c r="S187" s="160" t="s">
        <v>221</v>
      </c>
      <c r="T187" s="160" t="s">
        <v>215</v>
      </c>
      <c r="U187" s="160">
        <v>0</v>
      </c>
      <c r="V187" s="160">
        <f>ROUND(E187*U187,2)</f>
        <v>0</v>
      </c>
      <c r="W187" s="16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 t="s">
        <v>234</v>
      </c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</row>
    <row r="188" spans="1:60" x14ac:dyDescent="0.2">
      <c r="A188" s="5"/>
      <c r="B188" s="6"/>
      <c r="C188" s="185"/>
      <c r="D188" s="8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AE188">
        <v>15</v>
      </c>
      <c r="AF188">
        <v>21</v>
      </c>
    </row>
    <row r="189" spans="1:60" x14ac:dyDescent="0.2">
      <c r="A189" s="153"/>
      <c r="B189" s="154" t="s">
        <v>31</v>
      </c>
      <c r="C189" s="186"/>
      <c r="D189" s="155"/>
      <c r="E189" s="156"/>
      <c r="F189" s="156"/>
      <c r="G189" s="181">
        <f>G8+G95+G99+G106+G149+G155+G158+G165+G174+G177+G183</f>
        <v>0</v>
      </c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AE189">
        <f>SUMIF(L7:L187,AE188,G7:G187)</f>
        <v>0</v>
      </c>
      <c r="AF189">
        <f>SUMIF(L7:L187,AF188,G7:G187)</f>
        <v>0</v>
      </c>
      <c r="AG189" t="s">
        <v>226</v>
      </c>
    </row>
    <row r="190" spans="1:60" x14ac:dyDescent="0.2">
      <c r="A190" s="5"/>
      <c r="B190" s="6"/>
      <c r="C190" s="185"/>
      <c r="D190" s="8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60" x14ac:dyDescent="0.2">
      <c r="A191" s="5"/>
      <c r="B191" s="6"/>
      <c r="C191" s="185"/>
      <c r="D191" s="8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60" x14ac:dyDescent="0.2">
      <c r="A192" s="248" t="s">
        <v>227</v>
      </c>
      <c r="B192" s="248"/>
      <c r="C192" s="249"/>
      <c r="D192" s="8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33" x14ac:dyDescent="0.2">
      <c r="A193" s="250"/>
      <c r="B193" s="251"/>
      <c r="C193" s="252"/>
      <c r="D193" s="251"/>
      <c r="E193" s="251"/>
      <c r="F193" s="251"/>
      <c r="G193" s="253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AG193" t="s">
        <v>228</v>
      </c>
    </row>
    <row r="194" spans="1:33" x14ac:dyDescent="0.2">
      <c r="A194" s="254"/>
      <c r="B194" s="255"/>
      <c r="C194" s="256"/>
      <c r="D194" s="255"/>
      <c r="E194" s="255"/>
      <c r="F194" s="255"/>
      <c r="G194" s="257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33" x14ac:dyDescent="0.2">
      <c r="A195" s="254"/>
      <c r="B195" s="255"/>
      <c r="C195" s="256"/>
      <c r="D195" s="255"/>
      <c r="E195" s="255"/>
      <c r="F195" s="255"/>
      <c r="G195" s="257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33" x14ac:dyDescent="0.2">
      <c r="A196" s="254"/>
      <c r="B196" s="255"/>
      <c r="C196" s="256"/>
      <c r="D196" s="255"/>
      <c r="E196" s="255"/>
      <c r="F196" s="255"/>
      <c r="G196" s="257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33" x14ac:dyDescent="0.2">
      <c r="A197" s="258"/>
      <c r="B197" s="259"/>
      <c r="C197" s="260"/>
      <c r="D197" s="259"/>
      <c r="E197" s="259"/>
      <c r="F197" s="259"/>
      <c r="G197" s="26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33" x14ac:dyDescent="0.2">
      <c r="A198" s="5"/>
      <c r="B198" s="6"/>
      <c r="C198" s="185"/>
      <c r="D198" s="8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33" x14ac:dyDescent="0.2">
      <c r="C199" s="187"/>
      <c r="D199" s="141"/>
      <c r="AG199" t="s">
        <v>229</v>
      </c>
    </row>
    <row r="200" spans="1:33" x14ac:dyDescent="0.2">
      <c r="D200" s="141"/>
    </row>
    <row r="201" spans="1:33" x14ac:dyDescent="0.2">
      <c r="D201" s="141"/>
    </row>
    <row r="202" spans="1:33" x14ac:dyDescent="0.2">
      <c r="D202" s="141"/>
    </row>
    <row r="203" spans="1:33" x14ac:dyDescent="0.2">
      <c r="D203" s="141"/>
    </row>
    <row r="204" spans="1:33" x14ac:dyDescent="0.2">
      <c r="D204" s="141"/>
    </row>
    <row r="205" spans="1:33" x14ac:dyDescent="0.2">
      <c r="D205" s="141"/>
    </row>
    <row r="206" spans="1:33" x14ac:dyDescent="0.2">
      <c r="D206" s="141"/>
    </row>
    <row r="207" spans="1:33" x14ac:dyDescent="0.2">
      <c r="D207" s="141"/>
    </row>
    <row r="208" spans="1:33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0">
    <mergeCell ref="A193:G197"/>
    <mergeCell ref="C72:G72"/>
    <mergeCell ref="C122:G122"/>
    <mergeCell ref="C157:G157"/>
    <mergeCell ref="C173:G173"/>
    <mergeCell ref="A1:G1"/>
    <mergeCell ref="C2:G2"/>
    <mergeCell ref="C3:G3"/>
    <mergeCell ref="C4:G4"/>
    <mergeCell ref="A192:C192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94</v>
      </c>
      <c r="C3" s="242" t="s">
        <v>95</v>
      </c>
      <c r="D3" s="243"/>
      <c r="E3" s="243"/>
      <c r="F3" s="243"/>
      <c r="G3" s="244"/>
      <c r="AC3" s="89" t="s">
        <v>1055</v>
      </c>
      <c r="AG3" t="s">
        <v>187</v>
      </c>
    </row>
    <row r="4" spans="1:60" ht="24.95" customHeight="1" x14ac:dyDescent="0.2">
      <c r="A4" s="143" t="s">
        <v>10</v>
      </c>
      <c r="B4" s="144" t="s">
        <v>92</v>
      </c>
      <c r="C4" s="245" t="s">
        <v>96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101</v>
      </c>
      <c r="C8" s="182" t="s">
        <v>102</v>
      </c>
      <c r="D8" s="165"/>
      <c r="E8" s="166"/>
      <c r="F8" s="167"/>
      <c r="G8" s="168">
        <f>SUMIF(AG9:AG68,"&lt;&gt;NOR",G9:G68)</f>
        <v>0</v>
      </c>
      <c r="H8" s="162"/>
      <c r="I8" s="162">
        <f>SUM(I9:I68)</f>
        <v>0</v>
      </c>
      <c r="J8" s="162"/>
      <c r="K8" s="162">
        <f>SUM(K9:K68)</f>
        <v>0</v>
      </c>
      <c r="L8" s="162"/>
      <c r="M8" s="162">
        <f>SUM(M9:M68)</f>
        <v>0</v>
      </c>
      <c r="N8" s="162"/>
      <c r="O8" s="162">
        <f>SUM(O9:O68)</f>
        <v>118.86</v>
      </c>
      <c r="P8" s="162"/>
      <c r="Q8" s="162">
        <f>SUM(Q9:Q68)</f>
        <v>3.7800000000000002</v>
      </c>
      <c r="R8" s="162"/>
      <c r="S8" s="162"/>
      <c r="T8" s="162"/>
      <c r="U8" s="162"/>
      <c r="V8" s="162">
        <f>SUM(V9:V68)</f>
        <v>843.8</v>
      </c>
      <c r="W8" s="162"/>
      <c r="AG8" t="s">
        <v>210</v>
      </c>
    </row>
    <row r="9" spans="1:60" outlineLevel="1" x14ac:dyDescent="0.2">
      <c r="A9" s="169">
        <v>1</v>
      </c>
      <c r="B9" s="170" t="s">
        <v>1056</v>
      </c>
      <c r="C9" s="183" t="s">
        <v>1057</v>
      </c>
      <c r="D9" s="171" t="s">
        <v>241</v>
      </c>
      <c r="E9" s="172">
        <v>8.4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</v>
      </c>
      <c r="O9" s="160">
        <f>ROUND(E9*N9,2)</f>
        <v>0</v>
      </c>
      <c r="P9" s="160">
        <v>0.33</v>
      </c>
      <c r="Q9" s="160">
        <f>ROUND(E9*P9,2)</f>
        <v>2.77</v>
      </c>
      <c r="R9" s="160"/>
      <c r="S9" s="160" t="s">
        <v>214</v>
      </c>
      <c r="T9" s="160" t="s">
        <v>233</v>
      </c>
      <c r="U9" s="160">
        <v>0.625</v>
      </c>
      <c r="V9" s="160">
        <f>ROUND(E9*U9,2)</f>
        <v>5.25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191" t="s">
        <v>1058</v>
      </c>
      <c r="D10" s="189"/>
      <c r="E10" s="190">
        <v>1.4</v>
      </c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848</v>
      </c>
      <c r="AH10" s="150">
        <v>0</v>
      </c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191" t="s">
        <v>1059</v>
      </c>
      <c r="D11" s="189"/>
      <c r="E11" s="190">
        <v>1.8</v>
      </c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848</v>
      </c>
      <c r="AH11" s="150">
        <v>0</v>
      </c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57"/>
      <c r="B12" s="158"/>
      <c r="C12" s="191" t="s">
        <v>1060</v>
      </c>
      <c r="D12" s="189"/>
      <c r="E12" s="190">
        <v>2.6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848</v>
      </c>
      <c r="AH12" s="150">
        <v>0</v>
      </c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191" t="s">
        <v>1060</v>
      </c>
      <c r="D13" s="189"/>
      <c r="E13" s="190">
        <v>2.6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848</v>
      </c>
      <c r="AH13" s="150">
        <v>0</v>
      </c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69">
        <v>2</v>
      </c>
      <c r="B14" s="170" t="s">
        <v>1061</v>
      </c>
      <c r="C14" s="183" t="s">
        <v>1062</v>
      </c>
      <c r="D14" s="171" t="s">
        <v>241</v>
      </c>
      <c r="E14" s="172">
        <v>2.8</v>
      </c>
      <c r="F14" s="173"/>
      <c r="G14" s="174">
        <f>ROUND(E14*F14,2)</f>
        <v>0</v>
      </c>
      <c r="H14" s="161"/>
      <c r="I14" s="160">
        <f>ROUND(E14*H14,2)</f>
        <v>0</v>
      </c>
      <c r="J14" s="161"/>
      <c r="K14" s="160">
        <f>ROUND(E14*J14,2)</f>
        <v>0</v>
      </c>
      <c r="L14" s="160">
        <v>21</v>
      </c>
      <c r="M14" s="160">
        <f>G14*(1+L14/100)</f>
        <v>0</v>
      </c>
      <c r="N14" s="160">
        <v>0</v>
      </c>
      <c r="O14" s="160">
        <f>ROUND(E14*N14,2)</f>
        <v>0</v>
      </c>
      <c r="P14" s="160">
        <v>0.36</v>
      </c>
      <c r="Q14" s="160">
        <f>ROUND(E14*P14,2)</f>
        <v>1.01</v>
      </c>
      <c r="R14" s="160"/>
      <c r="S14" s="160" t="s">
        <v>214</v>
      </c>
      <c r="T14" s="160" t="s">
        <v>233</v>
      </c>
      <c r="U14" s="160">
        <v>1.2270000000000001</v>
      </c>
      <c r="V14" s="160">
        <f>ROUND(E14*U14,2)</f>
        <v>3.44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57"/>
      <c r="B15" s="158"/>
      <c r="C15" s="191" t="s">
        <v>1063</v>
      </c>
      <c r="D15" s="189"/>
      <c r="E15" s="190">
        <v>1.2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848</v>
      </c>
      <c r="AH15" s="150">
        <v>0</v>
      </c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191" t="s">
        <v>1064</v>
      </c>
      <c r="D16" s="189"/>
      <c r="E16" s="190">
        <v>1.6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848</v>
      </c>
      <c r="AH16" s="150">
        <v>0</v>
      </c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69">
        <v>3</v>
      </c>
      <c r="B17" s="170" t="s">
        <v>1070</v>
      </c>
      <c r="C17" s="183" t="s">
        <v>1071</v>
      </c>
      <c r="D17" s="171" t="s">
        <v>261</v>
      </c>
      <c r="E17" s="172">
        <v>1.6</v>
      </c>
      <c r="F17" s="173"/>
      <c r="G17" s="174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1.0699999999999999E-2</v>
      </c>
      <c r="O17" s="160">
        <f>ROUND(E17*N17,2)</f>
        <v>0.02</v>
      </c>
      <c r="P17" s="160">
        <v>0</v>
      </c>
      <c r="Q17" s="160">
        <f>ROUND(E17*P17,2)</f>
        <v>0</v>
      </c>
      <c r="R17" s="160"/>
      <c r="S17" s="160" t="s">
        <v>214</v>
      </c>
      <c r="T17" s="160" t="s">
        <v>233</v>
      </c>
      <c r="U17" s="160">
        <v>0.90800000000000003</v>
      </c>
      <c r="V17" s="160">
        <f>ROUND(E17*U17,2)</f>
        <v>1.45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57"/>
      <c r="B18" s="158"/>
      <c r="C18" s="191" t="s">
        <v>1072</v>
      </c>
      <c r="D18" s="189"/>
      <c r="E18" s="190">
        <v>0.4</v>
      </c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848</v>
      </c>
      <c r="AH18" s="150">
        <v>0</v>
      </c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191" t="s">
        <v>1072</v>
      </c>
      <c r="D19" s="189"/>
      <c r="E19" s="190">
        <v>0.4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848</v>
      </c>
      <c r="AH19" s="150">
        <v>0</v>
      </c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57"/>
      <c r="B20" s="158"/>
      <c r="C20" s="191" t="s">
        <v>1072</v>
      </c>
      <c r="D20" s="189"/>
      <c r="E20" s="190">
        <v>0.4</v>
      </c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848</v>
      </c>
      <c r="AH20" s="150">
        <v>0</v>
      </c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57"/>
      <c r="B21" s="158"/>
      <c r="C21" s="191" t="s">
        <v>1072</v>
      </c>
      <c r="D21" s="189"/>
      <c r="E21" s="190">
        <v>0.4</v>
      </c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848</v>
      </c>
      <c r="AH21" s="150">
        <v>0</v>
      </c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69">
        <v>4</v>
      </c>
      <c r="B22" s="170" t="s">
        <v>1073</v>
      </c>
      <c r="C22" s="183" t="s">
        <v>1074</v>
      </c>
      <c r="D22" s="171" t="s">
        <v>261</v>
      </c>
      <c r="E22" s="172">
        <v>18.600000000000001</v>
      </c>
      <c r="F22" s="173"/>
      <c r="G22" s="174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2.478E-2</v>
      </c>
      <c r="O22" s="160">
        <f>ROUND(E22*N22,2)</f>
        <v>0.46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233</v>
      </c>
      <c r="U22" s="160">
        <v>0.54700000000000004</v>
      </c>
      <c r="V22" s="160">
        <f>ROUND(E22*U22,2)</f>
        <v>10.17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57"/>
      <c r="B23" s="158"/>
      <c r="C23" s="191" t="s">
        <v>1075</v>
      </c>
      <c r="D23" s="189"/>
      <c r="E23" s="190">
        <v>1.2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848</v>
      </c>
      <c r="AH23" s="150">
        <v>0</v>
      </c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57"/>
      <c r="B24" s="158"/>
      <c r="C24" s="191" t="s">
        <v>1076</v>
      </c>
      <c r="D24" s="189"/>
      <c r="E24" s="190">
        <v>0.6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848</v>
      </c>
      <c r="AH24" s="150">
        <v>0</v>
      </c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57"/>
      <c r="B25" s="158"/>
      <c r="C25" s="191" t="s">
        <v>1075</v>
      </c>
      <c r="D25" s="189"/>
      <c r="E25" s="190">
        <v>1.2</v>
      </c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848</v>
      </c>
      <c r="AH25" s="150">
        <v>0</v>
      </c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57"/>
      <c r="B26" s="158"/>
      <c r="C26" s="191" t="s">
        <v>1077</v>
      </c>
      <c r="D26" s="189"/>
      <c r="E26" s="190">
        <v>1.8</v>
      </c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848</v>
      </c>
      <c r="AH26" s="150">
        <v>0</v>
      </c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191" t="s">
        <v>1075</v>
      </c>
      <c r="D27" s="189"/>
      <c r="E27" s="190">
        <v>1.2</v>
      </c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848</v>
      </c>
      <c r="AH27" s="150">
        <v>0</v>
      </c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57"/>
      <c r="B28" s="158"/>
      <c r="C28" s="191" t="s">
        <v>1076</v>
      </c>
      <c r="D28" s="189"/>
      <c r="E28" s="190">
        <v>0.6</v>
      </c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848</v>
      </c>
      <c r="AH28" s="150">
        <v>0</v>
      </c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57"/>
      <c r="B29" s="158"/>
      <c r="C29" s="191" t="s">
        <v>1076</v>
      </c>
      <c r="D29" s="189"/>
      <c r="E29" s="190">
        <v>0.6</v>
      </c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848</v>
      </c>
      <c r="AH29" s="150">
        <v>0</v>
      </c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57"/>
      <c r="B30" s="158"/>
      <c r="C30" s="191" t="s">
        <v>1076</v>
      </c>
      <c r="D30" s="189"/>
      <c r="E30" s="190">
        <v>0.6</v>
      </c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848</v>
      </c>
      <c r="AH30" s="150">
        <v>0</v>
      </c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57"/>
      <c r="B31" s="158"/>
      <c r="C31" s="191" t="s">
        <v>1076</v>
      </c>
      <c r="D31" s="189"/>
      <c r="E31" s="190">
        <v>0.6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848</v>
      </c>
      <c r="AH31" s="150">
        <v>0</v>
      </c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191" t="s">
        <v>1075</v>
      </c>
      <c r="D32" s="189"/>
      <c r="E32" s="190">
        <v>1.2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848</v>
      </c>
      <c r="AH32" s="150">
        <v>0</v>
      </c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57"/>
      <c r="B33" s="158"/>
      <c r="C33" s="191" t="s">
        <v>1075</v>
      </c>
      <c r="D33" s="189"/>
      <c r="E33" s="190">
        <v>1.2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848</v>
      </c>
      <c r="AH33" s="150">
        <v>0</v>
      </c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57"/>
      <c r="B34" s="158"/>
      <c r="C34" s="191" t="s">
        <v>1075</v>
      </c>
      <c r="D34" s="189"/>
      <c r="E34" s="190">
        <v>1.2</v>
      </c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848</v>
      </c>
      <c r="AH34" s="150">
        <v>0</v>
      </c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57"/>
      <c r="B35" s="158"/>
      <c r="C35" s="191" t="s">
        <v>1075</v>
      </c>
      <c r="D35" s="189"/>
      <c r="E35" s="190">
        <v>1.2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848</v>
      </c>
      <c r="AH35" s="150">
        <v>0</v>
      </c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57"/>
      <c r="B36" s="158"/>
      <c r="C36" s="191" t="s">
        <v>1075</v>
      </c>
      <c r="D36" s="189"/>
      <c r="E36" s="190">
        <v>1.2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848</v>
      </c>
      <c r="AH36" s="150">
        <v>0</v>
      </c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outlineLevel="1" x14ac:dyDescent="0.2">
      <c r="A37" s="157"/>
      <c r="B37" s="158"/>
      <c r="C37" s="191" t="s">
        <v>1076</v>
      </c>
      <c r="D37" s="189"/>
      <c r="E37" s="190">
        <v>0.6</v>
      </c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848</v>
      </c>
      <c r="AH37" s="150">
        <v>0</v>
      </c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outlineLevel="1" x14ac:dyDescent="0.2">
      <c r="A38" s="157"/>
      <c r="B38" s="158"/>
      <c r="C38" s="191" t="s">
        <v>1076</v>
      </c>
      <c r="D38" s="189"/>
      <c r="E38" s="190">
        <v>0.6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848</v>
      </c>
      <c r="AH38" s="150">
        <v>0</v>
      </c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57"/>
      <c r="B39" s="158"/>
      <c r="C39" s="191" t="s">
        <v>1076</v>
      </c>
      <c r="D39" s="189"/>
      <c r="E39" s="190">
        <v>0.6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848</v>
      </c>
      <c r="AH39" s="150">
        <v>0</v>
      </c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57"/>
      <c r="B40" s="158"/>
      <c r="C40" s="191" t="s">
        <v>1075</v>
      </c>
      <c r="D40" s="189"/>
      <c r="E40" s="190">
        <v>1.2</v>
      </c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848</v>
      </c>
      <c r="AH40" s="150">
        <v>0</v>
      </c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57"/>
      <c r="B41" s="158"/>
      <c r="C41" s="191" t="s">
        <v>1076</v>
      </c>
      <c r="D41" s="189"/>
      <c r="E41" s="190">
        <v>0.6</v>
      </c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848</v>
      </c>
      <c r="AH41" s="150">
        <v>0</v>
      </c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57"/>
      <c r="B42" s="158"/>
      <c r="C42" s="191" t="s">
        <v>1076</v>
      </c>
      <c r="D42" s="189"/>
      <c r="E42" s="190">
        <v>0.6</v>
      </c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848</v>
      </c>
      <c r="AH42" s="150">
        <v>0</v>
      </c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69">
        <v>5</v>
      </c>
      <c r="B43" s="170" t="s">
        <v>1078</v>
      </c>
      <c r="C43" s="183" t="s">
        <v>1079</v>
      </c>
      <c r="D43" s="171" t="s">
        <v>845</v>
      </c>
      <c r="E43" s="172">
        <v>33.9</v>
      </c>
      <c r="F43" s="173"/>
      <c r="G43" s="174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0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214</v>
      </c>
      <c r="T43" s="160" t="s">
        <v>233</v>
      </c>
      <c r="U43" s="160">
        <v>1.548</v>
      </c>
      <c r="V43" s="160">
        <f>ROUND(E43*U43,2)</f>
        <v>52.48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234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57"/>
      <c r="B44" s="158"/>
      <c r="C44" s="191" t="s">
        <v>1269</v>
      </c>
      <c r="D44" s="189"/>
      <c r="E44" s="190">
        <v>6</v>
      </c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848</v>
      </c>
      <c r="AH44" s="150">
        <v>0</v>
      </c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57"/>
      <c r="B45" s="158"/>
      <c r="C45" s="191" t="s">
        <v>1270</v>
      </c>
      <c r="D45" s="189"/>
      <c r="E45" s="190">
        <v>27.9</v>
      </c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848</v>
      </c>
      <c r="AH45" s="150">
        <v>0</v>
      </c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ht="22.5" outlineLevel="1" x14ac:dyDescent="0.2">
      <c r="A46" s="169">
        <v>6</v>
      </c>
      <c r="B46" s="170" t="s">
        <v>1085</v>
      </c>
      <c r="C46" s="183" t="s">
        <v>1271</v>
      </c>
      <c r="D46" s="171" t="s">
        <v>845</v>
      </c>
      <c r="E46" s="172">
        <v>127.6</v>
      </c>
      <c r="F46" s="173"/>
      <c r="G46" s="174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0</v>
      </c>
      <c r="O46" s="160">
        <f>ROUND(E46*N46,2)</f>
        <v>0</v>
      </c>
      <c r="P46" s="160">
        <v>0</v>
      </c>
      <c r="Q46" s="160">
        <f>ROUND(E46*P46,2)</f>
        <v>0</v>
      </c>
      <c r="R46" s="160"/>
      <c r="S46" s="160" t="s">
        <v>214</v>
      </c>
      <c r="T46" s="160" t="s">
        <v>233</v>
      </c>
      <c r="U46" s="160">
        <v>0.16</v>
      </c>
      <c r="V46" s="160">
        <f>ROUND(E46*U46,2)</f>
        <v>20.420000000000002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57"/>
      <c r="B47" s="158"/>
      <c r="C47" s="191" t="s">
        <v>1272</v>
      </c>
      <c r="D47" s="189"/>
      <c r="E47" s="190">
        <v>127.6</v>
      </c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848</v>
      </c>
      <c r="AH47" s="150">
        <v>0</v>
      </c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69">
        <v>7</v>
      </c>
      <c r="B48" s="170" t="s">
        <v>1089</v>
      </c>
      <c r="C48" s="183" t="s">
        <v>1090</v>
      </c>
      <c r="D48" s="171" t="s">
        <v>845</v>
      </c>
      <c r="E48" s="172">
        <v>255.2</v>
      </c>
      <c r="F48" s="173"/>
      <c r="G48" s="174">
        <f>ROUND(E48*F48,2)</f>
        <v>0</v>
      </c>
      <c r="H48" s="161"/>
      <c r="I48" s="160">
        <f>ROUND(E48*H48,2)</f>
        <v>0</v>
      </c>
      <c r="J48" s="161"/>
      <c r="K48" s="160">
        <f>ROUND(E48*J48,2)</f>
        <v>0</v>
      </c>
      <c r="L48" s="160">
        <v>21</v>
      </c>
      <c r="M48" s="160">
        <f>G48*(1+L48/100)</f>
        <v>0</v>
      </c>
      <c r="N48" s="160">
        <v>0</v>
      </c>
      <c r="O48" s="160">
        <f>ROUND(E48*N48,2)</f>
        <v>0</v>
      </c>
      <c r="P48" s="160">
        <v>0</v>
      </c>
      <c r="Q48" s="160">
        <f>ROUND(E48*P48,2)</f>
        <v>0</v>
      </c>
      <c r="R48" s="160"/>
      <c r="S48" s="160" t="s">
        <v>214</v>
      </c>
      <c r="T48" s="160" t="s">
        <v>233</v>
      </c>
      <c r="U48" s="160">
        <v>8.4000000000000005E-2</v>
      </c>
      <c r="V48" s="160">
        <f>ROUND(E48*U48,2)</f>
        <v>21.44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outlineLevel="1" x14ac:dyDescent="0.2">
      <c r="A49" s="157"/>
      <c r="B49" s="158"/>
      <c r="C49" s="191" t="s">
        <v>1273</v>
      </c>
      <c r="D49" s="189"/>
      <c r="E49" s="190">
        <v>255.2</v>
      </c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848</v>
      </c>
      <c r="AH49" s="150">
        <v>0</v>
      </c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69">
        <v>8</v>
      </c>
      <c r="B50" s="170" t="s">
        <v>1092</v>
      </c>
      <c r="C50" s="183" t="s">
        <v>1093</v>
      </c>
      <c r="D50" s="171" t="s">
        <v>845</v>
      </c>
      <c r="E50" s="172">
        <v>156.72</v>
      </c>
      <c r="F50" s="173"/>
      <c r="G50" s="174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0</v>
      </c>
      <c r="O50" s="160">
        <f>ROUND(E50*N50,2)</f>
        <v>0</v>
      </c>
      <c r="P50" s="160">
        <v>0</v>
      </c>
      <c r="Q50" s="160">
        <f>ROUND(E50*P50,2)</f>
        <v>0</v>
      </c>
      <c r="R50" s="160"/>
      <c r="S50" s="160" t="s">
        <v>214</v>
      </c>
      <c r="T50" s="160" t="s">
        <v>215</v>
      </c>
      <c r="U50" s="160">
        <v>3.5329999999999999</v>
      </c>
      <c r="V50" s="160">
        <f>ROUND(E50*U50,2)</f>
        <v>553.69000000000005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outlineLevel="1" x14ac:dyDescent="0.2">
      <c r="A51" s="157"/>
      <c r="B51" s="158"/>
      <c r="C51" s="191" t="s">
        <v>1272</v>
      </c>
      <c r="D51" s="189"/>
      <c r="E51" s="190">
        <v>127.6</v>
      </c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848</v>
      </c>
      <c r="AH51" s="150">
        <v>0</v>
      </c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57"/>
      <c r="B52" s="158"/>
      <c r="C52" s="191" t="s">
        <v>1274</v>
      </c>
      <c r="D52" s="189"/>
      <c r="E52" s="190">
        <v>29.12</v>
      </c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848</v>
      </c>
      <c r="AH52" s="150">
        <v>0</v>
      </c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69">
        <v>9</v>
      </c>
      <c r="B53" s="170" t="s">
        <v>1100</v>
      </c>
      <c r="C53" s="183" t="s">
        <v>1101</v>
      </c>
      <c r="D53" s="171" t="s">
        <v>845</v>
      </c>
      <c r="E53" s="172">
        <v>29.12</v>
      </c>
      <c r="F53" s="173"/>
      <c r="G53" s="174">
        <f>ROUND(E53*F53,2)</f>
        <v>0</v>
      </c>
      <c r="H53" s="161"/>
      <c r="I53" s="160">
        <f>ROUND(E53*H53,2)</f>
        <v>0</v>
      </c>
      <c r="J53" s="161"/>
      <c r="K53" s="160">
        <f>ROUND(E53*J53,2)</f>
        <v>0</v>
      </c>
      <c r="L53" s="160">
        <v>21</v>
      </c>
      <c r="M53" s="160">
        <f>G53*(1+L53/100)</f>
        <v>0</v>
      </c>
      <c r="N53" s="160">
        <v>0</v>
      </c>
      <c r="O53" s="160">
        <f>ROUND(E53*N53,2)</f>
        <v>0</v>
      </c>
      <c r="P53" s="160">
        <v>0</v>
      </c>
      <c r="Q53" s="160">
        <f>ROUND(E53*P53,2)</f>
        <v>0</v>
      </c>
      <c r="R53" s="160"/>
      <c r="S53" s="160" t="s">
        <v>214</v>
      </c>
      <c r="T53" s="160" t="s">
        <v>233</v>
      </c>
      <c r="U53" s="160">
        <v>0.34499999999999997</v>
      </c>
      <c r="V53" s="160">
        <f>ROUND(E53*U53,2)</f>
        <v>10.050000000000001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57"/>
      <c r="B54" s="158"/>
      <c r="C54" s="191" t="s">
        <v>1275</v>
      </c>
      <c r="D54" s="189"/>
      <c r="E54" s="190">
        <v>29.12</v>
      </c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848</v>
      </c>
      <c r="AH54" s="150">
        <v>0</v>
      </c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ht="22.5" outlineLevel="1" x14ac:dyDescent="0.2">
      <c r="A55" s="169">
        <v>10</v>
      </c>
      <c r="B55" s="170" t="s">
        <v>1102</v>
      </c>
      <c r="C55" s="183" t="s">
        <v>1103</v>
      </c>
      <c r="D55" s="171" t="s">
        <v>845</v>
      </c>
      <c r="E55" s="172">
        <v>69.599999999999994</v>
      </c>
      <c r="F55" s="173"/>
      <c r="G55" s="174">
        <f>ROUND(E55*F55,2)</f>
        <v>0</v>
      </c>
      <c r="H55" s="161"/>
      <c r="I55" s="160">
        <f>ROUND(E55*H55,2)</f>
        <v>0</v>
      </c>
      <c r="J55" s="161"/>
      <c r="K55" s="160">
        <f>ROUND(E55*J55,2)</f>
        <v>0</v>
      </c>
      <c r="L55" s="160">
        <v>21</v>
      </c>
      <c r="M55" s="160">
        <f>G55*(1+L55/100)</f>
        <v>0</v>
      </c>
      <c r="N55" s="160">
        <v>0</v>
      </c>
      <c r="O55" s="160">
        <f>ROUND(E55*N55,2)</f>
        <v>0</v>
      </c>
      <c r="P55" s="160">
        <v>0</v>
      </c>
      <c r="Q55" s="160">
        <f>ROUND(E55*P55,2)</f>
        <v>0</v>
      </c>
      <c r="R55" s="160"/>
      <c r="S55" s="160" t="s">
        <v>214</v>
      </c>
      <c r="T55" s="160" t="s">
        <v>233</v>
      </c>
      <c r="U55" s="160">
        <v>1.0999999999999999E-2</v>
      </c>
      <c r="V55" s="160">
        <f>ROUND(E55*U55,2)</f>
        <v>0.77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57"/>
      <c r="B56" s="158"/>
      <c r="C56" s="191" t="s">
        <v>1276</v>
      </c>
      <c r="D56" s="189"/>
      <c r="E56" s="190">
        <v>69.599999999999994</v>
      </c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848</v>
      </c>
      <c r="AH56" s="150">
        <v>0</v>
      </c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11</v>
      </c>
      <c r="B57" s="176" t="s">
        <v>1106</v>
      </c>
      <c r="C57" s="184" t="s">
        <v>1107</v>
      </c>
      <c r="D57" s="177" t="s">
        <v>845</v>
      </c>
      <c r="E57" s="178">
        <v>185.6</v>
      </c>
      <c r="F57" s="179"/>
      <c r="G57" s="180">
        <f>ROUND(E57*F57,2)</f>
        <v>0</v>
      </c>
      <c r="H57" s="161"/>
      <c r="I57" s="160">
        <f>ROUND(E57*H57,2)</f>
        <v>0</v>
      </c>
      <c r="J57" s="161"/>
      <c r="K57" s="160">
        <f>ROUND(E57*J57,2)</f>
        <v>0</v>
      </c>
      <c r="L57" s="160">
        <v>21</v>
      </c>
      <c r="M57" s="160">
        <f>G57*(1+L57/100)</f>
        <v>0</v>
      </c>
      <c r="N57" s="160">
        <v>0</v>
      </c>
      <c r="O57" s="160">
        <f>ROUND(E57*N57,2)</f>
        <v>0</v>
      </c>
      <c r="P57" s="160">
        <v>0</v>
      </c>
      <c r="Q57" s="160">
        <f>ROUND(E57*P57,2)</f>
        <v>0</v>
      </c>
      <c r="R57" s="160"/>
      <c r="S57" s="160" t="s">
        <v>214</v>
      </c>
      <c r="T57" s="160" t="s">
        <v>233</v>
      </c>
      <c r="U57" s="160">
        <v>8.9999999999999993E-3</v>
      </c>
      <c r="V57" s="160">
        <f>ROUND(E57*U57,2)</f>
        <v>1.67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69">
        <v>12</v>
      </c>
      <c r="B58" s="170" t="s">
        <v>1108</v>
      </c>
      <c r="C58" s="183" t="s">
        <v>1109</v>
      </c>
      <c r="D58" s="171" t="s">
        <v>845</v>
      </c>
      <c r="E58" s="172">
        <v>192.672</v>
      </c>
      <c r="F58" s="173"/>
      <c r="G58" s="174">
        <f>ROUND(E58*F58,2)</f>
        <v>0</v>
      </c>
      <c r="H58" s="161"/>
      <c r="I58" s="160">
        <f>ROUND(E58*H58,2)</f>
        <v>0</v>
      </c>
      <c r="J58" s="161"/>
      <c r="K58" s="160">
        <f>ROUND(E58*J58,2)</f>
        <v>0</v>
      </c>
      <c r="L58" s="160">
        <v>21</v>
      </c>
      <c r="M58" s="160">
        <f>G58*(1+L58/100)</f>
        <v>0</v>
      </c>
      <c r="N58" s="160">
        <v>0</v>
      </c>
      <c r="O58" s="160">
        <f>ROUND(E58*N58,2)</f>
        <v>0</v>
      </c>
      <c r="P58" s="160">
        <v>0</v>
      </c>
      <c r="Q58" s="160">
        <f>ROUND(E58*P58,2)</f>
        <v>0</v>
      </c>
      <c r="R58" s="160"/>
      <c r="S58" s="160" t="s">
        <v>214</v>
      </c>
      <c r="T58" s="160" t="s">
        <v>233</v>
      </c>
      <c r="U58" s="160">
        <v>0.20200000000000001</v>
      </c>
      <c r="V58" s="160">
        <f>ROUND(E58*U58,2)</f>
        <v>38.92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outlineLevel="1" x14ac:dyDescent="0.2">
      <c r="A59" s="157"/>
      <c r="B59" s="158"/>
      <c r="C59" s="262" t="s">
        <v>1110</v>
      </c>
      <c r="D59" s="263"/>
      <c r="E59" s="263"/>
      <c r="F59" s="263"/>
      <c r="G59" s="263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50"/>
      <c r="Y59" s="150"/>
      <c r="Z59" s="150"/>
      <c r="AA59" s="150"/>
      <c r="AB59" s="150"/>
      <c r="AC59" s="150"/>
      <c r="AD59" s="150"/>
      <c r="AE59" s="150"/>
      <c r="AF59" s="150"/>
      <c r="AG59" s="150" t="s">
        <v>218</v>
      </c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</row>
    <row r="60" spans="1:60" outlineLevel="1" x14ac:dyDescent="0.2">
      <c r="A60" s="157"/>
      <c r="B60" s="158"/>
      <c r="C60" s="191" t="s">
        <v>1277</v>
      </c>
      <c r="D60" s="189"/>
      <c r="E60" s="190">
        <v>185.6</v>
      </c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848</v>
      </c>
      <c r="AH60" s="150">
        <v>0</v>
      </c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57"/>
      <c r="B61" s="158"/>
      <c r="C61" s="191" t="s">
        <v>1278</v>
      </c>
      <c r="D61" s="189"/>
      <c r="E61" s="190">
        <v>7.0720000000000001</v>
      </c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848</v>
      </c>
      <c r="AH61" s="150">
        <v>0</v>
      </c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ht="22.5" outlineLevel="1" x14ac:dyDescent="0.2">
      <c r="A62" s="169">
        <v>13</v>
      </c>
      <c r="B62" s="170" t="s">
        <v>1113</v>
      </c>
      <c r="C62" s="183" t="s">
        <v>1279</v>
      </c>
      <c r="D62" s="171" t="s">
        <v>845</v>
      </c>
      <c r="E62" s="172">
        <v>69.599999999999994</v>
      </c>
      <c r="F62" s="173"/>
      <c r="G62" s="174">
        <f>ROUND(E62*F62,2)</f>
        <v>0</v>
      </c>
      <c r="H62" s="161"/>
      <c r="I62" s="160">
        <f>ROUND(E62*H62,2)</f>
        <v>0</v>
      </c>
      <c r="J62" s="161"/>
      <c r="K62" s="160">
        <f>ROUND(E62*J62,2)</f>
        <v>0</v>
      </c>
      <c r="L62" s="160">
        <v>21</v>
      </c>
      <c r="M62" s="160">
        <f>G62*(1+L62/100)</f>
        <v>0</v>
      </c>
      <c r="N62" s="160">
        <v>1.7</v>
      </c>
      <c r="O62" s="160">
        <f>ROUND(E62*N62,2)</f>
        <v>118.32</v>
      </c>
      <c r="P62" s="160">
        <v>0</v>
      </c>
      <c r="Q62" s="160">
        <f>ROUND(E62*P62,2)</f>
        <v>0</v>
      </c>
      <c r="R62" s="160"/>
      <c r="S62" s="160" t="s">
        <v>214</v>
      </c>
      <c r="T62" s="160" t="s">
        <v>233</v>
      </c>
      <c r="U62" s="160">
        <v>1.587</v>
      </c>
      <c r="V62" s="160">
        <f>ROUND(E62*U62,2)</f>
        <v>110.46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57"/>
      <c r="B63" s="158"/>
      <c r="C63" s="191" t="s">
        <v>1276</v>
      </c>
      <c r="D63" s="189"/>
      <c r="E63" s="190">
        <v>69.599999999999994</v>
      </c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848</v>
      </c>
      <c r="AH63" s="150">
        <v>0</v>
      </c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outlineLevel="1" x14ac:dyDescent="0.2">
      <c r="A64" s="169">
        <v>14</v>
      </c>
      <c r="B64" s="170" t="s">
        <v>1120</v>
      </c>
      <c r="C64" s="183" t="s">
        <v>1121</v>
      </c>
      <c r="D64" s="171" t="s">
        <v>241</v>
      </c>
      <c r="E64" s="172">
        <v>232</v>
      </c>
      <c r="F64" s="173"/>
      <c r="G64" s="174">
        <f>ROUND(E64*F64,2)</f>
        <v>0</v>
      </c>
      <c r="H64" s="161"/>
      <c r="I64" s="160">
        <f>ROUND(E64*H64,2)</f>
        <v>0</v>
      </c>
      <c r="J64" s="161"/>
      <c r="K64" s="160">
        <f>ROUND(E64*J64,2)</f>
        <v>0</v>
      </c>
      <c r="L64" s="160">
        <v>21</v>
      </c>
      <c r="M64" s="160">
        <f>G64*(1+L64/100)</f>
        <v>0</v>
      </c>
      <c r="N64" s="160">
        <v>0</v>
      </c>
      <c r="O64" s="160">
        <f>ROUND(E64*N64,2)</f>
        <v>0</v>
      </c>
      <c r="P64" s="160">
        <v>0</v>
      </c>
      <c r="Q64" s="160">
        <f>ROUND(E64*P64,2)</f>
        <v>0</v>
      </c>
      <c r="R64" s="160"/>
      <c r="S64" s="160" t="s">
        <v>214</v>
      </c>
      <c r="T64" s="160" t="s">
        <v>233</v>
      </c>
      <c r="U64" s="160">
        <v>1.2999999999999999E-2</v>
      </c>
      <c r="V64" s="160">
        <f>ROUND(E64*U64,2)</f>
        <v>3.02</v>
      </c>
      <c r="W64" s="160"/>
      <c r="X64" s="150"/>
      <c r="Y64" s="150"/>
      <c r="Z64" s="150"/>
      <c r="AA64" s="150"/>
      <c r="AB64" s="150"/>
      <c r="AC64" s="150"/>
      <c r="AD64" s="150"/>
      <c r="AE64" s="150"/>
      <c r="AF64" s="150"/>
      <c r="AG64" s="150" t="s">
        <v>234</v>
      </c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</row>
    <row r="65" spans="1:60" outlineLevel="1" x14ac:dyDescent="0.2">
      <c r="A65" s="157"/>
      <c r="B65" s="158"/>
      <c r="C65" s="191" t="s">
        <v>1280</v>
      </c>
      <c r="D65" s="189"/>
      <c r="E65" s="190">
        <v>232</v>
      </c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848</v>
      </c>
      <c r="AH65" s="150">
        <v>0</v>
      </c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69">
        <v>15</v>
      </c>
      <c r="B66" s="170" t="s">
        <v>1126</v>
      </c>
      <c r="C66" s="183" t="s">
        <v>1127</v>
      </c>
      <c r="D66" s="171" t="s">
        <v>845</v>
      </c>
      <c r="E66" s="172">
        <v>69.599999999999994</v>
      </c>
      <c r="F66" s="173"/>
      <c r="G66" s="174">
        <f>ROUND(E66*F66,2)</f>
        <v>0</v>
      </c>
      <c r="H66" s="161"/>
      <c r="I66" s="160">
        <f>ROUND(E66*H66,2)</f>
        <v>0</v>
      </c>
      <c r="J66" s="161"/>
      <c r="K66" s="160">
        <f>ROUND(E66*J66,2)</f>
        <v>0</v>
      </c>
      <c r="L66" s="160">
        <v>21</v>
      </c>
      <c r="M66" s="160">
        <f>G66*(1+L66/100)</f>
        <v>0</v>
      </c>
      <c r="N66" s="160">
        <v>0</v>
      </c>
      <c r="O66" s="160">
        <f>ROUND(E66*N66,2)</f>
        <v>0</v>
      </c>
      <c r="P66" s="160">
        <v>0</v>
      </c>
      <c r="Q66" s="160">
        <f>ROUND(E66*P66,2)</f>
        <v>0</v>
      </c>
      <c r="R66" s="160"/>
      <c r="S66" s="160" t="s">
        <v>214</v>
      </c>
      <c r="T66" s="160" t="s">
        <v>233</v>
      </c>
      <c r="U66" s="160">
        <v>0</v>
      </c>
      <c r="V66" s="160">
        <f>ROUND(E66*U66,2)</f>
        <v>0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234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57"/>
      <c r="B67" s="158"/>
      <c r="C67" s="191" t="s">
        <v>1276</v>
      </c>
      <c r="D67" s="189"/>
      <c r="E67" s="190">
        <v>69.599999999999994</v>
      </c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848</v>
      </c>
      <c r="AH67" s="150">
        <v>0</v>
      </c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ht="22.5" outlineLevel="1" x14ac:dyDescent="0.2">
      <c r="A68" s="175">
        <v>16</v>
      </c>
      <c r="B68" s="176" t="s">
        <v>1130</v>
      </c>
      <c r="C68" s="184" t="s">
        <v>1131</v>
      </c>
      <c r="D68" s="177" t="s">
        <v>261</v>
      </c>
      <c r="E68" s="178">
        <v>8</v>
      </c>
      <c r="F68" s="179"/>
      <c r="G68" s="180">
        <f>ROUND(E68*F68,2)</f>
        <v>0</v>
      </c>
      <c r="H68" s="161"/>
      <c r="I68" s="160">
        <f>ROUND(E68*H68,2)</f>
        <v>0</v>
      </c>
      <c r="J68" s="161"/>
      <c r="K68" s="160">
        <f>ROUND(E68*J68,2)</f>
        <v>0</v>
      </c>
      <c r="L68" s="160">
        <v>21</v>
      </c>
      <c r="M68" s="160">
        <f>G68*(1+L68/100)</f>
        <v>0</v>
      </c>
      <c r="N68" s="160">
        <v>7.26E-3</v>
      </c>
      <c r="O68" s="160">
        <f>ROUND(E68*N68,2)</f>
        <v>0.06</v>
      </c>
      <c r="P68" s="160">
        <v>0</v>
      </c>
      <c r="Q68" s="160">
        <f>ROUND(E68*P68,2)</f>
        <v>0</v>
      </c>
      <c r="R68" s="160"/>
      <c r="S68" s="160" t="s">
        <v>221</v>
      </c>
      <c r="T68" s="160" t="s">
        <v>215</v>
      </c>
      <c r="U68" s="160">
        <v>1.321</v>
      </c>
      <c r="V68" s="160">
        <f>ROUND(E68*U68,2)</f>
        <v>10.57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234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x14ac:dyDescent="0.2">
      <c r="A69" s="163" t="s">
        <v>209</v>
      </c>
      <c r="B69" s="164" t="s">
        <v>103</v>
      </c>
      <c r="C69" s="182" t="s">
        <v>104</v>
      </c>
      <c r="D69" s="165"/>
      <c r="E69" s="166"/>
      <c r="F69" s="167"/>
      <c r="G69" s="168">
        <f>SUMIF(AG70:AG76,"&lt;&gt;NOR",G70:G76)</f>
        <v>0</v>
      </c>
      <c r="H69" s="162"/>
      <c r="I69" s="162">
        <f>SUM(I70:I76)</f>
        <v>0</v>
      </c>
      <c r="J69" s="162"/>
      <c r="K69" s="162">
        <f>SUM(K70:K76)</f>
        <v>0</v>
      </c>
      <c r="L69" s="162"/>
      <c r="M69" s="162">
        <f>SUM(M70:M76)</f>
        <v>0</v>
      </c>
      <c r="N69" s="162"/>
      <c r="O69" s="162">
        <f>SUM(O70:O76)</f>
        <v>29.53</v>
      </c>
      <c r="P69" s="162"/>
      <c r="Q69" s="162">
        <f>SUM(Q70:Q76)</f>
        <v>0</v>
      </c>
      <c r="R69" s="162"/>
      <c r="S69" s="162"/>
      <c r="T69" s="162"/>
      <c r="U69" s="162"/>
      <c r="V69" s="162">
        <f>SUM(V70:V76)</f>
        <v>14.48</v>
      </c>
      <c r="W69" s="162"/>
      <c r="AG69" t="s">
        <v>210</v>
      </c>
    </row>
    <row r="70" spans="1:60" outlineLevel="1" x14ac:dyDescent="0.2">
      <c r="A70" s="169">
        <v>17</v>
      </c>
      <c r="B70" s="170" t="s">
        <v>1281</v>
      </c>
      <c r="C70" s="183" t="s">
        <v>1282</v>
      </c>
      <c r="D70" s="171" t="s">
        <v>261</v>
      </c>
      <c r="E70" s="172">
        <v>8</v>
      </c>
      <c r="F70" s="173"/>
      <c r="G70" s="174">
        <f>ROUND(E70*F70,2)</f>
        <v>0</v>
      </c>
      <c r="H70" s="161"/>
      <c r="I70" s="160">
        <f>ROUND(E70*H70,2)</f>
        <v>0</v>
      </c>
      <c r="J70" s="161"/>
      <c r="K70" s="160">
        <f>ROUND(E70*J70,2)</f>
        <v>0</v>
      </c>
      <c r="L70" s="160">
        <v>21</v>
      </c>
      <c r="M70" s="160">
        <f>G70*(1+L70/100)</f>
        <v>0</v>
      </c>
      <c r="N70" s="160">
        <v>0.22528999999999999</v>
      </c>
      <c r="O70" s="160">
        <f>ROUND(E70*N70,2)</f>
        <v>1.8</v>
      </c>
      <c r="P70" s="160">
        <v>0</v>
      </c>
      <c r="Q70" s="160">
        <f>ROUND(E70*P70,2)</f>
        <v>0</v>
      </c>
      <c r="R70" s="160"/>
      <c r="S70" s="160" t="s">
        <v>214</v>
      </c>
      <c r="T70" s="160" t="s">
        <v>233</v>
      </c>
      <c r="U70" s="160">
        <v>0.20499999999999999</v>
      </c>
      <c r="V70" s="160">
        <f>ROUND(E70*U70,2)</f>
        <v>1.64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234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57"/>
      <c r="B71" s="158"/>
      <c r="C71" s="191" t="s">
        <v>1283</v>
      </c>
      <c r="D71" s="189"/>
      <c r="E71" s="190">
        <v>8</v>
      </c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848</v>
      </c>
      <c r="AH71" s="150">
        <v>0</v>
      </c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ht="22.5" outlineLevel="1" x14ac:dyDescent="0.2">
      <c r="A72" s="169">
        <v>18</v>
      </c>
      <c r="B72" s="170" t="s">
        <v>1284</v>
      </c>
      <c r="C72" s="183" t="s">
        <v>1285</v>
      </c>
      <c r="D72" s="171" t="s">
        <v>845</v>
      </c>
      <c r="E72" s="172">
        <v>1.728</v>
      </c>
      <c r="F72" s="173"/>
      <c r="G72" s="174">
        <f>ROUND(E72*F72,2)</f>
        <v>0</v>
      </c>
      <c r="H72" s="161"/>
      <c r="I72" s="160">
        <f>ROUND(E72*H72,2)</f>
        <v>0</v>
      </c>
      <c r="J72" s="161"/>
      <c r="K72" s="160">
        <f>ROUND(E72*J72,2)</f>
        <v>0</v>
      </c>
      <c r="L72" s="160">
        <v>21</v>
      </c>
      <c r="M72" s="160">
        <f>G72*(1+L72/100)</f>
        <v>0</v>
      </c>
      <c r="N72" s="160">
        <v>2.5249999999999999</v>
      </c>
      <c r="O72" s="160">
        <f>ROUND(E72*N72,2)</f>
        <v>4.3600000000000003</v>
      </c>
      <c r="P72" s="160">
        <v>0</v>
      </c>
      <c r="Q72" s="160">
        <f>ROUND(E72*P72,2)</f>
        <v>0</v>
      </c>
      <c r="R72" s="160"/>
      <c r="S72" s="160" t="s">
        <v>214</v>
      </c>
      <c r="T72" s="160" t="s">
        <v>233</v>
      </c>
      <c r="U72" s="160">
        <v>0.48</v>
      </c>
      <c r="V72" s="160">
        <f>ROUND(E72*U72,2)</f>
        <v>0.83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234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outlineLevel="1" x14ac:dyDescent="0.2">
      <c r="A73" s="157"/>
      <c r="B73" s="158"/>
      <c r="C73" s="191" t="s">
        <v>1286</v>
      </c>
      <c r="D73" s="189"/>
      <c r="E73" s="190">
        <v>1.728</v>
      </c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848</v>
      </c>
      <c r="AH73" s="150">
        <v>0</v>
      </c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outlineLevel="1" x14ac:dyDescent="0.2">
      <c r="A74" s="169">
        <v>19</v>
      </c>
      <c r="B74" s="170" t="s">
        <v>1287</v>
      </c>
      <c r="C74" s="183" t="s">
        <v>1288</v>
      </c>
      <c r="D74" s="171" t="s">
        <v>845</v>
      </c>
      <c r="E74" s="172">
        <v>9.2159999999999993</v>
      </c>
      <c r="F74" s="173"/>
      <c r="G74" s="174">
        <f>ROUND(E74*F74,2)</f>
        <v>0</v>
      </c>
      <c r="H74" s="161"/>
      <c r="I74" s="160">
        <f>ROUND(E74*H74,2)</f>
        <v>0</v>
      </c>
      <c r="J74" s="161"/>
      <c r="K74" s="160">
        <f>ROUND(E74*J74,2)</f>
        <v>0</v>
      </c>
      <c r="L74" s="160">
        <v>21</v>
      </c>
      <c r="M74" s="160">
        <f>G74*(1+L74/100)</f>
        <v>0</v>
      </c>
      <c r="N74" s="160">
        <v>2.5249999999999999</v>
      </c>
      <c r="O74" s="160">
        <f>ROUND(E74*N74,2)</f>
        <v>23.27</v>
      </c>
      <c r="P74" s="160">
        <v>0</v>
      </c>
      <c r="Q74" s="160">
        <f>ROUND(E74*P74,2)</f>
        <v>0</v>
      </c>
      <c r="R74" s="160"/>
      <c r="S74" s="160" t="s">
        <v>221</v>
      </c>
      <c r="T74" s="160" t="s">
        <v>215</v>
      </c>
      <c r="U74" s="160">
        <v>1.3029999999999999</v>
      </c>
      <c r="V74" s="160">
        <f>ROUND(E74*U74,2)</f>
        <v>12.01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234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57"/>
      <c r="B75" s="158"/>
      <c r="C75" s="191" t="s">
        <v>1289</v>
      </c>
      <c r="D75" s="189"/>
      <c r="E75" s="190">
        <v>9.2159999999999993</v>
      </c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848</v>
      </c>
      <c r="AH75" s="150">
        <v>0</v>
      </c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ht="22.5" outlineLevel="1" x14ac:dyDescent="0.2">
      <c r="A76" s="175">
        <v>20</v>
      </c>
      <c r="B76" s="176" t="s">
        <v>1290</v>
      </c>
      <c r="C76" s="184" t="s">
        <v>1291</v>
      </c>
      <c r="D76" s="177" t="s">
        <v>277</v>
      </c>
      <c r="E76" s="178">
        <v>4</v>
      </c>
      <c r="F76" s="179"/>
      <c r="G76" s="180">
        <f>ROUND(E76*F76,2)</f>
        <v>0</v>
      </c>
      <c r="H76" s="161"/>
      <c r="I76" s="160">
        <f>ROUND(E76*H76,2)</f>
        <v>0</v>
      </c>
      <c r="J76" s="161"/>
      <c r="K76" s="160">
        <f>ROUND(E76*J76,2)</f>
        <v>0</v>
      </c>
      <c r="L76" s="160">
        <v>21</v>
      </c>
      <c r="M76" s="160">
        <f>G76*(1+L76/100)</f>
        <v>0</v>
      </c>
      <c r="N76" s="160">
        <v>2.5000000000000001E-2</v>
      </c>
      <c r="O76" s="160">
        <f>ROUND(E76*N76,2)</f>
        <v>0.1</v>
      </c>
      <c r="P76" s="160">
        <v>0</v>
      </c>
      <c r="Q76" s="160">
        <f>ROUND(E76*P76,2)</f>
        <v>0</v>
      </c>
      <c r="R76" s="160"/>
      <c r="S76" s="160" t="s">
        <v>221</v>
      </c>
      <c r="T76" s="160" t="s">
        <v>233</v>
      </c>
      <c r="U76" s="160">
        <v>0</v>
      </c>
      <c r="V76" s="160">
        <f>ROUND(E76*U76,2)</f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248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x14ac:dyDescent="0.2">
      <c r="A77" s="163" t="s">
        <v>209</v>
      </c>
      <c r="B77" s="164" t="s">
        <v>107</v>
      </c>
      <c r="C77" s="182" t="s">
        <v>108</v>
      </c>
      <c r="D77" s="165"/>
      <c r="E77" s="166"/>
      <c r="F77" s="167"/>
      <c r="G77" s="168">
        <f>SUMIF(AG78:AG79,"&lt;&gt;NOR",G78:G79)</f>
        <v>0</v>
      </c>
      <c r="H77" s="162"/>
      <c r="I77" s="162">
        <f>SUM(I78:I79)</f>
        <v>0</v>
      </c>
      <c r="J77" s="162"/>
      <c r="K77" s="162">
        <f>SUM(K78:K79)</f>
        <v>0</v>
      </c>
      <c r="L77" s="162"/>
      <c r="M77" s="162">
        <f>SUM(M78:M79)</f>
        <v>0</v>
      </c>
      <c r="N77" s="162"/>
      <c r="O77" s="162">
        <f>SUM(O78:O79)</f>
        <v>39.4</v>
      </c>
      <c r="P77" s="162"/>
      <c r="Q77" s="162">
        <f>SUM(Q78:Q79)</f>
        <v>0</v>
      </c>
      <c r="R77" s="162"/>
      <c r="S77" s="162"/>
      <c r="T77" s="162"/>
      <c r="U77" s="162"/>
      <c r="V77" s="162">
        <f>SUM(V78:V79)</f>
        <v>58.99</v>
      </c>
      <c r="W77" s="162"/>
      <c r="AG77" t="s">
        <v>210</v>
      </c>
    </row>
    <row r="78" spans="1:60" outlineLevel="1" x14ac:dyDescent="0.2">
      <c r="A78" s="169">
        <v>21</v>
      </c>
      <c r="B78" s="170" t="s">
        <v>1136</v>
      </c>
      <c r="C78" s="183" t="s">
        <v>1292</v>
      </c>
      <c r="D78" s="171" t="s">
        <v>845</v>
      </c>
      <c r="E78" s="172">
        <v>34.799999999999997</v>
      </c>
      <c r="F78" s="173"/>
      <c r="G78" s="174">
        <f>ROUND(E78*F78,2)</f>
        <v>0</v>
      </c>
      <c r="H78" s="161"/>
      <c r="I78" s="160">
        <f>ROUND(E78*H78,2)</f>
        <v>0</v>
      </c>
      <c r="J78" s="161"/>
      <c r="K78" s="160">
        <f>ROUND(E78*J78,2)</f>
        <v>0</v>
      </c>
      <c r="L78" s="160">
        <v>21</v>
      </c>
      <c r="M78" s="160">
        <f>G78*(1+L78/100)</f>
        <v>0</v>
      </c>
      <c r="N78" s="160">
        <v>1.1322000000000001</v>
      </c>
      <c r="O78" s="160">
        <f>ROUND(E78*N78,2)</f>
        <v>39.4</v>
      </c>
      <c r="P78" s="160">
        <v>0</v>
      </c>
      <c r="Q78" s="160">
        <f>ROUND(E78*P78,2)</f>
        <v>0</v>
      </c>
      <c r="R78" s="160"/>
      <c r="S78" s="160" t="s">
        <v>214</v>
      </c>
      <c r="T78" s="160" t="s">
        <v>233</v>
      </c>
      <c r="U78" s="160">
        <v>1.6950000000000001</v>
      </c>
      <c r="V78" s="160">
        <f>ROUND(E78*U78,2)</f>
        <v>58.99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234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outlineLevel="1" x14ac:dyDescent="0.2">
      <c r="A79" s="157"/>
      <c r="B79" s="158"/>
      <c r="C79" s="191" t="s">
        <v>1293</v>
      </c>
      <c r="D79" s="189"/>
      <c r="E79" s="190">
        <v>34.799999999999997</v>
      </c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50"/>
      <c r="Y79" s="150"/>
      <c r="Z79" s="150"/>
      <c r="AA79" s="150"/>
      <c r="AB79" s="150"/>
      <c r="AC79" s="150"/>
      <c r="AD79" s="150"/>
      <c r="AE79" s="150"/>
      <c r="AF79" s="150"/>
      <c r="AG79" s="150" t="s">
        <v>848</v>
      </c>
      <c r="AH79" s="150">
        <v>0</v>
      </c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</row>
    <row r="80" spans="1:60" x14ac:dyDescent="0.2">
      <c r="A80" s="163" t="s">
        <v>209</v>
      </c>
      <c r="B80" s="164" t="s">
        <v>109</v>
      </c>
      <c r="C80" s="182" t="s">
        <v>110</v>
      </c>
      <c r="D80" s="165"/>
      <c r="E80" s="166"/>
      <c r="F80" s="167"/>
      <c r="G80" s="168">
        <f>SUMIF(AG81:AG86,"&lt;&gt;NOR",G81:G86)</f>
        <v>0</v>
      </c>
      <c r="H80" s="162"/>
      <c r="I80" s="162">
        <f>SUM(I81:I86)</f>
        <v>0</v>
      </c>
      <c r="J80" s="162"/>
      <c r="K80" s="162">
        <f>SUM(K81:K86)</f>
        <v>0</v>
      </c>
      <c r="L80" s="162"/>
      <c r="M80" s="162">
        <f>SUM(M81:M86)</f>
        <v>0</v>
      </c>
      <c r="N80" s="162"/>
      <c r="O80" s="162">
        <f>SUM(O81:O86)</f>
        <v>6.98</v>
      </c>
      <c r="P80" s="162"/>
      <c r="Q80" s="162">
        <f>SUM(Q81:Q86)</f>
        <v>0</v>
      </c>
      <c r="R80" s="162"/>
      <c r="S80" s="162"/>
      <c r="T80" s="162"/>
      <c r="U80" s="162"/>
      <c r="V80" s="162">
        <f>SUM(V81:V86)</f>
        <v>1.6800000000000002</v>
      </c>
      <c r="W80" s="162"/>
      <c r="AG80" t="s">
        <v>210</v>
      </c>
    </row>
    <row r="81" spans="1:60" ht="22.5" outlineLevel="1" x14ac:dyDescent="0.2">
      <c r="A81" s="175">
        <v>22</v>
      </c>
      <c r="B81" s="176" t="s">
        <v>1140</v>
      </c>
      <c r="C81" s="184" t="s">
        <v>1141</v>
      </c>
      <c r="D81" s="177" t="s">
        <v>255</v>
      </c>
      <c r="E81" s="178">
        <v>4</v>
      </c>
      <c r="F81" s="179"/>
      <c r="G81" s="180">
        <f>ROUND(E81*F81,2)</f>
        <v>0</v>
      </c>
      <c r="H81" s="161"/>
      <c r="I81" s="160">
        <f>ROUND(E81*H81,2)</f>
        <v>0</v>
      </c>
      <c r="J81" s="161"/>
      <c r="K81" s="160">
        <f>ROUND(E81*J81,2)</f>
        <v>0</v>
      </c>
      <c r="L81" s="160">
        <v>21</v>
      </c>
      <c r="M81" s="160">
        <f>G81*(1+L81/100)</f>
        <v>0</v>
      </c>
      <c r="N81" s="160">
        <v>1.1000000000000001</v>
      </c>
      <c r="O81" s="160">
        <f>ROUND(E81*N81,2)</f>
        <v>4.4000000000000004</v>
      </c>
      <c r="P81" s="160">
        <v>0</v>
      </c>
      <c r="Q81" s="160">
        <f>ROUND(E81*P81,2)</f>
        <v>0</v>
      </c>
      <c r="R81" s="160"/>
      <c r="S81" s="160" t="s">
        <v>214</v>
      </c>
      <c r="T81" s="160" t="s">
        <v>233</v>
      </c>
      <c r="U81" s="160">
        <v>0.16300000000000001</v>
      </c>
      <c r="V81" s="160">
        <f>ROUND(E81*U81,2)</f>
        <v>0.65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234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ht="22.5" outlineLevel="1" x14ac:dyDescent="0.2">
      <c r="A82" s="169">
        <v>23</v>
      </c>
      <c r="B82" s="170" t="s">
        <v>1142</v>
      </c>
      <c r="C82" s="183" t="s">
        <v>1143</v>
      </c>
      <c r="D82" s="171" t="s">
        <v>241</v>
      </c>
      <c r="E82" s="172">
        <v>8.4</v>
      </c>
      <c r="F82" s="173"/>
      <c r="G82" s="174">
        <f>ROUND(E82*F82,2)</f>
        <v>0</v>
      </c>
      <c r="H82" s="161"/>
      <c r="I82" s="160">
        <f>ROUND(E82*H82,2)</f>
        <v>0</v>
      </c>
      <c r="J82" s="161"/>
      <c r="K82" s="160">
        <f>ROUND(E82*J82,2)</f>
        <v>0</v>
      </c>
      <c r="L82" s="160">
        <v>21</v>
      </c>
      <c r="M82" s="160">
        <f>G82*(1+L82/100)</f>
        <v>0</v>
      </c>
      <c r="N82" s="160">
        <v>0.30764000000000002</v>
      </c>
      <c r="O82" s="160">
        <f>ROUND(E82*N82,2)</f>
        <v>2.58</v>
      </c>
      <c r="P82" s="160">
        <v>0</v>
      </c>
      <c r="Q82" s="160">
        <f>ROUND(E82*P82,2)</f>
        <v>0</v>
      </c>
      <c r="R82" s="160"/>
      <c r="S82" s="160" t="s">
        <v>221</v>
      </c>
      <c r="T82" s="160" t="s">
        <v>215</v>
      </c>
      <c r="U82" s="160">
        <v>0.123</v>
      </c>
      <c r="V82" s="160">
        <f>ROUND(E82*U82,2)</f>
        <v>1.03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234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outlineLevel="1" x14ac:dyDescent="0.2">
      <c r="A83" s="157"/>
      <c r="B83" s="158"/>
      <c r="C83" s="191" t="s">
        <v>1058</v>
      </c>
      <c r="D83" s="189"/>
      <c r="E83" s="190">
        <v>1.4</v>
      </c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848</v>
      </c>
      <c r="AH83" s="150">
        <v>0</v>
      </c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57"/>
      <c r="B84" s="158"/>
      <c r="C84" s="191" t="s">
        <v>1059</v>
      </c>
      <c r="D84" s="189"/>
      <c r="E84" s="190">
        <v>1.8</v>
      </c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848</v>
      </c>
      <c r="AH84" s="150">
        <v>0</v>
      </c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57"/>
      <c r="B85" s="158"/>
      <c r="C85" s="191" t="s">
        <v>1060</v>
      </c>
      <c r="D85" s="189"/>
      <c r="E85" s="190">
        <v>2.6</v>
      </c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848</v>
      </c>
      <c r="AH85" s="150">
        <v>0</v>
      </c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57"/>
      <c r="B86" s="158"/>
      <c r="C86" s="191" t="s">
        <v>1060</v>
      </c>
      <c r="D86" s="189"/>
      <c r="E86" s="190">
        <v>2.6</v>
      </c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848</v>
      </c>
      <c r="AH86" s="150">
        <v>0</v>
      </c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x14ac:dyDescent="0.2">
      <c r="A87" s="163" t="s">
        <v>209</v>
      </c>
      <c r="B87" s="164" t="s">
        <v>115</v>
      </c>
      <c r="C87" s="182" t="s">
        <v>116</v>
      </c>
      <c r="D87" s="165"/>
      <c r="E87" s="166"/>
      <c r="F87" s="167"/>
      <c r="G87" s="168">
        <f>SUMIF(AG88:AG93,"&lt;&gt;NOR",G88:G93)</f>
        <v>0</v>
      </c>
      <c r="H87" s="162"/>
      <c r="I87" s="162">
        <f>SUM(I88:I93)</f>
        <v>0</v>
      </c>
      <c r="J87" s="162"/>
      <c r="K87" s="162">
        <f>SUM(K88:K93)</f>
        <v>0</v>
      </c>
      <c r="L87" s="162"/>
      <c r="M87" s="162">
        <f>SUM(M88:M93)</f>
        <v>0</v>
      </c>
      <c r="N87" s="162"/>
      <c r="O87" s="162">
        <f>SUM(O88:O93)</f>
        <v>0.02</v>
      </c>
      <c r="P87" s="162"/>
      <c r="Q87" s="162">
        <f>SUM(Q88:Q93)</f>
        <v>0.05</v>
      </c>
      <c r="R87" s="162"/>
      <c r="S87" s="162"/>
      <c r="T87" s="162"/>
      <c r="U87" s="162"/>
      <c r="V87" s="162">
        <f>SUM(V88:V93)</f>
        <v>2.0499999999999998</v>
      </c>
      <c r="W87" s="162"/>
      <c r="AG87" t="s">
        <v>210</v>
      </c>
    </row>
    <row r="88" spans="1:60" ht="22.5" outlineLevel="1" x14ac:dyDescent="0.2">
      <c r="A88" s="175">
        <v>24</v>
      </c>
      <c r="B88" s="176" t="s">
        <v>1294</v>
      </c>
      <c r="C88" s="184" t="s">
        <v>1295</v>
      </c>
      <c r="D88" s="177" t="s">
        <v>277</v>
      </c>
      <c r="E88" s="178">
        <v>9</v>
      </c>
      <c r="F88" s="179"/>
      <c r="G88" s="180">
        <f>ROUND(E88*F88,2)</f>
        <v>0</v>
      </c>
      <c r="H88" s="161"/>
      <c r="I88" s="160">
        <f>ROUND(E88*H88,2)</f>
        <v>0</v>
      </c>
      <c r="J88" s="161"/>
      <c r="K88" s="160">
        <f>ROUND(E88*J88,2)</f>
        <v>0</v>
      </c>
      <c r="L88" s="160">
        <v>21</v>
      </c>
      <c r="M88" s="160">
        <f>G88*(1+L88/100)</f>
        <v>0</v>
      </c>
      <c r="N88" s="160">
        <v>0</v>
      </c>
      <c r="O88" s="160">
        <f>ROUND(E88*N88,2)</f>
        <v>0</v>
      </c>
      <c r="P88" s="160">
        <v>5.0000000000000001E-3</v>
      </c>
      <c r="Q88" s="160">
        <f>ROUND(E88*P88,2)</f>
        <v>0.05</v>
      </c>
      <c r="R88" s="160"/>
      <c r="S88" s="160" t="s">
        <v>221</v>
      </c>
      <c r="T88" s="160" t="s">
        <v>215</v>
      </c>
      <c r="U88" s="160">
        <v>0</v>
      </c>
      <c r="V88" s="160">
        <f>ROUND(E88*U88,2)</f>
        <v>0</v>
      </c>
      <c r="W88" s="160"/>
      <c r="X88" s="150"/>
      <c r="Y88" s="150"/>
      <c r="Z88" s="150"/>
      <c r="AA88" s="150"/>
      <c r="AB88" s="150"/>
      <c r="AC88" s="150"/>
      <c r="AD88" s="150"/>
      <c r="AE88" s="150"/>
      <c r="AF88" s="150"/>
      <c r="AG88" s="150" t="s">
        <v>234</v>
      </c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</row>
    <row r="89" spans="1:60" outlineLevel="1" x14ac:dyDescent="0.2">
      <c r="A89" s="169">
        <v>25</v>
      </c>
      <c r="B89" s="170" t="s">
        <v>1296</v>
      </c>
      <c r="C89" s="183" t="s">
        <v>1297</v>
      </c>
      <c r="D89" s="171" t="s">
        <v>261</v>
      </c>
      <c r="E89" s="172">
        <v>10.8</v>
      </c>
      <c r="F89" s="173"/>
      <c r="G89" s="174">
        <f>ROUND(E89*F89,2)</f>
        <v>0</v>
      </c>
      <c r="H89" s="161"/>
      <c r="I89" s="160">
        <f>ROUND(E89*H89,2)</f>
        <v>0</v>
      </c>
      <c r="J89" s="161"/>
      <c r="K89" s="160">
        <f>ROUND(E89*J89,2)</f>
        <v>0</v>
      </c>
      <c r="L89" s="160">
        <v>21</v>
      </c>
      <c r="M89" s="160">
        <f>G89*(1+L89/100)</f>
        <v>0</v>
      </c>
      <c r="N89" s="160">
        <v>3.3E-4</v>
      </c>
      <c r="O89" s="160">
        <f>ROUND(E89*N89,2)</f>
        <v>0</v>
      </c>
      <c r="P89" s="160">
        <v>0</v>
      </c>
      <c r="Q89" s="160">
        <f>ROUND(E89*P89,2)</f>
        <v>0</v>
      </c>
      <c r="R89" s="160"/>
      <c r="S89" s="160" t="s">
        <v>221</v>
      </c>
      <c r="T89" s="160" t="s">
        <v>233</v>
      </c>
      <c r="U89" s="160">
        <v>0.19</v>
      </c>
      <c r="V89" s="160">
        <f>ROUND(E89*U89,2)</f>
        <v>2.0499999999999998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234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57"/>
      <c r="B90" s="158"/>
      <c r="C90" s="262" t="s">
        <v>1298</v>
      </c>
      <c r="D90" s="263"/>
      <c r="E90" s="263"/>
      <c r="F90" s="263"/>
      <c r="G90" s="263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218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57"/>
      <c r="B91" s="158"/>
      <c r="C91" s="191" t="s">
        <v>1299</v>
      </c>
      <c r="D91" s="189"/>
      <c r="E91" s="190">
        <v>10.8</v>
      </c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848</v>
      </c>
      <c r="AH91" s="150">
        <v>0</v>
      </c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75">
        <v>26</v>
      </c>
      <c r="B92" s="176" t="s">
        <v>1300</v>
      </c>
      <c r="C92" s="184" t="s">
        <v>1301</v>
      </c>
      <c r="D92" s="177" t="s">
        <v>232</v>
      </c>
      <c r="E92" s="178">
        <v>10</v>
      </c>
      <c r="F92" s="179"/>
      <c r="G92" s="180">
        <f>ROUND(E92*F92,2)</f>
        <v>0</v>
      </c>
      <c r="H92" s="161"/>
      <c r="I92" s="160">
        <f>ROUND(E92*H92,2)</f>
        <v>0</v>
      </c>
      <c r="J92" s="161"/>
      <c r="K92" s="160">
        <f>ROUND(E92*J92,2)</f>
        <v>0</v>
      </c>
      <c r="L92" s="160">
        <v>21</v>
      </c>
      <c r="M92" s="160">
        <f>G92*(1+L92/100)</f>
        <v>0</v>
      </c>
      <c r="N92" s="160">
        <v>8.0000000000000004E-4</v>
      </c>
      <c r="O92" s="160">
        <f>ROUND(E92*N92,2)</f>
        <v>0.01</v>
      </c>
      <c r="P92" s="160">
        <v>0</v>
      </c>
      <c r="Q92" s="160">
        <f>ROUND(E92*P92,2)</f>
        <v>0</v>
      </c>
      <c r="R92" s="160"/>
      <c r="S92" s="160" t="s">
        <v>221</v>
      </c>
      <c r="T92" s="160" t="s">
        <v>298</v>
      </c>
      <c r="U92" s="160">
        <v>0</v>
      </c>
      <c r="V92" s="160">
        <f>ROUND(E92*U92,2)</f>
        <v>0</v>
      </c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248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outlineLevel="1" x14ac:dyDescent="0.2">
      <c r="A93" s="175">
        <v>27</v>
      </c>
      <c r="B93" s="176" t="s">
        <v>1302</v>
      </c>
      <c r="C93" s="184" t="s">
        <v>1303</v>
      </c>
      <c r="D93" s="177" t="s">
        <v>261</v>
      </c>
      <c r="E93" s="178">
        <v>11</v>
      </c>
      <c r="F93" s="179"/>
      <c r="G93" s="180">
        <f>ROUND(E93*F93,2)</f>
        <v>0</v>
      </c>
      <c r="H93" s="161"/>
      <c r="I93" s="160">
        <f>ROUND(E93*H93,2)</f>
        <v>0</v>
      </c>
      <c r="J93" s="161"/>
      <c r="K93" s="160">
        <f>ROUND(E93*J93,2)</f>
        <v>0</v>
      </c>
      <c r="L93" s="160">
        <v>21</v>
      </c>
      <c r="M93" s="160">
        <f>G93*(1+L93/100)</f>
        <v>0</v>
      </c>
      <c r="N93" s="160">
        <v>6.9999999999999999E-4</v>
      </c>
      <c r="O93" s="160">
        <f>ROUND(E93*N93,2)</f>
        <v>0.01</v>
      </c>
      <c r="P93" s="160">
        <v>0</v>
      </c>
      <c r="Q93" s="160">
        <f>ROUND(E93*P93,2)</f>
        <v>0</v>
      </c>
      <c r="R93" s="160"/>
      <c r="S93" s="160" t="s">
        <v>221</v>
      </c>
      <c r="T93" s="160" t="s">
        <v>298</v>
      </c>
      <c r="U93" s="160">
        <v>0</v>
      </c>
      <c r="V93" s="160">
        <f>ROUND(E93*U93,2)</f>
        <v>0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248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x14ac:dyDescent="0.2">
      <c r="A94" s="163" t="s">
        <v>209</v>
      </c>
      <c r="B94" s="164" t="s">
        <v>117</v>
      </c>
      <c r="C94" s="182" t="s">
        <v>118</v>
      </c>
      <c r="D94" s="165"/>
      <c r="E94" s="166"/>
      <c r="F94" s="167"/>
      <c r="G94" s="168">
        <f>SUMIF(AG95:AG114,"&lt;&gt;NOR",G95:G114)</f>
        <v>0</v>
      </c>
      <c r="H94" s="162"/>
      <c r="I94" s="162">
        <f>SUM(I95:I114)</f>
        <v>0</v>
      </c>
      <c r="J94" s="162"/>
      <c r="K94" s="162">
        <f>SUM(K95:K114)</f>
        <v>0</v>
      </c>
      <c r="L94" s="162"/>
      <c r="M94" s="162">
        <f>SUM(M95:M114)</f>
        <v>0</v>
      </c>
      <c r="N94" s="162"/>
      <c r="O94" s="162">
        <f>SUM(O95:O114)</f>
        <v>12.39</v>
      </c>
      <c r="P94" s="162"/>
      <c r="Q94" s="162">
        <f>SUM(Q95:Q114)</f>
        <v>0</v>
      </c>
      <c r="R94" s="162"/>
      <c r="S94" s="162"/>
      <c r="T94" s="162"/>
      <c r="U94" s="162"/>
      <c r="V94" s="162">
        <f>SUM(V95:V114)</f>
        <v>147.90999999999997</v>
      </c>
      <c r="W94" s="162"/>
      <c r="AG94" t="s">
        <v>210</v>
      </c>
    </row>
    <row r="95" spans="1:60" outlineLevel="1" x14ac:dyDescent="0.2">
      <c r="A95" s="175">
        <v>28</v>
      </c>
      <c r="B95" s="176" t="s">
        <v>1304</v>
      </c>
      <c r="C95" s="184" t="s">
        <v>1305</v>
      </c>
      <c r="D95" s="177" t="s">
        <v>232</v>
      </c>
      <c r="E95" s="178">
        <v>1</v>
      </c>
      <c r="F95" s="179"/>
      <c r="G95" s="180">
        <f>ROUND(E95*F95,2)</f>
        <v>0</v>
      </c>
      <c r="H95" s="161"/>
      <c r="I95" s="160">
        <f>ROUND(E95*H95,2)</f>
        <v>0</v>
      </c>
      <c r="J95" s="161"/>
      <c r="K95" s="160">
        <f>ROUND(E95*J95,2)</f>
        <v>0</v>
      </c>
      <c r="L95" s="160">
        <v>21</v>
      </c>
      <c r="M95" s="160">
        <f>G95*(1+L95/100)</f>
        <v>0</v>
      </c>
      <c r="N95" s="160">
        <v>2E-3</v>
      </c>
      <c r="O95" s="160">
        <f>ROUND(E95*N95,2)</f>
        <v>0</v>
      </c>
      <c r="P95" s="160">
        <v>0</v>
      </c>
      <c r="Q95" s="160">
        <f>ROUND(E95*P95,2)</f>
        <v>0</v>
      </c>
      <c r="R95" s="160"/>
      <c r="S95" s="160" t="s">
        <v>221</v>
      </c>
      <c r="T95" s="160" t="s">
        <v>233</v>
      </c>
      <c r="U95" s="160">
        <v>0.62</v>
      </c>
      <c r="V95" s="160">
        <f>ROUND(E95*U95,2)</f>
        <v>0.62</v>
      </c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234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ht="22.5" outlineLevel="1" x14ac:dyDescent="0.2">
      <c r="A96" s="169">
        <v>29</v>
      </c>
      <c r="B96" s="170" t="s">
        <v>1167</v>
      </c>
      <c r="C96" s="183" t="s">
        <v>1306</v>
      </c>
      <c r="D96" s="171" t="s">
        <v>261</v>
      </c>
      <c r="E96" s="172">
        <v>580</v>
      </c>
      <c r="F96" s="173"/>
      <c r="G96" s="174">
        <f>ROUND(E96*F96,2)</f>
        <v>0</v>
      </c>
      <c r="H96" s="161"/>
      <c r="I96" s="160">
        <f>ROUND(E96*H96,2)</f>
        <v>0</v>
      </c>
      <c r="J96" s="161"/>
      <c r="K96" s="160">
        <f>ROUND(E96*J96,2)</f>
        <v>0</v>
      </c>
      <c r="L96" s="160">
        <v>21</v>
      </c>
      <c r="M96" s="160">
        <f>G96*(1+L96/100)</f>
        <v>0</v>
      </c>
      <c r="N96" s="160">
        <v>3.3E-4</v>
      </c>
      <c r="O96" s="160">
        <f>ROUND(E96*N96,2)</f>
        <v>0.19</v>
      </c>
      <c r="P96" s="160">
        <v>0</v>
      </c>
      <c r="Q96" s="160">
        <f>ROUND(E96*P96,2)</f>
        <v>0</v>
      </c>
      <c r="R96" s="160"/>
      <c r="S96" s="160" t="s">
        <v>221</v>
      </c>
      <c r="T96" s="160" t="s">
        <v>233</v>
      </c>
      <c r="U96" s="160">
        <v>9.7000000000000003E-2</v>
      </c>
      <c r="V96" s="160">
        <f>ROUND(E96*U96,2)</f>
        <v>56.26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234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57"/>
      <c r="B97" s="158"/>
      <c r="C97" s="262" t="s">
        <v>1169</v>
      </c>
      <c r="D97" s="263"/>
      <c r="E97" s="263"/>
      <c r="F97" s="263"/>
      <c r="G97" s="263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218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ht="22.5" outlineLevel="1" x14ac:dyDescent="0.2">
      <c r="A98" s="169">
        <v>30</v>
      </c>
      <c r="B98" s="170" t="s">
        <v>1307</v>
      </c>
      <c r="C98" s="183" t="s">
        <v>1308</v>
      </c>
      <c r="D98" s="171" t="s">
        <v>261</v>
      </c>
      <c r="E98" s="172">
        <v>580</v>
      </c>
      <c r="F98" s="173"/>
      <c r="G98" s="174">
        <f>ROUND(E98*F98,2)</f>
        <v>0</v>
      </c>
      <c r="H98" s="161"/>
      <c r="I98" s="160">
        <f>ROUND(E98*H98,2)</f>
        <v>0</v>
      </c>
      <c r="J98" s="161"/>
      <c r="K98" s="160">
        <f>ROUND(E98*J98,2)</f>
        <v>0</v>
      </c>
      <c r="L98" s="160">
        <v>21</v>
      </c>
      <c r="M98" s="160">
        <f>G98*(1+L98/100)</f>
        <v>0</v>
      </c>
      <c r="N98" s="160">
        <v>3.3E-4</v>
      </c>
      <c r="O98" s="160">
        <f>ROUND(E98*N98,2)</f>
        <v>0.19</v>
      </c>
      <c r="P98" s="160">
        <v>0</v>
      </c>
      <c r="Q98" s="160">
        <f>ROUND(E98*P98,2)</f>
        <v>0</v>
      </c>
      <c r="R98" s="160"/>
      <c r="S98" s="160" t="s">
        <v>221</v>
      </c>
      <c r="T98" s="160" t="s">
        <v>233</v>
      </c>
      <c r="U98" s="160">
        <v>9.7000000000000003E-2</v>
      </c>
      <c r="V98" s="160">
        <f>ROUND(E98*U98,2)</f>
        <v>56.26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234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outlineLevel="1" x14ac:dyDescent="0.2">
      <c r="A99" s="157"/>
      <c r="B99" s="158"/>
      <c r="C99" s="262" t="s">
        <v>1169</v>
      </c>
      <c r="D99" s="263"/>
      <c r="E99" s="263"/>
      <c r="F99" s="263"/>
      <c r="G99" s="263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218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69">
        <v>31</v>
      </c>
      <c r="B100" s="170" t="s">
        <v>1309</v>
      </c>
      <c r="C100" s="183" t="s">
        <v>1310</v>
      </c>
      <c r="D100" s="171" t="s">
        <v>314</v>
      </c>
      <c r="E100" s="172">
        <v>1</v>
      </c>
      <c r="F100" s="173"/>
      <c r="G100" s="174">
        <f>ROUND(E100*F100,2)</f>
        <v>0</v>
      </c>
      <c r="H100" s="161"/>
      <c r="I100" s="160">
        <f>ROUND(E100*H100,2)</f>
        <v>0</v>
      </c>
      <c r="J100" s="161"/>
      <c r="K100" s="160">
        <f>ROUND(E100*J100,2)</f>
        <v>0</v>
      </c>
      <c r="L100" s="160">
        <v>21</v>
      </c>
      <c r="M100" s="160">
        <f>G100*(1+L100/100)</f>
        <v>0</v>
      </c>
      <c r="N100" s="160">
        <v>3.3E-4</v>
      </c>
      <c r="O100" s="160">
        <f>ROUND(E100*N100,2)</f>
        <v>0</v>
      </c>
      <c r="P100" s="160">
        <v>0</v>
      </c>
      <c r="Q100" s="160">
        <f>ROUND(E100*P100,2)</f>
        <v>0</v>
      </c>
      <c r="R100" s="160"/>
      <c r="S100" s="160" t="s">
        <v>221</v>
      </c>
      <c r="T100" s="160" t="s">
        <v>215</v>
      </c>
      <c r="U100" s="160">
        <v>9.7000000000000003E-2</v>
      </c>
      <c r="V100" s="160">
        <f>ROUND(E100*U100,2)</f>
        <v>0.1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234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57"/>
      <c r="B101" s="158"/>
      <c r="C101" s="262" t="s">
        <v>1169</v>
      </c>
      <c r="D101" s="263"/>
      <c r="E101" s="263"/>
      <c r="F101" s="263"/>
      <c r="G101" s="263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218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ht="33.75" outlineLevel="1" x14ac:dyDescent="0.2">
      <c r="A102" s="169">
        <v>32</v>
      </c>
      <c r="B102" s="170" t="s">
        <v>1311</v>
      </c>
      <c r="C102" s="183" t="s">
        <v>1312</v>
      </c>
      <c r="D102" s="171" t="s">
        <v>232</v>
      </c>
      <c r="E102" s="172">
        <v>8</v>
      </c>
      <c r="F102" s="173"/>
      <c r="G102" s="174">
        <f>ROUND(E102*F102,2)</f>
        <v>0</v>
      </c>
      <c r="H102" s="161"/>
      <c r="I102" s="160">
        <f>ROUND(E102*H102,2)</f>
        <v>0</v>
      </c>
      <c r="J102" s="161"/>
      <c r="K102" s="160">
        <f>ROUND(E102*J102,2)</f>
        <v>0</v>
      </c>
      <c r="L102" s="160">
        <v>21</v>
      </c>
      <c r="M102" s="160">
        <f>G102*(1+L102/100)</f>
        <v>0</v>
      </c>
      <c r="N102" s="160">
        <v>1.1828000000000001</v>
      </c>
      <c r="O102" s="160">
        <f>ROUND(E102*N102,2)</f>
        <v>9.4600000000000009</v>
      </c>
      <c r="P102" s="160">
        <v>0</v>
      </c>
      <c r="Q102" s="160">
        <f>ROUND(E102*P102,2)</f>
        <v>0</v>
      </c>
      <c r="R102" s="160"/>
      <c r="S102" s="160" t="s">
        <v>221</v>
      </c>
      <c r="T102" s="160" t="s">
        <v>233</v>
      </c>
      <c r="U102" s="160">
        <v>4.3334999999999999</v>
      </c>
      <c r="V102" s="160">
        <f>ROUND(E102*U102,2)</f>
        <v>34.67</v>
      </c>
      <c r="W102" s="16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 t="s">
        <v>234</v>
      </c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</row>
    <row r="103" spans="1:60" outlineLevel="1" x14ac:dyDescent="0.2">
      <c r="A103" s="157"/>
      <c r="B103" s="158"/>
      <c r="C103" s="262" t="s">
        <v>1313</v>
      </c>
      <c r="D103" s="263"/>
      <c r="E103" s="263"/>
      <c r="F103" s="263"/>
      <c r="G103" s="263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218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ht="22.5" outlineLevel="1" x14ac:dyDescent="0.2">
      <c r="A104" s="175">
        <v>33</v>
      </c>
      <c r="B104" s="176" t="s">
        <v>1314</v>
      </c>
      <c r="C104" s="184" t="s">
        <v>1315</v>
      </c>
      <c r="D104" s="177" t="s">
        <v>261</v>
      </c>
      <c r="E104" s="178">
        <v>580</v>
      </c>
      <c r="F104" s="179"/>
      <c r="G104" s="180">
        <f t="shared" ref="G104:G114" si="0">ROUND(E104*F104,2)</f>
        <v>0</v>
      </c>
      <c r="H104" s="161"/>
      <c r="I104" s="160">
        <f t="shared" ref="I104:I114" si="1">ROUND(E104*H104,2)</f>
        <v>0</v>
      </c>
      <c r="J104" s="161"/>
      <c r="K104" s="160">
        <f t="shared" ref="K104:K114" si="2">ROUND(E104*J104,2)</f>
        <v>0</v>
      </c>
      <c r="L104" s="160">
        <v>21</v>
      </c>
      <c r="M104" s="160">
        <f t="shared" ref="M104:M114" si="3">G104*(1+L104/100)</f>
        <v>0</v>
      </c>
      <c r="N104" s="160">
        <v>0</v>
      </c>
      <c r="O104" s="160">
        <f t="shared" ref="O104:O114" si="4">ROUND(E104*N104,2)</f>
        <v>0</v>
      </c>
      <c r="P104" s="160">
        <v>0</v>
      </c>
      <c r="Q104" s="160">
        <f t="shared" ref="Q104:Q114" si="5">ROUND(E104*P104,2)</f>
        <v>0</v>
      </c>
      <c r="R104" s="160"/>
      <c r="S104" s="160" t="s">
        <v>221</v>
      </c>
      <c r="T104" s="160" t="s">
        <v>298</v>
      </c>
      <c r="U104" s="160">
        <v>0</v>
      </c>
      <c r="V104" s="160">
        <f t="shared" ref="V104:V114" si="6">ROUND(E104*U104,2)</f>
        <v>0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248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75">
        <v>34</v>
      </c>
      <c r="B105" s="176" t="s">
        <v>1316</v>
      </c>
      <c r="C105" s="184" t="s">
        <v>1317</v>
      </c>
      <c r="D105" s="177" t="s">
        <v>261</v>
      </c>
      <c r="E105" s="178">
        <v>580</v>
      </c>
      <c r="F105" s="179"/>
      <c r="G105" s="180">
        <f t="shared" si="0"/>
        <v>0</v>
      </c>
      <c r="H105" s="161"/>
      <c r="I105" s="160">
        <f t="shared" si="1"/>
        <v>0</v>
      </c>
      <c r="J105" s="161"/>
      <c r="K105" s="160">
        <f t="shared" si="2"/>
        <v>0</v>
      </c>
      <c r="L105" s="160">
        <v>21</v>
      </c>
      <c r="M105" s="160">
        <f t="shared" si="3"/>
        <v>0</v>
      </c>
      <c r="N105" s="160">
        <v>1.9000000000000001E-4</v>
      </c>
      <c r="O105" s="160">
        <f t="shared" si="4"/>
        <v>0.11</v>
      </c>
      <c r="P105" s="160">
        <v>0</v>
      </c>
      <c r="Q105" s="160">
        <f t="shared" si="5"/>
        <v>0</v>
      </c>
      <c r="R105" s="160"/>
      <c r="S105" s="160" t="s">
        <v>221</v>
      </c>
      <c r="T105" s="160" t="s">
        <v>215</v>
      </c>
      <c r="U105" s="160">
        <v>0</v>
      </c>
      <c r="V105" s="160">
        <f t="shared" si="6"/>
        <v>0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248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ht="22.5" outlineLevel="1" x14ac:dyDescent="0.2">
      <c r="A106" s="175">
        <v>35</v>
      </c>
      <c r="B106" s="176" t="s">
        <v>1318</v>
      </c>
      <c r="C106" s="184" t="s">
        <v>1319</v>
      </c>
      <c r="D106" s="177" t="s">
        <v>261</v>
      </c>
      <c r="E106" s="178">
        <v>580</v>
      </c>
      <c r="F106" s="179"/>
      <c r="G106" s="180">
        <f t="shared" si="0"/>
        <v>0</v>
      </c>
      <c r="H106" s="161"/>
      <c r="I106" s="160">
        <f t="shared" si="1"/>
        <v>0</v>
      </c>
      <c r="J106" s="161"/>
      <c r="K106" s="160">
        <f t="shared" si="2"/>
        <v>0</v>
      </c>
      <c r="L106" s="160">
        <v>21</v>
      </c>
      <c r="M106" s="160">
        <f t="shared" si="3"/>
        <v>0</v>
      </c>
      <c r="N106" s="160">
        <v>1.9000000000000001E-4</v>
      </c>
      <c r="O106" s="160">
        <f t="shared" si="4"/>
        <v>0.11</v>
      </c>
      <c r="P106" s="160">
        <v>0</v>
      </c>
      <c r="Q106" s="160">
        <f t="shared" si="5"/>
        <v>0</v>
      </c>
      <c r="R106" s="160"/>
      <c r="S106" s="160" t="s">
        <v>221</v>
      </c>
      <c r="T106" s="160" t="s">
        <v>215</v>
      </c>
      <c r="U106" s="160">
        <v>0</v>
      </c>
      <c r="V106" s="160">
        <f t="shared" si="6"/>
        <v>0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248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75">
        <v>36</v>
      </c>
      <c r="B107" s="176" t="s">
        <v>1320</v>
      </c>
      <c r="C107" s="184" t="s">
        <v>1321</v>
      </c>
      <c r="D107" s="177" t="s">
        <v>277</v>
      </c>
      <c r="E107" s="178">
        <v>238</v>
      </c>
      <c r="F107" s="179"/>
      <c r="G107" s="180">
        <f t="shared" si="0"/>
        <v>0</v>
      </c>
      <c r="H107" s="161"/>
      <c r="I107" s="160">
        <f t="shared" si="1"/>
        <v>0</v>
      </c>
      <c r="J107" s="161"/>
      <c r="K107" s="160">
        <f t="shared" si="2"/>
        <v>0</v>
      </c>
      <c r="L107" s="160">
        <v>21</v>
      </c>
      <c r="M107" s="160">
        <f t="shared" si="3"/>
        <v>0</v>
      </c>
      <c r="N107" s="160">
        <v>1.0000000000000001E-5</v>
      </c>
      <c r="O107" s="160">
        <f t="shared" si="4"/>
        <v>0</v>
      </c>
      <c r="P107" s="160">
        <v>0</v>
      </c>
      <c r="Q107" s="160">
        <f t="shared" si="5"/>
        <v>0</v>
      </c>
      <c r="R107" s="160"/>
      <c r="S107" s="160" t="s">
        <v>221</v>
      </c>
      <c r="T107" s="160" t="s">
        <v>215</v>
      </c>
      <c r="U107" s="160">
        <v>0</v>
      </c>
      <c r="V107" s="160">
        <f t="shared" si="6"/>
        <v>0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248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outlineLevel="1" x14ac:dyDescent="0.2">
      <c r="A108" s="175">
        <v>37</v>
      </c>
      <c r="B108" s="176" t="s">
        <v>1322</v>
      </c>
      <c r="C108" s="184" t="s">
        <v>1323</v>
      </c>
      <c r="D108" s="177" t="s">
        <v>277</v>
      </c>
      <c r="E108" s="178">
        <v>17</v>
      </c>
      <c r="F108" s="179"/>
      <c r="G108" s="180">
        <f t="shared" si="0"/>
        <v>0</v>
      </c>
      <c r="H108" s="161"/>
      <c r="I108" s="160">
        <f t="shared" si="1"/>
        <v>0</v>
      </c>
      <c r="J108" s="161"/>
      <c r="K108" s="160">
        <f t="shared" si="2"/>
        <v>0</v>
      </c>
      <c r="L108" s="160">
        <v>21</v>
      </c>
      <c r="M108" s="160">
        <f t="shared" si="3"/>
        <v>0</v>
      </c>
      <c r="N108" s="160">
        <v>2.0000000000000001E-4</v>
      </c>
      <c r="O108" s="160">
        <f t="shared" si="4"/>
        <v>0</v>
      </c>
      <c r="P108" s="160">
        <v>0</v>
      </c>
      <c r="Q108" s="160">
        <f t="shared" si="5"/>
        <v>0</v>
      </c>
      <c r="R108" s="160"/>
      <c r="S108" s="160" t="s">
        <v>221</v>
      </c>
      <c r="T108" s="160" t="s">
        <v>215</v>
      </c>
      <c r="U108" s="160">
        <v>0</v>
      </c>
      <c r="V108" s="160">
        <f t="shared" si="6"/>
        <v>0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248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ht="22.5" outlineLevel="1" x14ac:dyDescent="0.2">
      <c r="A109" s="175">
        <v>38</v>
      </c>
      <c r="B109" s="176" t="s">
        <v>1324</v>
      </c>
      <c r="C109" s="184" t="s">
        <v>1325</v>
      </c>
      <c r="D109" s="177" t="s">
        <v>277</v>
      </c>
      <c r="E109" s="178">
        <v>17</v>
      </c>
      <c r="F109" s="179"/>
      <c r="G109" s="180">
        <f t="shared" si="0"/>
        <v>0</v>
      </c>
      <c r="H109" s="161"/>
      <c r="I109" s="160">
        <f t="shared" si="1"/>
        <v>0</v>
      </c>
      <c r="J109" s="161"/>
      <c r="K109" s="160">
        <f t="shared" si="2"/>
        <v>0</v>
      </c>
      <c r="L109" s="160">
        <v>21</v>
      </c>
      <c r="M109" s="160">
        <f t="shared" si="3"/>
        <v>0</v>
      </c>
      <c r="N109" s="160">
        <v>2.5000000000000001E-4</v>
      </c>
      <c r="O109" s="160">
        <f t="shared" si="4"/>
        <v>0</v>
      </c>
      <c r="P109" s="160">
        <v>0</v>
      </c>
      <c r="Q109" s="160">
        <f t="shared" si="5"/>
        <v>0</v>
      </c>
      <c r="R109" s="160"/>
      <c r="S109" s="160" t="s">
        <v>221</v>
      </c>
      <c r="T109" s="160" t="s">
        <v>215</v>
      </c>
      <c r="U109" s="160">
        <v>0</v>
      </c>
      <c r="V109" s="160">
        <f t="shared" si="6"/>
        <v>0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248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39</v>
      </c>
      <c r="B110" s="176" t="s">
        <v>1326</v>
      </c>
      <c r="C110" s="184" t="s">
        <v>1327</v>
      </c>
      <c r="D110" s="177" t="s">
        <v>277</v>
      </c>
      <c r="E110" s="178">
        <v>67</v>
      </c>
      <c r="F110" s="179"/>
      <c r="G110" s="180">
        <f t="shared" si="0"/>
        <v>0</v>
      </c>
      <c r="H110" s="161"/>
      <c r="I110" s="160">
        <f t="shared" si="1"/>
        <v>0</v>
      </c>
      <c r="J110" s="161"/>
      <c r="K110" s="160">
        <f t="shared" si="2"/>
        <v>0</v>
      </c>
      <c r="L110" s="160">
        <v>21</v>
      </c>
      <c r="M110" s="160">
        <f t="shared" si="3"/>
        <v>0</v>
      </c>
      <c r="N110" s="160">
        <v>1E-3</v>
      </c>
      <c r="O110" s="160">
        <f t="shared" si="4"/>
        <v>7.0000000000000007E-2</v>
      </c>
      <c r="P110" s="160">
        <v>0</v>
      </c>
      <c r="Q110" s="160">
        <f t="shared" si="5"/>
        <v>0</v>
      </c>
      <c r="R110" s="160"/>
      <c r="S110" s="160" t="s">
        <v>221</v>
      </c>
      <c r="T110" s="160" t="s">
        <v>215</v>
      </c>
      <c r="U110" s="160">
        <v>0</v>
      </c>
      <c r="V110" s="160">
        <f t="shared" si="6"/>
        <v>0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248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ht="22.5" outlineLevel="1" x14ac:dyDescent="0.2">
      <c r="A111" s="175">
        <v>40</v>
      </c>
      <c r="B111" s="176" t="s">
        <v>1328</v>
      </c>
      <c r="C111" s="184" t="s">
        <v>1329</v>
      </c>
      <c r="D111" s="177" t="s">
        <v>277</v>
      </c>
      <c r="E111" s="178">
        <v>1</v>
      </c>
      <c r="F111" s="179"/>
      <c r="G111" s="180">
        <f t="shared" si="0"/>
        <v>0</v>
      </c>
      <c r="H111" s="161"/>
      <c r="I111" s="160">
        <f t="shared" si="1"/>
        <v>0</v>
      </c>
      <c r="J111" s="161"/>
      <c r="K111" s="160">
        <f t="shared" si="2"/>
        <v>0</v>
      </c>
      <c r="L111" s="160">
        <v>21</v>
      </c>
      <c r="M111" s="160">
        <f t="shared" si="3"/>
        <v>0</v>
      </c>
      <c r="N111" s="160">
        <v>2.4E-2</v>
      </c>
      <c r="O111" s="160">
        <f t="shared" si="4"/>
        <v>0.02</v>
      </c>
      <c r="P111" s="160">
        <v>0</v>
      </c>
      <c r="Q111" s="160">
        <f t="shared" si="5"/>
        <v>0</v>
      </c>
      <c r="R111" s="160"/>
      <c r="S111" s="160" t="s">
        <v>221</v>
      </c>
      <c r="T111" s="160" t="s">
        <v>215</v>
      </c>
      <c r="U111" s="160">
        <v>0</v>
      </c>
      <c r="V111" s="160">
        <f t="shared" si="6"/>
        <v>0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248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75">
        <v>41</v>
      </c>
      <c r="B112" s="176" t="s">
        <v>1330</v>
      </c>
      <c r="C112" s="184" t="s">
        <v>1331</v>
      </c>
      <c r="D112" s="177" t="s">
        <v>261</v>
      </c>
      <c r="E112" s="178">
        <v>1</v>
      </c>
      <c r="F112" s="179"/>
      <c r="G112" s="180">
        <f t="shared" si="0"/>
        <v>0</v>
      </c>
      <c r="H112" s="161"/>
      <c r="I112" s="160">
        <f t="shared" si="1"/>
        <v>0</v>
      </c>
      <c r="J112" s="161"/>
      <c r="K112" s="160">
        <f t="shared" si="2"/>
        <v>0</v>
      </c>
      <c r="L112" s="160">
        <v>21</v>
      </c>
      <c r="M112" s="160">
        <f t="shared" si="3"/>
        <v>0</v>
      </c>
      <c r="N112" s="160">
        <v>2.5600000000000002E-3</v>
      </c>
      <c r="O112" s="160">
        <f t="shared" si="4"/>
        <v>0</v>
      </c>
      <c r="P112" s="160">
        <v>0</v>
      </c>
      <c r="Q112" s="160">
        <f t="shared" si="5"/>
        <v>0</v>
      </c>
      <c r="R112" s="160"/>
      <c r="S112" s="160" t="s">
        <v>221</v>
      </c>
      <c r="T112" s="160" t="s">
        <v>498</v>
      </c>
      <c r="U112" s="160">
        <v>0</v>
      </c>
      <c r="V112" s="160">
        <f t="shared" si="6"/>
        <v>0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248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ht="22.5" outlineLevel="1" x14ac:dyDescent="0.2">
      <c r="A113" s="175">
        <v>42</v>
      </c>
      <c r="B113" s="176" t="s">
        <v>1332</v>
      </c>
      <c r="C113" s="184" t="s">
        <v>1333</v>
      </c>
      <c r="D113" s="177" t="s">
        <v>277</v>
      </c>
      <c r="E113" s="178">
        <v>8</v>
      </c>
      <c r="F113" s="179"/>
      <c r="G113" s="180">
        <f t="shared" si="0"/>
        <v>0</v>
      </c>
      <c r="H113" s="161"/>
      <c r="I113" s="160">
        <f t="shared" si="1"/>
        <v>0</v>
      </c>
      <c r="J113" s="161"/>
      <c r="K113" s="160">
        <f t="shared" si="2"/>
        <v>0</v>
      </c>
      <c r="L113" s="160">
        <v>21</v>
      </c>
      <c r="M113" s="160">
        <f t="shared" si="3"/>
        <v>0</v>
      </c>
      <c r="N113" s="160">
        <v>0.2</v>
      </c>
      <c r="O113" s="160">
        <f t="shared" si="4"/>
        <v>1.6</v>
      </c>
      <c r="P113" s="160">
        <v>0</v>
      </c>
      <c r="Q113" s="160">
        <f t="shared" si="5"/>
        <v>0</v>
      </c>
      <c r="R113" s="160"/>
      <c r="S113" s="160" t="s">
        <v>221</v>
      </c>
      <c r="T113" s="160" t="s">
        <v>233</v>
      </c>
      <c r="U113" s="160">
        <v>0</v>
      </c>
      <c r="V113" s="160">
        <f t="shared" si="6"/>
        <v>0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248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75">
        <v>43</v>
      </c>
      <c r="B114" s="176" t="s">
        <v>1334</v>
      </c>
      <c r="C114" s="184" t="s">
        <v>1335</v>
      </c>
      <c r="D114" s="177" t="s">
        <v>277</v>
      </c>
      <c r="E114" s="178">
        <v>8</v>
      </c>
      <c r="F114" s="179"/>
      <c r="G114" s="180">
        <f t="shared" si="0"/>
        <v>0</v>
      </c>
      <c r="H114" s="161"/>
      <c r="I114" s="160">
        <f t="shared" si="1"/>
        <v>0</v>
      </c>
      <c r="J114" s="161"/>
      <c r="K114" s="160">
        <f t="shared" si="2"/>
        <v>0</v>
      </c>
      <c r="L114" s="160">
        <v>21</v>
      </c>
      <c r="M114" s="160">
        <f t="shared" si="3"/>
        <v>0</v>
      </c>
      <c r="N114" s="160">
        <v>0.08</v>
      </c>
      <c r="O114" s="160">
        <f t="shared" si="4"/>
        <v>0.64</v>
      </c>
      <c r="P114" s="160">
        <v>0</v>
      </c>
      <c r="Q114" s="160">
        <f t="shared" si="5"/>
        <v>0</v>
      </c>
      <c r="R114" s="160"/>
      <c r="S114" s="160" t="s">
        <v>221</v>
      </c>
      <c r="T114" s="160" t="s">
        <v>233</v>
      </c>
      <c r="U114" s="160">
        <v>0</v>
      </c>
      <c r="V114" s="160">
        <f t="shared" si="6"/>
        <v>0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248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x14ac:dyDescent="0.2">
      <c r="A115" s="163" t="s">
        <v>209</v>
      </c>
      <c r="B115" s="164" t="s">
        <v>129</v>
      </c>
      <c r="C115" s="182" t="s">
        <v>130</v>
      </c>
      <c r="D115" s="165"/>
      <c r="E115" s="166"/>
      <c r="F115" s="167"/>
      <c r="G115" s="168">
        <f>SUMIF(AG116:AG117,"&lt;&gt;NOR",G116:G117)</f>
        <v>0</v>
      </c>
      <c r="H115" s="162"/>
      <c r="I115" s="162">
        <f>SUM(I116:I117)</f>
        <v>0</v>
      </c>
      <c r="J115" s="162"/>
      <c r="K115" s="162">
        <f>SUM(K116:K117)</f>
        <v>0</v>
      </c>
      <c r="L115" s="162"/>
      <c r="M115" s="162">
        <f>SUM(M116:M117)</f>
        <v>0</v>
      </c>
      <c r="N115" s="162"/>
      <c r="O115" s="162">
        <f>SUM(O116:O117)</f>
        <v>0</v>
      </c>
      <c r="P115" s="162"/>
      <c r="Q115" s="162">
        <f>SUM(Q116:Q117)</f>
        <v>0</v>
      </c>
      <c r="R115" s="162"/>
      <c r="S115" s="162"/>
      <c r="T115" s="162"/>
      <c r="U115" s="162"/>
      <c r="V115" s="162">
        <f>SUM(V116:V117)</f>
        <v>43.82</v>
      </c>
      <c r="W115" s="162"/>
      <c r="AG115" t="s">
        <v>210</v>
      </c>
    </row>
    <row r="116" spans="1:60" outlineLevel="1" x14ac:dyDescent="0.2">
      <c r="A116" s="169">
        <v>44</v>
      </c>
      <c r="B116" s="170" t="s">
        <v>1227</v>
      </c>
      <c r="C116" s="183" t="s">
        <v>1228</v>
      </c>
      <c r="D116" s="171" t="s">
        <v>255</v>
      </c>
      <c r="E116" s="172">
        <v>207.20755</v>
      </c>
      <c r="F116" s="173"/>
      <c r="G116" s="174">
        <f>ROUND(E116*F116,2)</f>
        <v>0</v>
      </c>
      <c r="H116" s="161"/>
      <c r="I116" s="160">
        <f>ROUND(E116*H116,2)</f>
        <v>0</v>
      </c>
      <c r="J116" s="161"/>
      <c r="K116" s="160">
        <f>ROUND(E116*J116,2)</f>
        <v>0</v>
      </c>
      <c r="L116" s="160">
        <v>21</v>
      </c>
      <c r="M116" s="160">
        <f>G116*(1+L116/100)</f>
        <v>0</v>
      </c>
      <c r="N116" s="160">
        <v>0</v>
      </c>
      <c r="O116" s="160">
        <f>ROUND(E116*N116,2)</f>
        <v>0</v>
      </c>
      <c r="P116" s="160">
        <v>0</v>
      </c>
      <c r="Q116" s="160">
        <f>ROUND(E116*P116,2)</f>
        <v>0</v>
      </c>
      <c r="R116" s="160"/>
      <c r="S116" s="160" t="s">
        <v>214</v>
      </c>
      <c r="T116" s="160" t="s">
        <v>233</v>
      </c>
      <c r="U116" s="160">
        <v>0.21149999999999999</v>
      </c>
      <c r="V116" s="160">
        <f>ROUND(E116*U116,2)</f>
        <v>43.82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256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57"/>
      <c r="B117" s="158"/>
      <c r="C117" s="262" t="s">
        <v>1229</v>
      </c>
      <c r="D117" s="263"/>
      <c r="E117" s="263"/>
      <c r="F117" s="263"/>
      <c r="G117" s="263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218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x14ac:dyDescent="0.2">
      <c r="A118" s="163" t="s">
        <v>209</v>
      </c>
      <c r="B118" s="164" t="s">
        <v>173</v>
      </c>
      <c r="C118" s="182" t="s">
        <v>174</v>
      </c>
      <c r="D118" s="165"/>
      <c r="E118" s="166"/>
      <c r="F118" s="167"/>
      <c r="G118" s="168">
        <f>SUMIF(AG119:AG120,"&lt;&gt;NOR",G119:G120)</f>
        <v>0</v>
      </c>
      <c r="H118" s="162"/>
      <c r="I118" s="162">
        <f>SUM(I119:I120)</f>
        <v>0</v>
      </c>
      <c r="J118" s="162"/>
      <c r="K118" s="162">
        <f>SUM(K119:K120)</f>
        <v>0</v>
      </c>
      <c r="L118" s="162"/>
      <c r="M118" s="162">
        <f>SUM(M119:M120)</f>
        <v>0</v>
      </c>
      <c r="N118" s="162"/>
      <c r="O118" s="162">
        <f>SUM(O119:O120)</f>
        <v>0</v>
      </c>
      <c r="P118" s="162"/>
      <c r="Q118" s="162">
        <f>SUM(Q119:Q120)</f>
        <v>0</v>
      </c>
      <c r="R118" s="162"/>
      <c r="S118" s="162"/>
      <c r="T118" s="162"/>
      <c r="U118" s="162"/>
      <c r="V118" s="162">
        <f>SUM(V119:V120)</f>
        <v>20</v>
      </c>
      <c r="W118" s="162"/>
      <c r="AG118" t="s">
        <v>210</v>
      </c>
    </row>
    <row r="119" spans="1:60" outlineLevel="1" x14ac:dyDescent="0.2">
      <c r="A119" s="175">
        <v>45</v>
      </c>
      <c r="B119" s="176" t="s">
        <v>517</v>
      </c>
      <c r="C119" s="184" t="s">
        <v>518</v>
      </c>
      <c r="D119" s="177" t="s">
        <v>264</v>
      </c>
      <c r="E119" s="178">
        <v>10</v>
      </c>
      <c r="F119" s="179"/>
      <c r="G119" s="180">
        <f>ROUND(E119*F119,2)</f>
        <v>0</v>
      </c>
      <c r="H119" s="161"/>
      <c r="I119" s="160">
        <f>ROUND(E119*H119,2)</f>
        <v>0</v>
      </c>
      <c r="J119" s="161"/>
      <c r="K119" s="160">
        <f>ROUND(E119*J119,2)</f>
        <v>0</v>
      </c>
      <c r="L119" s="160">
        <v>21</v>
      </c>
      <c r="M119" s="160">
        <f>G119*(1+L119/100)</f>
        <v>0</v>
      </c>
      <c r="N119" s="160">
        <v>0</v>
      </c>
      <c r="O119" s="160">
        <f>ROUND(E119*N119,2)</f>
        <v>0</v>
      </c>
      <c r="P119" s="160">
        <v>0</v>
      </c>
      <c r="Q119" s="160">
        <f>ROUND(E119*P119,2)</f>
        <v>0</v>
      </c>
      <c r="R119" s="160"/>
      <c r="S119" s="160" t="s">
        <v>214</v>
      </c>
      <c r="T119" s="160" t="s">
        <v>215</v>
      </c>
      <c r="U119" s="160">
        <v>1</v>
      </c>
      <c r="V119" s="160">
        <f>ROUND(E119*U119,2)</f>
        <v>10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234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75">
        <v>46</v>
      </c>
      <c r="B120" s="176" t="s">
        <v>1336</v>
      </c>
      <c r="C120" s="184" t="s">
        <v>1337</v>
      </c>
      <c r="D120" s="177" t="s">
        <v>264</v>
      </c>
      <c r="E120" s="178">
        <v>10</v>
      </c>
      <c r="F120" s="179"/>
      <c r="G120" s="180">
        <f>ROUND(E120*F120,2)</f>
        <v>0</v>
      </c>
      <c r="H120" s="161"/>
      <c r="I120" s="160">
        <f>ROUND(E120*H120,2)</f>
        <v>0</v>
      </c>
      <c r="J120" s="161"/>
      <c r="K120" s="160">
        <f>ROUND(E120*J120,2)</f>
        <v>0</v>
      </c>
      <c r="L120" s="160">
        <v>21</v>
      </c>
      <c r="M120" s="160">
        <f>G120*(1+L120/100)</f>
        <v>0</v>
      </c>
      <c r="N120" s="160">
        <v>0</v>
      </c>
      <c r="O120" s="160">
        <f>ROUND(E120*N120,2)</f>
        <v>0</v>
      </c>
      <c r="P120" s="160">
        <v>0</v>
      </c>
      <c r="Q120" s="160">
        <f>ROUND(E120*P120,2)</f>
        <v>0</v>
      </c>
      <c r="R120" s="160"/>
      <c r="S120" s="160" t="s">
        <v>214</v>
      </c>
      <c r="T120" s="160" t="s">
        <v>215</v>
      </c>
      <c r="U120" s="160">
        <v>1</v>
      </c>
      <c r="V120" s="160">
        <f>ROUND(E120*U120,2)</f>
        <v>10</v>
      </c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234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x14ac:dyDescent="0.2">
      <c r="A121" s="163" t="s">
        <v>209</v>
      </c>
      <c r="B121" s="164" t="s">
        <v>175</v>
      </c>
      <c r="C121" s="182" t="s">
        <v>176</v>
      </c>
      <c r="D121" s="165"/>
      <c r="E121" s="166"/>
      <c r="F121" s="167"/>
      <c r="G121" s="168">
        <f>SUMIF(AG122:AG125,"&lt;&gt;NOR",G122:G125)</f>
        <v>0</v>
      </c>
      <c r="H121" s="162"/>
      <c r="I121" s="162">
        <f>SUM(I122:I125)</f>
        <v>0</v>
      </c>
      <c r="J121" s="162"/>
      <c r="K121" s="162">
        <f>SUM(K122:K125)</f>
        <v>0</v>
      </c>
      <c r="L121" s="162"/>
      <c r="M121" s="162">
        <f>SUM(M122:M125)</f>
        <v>0</v>
      </c>
      <c r="N121" s="162"/>
      <c r="O121" s="162">
        <f>SUM(O122:O125)</f>
        <v>0</v>
      </c>
      <c r="P121" s="162"/>
      <c r="Q121" s="162">
        <f>SUM(Q122:Q125)</f>
        <v>0</v>
      </c>
      <c r="R121" s="162"/>
      <c r="S121" s="162"/>
      <c r="T121" s="162"/>
      <c r="U121" s="162"/>
      <c r="V121" s="162">
        <f>SUM(V122:V125)</f>
        <v>0</v>
      </c>
      <c r="W121" s="162"/>
      <c r="AG121" t="s">
        <v>210</v>
      </c>
    </row>
    <row r="122" spans="1:60" outlineLevel="1" x14ac:dyDescent="0.2">
      <c r="A122" s="175">
        <v>47</v>
      </c>
      <c r="B122" s="176" t="s">
        <v>1254</v>
      </c>
      <c r="C122" s="184" t="s">
        <v>1255</v>
      </c>
      <c r="D122" s="177" t="s">
        <v>314</v>
      </c>
      <c r="E122" s="178">
        <v>1</v>
      </c>
      <c r="F122" s="179"/>
      <c r="G122" s="180">
        <f>ROUND(E122*F122,2)</f>
        <v>0</v>
      </c>
      <c r="H122" s="161"/>
      <c r="I122" s="160">
        <f>ROUND(E122*H122,2)</f>
        <v>0</v>
      </c>
      <c r="J122" s="161"/>
      <c r="K122" s="160">
        <f>ROUND(E122*J122,2)</f>
        <v>0</v>
      </c>
      <c r="L122" s="160">
        <v>21</v>
      </c>
      <c r="M122" s="160">
        <f>G122*(1+L122/100)</f>
        <v>0</v>
      </c>
      <c r="N122" s="160">
        <v>0</v>
      </c>
      <c r="O122" s="160">
        <f>ROUND(E122*N122,2)</f>
        <v>0</v>
      </c>
      <c r="P122" s="160">
        <v>0</v>
      </c>
      <c r="Q122" s="160">
        <f>ROUND(E122*P122,2)</f>
        <v>0</v>
      </c>
      <c r="R122" s="160"/>
      <c r="S122" s="160" t="s">
        <v>221</v>
      </c>
      <c r="T122" s="160" t="s">
        <v>215</v>
      </c>
      <c r="U122" s="160">
        <v>0</v>
      </c>
      <c r="V122" s="160">
        <f>ROUND(E122*U122,2)</f>
        <v>0</v>
      </c>
      <c r="W122" s="16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 t="s">
        <v>234</v>
      </c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</row>
    <row r="123" spans="1:60" outlineLevel="1" x14ac:dyDescent="0.2">
      <c r="A123" s="175">
        <v>48</v>
      </c>
      <c r="B123" s="176" t="s">
        <v>1258</v>
      </c>
      <c r="C123" s="184" t="s">
        <v>1259</v>
      </c>
      <c r="D123" s="177" t="s">
        <v>314</v>
      </c>
      <c r="E123" s="178">
        <v>1</v>
      </c>
      <c r="F123" s="179"/>
      <c r="G123" s="180">
        <f>ROUND(E123*F123,2)</f>
        <v>0</v>
      </c>
      <c r="H123" s="161"/>
      <c r="I123" s="160">
        <f>ROUND(E123*H123,2)</f>
        <v>0</v>
      </c>
      <c r="J123" s="161"/>
      <c r="K123" s="160">
        <f>ROUND(E123*J123,2)</f>
        <v>0</v>
      </c>
      <c r="L123" s="160">
        <v>21</v>
      </c>
      <c r="M123" s="160">
        <f>G123*(1+L123/100)</f>
        <v>0</v>
      </c>
      <c r="N123" s="160">
        <v>0</v>
      </c>
      <c r="O123" s="160">
        <f>ROUND(E123*N123,2)</f>
        <v>0</v>
      </c>
      <c r="P123" s="160">
        <v>0</v>
      </c>
      <c r="Q123" s="160">
        <f>ROUND(E123*P123,2)</f>
        <v>0</v>
      </c>
      <c r="R123" s="160"/>
      <c r="S123" s="160" t="s">
        <v>221</v>
      </c>
      <c r="T123" s="160" t="s">
        <v>215</v>
      </c>
      <c r="U123" s="160">
        <v>0</v>
      </c>
      <c r="V123" s="160">
        <f>ROUND(E123*U123,2)</f>
        <v>0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234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ht="22.5" outlineLevel="1" x14ac:dyDescent="0.2">
      <c r="A124" s="175">
        <v>49</v>
      </c>
      <c r="B124" s="176" t="s">
        <v>1260</v>
      </c>
      <c r="C124" s="184" t="s">
        <v>1261</v>
      </c>
      <c r="D124" s="177" t="s">
        <v>314</v>
      </c>
      <c r="E124" s="178">
        <v>10</v>
      </c>
      <c r="F124" s="179"/>
      <c r="G124" s="180">
        <f>ROUND(E124*F124,2)</f>
        <v>0</v>
      </c>
      <c r="H124" s="161"/>
      <c r="I124" s="160">
        <f>ROUND(E124*H124,2)</f>
        <v>0</v>
      </c>
      <c r="J124" s="161"/>
      <c r="K124" s="160">
        <f>ROUND(E124*J124,2)</f>
        <v>0</v>
      </c>
      <c r="L124" s="160">
        <v>21</v>
      </c>
      <c r="M124" s="160">
        <f>G124*(1+L124/100)</f>
        <v>0</v>
      </c>
      <c r="N124" s="160">
        <v>0</v>
      </c>
      <c r="O124" s="160">
        <f>ROUND(E124*N124,2)</f>
        <v>0</v>
      </c>
      <c r="P124" s="160">
        <v>0</v>
      </c>
      <c r="Q124" s="160">
        <f>ROUND(E124*P124,2)</f>
        <v>0</v>
      </c>
      <c r="R124" s="160"/>
      <c r="S124" s="160" t="s">
        <v>221</v>
      </c>
      <c r="T124" s="160" t="s">
        <v>215</v>
      </c>
      <c r="U124" s="160">
        <v>0</v>
      </c>
      <c r="V124" s="160">
        <f>ROUND(E124*U124,2)</f>
        <v>0</v>
      </c>
      <c r="W124" s="16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 t="s">
        <v>234</v>
      </c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</row>
    <row r="125" spans="1:60" ht="22.5" outlineLevel="1" x14ac:dyDescent="0.2">
      <c r="A125" s="175">
        <v>50</v>
      </c>
      <c r="B125" s="176" t="s">
        <v>1262</v>
      </c>
      <c r="C125" s="184" t="s">
        <v>1263</v>
      </c>
      <c r="D125" s="177" t="s">
        <v>314</v>
      </c>
      <c r="E125" s="178">
        <v>1</v>
      </c>
      <c r="F125" s="179"/>
      <c r="G125" s="180">
        <f>ROUND(E125*F125,2)</f>
        <v>0</v>
      </c>
      <c r="H125" s="161"/>
      <c r="I125" s="160">
        <f>ROUND(E125*H125,2)</f>
        <v>0</v>
      </c>
      <c r="J125" s="161"/>
      <c r="K125" s="160">
        <f>ROUND(E125*J125,2)</f>
        <v>0</v>
      </c>
      <c r="L125" s="160">
        <v>21</v>
      </c>
      <c r="M125" s="160">
        <f>G125*(1+L125/100)</f>
        <v>0</v>
      </c>
      <c r="N125" s="160">
        <v>0</v>
      </c>
      <c r="O125" s="160">
        <f>ROUND(E125*N125,2)</f>
        <v>0</v>
      </c>
      <c r="P125" s="160">
        <v>0</v>
      </c>
      <c r="Q125" s="160">
        <f>ROUND(E125*P125,2)</f>
        <v>0</v>
      </c>
      <c r="R125" s="160"/>
      <c r="S125" s="160" t="s">
        <v>221</v>
      </c>
      <c r="T125" s="160" t="s">
        <v>215</v>
      </c>
      <c r="U125" s="160">
        <v>0</v>
      </c>
      <c r="V125" s="160">
        <f>ROUND(E125*U125,2)</f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234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x14ac:dyDescent="0.2">
      <c r="A126" s="163" t="s">
        <v>209</v>
      </c>
      <c r="B126" s="164" t="s">
        <v>177</v>
      </c>
      <c r="C126" s="182" t="s">
        <v>178</v>
      </c>
      <c r="D126" s="165"/>
      <c r="E126" s="166"/>
      <c r="F126" s="167"/>
      <c r="G126" s="168">
        <f>SUMIF(AG127:AG130,"&lt;&gt;NOR",G127:G130)</f>
        <v>0</v>
      </c>
      <c r="H126" s="162"/>
      <c r="I126" s="162">
        <f>SUM(I127:I130)</f>
        <v>0</v>
      </c>
      <c r="J126" s="162"/>
      <c r="K126" s="162">
        <f>SUM(K127:K130)</f>
        <v>0</v>
      </c>
      <c r="L126" s="162"/>
      <c r="M126" s="162">
        <f>SUM(M127:M130)</f>
        <v>0</v>
      </c>
      <c r="N126" s="162"/>
      <c r="O126" s="162">
        <f>SUM(O127:O130)</f>
        <v>0</v>
      </c>
      <c r="P126" s="162"/>
      <c r="Q126" s="162">
        <f>SUM(Q127:Q130)</f>
        <v>0</v>
      </c>
      <c r="R126" s="162"/>
      <c r="S126" s="162"/>
      <c r="T126" s="162"/>
      <c r="U126" s="162"/>
      <c r="V126" s="162">
        <f>SUM(V127:V130)</f>
        <v>0.54</v>
      </c>
      <c r="W126" s="162"/>
      <c r="AG126" t="s">
        <v>210</v>
      </c>
    </row>
    <row r="127" spans="1:60" outlineLevel="1" x14ac:dyDescent="0.2">
      <c r="A127" s="175">
        <v>51</v>
      </c>
      <c r="B127" s="176" t="s">
        <v>890</v>
      </c>
      <c r="C127" s="184" t="s">
        <v>891</v>
      </c>
      <c r="D127" s="177" t="s">
        <v>1268</v>
      </c>
      <c r="E127" s="178">
        <v>1.58</v>
      </c>
      <c r="F127" s="179"/>
      <c r="G127" s="180">
        <f>ROUND(E127*F127,2)</f>
        <v>0</v>
      </c>
      <c r="H127" s="161"/>
      <c r="I127" s="160">
        <f>ROUND(E127*H127,2)</f>
        <v>0</v>
      </c>
      <c r="J127" s="161"/>
      <c r="K127" s="160">
        <f>ROUND(E127*J127,2)</f>
        <v>0</v>
      </c>
      <c r="L127" s="160">
        <v>21</v>
      </c>
      <c r="M127" s="160">
        <f>G127*(1+L127/100)</f>
        <v>0</v>
      </c>
      <c r="N127" s="160">
        <v>0</v>
      </c>
      <c r="O127" s="160">
        <f>ROUND(E127*N127,2)</f>
        <v>0</v>
      </c>
      <c r="P127" s="160">
        <v>0</v>
      </c>
      <c r="Q127" s="160">
        <f>ROUND(E127*P127,2)</f>
        <v>0</v>
      </c>
      <c r="R127" s="160"/>
      <c r="S127" s="160" t="s">
        <v>221</v>
      </c>
      <c r="T127" s="160" t="s">
        <v>215</v>
      </c>
      <c r="U127" s="160">
        <v>0</v>
      </c>
      <c r="V127" s="160">
        <f>ROUND(E127*U127,2)</f>
        <v>0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234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75">
        <v>52</v>
      </c>
      <c r="B128" s="176" t="s">
        <v>267</v>
      </c>
      <c r="C128" s="184" t="s">
        <v>268</v>
      </c>
      <c r="D128" s="177" t="s">
        <v>255</v>
      </c>
      <c r="E128" s="178">
        <v>3.8250000000000002</v>
      </c>
      <c r="F128" s="179"/>
      <c r="G128" s="180">
        <f>ROUND(E128*F128,2)</f>
        <v>0</v>
      </c>
      <c r="H128" s="161"/>
      <c r="I128" s="160">
        <f>ROUND(E128*H128,2)</f>
        <v>0</v>
      </c>
      <c r="J128" s="161"/>
      <c r="K128" s="160">
        <f>ROUND(E128*J128,2)</f>
        <v>0</v>
      </c>
      <c r="L128" s="160">
        <v>21</v>
      </c>
      <c r="M128" s="160">
        <f>G128*(1+L128/100)</f>
        <v>0</v>
      </c>
      <c r="N128" s="160">
        <v>0</v>
      </c>
      <c r="O128" s="160">
        <f>ROUND(E128*N128,2)</f>
        <v>0</v>
      </c>
      <c r="P128" s="160">
        <v>0</v>
      </c>
      <c r="Q128" s="160">
        <f>ROUND(E128*P128,2)</f>
        <v>0</v>
      </c>
      <c r="R128" s="160"/>
      <c r="S128" s="160" t="s">
        <v>214</v>
      </c>
      <c r="T128" s="160" t="s">
        <v>215</v>
      </c>
      <c r="U128" s="160">
        <v>9.9000000000000005E-2</v>
      </c>
      <c r="V128" s="160">
        <f>ROUND(E128*U128,2)</f>
        <v>0.38</v>
      </c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269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75">
        <v>53</v>
      </c>
      <c r="B129" s="176" t="s">
        <v>1264</v>
      </c>
      <c r="C129" s="184" t="s">
        <v>1265</v>
      </c>
      <c r="D129" s="177" t="s">
        <v>255</v>
      </c>
      <c r="E129" s="178">
        <v>3.8250000000000002</v>
      </c>
      <c r="F129" s="179"/>
      <c r="G129" s="180">
        <f>ROUND(E129*F129,2)</f>
        <v>0</v>
      </c>
      <c r="H129" s="161"/>
      <c r="I129" s="160">
        <f>ROUND(E129*H129,2)</f>
        <v>0</v>
      </c>
      <c r="J129" s="161"/>
      <c r="K129" s="160">
        <f>ROUND(E129*J129,2)</f>
        <v>0</v>
      </c>
      <c r="L129" s="160">
        <v>21</v>
      </c>
      <c r="M129" s="160">
        <f>G129*(1+L129/100)</f>
        <v>0</v>
      </c>
      <c r="N129" s="160">
        <v>0</v>
      </c>
      <c r="O129" s="160">
        <f>ROUND(E129*N129,2)</f>
        <v>0</v>
      </c>
      <c r="P129" s="160">
        <v>0</v>
      </c>
      <c r="Q129" s="160">
        <f>ROUND(E129*P129,2)</f>
        <v>0</v>
      </c>
      <c r="R129" s="160"/>
      <c r="S129" s="160" t="s">
        <v>214</v>
      </c>
      <c r="T129" s="160" t="s">
        <v>233</v>
      </c>
      <c r="U129" s="160">
        <v>4.2000000000000003E-2</v>
      </c>
      <c r="V129" s="160">
        <f>ROUND(E129*U129,2)</f>
        <v>0.16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269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outlineLevel="1" x14ac:dyDescent="0.2">
      <c r="A130" s="169">
        <v>54</v>
      </c>
      <c r="B130" s="170" t="s">
        <v>1266</v>
      </c>
      <c r="C130" s="183" t="s">
        <v>1267</v>
      </c>
      <c r="D130" s="171" t="s">
        <v>255</v>
      </c>
      <c r="E130" s="172">
        <v>76.5</v>
      </c>
      <c r="F130" s="173"/>
      <c r="G130" s="174">
        <f>ROUND(E130*F130,2)</f>
        <v>0</v>
      </c>
      <c r="H130" s="161"/>
      <c r="I130" s="160">
        <f>ROUND(E130*H130,2)</f>
        <v>0</v>
      </c>
      <c r="J130" s="161"/>
      <c r="K130" s="160">
        <f>ROUND(E130*J130,2)</f>
        <v>0</v>
      </c>
      <c r="L130" s="160">
        <v>21</v>
      </c>
      <c r="M130" s="160">
        <f>G130*(1+L130/100)</f>
        <v>0</v>
      </c>
      <c r="N130" s="160">
        <v>0</v>
      </c>
      <c r="O130" s="160">
        <f>ROUND(E130*N130,2)</f>
        <v>0</v>
      </c>
      <c r="P130" s="160">
        <v>0</v>
      </c>
      <c r="Q130" s="160">
        <f>ROUND(E130*P130,2)</f>
        <v>0</v>
      </c>
      <c r="R130" s="160"/>
      <c r="S130" s="160" t="s">
        <v>214</v>
      </c>
      <c r="T130" s="160" t="s">
        <v>233</v>
      </c>
      <c r="U130" s="160">
        <v>0</v>
      </c>
      <c r="V130" s="160">
        <f>ROUND(E130*U130,2)</f>
        <v>0</v>
      </c>
      <c r="W130" s="16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 t="s">
        <v>269</v>
      </c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</row>
    <row r="131" spans="1:60" x14ac:dyDescent="0.2">
      <c r="A131" s="5"/>
      <c r="B131" s="6"/>
      <c r="C131" s="185"/>
      <c r="D131" s="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AE131">
        <v>15</v>
      </c>
      <c r="AF131">
        <v>21</v>
      </c>
    </row>
    <row r="132" spans="1:60" x14ac:dyDescent="0.2">
      <c r="A132" s="153"/>
      <c r="B132" s="154" t="s">
        <v>31</v>
      </c>
      <c r="C132" s="186"/>
      <c r="D132" s="155"/>
      <c r="E132" s="156"/>
      <c r="F132" s="156"/>
      <c r="G132" s="181">
        <f>G8+G69+G77+G80+G87+G94+G115+G118+G121+G126</f>
        <v>0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AE132">
        <f>SUMIF(L7:L130,AE131,G7:G130)</f>
        <v>0</v>
      </c>
      <c r="AF132">
        <f>SUMIF(L7:L130,AF131,G7:G130)</f>
        <v>0</v>
      </c>
      <c r="AG132" t="s">
        <v>226</v>
      </c>
    </row>
    <row r="133" spans="1:60" x14ac:dyDescent="0.2">
      <c r="A133" s="5"/>
      <c r="B133" s="6"/>
      <c r="C133" s="185"/>
      <c r="D133" s="8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60" x14ac:dyDescent="0.2">
      <c r="A134" s="5"/>
      <c r="B134" s="6"/>
      <c r="C134" s="185"/>
      <c r="D134" s="8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60" x14ac:dyDescent="0.2">
      <c r="A135" s="248" t="s">
        <v>227</v>
      </c>
      <c r="B135" s="248"/>
      <c r="C135" s="249"/>
      <c r="D135" s="8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60" x14ac:dyDescent="0.2">
      <c r="A136" s="250"/>
      <c r="B136" s="251"/>
      <c r="C136" s="252"/>
      <c r="D136" s="251"/>
      <c r="E136" s="251"/>
      <c r="F136" s="251"/>
      <c r="G136" s="253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AG136" t="s">
        <v>228</v>
      </c>
    </row>
    <row r="137" spans="1:60" x14ac:dyDescent="0.2">
      <c r="A137" s="254"/>
      <c r="B137" s="255"/>
      <c r="C137" s="256"/>
      <c r="D137" s="255"/>
      <c r="E137" s="255"/>
      <c r="F137" s="255"/>
      <c r="G137" s="257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60" x14ac:dyDescent="0.2">
      <c r="A138" s="254"/>
      <c r="B138" s="255"/>
      <c r="C138" s="256"/>
      <c r="D138" s="255"/>
      <c r="E138" s="255"/>
      <c r="F138" s="255"/>
      <c r="G138" s="257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60" x14ac:dyDescent="0.2">
      <c r="A139" s="254"/>
      <c r="B139" s="255"/>
      <c r="C139" s="256"/>
      <c r="D139" s="255"/>
      <c r="E139" s="255"/>
      <c r="F139" s="255"/>
      <c r="G139" s="257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60" x14ac:dyDescent="0.2">
      <c r="A140" s="258"/>
      <c r="B140" s="259"/>
      <c r="C140" s="260"/>
      <c r="D140" s="259"/>
      <c r="E140" s="259"/>
      <c r="F140" s="259"/>
      <c r="G140" s="26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60" x14ac:dyDescent="0.2">
      <c r="A141" s="5"/>
      <c r="B141" s="6"/>
      <c r="C141" s="185"/>
      <c r="D141" s="8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60" x14ac:dyDescent="0.2">
      <c r="C142" s="187"/>
      <c r="D142" s="141"/>
      <c r="AG142" t="s">
        <v>229</v>
      </c>
    </row>
    <row r="143" spans="1:60" x14ac:dyDescent="0.2">
      <c r="D143" s="141"/>
    </row>
    <row r="144" spans="1:60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3">
    <mergeCell ref="A135:C135"/>
    <mergeCell ref="A136:G140"/>
    <mergeCell ref="C59:G59"/>
    <mergeCell ref="C90:G90"/>
    <mergeCell ref="C97:G97"/>
    <mergeCell ref="C99:G99"/>
    <mergeCell ref="C101:G101"/>
    <mergeCell ref="C103:G103"/>
    <mergeCell ref="C117:G117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61</v>
      </c>
      <c r="C3" s="242" t="s">
        <v>62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149</v>
      </c>
      <c r="C8" s="182" t="s">
        <v>150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2"/>
      <c r="O8" s="162">
        <f>SUM(O9:O19)</f>
        <v>0</v>
      </c>
      <c r="P8" s="162"/>
      <c r="Q8" s="162">
        <f>SUM(Q9:Q19)</f>
        <v>0.01</v>
      </c>
      <c r="R8" s="162"/>
      <c r="S8" s="162"/>
      <c r="T8" s="162"/>
      <c r="U8" s="162"/>
      <c r="V8" s="162">
        <f>SUM(V9:V19)</f>
        <v>12.38</v>
      </c>
      <c r="W8" s="162"/>
      <c r="AG8" t="s">
        <v>210</v>
      </c>
    </row>
    <row r="9" spans="1:60" outlineLevel="1" x14ac:dyDescent="0.2">
      <c r="A9" s="175">
        <v>1</v>
      </c>
      <c r="B9" s="176" t="s">
        <v>230</v>
      </c>
      <c r="C9" s="184" t="s">
        <v>231</v>
      </c>
      <c r="D9" s="177" t="s">
        <v>232</v>
      </c>
      <c r="E9" s="178">
        <v>16</v>
      </c>
      <c r="F9" s="179"/>
      <c r="G9" s="180">
        <f t="shared" ref="G9:G19" si="0">ROUND(E9*F9,2)</f>
        <v>0</v>
      </c>
      <c r="H9" s="161"/>
      <c r="I9" s="160">
        <f t="shared" ref="I9:I19" si="1">ROUND(E9*H9,2)</f>
        <v>0</v>
      </c>
      <c r="J9" s="161"/>
      <c r="K9" s="160">
        <f t="shared" ref="K9:K19" si="2">ROUND(E9*J9,2)</f>
        <v>0</v>
      </c>
      <c r="L9" s="160">
        <v>21</v>
      </c>
      <c r="M9" s="160">
        <f t="shared" ref="M9:M19" si="3">G9*(1+L9/100)</f>
        <v>0</v>
      </c>
      <c r="N9" s="160">
        <v>0</v>
      </c>
      <c r="O9" s="160">
        <f t="shared" ref="O9:O19" si="4">ROUND(E9*N9,2)</f>
        <v>0</v>
      </c>
      <c r="P9" s="160">
        <v>0</v>
      </c>
      <c r="Q9" s="160">
        <f t="shared" ref="Q9:Q19" si="5">ROUND(E9*P9,2)</f>
        <v>0</v>
      </c>
      <c r="R9" s="160"/>
      <c r="S9" s="160" t="s">
        <v>214</v>
      </c>
      <c r="T9" s="160" t="s">
        <v>233</v>
      </c>
      <c r="U9" s="160">
        <v>0.16500000000000001</v>
      </c>
      <c r="V9" s="160">
        <f t="shared" ref="V9:V19" si="6">ROUND(E9*U9,2)</f>
        <v>2.64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75">
        <v>2</v>
      </c>
      <c r="B10" s="176" t="s">
        <v>235</v>
      </c>
      <c r="C10" s="184" t="s">
        <v>236</v>
      </c>
      <c r="D10" s="177" t="s">
        <v>232</v>
      </c>
      <c r="E10" s="178">
        <v>16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9.0000000000000006E-5</v>
      </c>
      <c r="O10" s="160">
        <f t="shared" si="4"/>
        <v>0</v>
      </c>
      <c r="P10" s="160">
        <v>4.4999999999999999E-4</v>
      </c>
      <c r="Q10" s="160">
        <f t="shared" si="5"/>
        <v>0.01</v>
      </c>
      <c r="R10" s="160"/>
      <c r="S10" s="160" t="s">
        <v>214</v>
      </c>
      <c r="T10" s="160" t="s">
        <v>233</v>
      </c>
      <c r="U10" s="160">
        <v>0.16600000000000001</v>
      </c>
      <c r="V10" s="160">
        <f t="shared" si="6"/>
        <v>2.66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234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3</v>
      </c>
      <c r="B11" s="176" t="s">
        <v>237</v>
      </c>
      <c r="C11" s="184" t="s">
        <v>238</v>
      </c>
      <c r="D11" s="177" t="s">
        <v>232</v>
      </c>
      <c r="E11" s="178">
        <v>8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214</v>
      </c>
      <c r="T11" s="160" t="s">
        <v>233</v>
      </c>
      <c r="U11" s="160">
        <v>0.26800000000000002</v>
      </c>
      <c r="V11" s="160">
        <f t="shared" si="6"/>
        <v>2.14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4</v>
      </c>
      <c r="B12" s="176" t="s">
        <v>239</v>
      </c>
      <c r="C12" s="184" t="s">
        <v>240</v>
      </c>
      <c r="D12" s="177" t="s">
        <v>241</v>
      </c>
      <c r="E12" s="178">
        <v>45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214</v>
      </c>
      <c r="T12" s="160" t="s">
        <v>233</v>
      </c>
      <c r="U12" s="160">
        <v>2.5999999999999999E-2</v>
      </c>
      <c r="V12" s="160">
        <f t="shared" si="6"/>
        <v>1.17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5</v>
      </c>
      <c r="B13" s="176" t="s">
        <v>242</v>
      </c>
      <c r="C13" s="184" t="s">
        <v>243</v>
      </c>
      <c r="D13" s="177" t="s">
        <v>241</v>
      </c>
      <c r="E13" s="178">
        <v>45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214</v>
      </c>
      <c r="T13" s="160" t="s">
        <v>233</v>
      </c>
      <c r="U13" s="160">
        <v>3.1E-2</v>
      </c>
      <c r="V13" s="160">
        <f t="shared" si="6"/>
        <v>1.4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6</v>
      </c>
      <c r="B14" s="176" t="s">
        <v>244</v>
      </c>
      <c r="C14" s="184" t="s">
        <v>245</v>
      </c>
      <c r="D14" s="177" t="s">
        <v>241</v>
      </c>
      <c r="E14" s="178">
        <v>45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214</v>
      </c>
      <c r="T14" s="160" t="s">
        <v>233</v>
      </c>
      <c r="U14" s="160">
        <v>5.1999999999999998E-2</v>
      </c>
      <c r="V14" s="160">
        <f t="shared" si="6"/>
        <v>2.34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2.5" outlineLevel="1" x14ac:dyDescent="0.2">
      <c r="A15" s="175">
        <v>7</v>
      </c>
      <c r="B15" s="176" t="s">
        <v>246</v>
      </c>
      <c r="C15" s="184" t="s">
        <v>247</v>
      </c>
      <c r="D15" s="177" t="s">
        <v>232</v>
      </c>
      <c r="E15" s="178">
        <v>8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2.5999999999999998E-4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215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ht="22.5" outlineLevel="1" x14ac:dyDescent="0.2">
      <c r="A16" s="175">
        <v>8</v>
      </c>
      <c r="B16" s="176" t="s">
        <v>249</v>
      </c>
      <c r="C16" s="184" t="s">
        <v>250</v>
      </c>
      <c r="D16" s="177" t="s">
        <v>232</v>
      </c>
      <c r="E16" s="178">
        <v>8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9.0000000000000006E-5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215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ht="33.75" outlineLevel="1" x14ac:dyDescent="0.2">
      <c r="A17" s="175">
        <v>9</v>
      </c>
      <c r="B17" s="176" t="s">
        <v>251</v>
      </c>
      <c r="C17" s="184" t="s">
        <v>252</v>
      </c>
      <c r="D17" s="177" t="s">
        <v>232</v>
      </c>
      <c r="E17" s="178">
        <v>8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2.0000000000000001E-4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215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10</v>
      </c>
      <c r="B18" s="176" t="s">
        <v>253</v>
      </c>
      <c r="C18" s="184" t="s">
        <v>254</v>
      </c>
      <c r="D18" s="177" t="s">
        <v>255</v>
      </c>
      <c r="E18" s="178">
        <v>5.8399999999999997E-3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214</v>
      </c>
      <c r="T18" s="160" t="s">
        <v>233</v>
      </c>
      <c r="U18" s="160">
        <v>3.0750000000000002</v>
      </c>
      <c r="V18" s="160">
        <f t="shared" si="6"/>
        <v>0.02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256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11</v>
      </c>
      <c r="B19" s="176" t="s">
        <v>257</v>
      </c>
      <c r="C19" s="184" t="s">
        <v>258</v>
      </c>
      <c r="D19" s="177" t="s">
        <v>255</v>
      </c>
      <c r="E19" s="178">
        <v>5.8399999999999997E-3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0.88100000000000001</v>
      </c>
      <c r="V19" s="160">
        <f t="shared" si="6"/>
        <v>0.01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256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155</v>
      </c>
      <c r="C20" s="182" t="s">
        <v>156</v>
      </c>
      <c r="D20" s="165"/>
      <c r="E20" s="166"/>
      <c r="F20" s="167"/>
      <c r="G20" s="168">
        <f>SUMIF(AG21:AG21,"&lt;&gt;NOR",G21:G21)</f>
        <v>0</v>
      </c>
      <c r="H20" s="162"/>
      <c r="I20" s="162">
        <f>SUM(I21:I21)</f>
        <v>0</v>
      </c>
      <c r="J20" s="162"/>
      <c r="K20" s="162">
        <f>SUM(K21:K21)</f>
        <v>0</v>
      </c>
      <c r="L20" s="162"/>
      <c r="M20" s="162">
        <f>SUM(M21:M21)</f>
        <v>0</v>
      </c>
      <c r="N20" s="162"/>
      <c r="O20" s="162">
        <f>SUM(O21:O21)</f>
        <v>0</v>
      </c>
      <c r="P20" s="162"/>
      <c r="Q20" s="162">
        <f>SUM(Q21:Q21)</f>
        <v>0</v>
      </c>
      <c r="R20" s="162"/>
      <c r="S20" s="162"/>
      <c r="T20" s="162"/>
      <c r="U20" s="162"/>
      <c r="V20" s="162">
        <f>SUM(V21:V21)</f>
        <v>0.45</v>
      </c>
      <c r="W20" s="162"/>
      <c r="AG20" t="s">
        <v>210</v>
      </c>
    </row>
    <row r="21" spans="1:60" ht="22.5" outlineLevel="1" x14ac:dyDescent="0.2">
      <c r="A21" s="175">
        <v>12</v>
      </c>
      <c r="B21" s="176" t="s">
        <v>259</v>
      </c>
      <c r="C21" s="184" t="s">
        <v>260</v>
      </c>
      <c r="D21" s="177" t="s">
        <v>261</v>
      </c>
      <c r="E21" s="178">
        <v>5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6.9999999999999994E-5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8.8999999999999996E-2</v>
      </c>
      <c r="V21" s="160">
        <f>ROUND(E21*U21,2)</f>
        <v>0.45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x14ac:dyDescent="0.2">
      <c r="A22" s="163" t="s">
        <v>209</v>
      </c>
      <c r="B22" s="164" t="s">
        <v>173</v>
      </c>
      <c r="C22" s="182" t="s">
        <v>174</v>
      </c>
      <c r="D22" s="165"/>
      <c r="E22" s="166"/>
      <c r="F22" s="167"/>
      <c r="G22" s="168">
        <f>SUMIF(AG23:AG23,"&lt;&gt;NOR",G23:G23)</f>
        <v>0</v>
      </c>
      <c r="H22" s="162"/>
      <c r="I22" s="162">
        <f>SUM(I23:I23)</f>
        <v>0</v>
      </c>
      <c r="J22" s="162"/>
      <c r="K22" s="162">
        <f>SUM(K23:K23)</f>
        <v>0</v>
      </c>
      <c r="L22" s="162"/>
      <c r="M22" s="162">
        <f>SUM(M23:M23)</f>
        <v>0</v>
      </c>
      <c r="N22" s="162"/>
      <c r="O22" s="162">
        <f>SUM(O23:O23)</f>
        <v>0</v>
      </c>
      <c r="P22" s="162"/>
      <c r="Q22" s="162">
        <f>SUM(Q23:Q23)</f>
        <v>0</v>
      </c>
      <c r="R22" s="162"/>
      <c r="S22" s="162"/>
      <c r="T22" s="162"/>
      <c r="U22" s="162"/>
      <c r="V22" s="162">
        <f>SUM(V23:V23)</f>
        <v>72</v>
      </c>
      <c r="W22" s="162"/>
      <c r="AG22" t="s">
        <v>210</v>
      </c>
    </row>
    <row r="23" spans="1:60" outlineLevel="1" x14ac:dyDescent="0.2">
      <c r="A23" s="175">
        <v>13</v>
      </c>
      <c r="B23" s="176" t="s">
        <v>262</v>
      </c>
      <c r="C23" s="184" t="s">
        <v>263</v>
      </c>
      <c r="D23" s="177" t="s">
        <v>264</v>
      </c>
      <c r="E23" s="178">
        <v>72</v>
      </c>
      <c r="F23" s="179"/>
      <c r="G23" s="180">
        <f>ROUND(E23*F23,2)</f>
        <v>0</v>
      </c>
      <c r="H23" s="161"/>
      <c r="I23" s="160">
        <f>ROUND(E23*H23,2)</f>
        <v>0</v>
      </c>
      <c r="J23" s="161"/>
      <c r="K23" s="160">
        <f>ROUND(E23*J23,2)</f>
        <v>0</v>
      </c>
      <c r="L23" s="160">
        <v>21</v>
      </c>
      <c r="M23" s="160">
        <f>G23*(1+L23/100)</f>
        <v>0</v>
      </c>
      <c r="N23" s="160">
        <v>0</v>
      </c>
      <c r="O23" s="160">
        <f>ROUND(E23*N23,2)</f>
        <v>0</v>
      </c>
      <c r="P23" s="160">
        <v>0</v>
      </c>
      <c r="Q23" s="160">
        <f>ROUND(E23*P23,2)</f>
        <v>0</v>
      </c>
      <c r="R23" s="160" t="s">
        <v>265</v>
      </c>
      <c r="S23" s="160" t="s">
        <v>214</v>
      </c>
      <c r="T23" s="160" t="s">
        <v>233</v>
      </c>
      <c r="U23" s="160">
        <v>1</v>
      </c>
      <c r="V23" s="160">
        <f>ROUND(E23*U23,2)</f>
        <v>72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266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x14ac:dyDescent="0.2">
      <c r="A24" s="163" t="s">
        <v>209</v>
      </c>
      <c r="B24" s="164" t="s">
        <v>177</v>
      </c>
      <c r="C24" s="182" t="s">
        <v>178</v>
      </c>
      <c r="D24" s="165"/>
      <c r="E24" s="166"/>
      <c r="F24" s="167"/>
      <c r="G24" s="168">
        <f>SUMIF(AG25:AG28,"&lt;&gt;NOR",G25:G28)</f>
        <v>0</v>
      </c>
      <c r="H24" s="162"/>
      <c r="I24" s="162">
        <f>SUM(I25:I28)</f>
        <v>0</v>
      </c>
      <c r="J24" s="162"/>
      <c r="K24" s="162">
        <f>SUM(K25:K28)</f>
        <v>0</v>
      </c>
      <c r="L24" s="162"/>
      <c r="M24" s="162">
        <f>SUM(M25:M28)</f>
        <v>0</v>
      </c>
      <c r="N24" s="162"/>
      <c r="O24" s="162">
        <f>SUM(O25:O28)</f>
        <v>0</v>
      </c>
      <c r="P24" s="162"/>
      <c r="Q24" s="162">
        <f>SUM(Q25:Q28)</f>
        <v>0</v>
      </c>
      <c r="R24" s="162"/>
      <c r="S24" s="162"/>
      <c r="T24" s="162"/>
      <c r="U24" s="162"/>
      <c r="V24" s="162">
        <f>SUM(V25:V28)</f>
        <v>0</v>
      </c>
      <c r="W24" s="162"/>
      <c r="AG24" t="s">
        <v>210</v>
      </c>
    </row>
    <row r="25" spans="1:60" outlineLevel="1" x14ac:dyDescent="0.2">
      <c r="A25" s="175">
        <v>14</v>
      </c>
      <c r="B25" s="176" t="s">
        <v>267</v>
      </c>
      <c r="C25" s="184" t="s">
        <v>268</v>
      </c>
      <c r="D25" s="177" t="s">
        <v>255</v>
      </c>
      <c r="E25" s="178">
        <v>7.1999999999999998E-3</v>
      </c>
      <c r="F25" s="179"/>
      <c r="G25" s="180">
        <f>ROUND(E25*F25,2)</f>
        <v>0</v>
      </c>
      <c r="H25" s="161"/>
      <c r="I25" s="160">
        <f>ROUND(E25*H25,2)</f>
        <v>0</v>
      </c>
      <c r="J25" s="161"/>
      <c r="K25" s="160">
        <f>ROUND(E25*J25,2)</f>
        <v>0</v>
      </c>
      <c r="L25" s="160">
        <v>21</v>
      </c>
      <c r="M25" s="160">
        <f>G25*(1+L25/100)</f>
        <v>0</v>
      </c>
      <c r="N25" s="160">
        <v>0</v>
      </c>
      <c r="O25" s="160">
        <f>ROUND(E25*N25,2)</f>
        <v>0</v>
      </c>
      <c r="P25" s="160">
        <v>0</v>
      </c>
      <c r="Q25" s="160">
        <f>ROUND(E25*P25,2)</f>
        <v>0</v>
      </c>
      <c r="R25" s="160"/>
      <c r="S25" s="160" t="s">
        <v>214</v>
      </c>
      <c r="T25" s="160" t="s">
        <v>215</v>
      </c>
      <c r="U25" s="160">
        <v>9.9000000000000005E-2</v>
      </c>
      <c r="V25" s="160">
        <f>ROUND(E25*U25,2)</f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269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69">
        <v>15</v>
      </c>
      <c r="B26" s="170" t="s">
        <v>270</v>
      </c>
      <c r="C26" s="183" t="s">
        <v>271</v>
      </c>
      <c r="D26" s="171" t="s">
        <v>255</v>
      </c>
      <c r="E26" s="172">
        <v>7.1999999999999998E-3</v>
      </c>
      <c r="F26" s="173"/>
      <c r="G26" s="174">
        <f>ROUND(E26*F26,2)</f>
        <v>0</v>
      </c>
      <c r="H26" s="161"/>
      <c r="I26" s="160">
        <f>ROUND(E26*H26,2)</f>
        <v>0</v>
      </c>
      <c r="J26" s="161"/>
      <c r="K26" s="160">
        <f>ROUND(E26*J26,2)</f>
        <v>0</v>
      </c>
      <c r="L26" s="160">
        <v>21</v>
      </c>
      <c r="M26" s="160">
        <f>G26*(1+L26/100)</f>
        <v>0</v>
      </c>
      <c r="N26" s="160">
        <v>0</v>
      </c>
      <c r="O26" s="160">
        <f>ROUND(E26*N26,2)</f>
        <v>0</v>
      </c>
      <c r="P26" s="160">
        <v>0</v>
      </c>
      <c r="Q26" s="160">
        <f>ROUND(E26*P26,2)</f>
        <v>0</v>
      </c>
      <c r="R26" s="160"/>
      <c r="S26" s="160" t="s">
        <v>214</v>
      </c>
      <c r="T26" s="160" t="s">
        <v>233</v>
      </c>
      <c r="U26" s="160">
        <v>0.49</v>
      </c>
      <c r="V26" s="160">
        <f>ROUND(E26*U26,2)</f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269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57"/>
      <c r="B27" s="158"/>
      <c r="C27" s="262" t="s">
        <v>272</v>
      </c>
      <c r="D27" s="263"/>
      <c r="E27" s="263"/>
      <c r="F27" s="263"/>
      <c r="G27" s="263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218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69">
        <v>16</v>
      </c>
      <c r="B28" s="170" t="s">
        <v>273</v>
      </c>
      <c r="C28" s="183" t="s">
        <v>274</v>
      </c>
      <c r="D28" s="171" t="s">
        <v>255</v>
      </c>
      <c r="E28" s="172">
        <v>0.14399999999999999</v>
      </c>
      <c r="F28" s="173"/>
      <c r="G28" s="174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269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x14ac:dyDescent="0.2">
      <c r="A29" s="5"/>
      <c r="B29" s="6"/>
      <c r="C29" s="185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153"/>
      <c r="B30" s="154" t="s">
        <v>31</v>
      </c>
      <c r="C30" s="186"/>
      <c r="D30" s="155"/>
      <c r="E30" s="156"/>
      <c r="F30" s="156"/>
      <c r="G30" s="181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185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185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48" t="s">
        <v>227</v>
      </c>
      <c r="B33" s="248"/>
      <c r="C33" s="249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50"/>
      <c r="B34" s="251"/>
      <c r="C34" s="252"/>
      <c r="D34" s="251"/>
      <c r="E34" s="251"/>
      <c r="F34" s="251"/>
      <c r="G34" s="25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54"/>
      <c r="B35" s="255"/>
      <c r="C35" s="256"/>
      <c r="D35" s="255"/>
      <c r="E35" s="255"/>
      <c r="F35" s="255"/>
      <c r="G35" s="25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54"/>
      <c r="B36" s="255"/>
      <c r="C36" s="256"/>
      <c r="D36" s="255"/>
      <c r="E36" s="255"/>
      <c r="F36" s="255"/>
      <c r="G36" s="25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54"/>
      <c r="B37" s="255"/>
      <c r="C37" s="256"/>
      <c r="D37" s="255"/>
      <c r="E37" s="255"/>
      <c r="F37" s="255"/>
      <c r="G37" s="25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58"/>
      <c r="B38" s="259"/>
      <c r="C38" s="260"/>
      <c r="D38" s="259"/>
      <c r="E38" s="259"/>
      <c r="F38" s="259"/>
      <c r="G38" s="261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185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187"/>
      <c r="D40" s="141"/>
      <c r="AG40" t="s">
        <v>229</v>
      </c>
    </row>
    <row r="41" spans="1:33" x14ac:dyDescent="0.2">
      <c r="D41" s="141"/>
    </row>
    <row r="42" spans="1:33" x14ac:dyDescent="0.2">
      <c r="D42" s="141"/>
    </row>
    <row r="43" spans="1:33" x14ac:dyDescent="0.2">
      <c r="D43" s="141"/>
    </row>
    <row r="44" spans="1:33" x14ac:dyDescent="0.2">
      <c r="D44" s="141"/>
    </row>
    <row r="45" spans="1:33" x14ac:dyDescent="0.2">
      <c r="D45" s="141"/>
    </row>
    <row r="46" spans="1:33" x14ac:dyDescent="0.2">
      <c r="D46" s="141"/>
    </row>
    <row r="47" spans="1:33" x14ac:dyDescent="0.2">
      <c r="D47" s="141"/>
    </row>
    <row r="48" spans="1:33" x14ac:dyDescent="0.2">
      <c r="D48" s="141"/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7">
    <mergeCell ref="A34:G38"/>
    <mergeCell ref="C27:G27"/>
    <mergeCell ref="A1:G1"/>
    <mergeCell ref="C2:G2"/>
    <mergeCell ref="C3:G3"/>
    <mergeCell ref="C4:G4"/>
    <mergeCell ref="A33:C3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61</v>
      </c>
      <c r="C3" s="242" t="s">
        <v>62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64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105</v>
      </c>
      <c r="C8" s="182" t="s">
        <v>106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2"/>
      <c r="O8" s="162">
        <f>SUM(O9:O9)</f>
        <v>2.27</v>
      </c>
      <c r="P8" s="162"/>
      <c r="Q8" s="162">
        <f>SUM(Q9:Q9)</f>
        <v>0</v>
      </c>
      <c r="R8" s="162"/>
      <c r="S8" s="162"/>
      <c r="T8" s="162"/>
      <c r="U8" s="162"/>
      <c r="V8" s="162">
        <f>SUM(V9:V9)</f>
        <v>8.17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275</v>
      </c>
      <c r="C9" s="184" t="s">
        <v>276</v>
      </c>
      <c r="D9" s="177" t="s">
        <v>277</v>
      </c>
      <c r="E9" s="178">
        <v>8</v>
      </c>
      <c r="F9" s="179"/>
      <c r="G9" s="180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0.28360000000000002</v>
      </c>
      <c r="O9" s="160">
        <f>ROUND(E9*N9,2)</f>
        <v>2.27</v>
      </c>
      <c r="P9" s="160">
        <v>0</v>
      </c>
      <c r="Q9" s="160">
        <f>ROUND(E9*P9,2)</f>
        <v>0</v>
      </c>
      <c r="R9" s="160"/>
      <c r="S9" s="160" t="s">
        <v>221</v>
      </c>
      <c r="T9" s="160" t="s">
        <v>215</v>
      </c>
      <c r="U9" s="160">
        <v>1.0209999999999999</v>
      </c>
      <c r="V9" s="160">
        <f>ROUND(E9*U9,2)</f>
        <v>8.17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x14ac:dyDescent="0.2">
      <c r="A10" s="163" t="s">
        <v>209</v>
      </c>
      <c r="B10" s="164" t="s">
        <v>113</v>
      </c>
      <c r="C10" s="182" t="s">
        <v>114</v>
      </c>
      <c r="D10" s="165"/>
      <c r="E10" s="166"/>
      <c r="F10" s="167"/>
      <c r="G10" s="168">
        <f>SUMIF(AG11:AG13,"&lt;&gt;NOR",G11:G13)</f>
        <v>0</v>
      </c>
      <c r="H10" s="162"/>
      <c r="I10" s="162">
        <f>SUM(I11:I13)</f>
        <v>0</v>
      </c>
      <c r="J10" s="162"/>
      <c r="K10" s="162">
        <f>SUM(K11:K13)</f>
        <v>0</v>
      </c>
      <c r="L10" s="162"/>
      <c r="M10" s="162">
        <f>SUM(M11:M13)</f>
        <v>0</v>
      </c>
      <c r="N10" s="162"/>
      <c r="O10" s="162">
        <f>SUM(O11:O13)</f>
        <v>0.65</v>
      </c>
      <c r="P10" s="162"/>
      <c r="Q10" s="162">
        <f>SUM(Q11:Q13)</f>
        <v>0</v>
      </c>
      <c r="R10" s="162"/>
      <c r="S10" s="162"/>
      <c r="T10" s="162"/>
      <c r="U10" s="162"/>
      <c r="V10" s="162">
        <f>SUM(V11:V13)</f>
        <v>10.110000000000001</v>
      </c>
      <c r="W10" s="162"/>
      <c r="AG10" t="s">
        <v>210</v>
      </c>
    </row>
    <row r="11" spans="1:60" outlineLevel="1" x14ac:dyDescent="0.2">
      <c r="A11" s="175">
        <v>2</v>
      </c>
      <c r="B11" s="176" t="s">
        <v>278</v>
      </c>
      <c r="C11" s="184" t="s">
        <v>279</v>
      </c>
      <c r="D11" s="177" t="s">
        <v>241</v>
      </c>
      <c r="E11" s="178">
        <v>2</v>
      </c>
      <c r="F11" s="179"/>
      <c r="G11" s="180">
        <f>ROUND(E11*F11,2)</f>
        <v>0</v>
      </c>
      <c r="H11" s="161"/>
      <c r="I11" s="160">
        <f>ROUND(E11*H11,2)</f>
        <v>0</v>
      </c>
      <c r="J11" s="161"/>
      <c r="K11" s="160">
        <f>ROUND(E11*J11,2)</f>
        <v>0</v>
      </c>
      <c r="L11" s="160">
        <v>21</v>
      </c>
      <c r="M11" s="160">
        <f>G11*(1+L11/100)</f>
        <v>0</v>
      </c>
      <c r="N11" s="160">
        <v>0.10712000000000001</v>
      </c>
      <c r="O11" s="160">
        <f>ROUND(E11*N11,2)</f>
        <v>0.21</v>
      </c>
      <c r="P11" s="160">
        <v>0</v>
      </c>
      <c r="Q11" s="160">
        <f>ROUND(E11*P11,2)</f>
        <v>0</v>
      </c>
      <c r="R11" s="160"/>
      <c r="S11" s="160" t="s">
        <v>214</v>
      </c>
      <c r="T11" s="160" t="s">
        <v>215</v>
      </c>
      <c r="U11" s="160">
        <v>0.69998000000000005</v>
      </c>
      <c r="V11" s="160">
        <f>ROUND(E11*U11,2)</f>
        <v>1.4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3</v>
      </c>
      <c r="B12" s="170" t="s">
        <v>280</v>
      </c>
      <c r="C12" s="183" t="s">
        <v>281</v>
      </c>
      <c r="D12" s="171" t="s">
        <v>241</v>
      </c>
      <c r="E12" s="172">
        <v>26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1.694E-2</v>
      </c>
      <c r="O12" s="160">
        <f>ROUND(E12*N12,2)</f>
        <v>0.44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215</v>
      </c>
      <c r="U12" s="160">
        <v>0.33481</v>
      </c>
      <c r="V12" s="160">
        <f>ROUND(E12*U12,2)</f>
        <v>8.7100000000000009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282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5.5" x14ac:dyDescent="0.2">
      <c r="A14" s="163" t="s">
        <v>209</v>
      </c>
      <c r="B14" s="164" t="s">
        <v>125</v>
      </c>
      <c r="C14" s="182" t="s">
        <v>126</v>
      </c>
      <c r="D14" s="165"/>
      <c r="E14" s="166"/>
      <c r="F14" s="167"/>
      <c r="G14" s="168">
        <f>SUMIF(AG15:AG15,"&lt;&gt;NOR",G15:G15)</f>
        <v>0</v>
      </c>
      <c r="H14" s="162"/>
      <c r="I14" s="162">
        <f>SUM(I15:I15)</f>
        <v>0</v>
      </c>
      <c r="J14" s="162"/>
      <c r="K14" s="162">
        <f>SUM(K15:K15)</f>
        <v>0</v>
      </c>
      <c r="L14" s="162"/>
      <c r="M14" s="162">
        <f>SUM(M15:M15)</f>
        <v>0</v>
      </c>
      <c r="N14" s="162"/>
      <c r="O14" s="162">
        <f>SUM(O15:O15)</f>
        <v>0</v>
      </c>
      <c r="P14" s="162"/>
      <c r="Q14" s="162">
        <f>SUM(Q15:Q15)</f>
        <v>0</v>
      </c>
      <c r="R14" s="162"/>
      <c r="S14" s="162"/>
      <c r="T14" s="162"/>
      <c r="U14" s="162"/>
      <c r="V14" s="162">
        <f>SUM(V15:V15)</f>
        <v>6.16</v>
      </c>
      <c r="W14" s="162"/>
      <c r="AG14" t="s">
        <v>210</v>
      </c>
    </row>
    <row r="15" spans="1:60" outlineLevel="1" x14ac:dyDescent="0.2">
      <c r="A15" s="175">
        <v>4</v>
      </c>
      <c r="B15" s="176" t="s">
        <v>283</v>
      </c>
      <c r="C15" s="184" t="s">
        <v>284</v>
      </c>
      <c r="D15" s="177" t="s">
        <v>241</v>
      </c>
      <c r="E15" s="178">
        <v>20</v>
      </c>
      <c r="F15" s="179"/>
      <c r="G15" s="180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4.0000000000000003E-5</v>
      </c>
      <c r="O15" s="160">
        <f>ROUND(E15*N15,2)</f>
        <v>0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215</v>
      </c>
      <c r="U15" s="160">
        <v>0.308</v>
      </c>
      <c r="V15" s="160">
        <f>ROUND(E15*U15,2)</f>
        <v>6.16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x14ac:dyDescent="0.2">
      <c r="A16" s="163" t="s">
        <v>209</v>
      </c>
      <c r="B16" s="164" t="s">
        <v>127</v>
      </c>
      <c r="C16" s="182" t="s">
        <v>128</v>
      </c>
      <c r="D16" s="165"/>
      <c r="E16" s="166"/>
      <c r="F16" s="167"/>
      <c r="G16" s="168">
        <f>SUMIF(AG17:AG19,"&lt;&gt;NOR",G17:G19)</f>
        <v>0</v>
      </c>
      <c r="H16" s="162"/>
      <c r="I16" s="162">
        <f>SUM(I17:I19)</f>
        <v>0</v>
      </c>
      <c r="J16" s="162"/>
      <c r="K16" s="162">
        <f>SUM(K17:K19)</f>
        <v>0</v>
      </c>
      <c r="L16" s="162"/>
      <c r="M16" s="162">
        <f>SUM(M17:M19)</f>
        <v>0</v>
      </c>
      <c r="N16" s="162"/>
      <c r="O16" s="162">
        <f>SUM(O17:O19)</f>
        <v>0.01</v>
      </c>
      <c r="P16" s="162"/>
      <c r="Q16" s="162">
        <f>SUM(Q17:Q19)</f>
        <v>14.66</v>
      </c>
      <c r="R16" s="162"/>
      <c r="S16" s="162"/>
      <c r="T16" s="162"/>
      <c r="U16" s="162"/>
      <c r="V16" s="162">
        <f>SUM(V17:V19)</f>
        <v>42.21</v>
      </c>
      <c r="W16" s="162"/>
      <c r="AG16" t="s">
        <v>210</v>
      </c>
    </row>
    <row r="17" spans="1:60" outlineLevel="1" x14ac:dyDescent="0.2">
      <c r="A17" s="175">
        <v>5</v>
      </c>
      <c r="B17" s="176" t="s">
        <v>285</v>
      </c>
      <c r="C17" s="184" t="s">
        <v>286</v>
      </c>
      <c r="D17" s="177" t="s">
        <v>241</v>
      </c>
      <c r="E17" s="178">
        <v>26</v>
      </c>
      <c r="F17" s="179"/>
      <c r="G17" s="180">
        <f>ROUND(E17*F17,2)</f>
        <v>0</v>
      </c>
      <c r="H17" s="161"/>
      <c r="I17" s="160">
        <f>ROUND(E17*H17,2)</f>
        <v>0</v>
      </c>
      <c r="J17" s="161"/>
      <c r="K17" s="160">
        <f>ROUND(E17*J17,2)</f>
        <v>0</v>
      </c>
      <c r="L17" s="160">
        <v>21</v>
      </c>
      <c r="M17" s="160">
        <f>G17*(1+L17/100)</f>
        <v>0</v>
      </c>
      <c r="N17" s="160">
        <v>0</v>
      </c>
      <c r="O17" s="160">
        <f>ROUND(E17*N17,2)</f>
        <v>0</v>
      </c>
      <c r="P17" s="160">
        <v>0.01</v>
      </c>
      <c r="Q17" s="160">
        <f>ROUND(E17*P17,2)</f>
        <v>0.26</v>
      </c>
      <c r="R17" s="160"/>
      <c r="S17" s="160" t="s">
        <v>214</v>
      </c>
      <c r="T17" s="160" t="s">
        <v>233</v>
      </c>
      <c r="U17" s="160">
        <v>0.08</v>
      </c>
      <c r="V17" s="160">
        <f>ROUND(E17*U17,2)</f>
        <v>2.08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22.5" outlineLevel="1" x14ac:dyDescent="0.2">
      <c r="A18" s="169">
        <v>6</v>
      </c>
      <c r="B18" s="170" t="s">
        <v>287</v>
      </c>
      <c r="C18" s="183" t="s">
        <v>288</v>
      </c>
      <c r="D18" s="171" t="s">
        <v>277</v>
      </c>
      <c r="E18" s="172">
        <v>8</v>
      </c>
      <c r="F18" s="173"/>
      <c r="G18" s="174">
        <f>ROUND(E18*F18,2)</f>
        <v>0</v>
      </c>
      <c r="H18" s="161"/>
      <c r="I18" s="160">
        <f>ROUND(E18*H18,2)</f>
        <v>0</v>
      </c>
      <c r="J18" s="161"/>
      <c r="K18" s="160">
        <f>ROUND(E18*J18,2)</f>
        <v>0</v>
      </c>
      <c r="L18" s="160">
        <v>21</v>
      </c>
      <c r="M18" s="160">
        <f>G18*(1+L18/100)</f>
        <v>0</v>
      </c>
      <c r="N18" s="160">
        <v>1.82E-3</v>
      </c>
      <c r="O18" s="160">
        <f>ROUND(E18*N18,2)</f>
        <v>0.01</v>
      </c>
      <c r="P18" s="160">
        <v>1.8</v>
      </c>
      <c r="Q18" s="160">
        <f>ROUND(E18*P18,2)</f>
        <v>14.4</v>
      </c>
      <c r="R18" s="160"/>
      <c r="S18" s="160" t="s">
        <v>221</v>
      </c>
      <c r="T18" s="160" t="s">
        <v>215</v>
      </c>
      <c r="U18" s="160">
        <v>5.016</v>
      </c>
      <c r="V18" s="160">
        <f>ROUND(E18*U18,2)</f>
        <v>40.130000000000003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57"/>
      <c r="B19" s="158"/>
      <c r="C19" s="262" t="s">
        <v>289</v>
      </c>
      <c r="D19" s="263"/>
      <c r="E19" s="263"/>
      <c r="F19" s="263"/>
      <c r="G19" s="263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218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x14ac:dyDescent="0.2">
      <c r="A20" s="163" t="s">
        <v>209</v>
      </c>
      <c r="B20" s="164" t="s">
        <v>129</v>
      </c>
      <c r="C20" s="182" t="s">
        <v>130</v>
      </c>
      <c r="D20" s="165"/>
      <c r="E20" s="166"/>
      <c r="F20" s="167"/>
      <c r="G20" s="168">
        <f>SUMIF(AG21:AG22,"&lt;&gt;NOR",G21:G22)</f>
        <v>0</v>
      </c>
      <c r="H20" s="162"/>
      <c r="I20" s="162">
        <f>SUM(I21:I22)</f>
        <v>0</v>
      </c>
      <c r="J20" s="162"/>
      <c r="K20" s="162">
        <f>SUM(K21:K22)</f>
        <v>0</v>
      </c>
      <c r="L20" s="162"/>
      <c r="M20" s="162">
        <f>SUM(M21:M22)</f>
        <v>0</v>
      </c>
      <c r="N20" s="162"/>
      <c r="O20" s="162">
        <f>SUM(O21:O22)</f>
        <v>0</v>
      </c>
      <c r="P20" s="162"/>
      <c r="Q20" s="162">
        <f>SUM(Q21:Q22)</f>
        <v>0</v>
      </c>
      <c r="R20" s="162"/>
      <c r="S20" s="162"/>
      <c r="T20" s="162"/>
      <c r="U20" s="162"/>
      <c r="V20" s="162">
        <f>SUM(V21:V22)</f>
        <v>2.5</v>
      </c>
      <c r="W20" s="162"/>
      <c r="AG20" t="s">
        <v>210</v>
      </c>
    </row>
    <row r="21" spans="1:60" outlineLevel="1" x14ac:dyDescent="0.2">
      <c r="A21" s="175">
        <v>7</v>
      </c>
      <c r="B21" s="176" t="s">
        <v>290</v>
      </c>
      <c r="C21" s="184" t="s">
        <v>291</v>
      </c>
      <c r="D21" s="177" t="s">
        <v>255</v>
      </c>
      <c r="E21" s="178">
        <v>2.9388399999999999</v>
      </c>
      <c r="F21" s="179"/>
      <c r="G21" s="180">
        <f>ROUND(E21*F21,2)</f>
        <v>0</v>
      </c>
      <c r="H21" s="161"/>
      <c r="I21" s="160">
        <f>ROUND(E21*H21,2)</f>
        <v>0</v>
      </c>
      <c r="J21" s="161"/>
      <c r="K21" s="160">
        <f>ROUND(E21*J21,2)</f>
        <v>0</v>
      </c>
      <c r="L21" s="160">
        <v>21</v>
      </c>
      <c r="M21" s="160">
        <f>G21*(1+L21/100)</f>
        <v>0</v>
      </c>
      <c r="N21" s="160">
        <v>0</v>
      </c>
      <c r="O21" s="160">
        <f>ROUND(E21*N21,2)</f>
        <v>0</v>
      </c>
      <c r="P21" s="160">
        <v>0</v>
      </c>
      <c r="Q21" s="160">
        <f>ROUND(E21*P21,2)</f>
        <v>0</v>
      </c>
      <c r="R21" s="160"/>
      <c r="S21" s="160" t="s">
        <v>214</v>
      </c>
      <c r="T21" s="160" t="s">
        <v>215</v>
      </c>
      <c r="U21" s="160">
        <v>0.85199999999999998</v>
      </c>
      <c r="V21" s="160">
        <f>ROUND(E21*U21,2)</f>
        <v>2.5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256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292</v>
      </c>
      <c r="C22" s="184" t="s">
        <v>293</v>
      </c>
      <c r="D22" s="177" t="s">
        <v>255</v>
      </c>
      <c r="E22" s="178">
        <v>2.9388399999999999</v>
      </c>
      <c r="F22" s="179"/>
      <c r="G22" s="180">
        <f>ROUND(E22*F22,2)</f>
        <v>0</v>
      </c>
      <c r="H22" s="161"/>
      <c r="I22" s="160">
        <f>ROUND(E22*H22,2)</f>
        <v>0</v>
      </c>
      <c r="J22" s="161"/>
      <c r="K22" s="160">
        <f>ROUND(E22*J22,2)</f>
        <v>0</v>
      </c>
      <c r="L22" s="160">
        <v>21</v>
      </c>
      <c r="M22" s="160">
        <f>G22*(1+L22/100)</f>
        <v>0</v>
      </c>
      <c r="N22" s="160">
        <v>0</v>
      </c>
      <c r="O22" s="160">
        <f>ROUND(E22*N22,2)</f>
        <v>0</v>
      </c>
      <c r="P22" s="160">
        <v>0</v>
      </c>
      <c r="Q22" s="160">
        <f>ROUND(E22*P22,2)</f>
        <v>0</v>
      </c>
      <c r="R22" s="160"/>
      <c r="S22" s="160" t="s">
        <v>214</v>
      </c>
      <c r="T22" s="160" t="s">
        <v>215</v>
      </c>
      <c r="U22" s="160">
        <v>0</v>
      </c>
      <c r="V22" s="160">
        <f>ROUND(E22*U22,2)</f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256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x14ac:dyDescent="0.2">
      <c r="A23" s="163" t="s">
        <v>209</v>
      </c>
      <c r="B23" s="164" t="s">
        <v>131</v>
      </c>
      <c r="C23" s="182" t="s">
        <v>132</v>
      </c>
      <c r="D23" s="165"/>
      <c r="E23" s="166"/>
      <c r="F23" s="167"/>
      <c r="G23" s="168">
        <f>SUMIF(AG24:AG29,"&lt;&gt;NOR",G24:G29)</f>
        <v>0</v>
      </c>
      <c r="H23" s="162"/>
      <c r="I23" s="162">
        <f>SUM(I24:I29)</f>
        <v>0</v>
      </c>
      <c r="J23" s="162"/>
      <c r="K23" s="162">
        <f>SUM(K24:K29)</f>
        <v>0</v>
      </c>
      <c r="L23" s="162"/>
      <c r="M23" s="162">
        <f>SUM(M24:M29)</f>
        <v>0</v>
      </c>
      <c r="N23" s="162"/>
      <c r="O23" s="162">
        <f>SUM(O24:O29)</f>
        <v>0.01</v>
      </c>
      <c r="P23" s="162"/>
      <c r="Q23" s="162">
        <f>SUM(Q24:Q29)</f>
        <v>0</v>
      </c>
      <c r="R23" s="162"/>
      <c r="S23" s="162"/>
      <c r="T23" s="162"/>
      <c r="U23" s="162"/>
      <c r="V23" s="162">
        <f>SUM(V24:V29)</f>
        <v>2.97</v>
      </c>
      <c r="W23" s="162"/>
      <c r="AG23" t="s">
        <v>210</v>
      </c>
    </row>
    <row r="24" spans="1:60" outlineLevel="1" x14ac:dyDescent="0.2">
      <c r="A24" s="175">
        <v>9</v>
      </c>
      <c r="B24" s="176" t="s">
        <v>294</v>
      </c>
      <c r="C24" s="184" t="s">
        <v>295</v>
      </c>
      <c r="D24" s="177" t="s">
        <v>261</v>
      </c>
      <c r="E24" s="178">
        <v>36</v>
      </c>
      <c r="F24" s="179"/>
      <c r="G24" s="180">
        <f t="shared" ref="G24:G29" si="0">ROUND(E24*F24,2)</f>
        <v>0</v>
      </c>
      <c r="H24" s="161"/>
      <c r="I24" s="160">
        <f t="shared" ref="I24:I29" si="1">ROUND(E24*H24,2)</f>
        <v>0</v>
      </c>
      <c r="J24" s="161"/>
      <c r="K24" s="160">
        <f t="shared" ref="K24:K29" si="2">ROUND(E24*J24,2)</f>
        <v>0</v>
      </c>
      <c r="L24" s="160">
        <v>21</v>
      </c>
      <c r="M24" s="160">
        <f t="shared" ref="M24:M29" si="3">G24*(1+L24/100)</f>
        <v>0</v>
      </c>
      <c r="N24" s="160">
        <v>0</v>
      </c>
      <c r="O24" s="160">
        <f t="shared" ref="O24:O29" si="4">ROUND(E24*N24,2)</f>
        <v>0</v>
      </c>
      <c r="P24" s="160">
        <v>0</v>
      </c>
      <c r="Q24" s="160">
        <f t="shared" ref="Q24:Q29" si="5">ROUND(E24*P24,2)</f>
        <v>0</v>
      </c>
      <c r="R24" s="160"/>
      <c r="S24" s="160" t="s">
        <v>214</v>
      </c>
      <c r="T24" s="160" t="s">
        <v>215</v>
      </c>
      <c r="U24" s="160">
        <v>8.2000000000000003E-2</v>
      </c>
      <c r="V24" s="160">
        <f t="shared" ref="V24:V29" si="6">ROUND(E24*U24,2)</f>
        <v>2.95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10</v>
      </c>
      <c r="B25" s="176" t="s">
        <v>296</v>
      </c>
      <c r="C25" s="184" t="s">
        <v>297</v>
      </c>
      <c r="D25" s="177" t="s">
        <v>232</v>
      </c>
      <c r="E25" s="178">
        <v>1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0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221</v>
      </c>
      <c r="T25" s="160" t="s">
        <v>298</v>
      </c>
      <c r="U25" s="160">
        <v>0</v>
      </c>
      <c r="V25" s="160">
        <f t="shared" si="6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ht="22.5" outlineLevel="1" x14ac:dyDescent="0.2">
      <c r="A26" s="175">
        <v>11</v>
      </c>
      <c r="B26" s="176" t="s">
        <v>299</v>
      </c>
      <c r="C26" s="184" t="s">
        <v>300</v>
      </c>
      <c r="D26" s="177" t="s">
        <v>261</v>
      </c>
      <c r="E26" s="178">
        <v>6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2.9E-4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221</v>
      </c>
      <c r="T26" s="160" t="s">
        <v>298</v>
      </c>
      <c r="U26" s="160">
        <v>0</v>
      </c>
      <c r="V26" s="160">
        <f t="shared" si="6"/>
        <v>0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248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ht="22.5" outlineLevel="1" x14ac:dyDescent="0.2">
      <c r="A27" s="175">
        <v>12</v>
      </c>
      <c r="B27" s="176" t="s">
        <v>301</v>
      </c>
      <c r="C27" s="184" t="s">
        <v>302</v>
      </c>
      <c r="D27" s="177" t="s">
        <v>261</v>
      </c>
      <c r="E27" s="178">
        <v>30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3.2000000000000003E-4</v>
      </c>
      <c r="O27" s="160">
        <f t="shared" si="4"/>
        <v>0.01</v>
      </c>
      <c r="P27" s="160">
        <v>0</v>
      </c>
      <c r="Q27" s="160">
        <f t="shared" si="5"/>
        <v>0</v>
      </c>
      <c r="R27" s="160"/>
      <c r="S27" s="160" t="s">
        <v>221</v>
      </c>
      <c r="T27" s="160" t="s">
        <v>298</v>
      </c>
      <c r="U27" s="160">
        <v>0</v>
      </c>
      <c r="V27" s="160">
        <f t="shared" si="6"/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13</v>
      </c>
      <c r="B28" s="176" t="s">
        <v>303</v>
      </c>
      <c r="C28" s="184" t="s">
        <v>304</v>
      </c>
      <c r="D28" s="177" t="s">
        <v>255</v>
      </c>
      <c r="E28" s="178">
        <v>1.1339999999999999E-2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0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214</v>
      </c>
      <c r="T28" s="160" t="s">
        <v>233</v>
      </c>
      <c r="U28" s="160">
        <v>1.74</v>
      </c>
      <c r="V28" s="160">
        <f t="shared" si="6"/>
        <v>0.02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256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14</v>
      </c>
      <c r="B29" s="176" t="s">
        <v>305</v>
      </c>
      <c r="C29" s="184" t="s">
        <v>306</v>
      </c>
      <c r="D29" s="177" t="s">
        <v>255</v>
      </c>
      <c r="E29" s="178">
        <v>1.1339999999999999E-2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0</v>
      </c>
      <c r="O29" s="160">
        <f t="shared" si="4"/>
        <v>0</v>
      </c>
      <c r="P29" s="160">
        <v>0</v>
      </c>
      <c r="Q29" s="160">
        <f t="shared" si="5"/>
        <v>0</v>
      </c>
      <c r="R29" s="160"/>
      <c r="S29" s="160" t="s">
        <v>214</v>
      </c>
      <c r="T29" s="160" t="s">
        <v>233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256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133</v>
      </c>
      <c r="C30" s="182" t="s">
        <v>134</v>
      </c>
      <c r="D30" s="165"/>
      <c r="E30" s="166"/>
      <c r="F30" s="167"/>
      <c r="G30" s="168">
        <f>SUMIF(AG31:AG36,"&lt;&gt;NOR",G31:G36)</f>
        <v>0</v>
      </c>
      <c r="H30" s="162"/>
      <c r="I30" s="162">
        <f>SUM(I31:I36)</f>
        <v>0</v>
      </c>
      <c r="J30" s="162"/>
      <c r="K30" s="162">
        <f>SUM(K31:K36)</f>
        <v>0</v>
      </c>
      <c r="L30" s="162"/>
      <c r="M30" s="162">
        <f>SUM(M31:M36)</f>
        <v>0</v>
      </c>
      <c r="N30" s="162"/>
      <c r="O30" s="162">
        <f>SUM(O31:O36)</f>
        <v>0.01</v>
      </c>
      <c r="P30" s="162"/>
      <c r="Q30" s="162">
        <f>SUM(Q31:Q36)</f>
        <v>0</v>
      </c>
      <c r="R30" s="162"/>
      <c r="S30" s="162"/>
      <c r="T30" s="162"/>
      <c r="U30" s="162"/>
      <c r="V30" s="162">
        <f>SUM(V31:V36)</f>
        <v>2.76</v>
      </c>
      <c r="W30" s="162"/>
      <c r="AG30" t="s">
        <v>210</v>
      </c>
    </row>
    <row r="31" spans="1:60" outlineLevel="1" x14ac:dyDescent="0.2">
      <c r="A31" s="169">
        <v>15</v>
      </c>
      <c r="B31" s="170" t="s">
        <v>307</v>
      </c>
      <c r="C31" s="183" t="s">
        <v>308</v>
      </c>
      <c r="D31" s="171" t="s">
        <v>261</v>
      </c>
      <c r="E31" s="172">
        <v>8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3.4000000000000002E-4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214</v>
      </c>
      <c r="T31" s="160" t="s">
        <v>233</v>
      </c>
      <c r="U31" s="160">
        <v>0.32</v>
      </c>
      <c r="V31" s="160">
        <f>ROUND(E31*U31,2)</f>
        <v>2.56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57"/>
      <c r="B32" s="158"/>
      <c r="C32" s="262" t="s">
        <v>309</v>
      </c>
      <c r="D32" s="263"/>
      <c r="E32" s="263"/>
      <c r="F32" s="263"/>
      <c r="G32" s="263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218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ht="33.75" outlineLevel="1" x14ac:dyDescent="0.2">
      <c r="A33" s="175">
        <v>16</v>
      </c>
      <c r="B33" s="176" t="s">
        <v>310</v>
      </c>
      <c r="C33" s="184" t="s">
        <v>311</v>
      </c>
      <c r="D33" s="177" t="s">
        <v>232</v>
      </c>
      <c r="E33" s="178">
        <v>1</v>
      </c>
      <c r="F33" s="179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9.0000000000000006E-5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214</v>
      </c>
      <c r="T33" s="160" t="s">
        <v>233</v>
      </c>
      <c r="U33" s="160">
        <v>0.18</v>
      </c>
      <c r="V33" s="160">
        <f>ROUND(E33*U33,2)</f>
        <v>0.18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75">
        <v>17</v>
      </c>
      <c r="B34" s="176" t="s">
        <v>312</v>
      </c>
      <c r="C34" s="184" t="s">
        <v>313</v>
      </c>
      <c r="D34" s="177" t="s">
        <v>314</v>
      </c>
      <c r="E34" s="178">
        <v>1</v>
      </c>
      <c r="F34" s="179"/>
      <c r="G34" s="180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5.0000000000000001E-3</v>
      </c>
      <c r="O34" s="160">
        <f>ROUND(E34*N34,2)</f>
        <v>0.01</v>
      </c>
      <c r="P34" s="160">
        <v>0</v>
      </c>
      <c r="Q34" s="160">
        <f>ROUND(E34*P34,2)</f>
        <v>0</v>
      </c>
      <c r="R34" s="160"/>
      <c r="S34" s="160" t="s">
        <v>221</v>
      </c>
      <c r="T34" s="160" t="s">
        <v>215</v>
      </c>
      <c r="U34" s="160">
        <v>0</v>
      </c>
      <c r="V34" s="160">
        <f>ROUND(E34*U34,2)</f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234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75">
        <v>18</v>
      </c>
      <c r="B35" s="176" t="s">
        <v>315</v>
      </c>
      <c r="C35" s="184" t="s">
        <v>316</v>
      </c>
      <c r="D35" s="177" t="s">
        <v>255</v>
      </c>
      <c r="E35" s="178">
        <v>7.8100000000000001E-3</v>
      </c>
      <c r="F35" s="179"/>
      <c r="G35" s="180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214</v>
      </c>
      <c r="T35" s="160" t="s">
        <v>233</v>
      </c>
      <c r="U35" s="160">
        <v>1.47</v>
      </c>
      <c r="V35" s="160">
        <f>ROUND(E35*U35,2)</f>
        <v>0.01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256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75">
        <v>19</v>
      </c>
      <c r="B36" s="176" t="s">
        <v>317</v>
      </c>
      <c r="C36" s="184" t="s">
        <v>318</v>
      </c>
      <c r="D36" s="177" t="s">
        <v>255</v>
      </c>
      <c r="E36" s="178">
        <v>7.8100000000000001E-3</v>
      </c>
      <c r="F36" s="179"/>
      <c r="G36" s="180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214</v>
      </c>
      <c r="T36" s="160" t="s">
        <v>233</v>
      </c>
      <c r="U36" s="160">
        <v>0.81100000000000005</v>
      </c>
      <c r="V36" s="160">
        <f>ROUND(E36*U36,2)</f>
        <v>0.01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256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">
      <c r="A37" s="163" t="s">
        <v>209</v>
      </c>
      <c r="B37" s="164" t="s">
        <v>135</v>
      </c>
      <c r="C37" s="182" t="s">
        <v>136</v>
      </c>
      <c r="D37" s="165"/>
      <c r="E37" s="166"/>
      <c r="F37" s="167"/>
      <c r="G37" s="168">
        <f>SUMIF(AG38:AG58,"&lt;&gt;NOR",G38:G58)</f>
        <v>0</v>
      </c>
      <c r="H37" s="162"/>
      <c r="I37" s="162">
        <f>SUM(I38:I58)</f>
        <v>0</v>
      </c>
      <c r="J37" s="162"/>
      <c r="K37" s="162">
        <f>SUM(K38:K58)</f>
        <v>0</v>
      </c>
      <c r="L37" s="162"/>
      <c r="M37" s="162">
        <f>SUM(M38:M58)</f>
        <v>0</v>
      </c>
      <c r="N37" s="162"/>
      <c r="O37" s="162">
        <f>SUM(O38:O58)</f>
        <v>0.09</v>
      </c>
      <c r="P37" s="162"/>
      <c r="Q37" s="162">
        <f>SUM(Q38:Q58)</f>
        <v>0</v>
      </c>
      <c r="R37" s="162"/>
      <c r="S37" s="162"/>
      <c r="T37" s="162"/>
      <c r="U37" s="162"/>
      <c r="V37" s="162">
        <f>SUM(V38:V58)</f>
        <v>17.749999999999996</v>
      </c>
      <c r="W37" s="162"/>
      <c r="AG37" t="s">
        <v>210</v>
      </c>
    </row>
    <row r="38" spans="1:60" outlineLevel="1" x14ac:dyDescent="0.2">
      <c r="A38" s="175">
        <v>20</v>
      </c>
      <c r="B38" s="176" t="s">
        <v>319</v>
      </c>
      <c r="C38" s="184" t="s">
        <v>320</v>
      </c>
      <c r="D38" s="177" t="s">
        <v>261</v>
      </c>
      <c r="E38" s="178">
        <v>4</v>
      </c>
      <c r="F38" s="179"/>
      <c r="G38" s="180">
        <f>ROUND(E38*F38,2)</f>
        <v>0</v>
      </c>
      <c r="H38" s="161"/>
      <c r="I38" s="160">
        <f>ROUND(E38*H38,2)</f>
        <v>0</v>
      </c>
      <c r="J38" s="161"/>
      <c r="K38" s="160">
        <f>ROUND(E38*J38,2)</f>
        <v>0</v>
      </c>
      <c r="L38" s="160">
        <v>21</v>
      </c>
      <c r="M38" s="160">
        <f>G38*(1+L38/100)</f>
        <v>0</v>
      </c>
      <c r="N38" s="160">
        <v>0</v>
      </c>
      <c r="O38" s="160">
        <f>ROUND(E38*N38,2)</f>
        <v>0</v>
      </c>
      <c r="P38" s="160">
        <v>2.7999999999999998E-4</v>
      </c>
      <c r="Q38" s="160">
        <f>ROUND(E38*P38,2)</f>
        <v>0</v>
      </c>
      <c r="R38" s="160"/>
      <c r="S38" s="160" t="s">
        <v>214</v>
      </c>
      <c r="T38" s="160" t="s">
        <v>233</v>
      </c>
      <c r="U38" s="160">
        <v>5.1999999999999998E-2</v>
      </c>
      <c r="V38" s="160">
        <f>ROUND(E38*U38,2)</f>
        <v>0.21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234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21</v>
      </c>
      <c r="B39" s="176" t="s">
        <v>321</v>
      </c>
      <c r="C39" s="184" t="s">
        <v>322</v>
      </c>
      <c r="D39" s="177" t="s">
        <v>232</v>
      </c>
      <c r="E39" s="178">
        <v>6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5.2999999999999998E-4</v>
      </c>
      <c r="Q39" s="160">
        <f>ROUND(E39*P39,2)</f>
        <v>0</v>
      </c>
      <c r="R39" s="160"/>
      <c r="S39" s="160" t="s">
        <v>214</v>
      </c>
      <c r="T39" s="160" t="s">
        <v>233</v>
      </c>
      <c r="U39" s="160">
        <v>6.2E-2</v>
      </c>
      <c r="V39" s="160">
        <f>ROUND(E39*U39,2)</f>
        <v>0.37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22</v>
      </c>
      <c r="B40" s="176" t="s">
        <v>323</v>
      </c>
      <c r="C40" s="184" t="s">
        <v>324</v>
      </c>
      <c r="D40" s="177" t="s">
        <v>232</v>
      </c>
      <c r="E40" s="178">
        <v>1</v>
      </c>
      <c r="F40" s="179"/>
      <c r="G40" s="180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4.0000000000000003E-5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214</v>
      </c>
      <c r="T40" s="160" t="s">
        <v>233</v>
      </c>
      <c r="U40" s="160">
        <v>0.14499999999999999</v>
      </c>
      <c r="V40" s="160">
        <f>ROUND(E40*U40,2)</f>
        <v>0.15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outlineLevel="1" x14ac:dyDescent="0.2">
      <c r="A41" s="175">
        <v>23</v>
      </c>
      <c r="B41" s="176" t="s">
        <v>325</v>
      </c>
      <c r="C41" s="184" t="s">
        <v>326</v>
      </c>
      <c r="D41" s="177" t="s">
        <v>232</v>
      </c>
      <c r="E41" s="178">
        <v>5</v>
      </c>
      <c r="F41" s="179"/>
      <c r="G41" s="180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60">
        <v>0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214</v>
      </c>
      <c r="T41" s="160" t="s">
        <v>233</v>
      </c>
      <c r="U41" s="160">
        <v>0.16500000000000001</v>
      </c>
      <c r="V41" s="160">
        <f>ROUND(E41*U41,2)</f>
        <v>0.83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69">
        <v>24</v>
      </c>
      <c r="B42" s="170" t="s">
        <v>327</v>
      </c>
      <c r="C42" s="183" t="s">
        <v>328</v>
      </c>
      <c r="D42" s="171" t="s">
        <v>261</v>
      </c>
      <c r="E42" s="172">
        <v>20</v>
      </c>
      <c r="F42" s="173"/>
      <c r="G42" s="174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0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214</v>
      </c>
      <c r="T42" s="160" t="s">
        <v>233</v>
      </c>
      <c r="U42" s="160">
        <v>2.9000000000000001E-2</v>
      </c>
      <c r="V42" s="160">
        <f>ROUND(E42*U42,2)</f>
        <v>0.57999999999999996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57"/>
      <c r="B43" s="158"/>
      <c r="C43" s="262" t="s">
        <v>329</v>
      </c>
      <c r="D43" s="263"/>
      <c r="E43" s="263"/>
      <c r="F43" s="263"/>
      <c r="G43" s="263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218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outlineLevel="1" x14ac:dyDescent="0.2">
      <c r="A44" s="169">
        <v>25</v>
      </c>
      <c r="B44" s="170" t="s">
        <v>330</v>
      </c>
      <c r="C44" s="183" t="s">
        <v>331</v>
      </c>
      <c r="D44" s="171" t="s">
        <v>261</v>
      </c>
      <c r="E44" s="172">
        <v>20</v>
      </c>
      <c r="F44" s="173"/>
      <c r="G44" s="174">
        <f>ROUND(E44*F44,2)</f>
        <v>0</v>
      </c>
      <c r="H44" s="161"/>
      <c r="I44" s="160">
        <f>ROUND(E44*H44,2)</f>
        <v>0</v>
      </c>
      <c r="J44" s="161"/>
      <c r="K44" s="160">
        <f>ROUND(E44*J44,2)</f>
        <v>0</v>
      </c>
      <c r="L44" s="160">
        <v>21</v>
      </c>
      <c r="M44" s="160">
        <f>G44*(1+L44/100)</f>
        <v>0</v>
      </c>
      <c r="N44" s="160">
        <v>1.0000000000000001E-5</v>
      </c>
      <c r="O44" s="160">
        <f>ROUND(E44*N44,2)</f>
        <v>0</v>
      </c>
      <c r="P44" s="160">
        <v>0</v>
      </c>
      <c r="Q44" s="160">
        <f>ROUND(E44*P44,2)</f>
        <v>0</v>
      </c>
      <c r="R44" s="160"/>
      <c r="S44" s="160" t="s">
        <v>214</v>
      </c>
      <c r="T44" s="160" t="s">
        <v>233</v>
      </c>
      <c r="U44" s="160">
        <v>6.2E-2</v>
      </c>
      <c r="V44" s="160">
        <f>ROUND(E44*U44,2)</f>
        <v>1.24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57"/>
      <c r="B45" s="158"/>
      <c r="C45" s="262" t="s">
        <v>332</v>
      </c>
      <c r="D45" s="263"/>
      <c r="E45" s="263"/>
      <c r="F45" s="263"/>
      <c r="G45" s="263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218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69">
        <v>26</v>
      </c>
      <c r="B46" s="170" t="s">
        <v>333</v>
      </c>
      <c r="C46" s="183" t="s">
        <v>334</v>
      </c>
      <c r="D46" s="171" t="s">
        <v>261</v>
      </c>
      <c r="E46" s="172">
        <v>20</v>
      </c>
      <c r="F46" s="173"/>
      <c r="G46" s="174">
        <f>ROUND(E46*F46,2)</f>
        <v>0</v>
      </c>
      <c r="H46" s="161"/>
      <c r="I46" s="160">
        <f>ROUND(E46*H46,2)</f>
        <v>0</v>
      </c>
      <c r="J46" s="161"/>
      <c r="K46" s="160">
        <f>ROUND(E46*J46,2)</f>
        <v>0</v>
      </c>
      <c r="L46" s="160">
        <v>21</v>
      </c>
      <c r="M46" s="160">
        <f>G46*(1+L46/100)</f>
        <v>0</v>
      </c>
      <c r="N46" s="160">
        <v>3.9899999999999996E-3</v>
      </c>
      <c r="O46" s="160">
        <f>ROUND(E46*N46,2)</f>
        <v>0.08</v>
      </c>
      <c r="P46" s="160">
        <v>0</v>
      </c>
      <c r="Q46" s="160">
        <f>ROUND(E46*P46,2)</f>
        <v>0</v>
      </c>
      <c r="R46" s="160"/>
      <c r="S46" s="160" t="s">
        <v>221</v>
      </c>
      <c r="T46" s="160" t="s">
        <v>233</v>
      </c>
      <c r="U46" s="160">
        <v>0.54290000000000005</v>
      </c>
      <c r="V46" s="160">
        <f>ROUND(E46*U46,2)</f>
        <v>10.86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57"/>
      <c r="B47" s="158"/>
      <c r="C47" s="262" t="s">
        <v>335</v>
      </c>
      <c r="D47" s="263"/>
      <c r="E47" s="263"/>
      <c r="F47" s="263"/>
      <c r="G47" s="263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218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57"/>
      <c r="B48" s="158"/>
      <c r="C48" s="264" t="s">
        <v>336</v>
      </c>
      <c r="D48" s="265"/>
      <c r="E48" s="265"/>
      <c r="F48" s="265"/>
      <c r="G48" s="265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218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69">
        <v>27</v>
      </c>
      <c r="B49" s="170" t="s">
        <v>337</v>
      </c>
      <c r="C49" s="183" t="s">
        <v>338</v>
      </c>
      <c r="D49" s="171" t="s">
        <v>261</v>
      </c>
      <c r="E49" s="172">
        <v>11</v>
      </c>
      <c r="F49" s="173"/>
      <c r="G49" s="174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3.0000000000000001E-5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221</v>
      </c>
      <c r="T49" s="160" t="s">
        <v>233</v>
      </c>
      <c r="U49" s="160">
        <v>0.129</v>
      </c>
      <c r="V49" s="160">
        <f>ROUND(E49*U49,2)</f>
        <v>1.42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57"/>
      <c r="B50" s="158"/>
      <c r="C50" s="262" t="s">
        <v>339</v>
      </c>
      <c r="D50" s="263"/>
      <c r="E50" s="263"/>
      <c r="F50" s="263"/>
      <c r="G50" s="263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218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22.5" outlineLevel="1" x14ac:dyDescent="0.2">
      <c r="A51" s="169">
        <v>28</v>
      </c>
      <c r="B51" s="170" t="s">
        <v>340</v>
      </c>
      <c r="C51" s="183" t="s">
        <v>341</v>
      </c>
      <c r="D51" s="171" t="s">
        <v>261</v>
      </c>
      <c r="E51" s="172">
        <v>9</v>
      </c>
      <c r="F51" s="173"/>
      <c r="G51" s="174">
        <f>ROUND(E51*F51,2)</f>
        <v>0</v>
      </c>
      <c r="H51" s="161"/>
      <c r="I51" s="160">
        <f>ROUND(E51*H51,2)</f>
        <v>0</v>
      </c>
      <c r="J51" s="161"/>
      <c r="K51" s="160">
        <f>ROUND(E51*J51,2)</f>
        <v>0</v>
      </c>
      <c r="L51" s="160">
        <v>21</v>
      </c>
      <c r="M51" s="160">
        <f>G51*(1+L51/100)</f>
        <v>0</v>
      </c>
      <c r="N51" s="160">
        <v>5.0000000000000002E-5</v>
      </c>
      <c r="O51" s="160">
        <f>ROUND(E51*N51,2)</f>
        <v>0</v>
      </c>
      <c r="P51" s="160">
        <v>0</v>
      </c>
      <c r="Q51" s="160">
        <f>ROUND(E51*P51,2)</f>
        <v>0</v>
      </c>
      <c r="R51" s="160"/>
      <c r="S51" s="160" t="s">
        <v>221</v>
      </c>
      <c r="T51" s="160" t="s">
        <v>233</v>
      </c>
      <c r="U51" s="160">
        <v>0.129</v>
      </c>
      <c r="V51" s="160">
        <f>ROUND(E51*U51,2)</f>
        <v>1.1599999999999999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57"/>
      <c r="B52" s="158"/>
      <c r="C52" s="262" t="s">
        <v>339</v>
      </c>
      <c r="D52" s="263"/>
      <c r="E52" s="263"/>
      <c r="F52" s="263"/>
      <c r="G52" s="263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218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29</v>
      </c>
      <c r="B53" s="176" t="s">
        <v>342</v>
      </c>
      <c r="C53" s="184" t="s">
        <v>343</v>
      </c>
      <c r="D53" s="177" t="s">
        <v>232</v>
      </c>
      <c r="E53" s="178">
        <v>2</v>
      </c>
      <c r="F53" s="179"/>
      <c r="G53" s="180">
        <f t="shared" ref="G53:G58" si="7">ROUND(E53*F53,2)</f>
        <v>0</v>
      </c>
      <c r="H53" s="161"/>
      <c r="I53" s="160">
        <f t="shared" ref="I53:I58" si="8">ROUND(E53*H53,2)</f>
        <v>0</v>
      </c>
      <c r="J53" s="161"/>
      <c r="K53" s="160">
        <f t="shared" ref="K53:K58" si="9">ROUND(E53*J53,2)</f>
        <v>0</v>
      </c>
      <c r="L53" s="160">
        <v>21</v>
      </c>
      <c r="M53" s="160">
        <f t="shared" ref="M53:M58" si="10">G53*(1+L53/100)</f>
        <v>0</v>
      </c>
      <c r="N53" s="160">
        <v>2.14E-3</v>
      </c>
      <c r="O53" s="160">
        <f t="shared" ref="O53:O58" si="11">ROUND(E53*N53,2)</f>
        <v>0</v>
      </c>
      <c r="P53" s="160">
        <v>0</v>
      </c>
      <c r="Q53" s="160">
        <f t="shared" ref="Q53:Q58" si="12">ROUND(E53*P53,2)</f>
        <v>0</v>
      </c>
      <c r="R53" s="160"/>
      <c r="S53" s="160" t="s">
        <v>221</v>
      </c>
      <c r="T53" s="160" t="s">
        <v>233</v>
      </c>
      <c r="U53" s="160">
        <v>0.372</v>
      </c>
      <c r="V53" s="160">
        <f t="shared" ref="V53:V58" si="13">ROUND(E53*U53,2)</f>
        <v>0.74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outlineLevel="1" x14ac:dyDescent="0.2">
      <c r="A54" s="175">
        <v>30</v>
      </c>
      <c r="B54" s="176" t="s">
        <v>344</v>
      </c>
      <c r="C54" s="184" t="s">
        <v>345</v>
      </c>
      <c r="D54" s="177" t="s">
        <v>232</v>
      </c>
      <c r="E54" s="178">
        <v>4</v>
      </c>
      <c r="F54" s="179"/>
      <c r="G54" s="180">
        <f t="shared" si="7"/>
        <v>0</v>
      </c>
      <c r="H54" s="161"/>
      <c r="I54" s="160">
        <f t="shared" si="8"/>
        <v>0</v>
      </c>
      <c r="J54" s="161"/>
      <c r="K54" s="160">
        <f t="shared" si="9"/>
        <v>0</v>
      </c>
      <c r="L54" s="160">
        <v>21</v>
      </c>
      <c r="M54" s="160">
        <f t="shared" si="10"/>
        <v>0</v>
      </c>
      <c r="N54" s="160">
        <v>1.8E-3</v>
      </c>
      <c r="O54" s="160">
        <f t="shared" si="11"/>
        <v>0.01</v>
      </c>
      <c r="P54" s="160">
        <v>0</v>
      </c>
      <c r="Q54" s="160">
        <f t="shared" si="12"/>
        <v>0</v>
      </c>
      <c r="R54" s="160"/>
      <c r="S54" s="160" t="s">
        <v>221</v>
      </c>
      <c r="T54" s="160" t="s">
        <v>298</v>
      </c>
      <c r="U54" s="160">
        <v>0</v>
      </c>
      <c r="V54" s="160">
        <f t="shared" si="13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248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31</v>
      </c>
      <c r="B55" s="176" t="s">
        <v>346</v>
      </c>
      <c r="C55" s="184" t="s">
        <v>347</v>
      </c>
      <c r="D55" s="177" t="s">
        <v>232</v>
      </c>
      <c r="E55" s="178">
        <v>1</v>
      </c>
      <c r="F55" s="179"/>
      <c r="G55" s="180">
        <f t="shared" si="7"/>
        <v>0</v>
      </c>
      <c r="H55" s="161"/>
      <c r="I55" s="160">
        <f t="shared" si="8"/>
        <v>0</v>
      </c>
      <c r="J55" s="161"/>
      <c r="K55" s="160">
        <f t="shared" si="9"/>
        <v>0</v>
      </c>
      <c r="L55" s="160">
        <v>21</v>
      </c>
      <c r="M55" s="160">
        <f t="shared" si="10"/>
        <v>0</v>
      </c>
      <c r="N55" s="160">
        <v>1.9000000000000001E-4</v>
      </c>
      <c r="O55" s="160">
        <f t="shared" si="11"/>
        <v>0</v>
      </c>
      <c r="P55" s="160">
        <v>0</v>
      </c>
      <c r="Q55" s="160">
        <f t="shared" si="12"/>
        <v>0</v>
      </c>
      <c r="R55" s="160"/>
      <c r="S55" s="160" t="s">
        <v>221</v>
      </c>
      <c r="T55" s="160" t="s">
        <v>298</v>
      </c>
      <c r="U55" s="160">
        <v>0</v>
      </c>
      <c r="V55" s="160">
        <f t="shared" si="13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248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32</v>
      </c>
      <c r="B56" s="176" t="s">
        <v>348</v>
      </c>
      <c r="C56" s="184" t="s">
        <v>349</v>
      </c>
      <c r="D56" s="177" t="s">
        <v>232</v>
      </c>
      <c r="E56" s="178">
        <v>1</v>
      </c>
      <c r="F56" s="179"/>
      <c r="G56" s="180">
        <f t="shared" si="7"/>
        <v>0</v>
      </c>
      <c r="H56" s="161"/>
      <c r="I56" s="160">
        <f t="shared" si="8"/>
        <v>0</v>
      </c>
      <c r="J56" s="161"/>
      <c r="K56" s="160">
        <f t="shared" si="9"/>
        <v>0</v>
      </c>
      <c r="L56" s="160">
        <v>21</v>
      </c>
      <c r="M56" s="160">
        <f t="shared" si="10"/>
        <v>0</v>
      </c>
      <c r="N56" s="160">
        <v>1.4999999999999999E-4</v>
      </c>
      <c r="O56" s="160">
        <f t="shared" si="11"/>
        <v>0</v>
      </c>
      <c r="P56" s="160">
        <v>0</v>
      </c>
      <c r="Q56" s="160">
        <f t="shared" si="12"/>
        <v>0</v>
      </c>
      <c r="R56" s="160"/>
      <c r="S56" s="160" t="s">
        <v>221</v>
      </c>
      <c r="T56" s="160" t="s">
        <v>298</v>
      </c>
      <c r="U56" s="160">
        <v>0</v>
      </c>
      <c r="V56" s="160">
        <f t="shared" si="13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248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33</v>
      </c>
      <c r="B57" s="176" t="s">
        <v>350</v>
      </c>
      <c r="C57" s="184" t="s">
        <v>351</v>
      </c>
      <c r="D57" s="177" t="s">
        <v>255</v>
      </c>
      <c r="E57" s="178">
        <v>9.264E-2</v>
      </c>
      <c r="F57" s="179"/>
      <c r="G57" s="180">
        <f t="shared" si="7"/>
        <v>0</v>
      </c>
      <c r="H57" s="161"/>
      <c r="I57" s="160">
        <f t="shared" si="8"/>
        <v>0</v>
      </c>
      <c r="J57" s="161"/>
      <c r="K57" s="160">
        <f t="shared" si="9"/>
        <v>0</v>
      </c>
      <c r="L57" s="160">
        <v>21</v>
      </c>
      <c r="M57" s="160">
        <f t="shared" si="10"/>
        <v>0</v>
      </c>
      <c r="N57" s="160">
        <v>0</v>
      </c>
      <c r="O57" s="160">
        <f t="shared" si="11"/>
        <v>0</v>
      </c>
      <c r="P57" s="160">
        <v>0</v>
      </c>
      <c r="Q57" s="160">
        <f t="shared" si="12"/>
        <v>0</v>
      </c>
      <c r="R57" s="160"/>
      <c r="S57" s="160" t="s">
        <v>214</v>
      </c>
      <c r="T57" s="160" t="s">
        <v>233</v>
      </c>
      <c r="U57" s="160">
        <v>1.327</v>
      </c>
      <c r="V57" s="160">
        <f t="shared" si="13"/>
        <v>0.12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256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75">
        <v>34</v>
      </c>
      <c r="B58" s="176" t="s">
        <v>352</v>
      </c>
      <c r="C58" s="184" t="s">
        <v>353</v>
      </c>
      <c r="D58" s="177" t="s">
        <v>255</v>
      </c>
      <c r="E58" s="178">
        <v>9.264E-2</v>
      </c>
      <c r="F58" s="179"/>
      <c r="G58" s="180">
        <f t="shared" si="7"/>
        <v>0</v>
      </c>
      <c r="H58" s="161"/>
      <c r="I58" s="160">
        <f t="shared" si="8"/>
        <v>0</v>
      </c>
      <c r="J58" s="161"/>
      <c r="K58" s="160">
        <f t="shared" si="9"/>
        <v>0</v>
      </c>
      <c r="L58" s="160">
        <v>21</v>
      </c>
      <c r="M58" s="160">
        <f t="shared" si="10"/>
        <v>0</v>
      </c>
      <c r="N58" s="160">
        <v>0</v>
      </c>
      <c r="O58" s="160">
        <f t="shared" si="11"/>
        <v>0</v>
      </c>
      <c r="P58" s="160">
        <v>0</v>
      </c>
      <c r="Q58" s="160">
        <f t="shared" si="12"/>
        <v>0</v>
      </c>
      <c r="R58" s="160"/>
      <c r="S58" s="160" t="s">
        <v>214</v>
      </c>
      <c r="T58" s="160" t="s">
        <v>233</v>
      </c>
      <c r="U58" s="160">
        <v>0.72499999999999998</v>
      </c>
      <c r="V58" s="160">
        <f t="shared" si="13"/>
        <v>7.0000000000000007E-2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256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x14ac:dyDescent="0.2">
      <c r="A59" s="163" t="s">
        <v>209</v>
      </c>
      <c r="B59" s="164" t="s">
        <v>139</v>
      </c>
      <c r="C59" s="182" t="s">
        <v>140</v>
      </c>
      <c r="D59" s="165"/>
      <c r="E59" s="166"/>
      <c r="F59" s="167"/>
      <c r="G59" s="168">
        <f>SUMIF(AG60:AG63,"&lt;&gt;NOR",G60:G63)</f>
        <v>0</v>
      </c>
      <c r="H59" s="162"/>
      <c r="I59" s="162">
        <f>SUM(I60:I63)</f>
        <v>0</v>
      </c>
      <c r="J59" s="162"/>
      <c r="K59" s="162">
        <f>SUM(K60:K63)</f>
        <v>0</v>
      </c>
      <c r="L59" s="162"/>
      <c r="M59" s="162">
        <f>SUM(M60:M63)</f>
        <v>0</v>
      </c>
      <c r="N59" s="162"/>
      <c r="O59" s="162">
        <f>SUM(O60:O63)</f>
        <v>0</v>
      </c>
      <c r="P59" s="162"/>
      <c r="Q59" s="162">
        <f>SUM(Q60:Q63)</f>
        <v>0.69</v>
      </c>
      <c r="R59" s="162"/>
      <c r="S59" s="162"/>
      <c r="T59" s="162"/>
      <c r="U59" s="162"/>
      <c r="V59" s="162">
        <f>SUM(V60:V63)</f>
        <v>8.5</v>
      </c>
      <c r="W59" s="162"/>
      <c r="AG59" t="s">
        <v>210</v>
      </c>
    </row>
    <row r="60" spans="1:60" outlineLevel="1" x14ac:dyDescent="0.2">
      <c r="A60" s="175">
        <v>35</v>
      </c>
      <c r="B60" s="176" t="s">
        <v>354</v>
      </c>
      <c r="C60" s="184" t="s">
        <v>355</v>
      </c>
      <c r="D60" s="177" t="s">
        <v>314</v>
      </c>
      <c r="E60" s="178">
        <v>1</v>
      </c>
      <c r="F60" s="179"/>
      <c r="G60" s="180">
        <f>ROUND(E60*F60,2)</f>
        <v>0</v>
      </c>
      <c r="H60" s="161"/>
      <c r="I60" s="160">
        <f>ROUND(E60*H60,2)</f>
        <v>0</v>
      </c>
      <c r="J60" s="161"/>
      <c r="K60" s="160">
        <f>ROUND(E60*J60,2)</f>
        <v>0</v>
      </c>
      <c r="L60" s="160">
        <v>21</v>
      </c>
      <c r="M60" s="160">
        <f>G60*(1+L60/100)</f>
        <v>0</v>
      </c>
      <c r="N60" s="160">
        <v>1.7000000000000001E-4</v>
      </c>
      <c r="O60" s="160">
        <f>ROUND(E60*N60,2)</f>
        <v>0</v>
      </c>
      <c r="P60" s="160">
        <v>0</v>
      </c>
      <c r="Q60" s="160">
        <f>ROUND(E60*P60,2)</f>
        <v>0</v>
      </c>
      <c r="R60" s="160"/>
      <c r="S60" s="160" t="s">
        <v>214</v>
      </c>
      <c r="T60" s="160" t="s">
        <v>233</v>
      </c>
      <c r="U60" s="160">
        <v>2.9</v>
      </c>
      <c r="V60" s="160">
        <f>ROUND(E60*U60,2)</f>
        <v>2.9</v>
      </c>
      <c r="W60" s="160"/>
      <c r="X60" s="150"/>
      <c r="Y60" s="150"/>
      <c r="Z60" s="150"/>
      <c r="AA60" s="150"/>
      <c r="AB60" s="150"/>
      <c r="AC60" s="150"/>
      <c r="AD60" s="150"/>
      <c r="AE60" s="150"/>
      <c r="AF60" s="150"/>
      <c r="AG60" s="150" t="s">
        <v>234</v>
      </c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</row>
    <row r="61" spans="1:60" outlineLevel="1" x14ac:dyDescent="0.2">
      <c r="A61" s="175">
        <v>36</v>
      </c>
      <c r="B61" s="176" t="s">
        <v>356</v>
      </c>
      <c r="C61" s="184" t="s">
        <v>357</v>
      </c>
      <c r="D61" s="177" t="s">
        <v>314</v>
      </c>
      <c r="E61" s="178">
        <v>1</v>
      </c>
      <c r="F61" s="179"/>
      <c r="G61" s="180">
        <f>ROUND(E61*F61,2)</f>
        <v>0</v>
      </c>
      <c r="H61" s="161"/>
      <c r="I61" s="160">
        <f>ROUND(E61*H61,2)</f>
        <v>0</v>
      </c>
      <c r="J61" s="161"/>
      <c r="K61" s="160">
        <f>ROUND(E61*J61,2)</f>
        <v>0</v>
      </c>
      <c r="L61" s="160">
        <v>21</v>
      </c>
      <c r="M61" s="160">
        <f>G61*(1+L61/100)</f>
        <v>0</v>
      </c>
      <c r="N61" s="160">
        <v>0</v>
      </c>
      <c r="O61" s="160">
        <f>ROUND(E61*N61,2)</f>
        <v>0</v>
      </c>
      <c r="P61" s="160">
        <v>0.69347000000000003</v>
      </c>
      <c r="Q61" s="160">
        <f>ROUND(E61*P61,2)</f>
        <v>0.69</v>
      </c>
      <c r="R61" s="160"/>
      <c r="S61" s="160" t="s">
        <v>214</v>
      </c>
      <c r="T61" s="160" t="s">
        <v>233</v>
      </c>
      <c r="U61" s="160">
        <v>2.6989999999999998</v>
      </c>
      <c r="V61" s="160">
        <f>ROUND(E61*U61,2)</f>
        <v>2.7</v>
      </c>
      <c r="W61" s="160"/>
      <c r="X61" s="150"/>
      <c r="Y61" s="150"/>
      <c r="Z61" s="150"/>
      <c r="AA61" s="150"/>
      <c r="AB61" s="150"/>
      <c r="AC61" s="150"/>
      <c r="AD61" s="150"/>
      <c r="AE61" s="150"/>
      <c r="AF61" s="150"/>
      <c r="AG61" s="150" t="s">
        <v>234</v>
      </c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</row>
    <row r="62" spans="1:60" outlineLevel="1" x14ac:dyDescent="0.2">
      <c r="A62" s="175">
        <v>37</v>
      </c>
      <c r="B62" s="176" t="s">
        <v>358</v>
      </c>
      <c r="C62" s="184" t="s">
        <v>359</v>
      </c>
      <c r="D62" s="177" t="s">
        <v>314</v>
      </c>
      <c r="E62" s="178">
        <v>1</v>
      </c>
      <c r="F62" s="179"/>
      <c r="G62" s="180">
        <f>ROUND(E62*F62,2)</f>
        <v>0</v>
      </c>
      <c r="H62" s="161"/>
      <c r="I62" s="160">
        <f>ROUND(E62*H62,2)</f>
        <v>0</v>
      </c>
      <c r="J62" s="161"/>
      <c r="K62" s="160">
        <f>ROUND(E62*J62,2)</f>
        <v>0</v>
      </c>
      <c r="L62" s="160">
        <v>21</v>
      </c>
      <c r="M62" s="160">
        <f>G62*(1+L62/100)</f>
        <v>0</v>
      </c>
      <c r="N62" s="160">
        <v>1.7000000000000001E-4</v>
      </c>
      <c r="O62" s="160">
        <f>ROUND(E62*N62,2)</f>
        <v>0</v>
      </c>
      <c r="P62" s="160">
        <v>0</v>
      </c>
      <c r="Q62" s="160">
        <f>ROUND(E62*P62,2)</f>
        <v>0</v>
      </c>
      <c r="R62" s="160"/>
      <c r="S62" s="160" t="s">
        <v>221</v>
      </c>
      <c r="T62" s="160" t="s">
        <v>233</v>
      </c>
      <c r="U62" s="160">
        <v>2.9</v>
      </c>
      <c r="V62" s="160">
        <f>ROUND(E62*U62,2)</f>
        <v>2.9</v>
      </c>
      <c r="W62" s="160"/>
      <c r="X62" s="150"/>
      <c r="Y62" s="150"/>
      <c r="Z62" s="150"/>
      <c r="AA62" s="150"/>
      <c r="AB62" s="150"/>
      <c r="AC62" s="150"/>
      <c r="AD62" s="150"/>
      <c r="AE62" s="150"/>
      <c r="AF62" s="150"/>
      <c r="AG62" s="150" t="s">
        <v>234</v>
      </c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</row>
    <row r="63" spans="1:60" outlineLevel="1" x14ac:dyDescent="0.2">
      <c r="A63" s="175">
        <v>38</v>
      </c>
      <c r="B63" s="176" t="s">
        <v>360</v>
      </c>
      <c r="C63" s="184" t="s">
        <v>361</v>
      </c>
      <c r="D63" s="177" t="s">
        <v>255</v>
      </c>
      <c r="E63" s="178">
        <v>3.4000000000000002E-4</v>
      </c>
      <c r="F63" s="179"/>
      <c r="G63" s="180">
        <f>ROUND(E63*F63,2)</f>
        <v>0</v>
      </c>
      <c r="H63" s="161"/>
      <c r="I63" s="160">
        <f>ROUND(E63*H63,2)</f>
        <v>0</v>
      </c>
      <c r="J63" s="161"/>
      <c r="K63" s="160">
        <f>ROUND(E63*J63,2)</f>
        <v>0</v>
      </c>
      <c r="L63" s="160">
        <v>21</v>
      </c>
      <c r="M63" s="160">
        <f>G63*(1+L63/100)</f>
        <v>0</v>
      </c>
      <c r="N63" s="160">
        <v>0</v>
      </c>
      <c r="O63" s="160">
        <f>ROUND(E63*N63,2)</f>
        <v>0</v>
      </c>
      <c r="P63" s="160">
        <v>0</v>
      </c>
      <c r="Q63" s="160">
        <f>ROUND(E63*P63,2)</f>
        <v>0</v>
      </c>
      <c r="R63" s="160"/>
      <c r="S63" s="160" t="s">
        <v>214</v>
      </c>
      <c r="T63" s="160" t="s">
        <v>233</v>
      </c>
      <c r="U63" s="160">
        <v>1.5169999999999999</v>
      </c>
      <c r="V63" s="160">
        <f>ROUND(E63*U63,2)</f>
        <v>0</v>
      </c>
      <c r="W63" s="160"/>
      <c r="X63" s="150"/>
      <c r="Y63" s="150"/>
      <c r="Z63" s="150"/>
      <c r="AA63" s="150"/>
      <c r="AB63" s="150"/>
      <c r="AC63" s="150"/>
      <c r="AD63" s="150"/>
      <c r="AE63" s="150"/>
      <c r="AF63" s="150"/>
      <c r="AG63" s="150" t="s">
        <v>256</v>
      </c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</row>
    <row r="64" spans="1:60" x14ac:dyDescent="0.2">
      <c r="A64" s="163" t="s">
        <v>209</v>
      </c>
      <c r="B64" s="164" t="s">
        <v>141</v>
      </c>
      <c r="C64" s="182" t="s">
        <v>142</v>
      </c>
      <c r="D64" s="165"/>
      <c r="E64" s="166"/>
      <c r="F64" s="167"/>
      <c r="G64" s="168">
        <f>SUMIF(AG65:AG78,"&lt;&gt;NOR",G65:G78)</f>
        <v>0</v>
      </c>
      <c r="H64" s="162"/>
      <c r="I64" s="162">
        <f>SUM(I65:I78)</f>
        <v>0</v>
      </c>
      <c r="J64" s="162"/>
      <c r="K64" s="162">
        <f>SUM(K65:K78)</f>
        <v>0</v>
      </c>
      <c r="L64" s="162"/>
      <c r="M64" s="162">
        <f>SUM(M65:M78)</f>
        <v>0</v>
      </c>
      <c r="N64" s="162"/>
      <c r="O64" s="162">
        <f>SUM(O65:O78)</f>
        <v>6.9999999999999993E-2</v>
      </c>
      <c r="P64" s="162"/>
      <c r="Q64" s="162">
        <f>SUM(Q65:Q78)</f>
        <v>0.23</v>
      </c>
      <c r="R64" s="162"/>
      <c r="S64" s="162"/>
      <c r="T64" s="162"/>
      <c r="U64" s="162"/>
      <c r="V64" s="162">
        <f>SUM(V65:V78)</f>
        <v>11.75</v>
      </c>
      <c r="W64" s="162"/>
      <c r="AG64" t="s">
        <v>210</v>
      </c>
    </row>
    <row r="65" spans="1:60" outlineLevel="1" x14ac:dyDescent="0.2">
      <c r="A65" s="175">
        <v>39</v>
      </c>
      <c r="B65" s="176" t="s">
        <v>362</v>
      </c>
      <c r="C65" s="184" t="s">
        <v>363</v>
      </c>
      <c r="D65" s="177" t="s">
        <v>314</v>
      </c>
      <c r="E65" s="178">
        <v>1</v>
      </c>
      <c r="F65" s="179"/>
      <c r="G65" s="180">
        <f t="shared" ref="G65:G78" si="14">ROUND(E65*F65,2)</f>
        <v>0</v>
      </c>
      <c r="H65" s="161"/>
      <c r="I65" s="160">
        <f t="shared" ref="I65:I78" si="15">ROUND(E65*H65,2)</f>
        <v>0</v>
      </c>
      <c r="J65" s="161"/>
      <c r="K65" s="160">
        <f t="shared" ref="K65:K78" si="16">ROUND(E65*J65,2)</f>
        <v>0</v>
      </c>
      <c r="L65" s="160">
        <v>21</v>
      </c>
      <c r="M65" s="160">
        <f t="shared" ref="M65:M78" si="17">G65*(1+L65/100)</f>
        <v>0</v>
      </c>
      <c r="N65" s="160">
        <v>7.3999999999999999E-4</v>
      </c>
      <c r="O65" s="160">
        <f t="shared" ref="O65:O78" si="18">ROUND(E65*N65,2)</f>
        <v>0</v>
      </c>
      <c r="P65" s="160">
        <v>0</v>
      </c>
      <c r="Q65" s="160">
        <f t="shared" ref="Q65:Q78" si="19">ROUND(E65*P65,2)</f>
        <v>0</v>
      </c>
      <c r="R65" s="160"/>
      <c r="S65" s="160" t="s">
        <v>214</v>
      </c>
      <c r="T65" s="160" t="s">
        <v>233</v>
      </c>
      <c r="U65" s="160">
        <v>9.1110000000000007</v>
      </c>
      <c r="V65" s="160">
        <f t="shared" ref="V65:V78" si="20">ROUND(E65*U65,2)</f>
        <v>9.11</v>
      </c>
      <c r="W65" s="160"/>
      <c r="X65" s="150"/>
      <c r="Y65" s="150"/>
      <c r="Z65" s="150"/>
      <c r="AA65" s="150"/>
      <c r="AB65" s="150"/>
      <c r="AC65" s="150"/>
      <c r="AD65" s="150"/>
      <c r="AE65" s="150"/>
      <c r="AF65" s="150"/>
      <c r="AG65" s="150" t="s">
        <v>234</v>
      </c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</row>
    <row r="66" spans="1:60" outlineLevel="1" x14ac:dyDescent="0.2">
      <c r="A66" s="175">
        <v>40</v>
      </c>
      <c r="B66" s="176" t="s">
        <v>364</v>
      </c>
      <c r="C66" s="184" t="s">
        <v>365</v>
      </c>
      <c r="D66" s="177" t="s">
        <v>261</v>
      </c>
      <c r="E66" s="178">
        <v>5</v>
      </c>
      <c r="F66" s="179"/>
      <c r="G66" s="180">
        <f t="shared" si="14"/>
        <v>0</v>
      </c>
      <c r="H66" s="161"/>
      <c r="I66" s="160">
        <f t="shared" si="15"/>
        <v>0</v>
      </c>
      <c r="J66" s="161"/>
      <c r="K66" s="160">
        <f t="shared" si="16"/>
        <v>0</v>
      </c>
      <c r="L66" s="160">
        <v>21</v>
      </c>
      <c r="M66" s="160">
        <f t="shared" si="17"/>
        <v>0</v>
      </c>
      <c r="N66" s="160">
        <v>3.6999999999999999E-4</v>
      </c>
      <c r="O66" s="160">
        <f t="shared" si="18"/>
        <v>0</v>
      </c>
      <c r="P66" s="160">
        <v>0</v>
      </c>
      <c r="Q66" s="160">
        <f t="shared" si="19"/>
        <v>0</v>
      </c>
      <c r="R66" s="160"/>
      <c r="S66" s="160" t="s">
        <v>214</v>
      </c>
      <c r="T66" s="160" t="s">
        <v>215</v>
      </c>
      <c r="U66" s="160">
        <v>3.1E-2</v>
      </c>
      <c r="V66" s="160">
        <f t="shared" si="20"/>
        <v>0.16</v>
      </c>
      <c r="W66" s="160"/>
      <c r="X66" s="150"/>
      <c r="Y66" s="150"/>
      <c r="Z66" s="150"/>
      <c r="AA66" s="150"/>
      <c r="AB66" s="150"/>
      <c r="AC66" s="150"/>
      <c r="AD66" s="150"/>
      <c r="AE66" s="150"/>
      <c r="AF66" s="150"/>
      <c r="AG66" s="150" t="s">
        <v>234</v>
      </c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</row>
    <row r="67" spans="1:60" outlineLevel="1" x14ac:dyDescent="0.2">
      <c r="A67" s="175">
        <v>41</v>
      </c>
      <c r="B67" s="176" t="s">
        <v>366</v>
      </c>
      <c r="C67" s="184" t="s">
        <v>367</v>
      </c>
      <c r="D67" s="177" t="s">
        <v>314</v>
      </c>
      <c r="E67" s="178">
        <v>1</v>
      </c>
      <c r="F67" s="179"/>
      <c r="G67" s="180">
        <f t="shared" si="14"/>
        <v>0</v>
      </c>
      <c r="H67" s="161"/>
      <c r="I67" s="160">
        <f t="shared" si="15"/>
        <v>0</v>
      </c>
      <c r="J67" s="161"/>
      <c r="K67" s="160">
        <f t="shared" si="16"/>
        <v>0</v>
      </c>
      <c r="L67" s="160">
        <v>21</v>
      </c>
      <c r="M67" s="160">
        <f t="shared" si="17"/>
        <v>0</v>
      </c>
      <c r="N67" s="160">
        <v>0.01</v>
      </c>
      <c r="O67" s="160">
        <f t="shared" si="18"/>
        <v>0.01</v>
      </c>
      <c r="P67" s="160">
        <v>0</v>
      </c>
      <c r="Q67" s="160">
        <f t="shared" si="19"/>
        <v>0</v>
      </c>
      <c r="R67" s="160"/>
      <c r="S67" s="160" t="s">
        <v>221</v>
      </c>
      <c r="T67" s="160" t="s">
        <v>215</v>
      </c>
      <c r="U67" s="160">
        <v>0</v>
      </c>
      <c r="V67" s="160">
        <f t="shared" si="20"/>
        <v>0</v>
      </c>
      <c r="W67" s="160"/>
      <c r="X67" s="150"/>
      <c r="Y67" s="150"/>
      <c r="Z67" s="150"/>
      <c r="AA67" s="150"/>
      <c r="AB67" s="150"/>
      <c r="AC67" s="150"/>
      <c r="AD67" s="150"/>
      <c r="AE67" s="150"/>
      <c r="AF67" s="150"/>
      <c r="AG67" s="150" t="s">
        <v>234</v>
      </c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</row>
    <row r="68" spans="1:60" ht="22.5" outlineLevel="1" x14ac:dyDescent="0.2">
      <c r="A68" s="175">
        <v>42</v>
      </c>
      <c r="B68" s="176" t="s">
        <v>368</v>
      </c>
      <c r="C68" s="184" t="s">
        <v>369</v>
      </c>
      <c r="D68" s="177" t="s">
        <v>314</v>
      </c>
      <c r="E68" s="178">
        <v>1</v>
      </c>
      <c r="F68" s="179"/>
      <c r="G68" s="180">
        <f t="shared" si="14"/>
        <v>0</v>
      </c>
      <c r="H68" s="161"/>
      <c r="I68" s="160">
        <f t="shared" si="15"/>
        <v>0</v>
      </c>
      <c r="J68" s="161"/>
      <c r="K68" s="160">
        <f t="shared" si="16"/>
        <v>0</v>
      </c>
      <c r="L68" s="160">
        <v>21</v>
      </c>
      <c r="M68" s="160">
        <f t="shared" si="17"/>
        <v>0</v>
      </c>
      <c r="N68" s="160">
        <v>0</v>
      </c>
      <c r="O68" s="160">
        <f t="shared" si="18"/>
        <v>0</v>
      </c>
      <c r="P68" s="160">
        <v>0</v>
      </c>
      <c r="Q68" s="160">
        <f t="shared" si="19"/>
        <v>0</v>
      </c>
      <c r="R68" s="160"/>
      <c r="S68" s="160" t="s">
        <v>221</v>
      </c>
      <c r="T68" s="160" t="s">
        <v>215</v>
      </c>
      <c r="U68" s="160">
        <v>0</v>
      </c>
      <c r="V68" s="160">
        <f t="shared" si="20"/>
        <v>0</v>
      </c>
      <c r="W68" s="160"/>
      <c r="X68" s="150"/>
      <c r="Y68" s="150"/>
      <c r="Z68" s="150"/>
      <c r="AA68" s="150"/>
      <c r="AB68" s="150"/>
      <c r="AC68" s="150"/>
      <c r="AD68" s="150"/>
      <c r="AE68" s="150"/>
      <c r="AF68" s="150"/>
      <c r="AG68" s="150" t="s">
        <v>234</v>
      </c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</row>
    <row r="69" spans="1:60" outlineLevel="1" x14ac:dyDescent="0.2">
      <c r="A69" s="175">
        <v>43</v>
      </c>
      <c r="B69" s="176" t="s">
        <v>370</v>
      </c>
      <c r="C69" s="184" t="s">
        <v>371</v>
      </c>
      <c r="D69" s="177" t="s">
        <v>232</v>
      </c>
      <c r="E69" s="178">
        <v>1</v>
      </c>
      <c r="F69" s="179"/>
      <c r="G69" s="180">
        <f t="shared" si="14"/>
        <v>0</v>
      </c>
      <c r="H69" s="161"/>
      <c r="I69" s="160">
        <f t="shared" si="15"/>
        <v>0</v>
      </c>
      <c r="J69" s="161"/>
      <c r="K69" s="160">
        <f t="shared" si="16"/>
        <v>0</v>
      </c>
      <c r="L69" s="160">
        <v>21</v>
      </c>
      <c r="M69" s="160">
        <f t="shared" si="17"/>
        <v>0</v>
      </c>
      <c r="N69" s="160">
        <v>2.0000000000000001E-4</v>
      </c>
      <c r="O69" s="160">
        <f t="shared" si="18"/>
        <v>0</v>
      </c>
      <c r="P69" s="160">
        <v>0.22625000000000001</v>
      </c>
      <c r="Q69" s="160">
        <f t="shared" si="19"/>
        <v>0.23</v>
      </c>
      <c r="R69" s="160"/>
      <c r="S69" s="160" t="s">
        <v>221</v>
      </c>
      <c r="T69" s="160" t="s">
        <v>233</v>
      </c>
      <c r="U69" s="160">
        <v>1.5449999999999999</v>
      </c>
      <c r="V69" s="160">
        <f t="shared" si="20"/>
        <v>1.55</v>
      </c>
      <c r="W69" s="160"/>
      <c r="X69" s="150"/>
      <c r="Y69" s="150"/>
      <c r="Z69" s="150"/>
      <c r="AA69" s="150"/>
      <c r="AB69" s="150"/>
      <c r="AC69" s="150"/>
      <c r="AD69" s="150"/>
      <c r="AE69" s="150"/>
      <c r="AF69" s="150"/>
      <c r="AG69" s="150" t="s">
        <v>234</v>
      </c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</row>
    <row r="70" spans="1:60" ht="22.5" outlineLevel="1" x14ac:dyDescent="0.2">
      <c r="A70" s="175">
        <v>44</v>
      </c>
      <c r="B70" s="176" t="s">
        <v>372</v>
      </c>
      <c r="C70" s="184" t="s">
        <v>373</v>
      </c>
      <c r="D70" s="177" t="s">
        <v>277</v>
      </c>
      <c r="E70" s="178">
        <v>1</v>
      </c>
      <c r="F70" s="179"/>
      <c r="G70" s="180">
        <f t="shared" si="14"/>
        <v>0</v>
      </c>
      <c r="H70" s="161"/>
      <c r="I70" s="160">
        <f t="shared" si="15"/>
        <v>0</v>
      </c>
      <c r="J70" s="161"/>
      <c r="K70" s="160">
        <f t="shared" si="16"/>
        <v>0</v>
      </c>
      <c r="L70" s="160">
        <v>21</v>
      </c>
      <c r="M70" s="160">
        <f t="shared" si="17"/>
        <v>0</v>
      </c>
      <c r="N70" s="160">
        <v>2.0000000000000001E-4</v>
      </c>
      <c r="O70" s="160">
        <f t="shared" si="18"/>
        <v>0</v>
      </c>
      <c r="P70" s="160">
        <v>0</v>
      </c>
      <c r="Q70" s="160">
        <f t="shared" si="19"/>
        <v>0</v>
      </c>
      <c r="R70" s="160"/>
      <c r="S70" s="160" t="s">
        <v>221</v>
      </c>
      <c r="T70" s="160" t="s">
        <v>215</v>
      </c>
      <c r="U70" s="160">
        <v>0</v>
      </c>
      <c r="V70" s="160">
        <f t="shared" si="20"/>
        <v>0</v>
      </c>
      <c r="W70" s="160"/>
      <c r="X70" s="150"/>
      <c r="Y70" s="150"/>
      <c r="Z70" s="150"/>
      <c r="AA70" s="150"/>
      <c r="AB70" s="150"/>
      <c r="AC70" s="150"/>
      <c r="AD70" s="150"/>
      <c r="AE70" s="150"/>
      <c r="AF70" s="150"/>
      <c r="AG70" s="150" t="s">
        <v>248</v>
      </c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</row>
    <row r="71" spans="1:60" outlineLevel="1" x14ac:dyDescent="0.2">
      <c r="A71" s="175">
        <v>45</v>
      </c>
      <c r="B71" s="176" t="s">
        <v>374</v>
      </c>
      <c r="C71" s="184" t="s">
        <v>375</v>
      </c>
      <c r="D71" s="177" t="s">
        <v>277</v>
      </c>
      <c r="E71" s="178">
        <v>1</v>
      </c>
      <c r="F71" s="179"/>
      <c r="G71" s="180">
        <f t="shared" si="14"/>
        <v>0</v>
      </c>
      <c r="H71" s="161"/>
      <c r="I71" s="160">
        <f t="shared" si="15"/>
        <v>0</v>
      </c>
      <c r="J71" s="161"/>
      <c r="K71" s="160">
        <f t="shared" si="16"/>
        <v>0</v>
      </c>
      <c r="L71" s="160">
        <v>21</v>
      </c>
      <c r="M71" s="160">
        <f t="shared" si="17"/>
        <v>0</v>
      </c>
      <c r="N71" s="160">
        <v>1E-4</v>
      </c>
      <c r="O71" s="160">
        <f t="shared" si="18"/>
        <v>0</v>
      </c>
      <c r="P71" s="160">
        <v>0</v>
      </c>
      <c r="Q71" s="160">
        <f t="shared" si="19"/>
        <v>0</v>
      </c>
      <c r="R71" s="160"/>
      <c r="S71" s="160" t="s">
        <v>221</v>
      </c>
      <c r="T71" s="160" t="s">
        <v>233</v>
      </c>
      <c r="U71" s="160">
        <v>0</v>
      </c>
      <c r="V71" s="160">
        <f t="shared" si="20"/>
        <v>0</v>
      </c>
      <c r="W71" s="160"/>
      <c r="X71" s="150"/>
      <c r="Y71" s="150"/>
      <c r="Z71" s="150"/>
      <c r="AA71" s="150"/>
      <c r="AB71" s="150"/>
      <c r="AC71" s="150"/>
      <c r="AD71" s="150"/>
      <c r="AE71" s="150"/>
      <c r="AF71" s="150"/>
      <c r="AG71" s="150" t="s">
        <v>248</v>
      </c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</row>
    <row r="72" spans="1:60" ht="22.5" outlineLevel="1" x14ac:dyDescent="0.2">
      <c r="A72" s="175">
        <v>46</v>
      </c>
      <c r="B72" s="176" t="s">
        <v>376</v>
      </c>
      <c r="C72" s="184" t="s">
        <v>377</v>
      </c>
      <c r="D72" s="177" t="s">
        <v>277</v>
      </c>
      <c r="E72" s="178">
        <v>1</v>
      </c>
      <c r="F72" s="179"/>
      <c r="G72" s="180">
        <f t="shared" si="14"/>
        <v>0</v>
      </c>
      <c r="H72" s="161"/>
      <c r="I72" s="160">
        <f t="shared" si="15"/>
        <v>0</v>
      </c>
      <c r="J72" s="161"/>
      <c r="K72" s="160">
        <f t="shared" si="16"/>
        <v>0</v>
      </c>
      <c r="L72" s="160">
        <v>21</v>
      </c>
      <c r="M72" s="160">
        <f t="shared" si="17"/>
        <v>0</v>
      </c>
      <c r="N72" s="160">
        <v>5.0000000000000001E-4</v>
      </c>
      <c r="O72" s="160">
        <f t="shared" si="18"/>
        <v>0</v>
      </c>
      <c r="P72" s="160">
        <v>0</v>
      </c>
      <c r="Q72" s="160">
        <f t="shared" si="19"/>
        <v>0</v>
      </c>
      <c r="R72" s="160"/>
      <c r="S72" s="160" t="s">
        <v>221</v>
      </c>
      <c r="T72" s="160" t="s">
        <v>233</v>
      </c>
      <c r="U72" s="160">
        <v>0</v>
      </c>
      <c r="V72" s="160">
        <f t="shared" si="20"/>
        <v>0</v>
      </c>
      <c r="W72" s="160"/>
      <c r="X72" s="150"/>
      <c r="Y72" s="150"/>
      <c r="Z72" s="150"/>
      <c r="AA72" s="150"/>
      <c r="AB72" s="150"/>
      <c r="AC72" s="150"/>
      <c r="AD72" s="150"/>
      <c r="AE72" s="150"/>
      <c r="AF72" s="150"/>
      <c r="AG72" s="150" t="s">
        <v>248</v>
      </c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</row>
    <row r="73" spans="1:60" ht="33.75" outlineLevel="1" x14ac:dyDescent="0.2">
      <c r="A73" s="175">
        <v>47</v>
      </c>
      <c r="B73" s="176" t="s">
        <v>378</v>
      </c>
      <c r="C73" s="184" t="s">
        <v>379</v>
      </c>
      <c r="D73" s="177" t="s">
        <v>277</v>
      </c>
      <c r="E73" s="178">
        <v>1</v>
      </c>
      <c r="F73" s="179"/>
      <c r="G73" s="180">
        <f t="shared" si="14"/>
        <v>0</v>
      </c>
      <c r="H73" s="161"/>
      <c r="I73" s="160">
        <f t="shared" si="15"/>
        <v>0</v>
      </c>
      <c r="J73" s="161"/>
      <c r="K73" s="160">
        <f t="shared" si="16"/>
        <v>0</v>
      </c>
      <c r="L73" s="160">
        <v>21</v>
      </c>
      <c r="M73" s="160">
        <f t="shared" si="17"/>
        <v>0</v>
      </c>
      <c r="N73" s="160">
        <v>6.4000000000000001E-2</v>
      </c>
      <c r="O73" s="160">
        <f t="shared" si="18"/>
        <v>0.06</v>
      </c>
      <c r="P73" s="160">
        <v>0</v>
      </c>
      <c r="Q73" s="160">
        <f t="shared" si="19"/>
        <v>0</v>
      </c>
      <c r="R73" s="160"/>
      <c r="S73" s="160" t="s">
        <v>221</v>
      </c>
      <c r="T73" s="160" t="s">
        <v>215</v>
      </c>
      <c r="U73" s="160">
        <v>0</v>
      </c>
      <c r="V73" s="160">
        <f t="shared" si="20"/>
        <v>0</v>
      </c>
      <c r="W73" s="160"/>
      <c r="X73" s="150"/>
      <c r="Y73" s="150"/>
      <c r="Z73" s="150"/>
      <c r="AA73" s="150"/>
      <c r="AB73" s="150"/>
      <c r="AC73" s="150"/>
      <c r="AD73" s="150"/>
      <c r="AE73" s="150"/>
      <c r="AF73" s="150"/>
      <c r="AG73" s="150" t="s">
        <v>248</v>
      </c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</row>
    <row r="74" spans="1:60" ht="22.5" outlineLevel="1" x14ac:dyDescent="0.2">
      <c r="A74" s="175">
        <v>48</v>
      </c>
      <c r="B74" s="176" t="s">
        <v>380</v>
      </c>
      <c r="C74" s="184" t="s">
        <v>381</v>
      </c>
      <c r="D74" s="177" t="s">
        <v>277</v>
      </c>
      <c r="E74" s="178">
        <v>1</v>
      </c>
      <c r="F74" s="179"/>
      <c r="G74" s="180">
        <f t="shared" si="14"/>
        <v>0</v>
      </c>
      <c r="H74" s="161"/>
      <c r="I74" s="160">
        <f t="shared" si="15"/>
        <v>0</v>
      </c>
      <c r="J74" s="161"/>
      <c r="K74" s="160">
        <f t="shared" si="16"/>
        <v>0</v>
      </c>
      <c r="L74" s="160">
        <v>21</v>
      </c>
      <c r="M74" s="160">
        <f t="shared" si="17"/>
        <v>0</v>
      </c>
      <c r="N74" s="160">
        <v>1E-3</v>
      </c>
      <c r="O74" s="160">
        <f t="shared" si="18"/>
        <v>0</v>
      </c>
      <c r="P74" s="160">
        <v>0</v>
      </c>
      <c r="Q74" s="160">
        <f t="shared" si="19"/>
        <v>0</v>
      </c>
      <c r="R74" s="160"/>
      <c r="S74" s="160" t="s">
        <v>221</v>
      </c>
      <c r="T74" s="160" t="s">
        <v>233</v>
      </c>
      <c r="U74" s="160">
        <v>0</v>
      </c>
      <c r="V74" s="160">
        <f t="shared" si="20"/>
        <v>0</v>
      </c>
      <c r="W74" s="160"/>
      <c r="X74" s="150"/>
      <c r="Y74" s="150"/>
      <c r="Z74" s="150"/>
      <c r="AA74" s="150"/>
      <c r="AB74" s="150"/>
      <c r="AC74" s="150"/>
      <c r="AD74" s="150"/>
      <c r="AE74" s="150"/>
      <c r="AF74" s="150"/>
      <c r="AG74" s="150" t="s">
        <v>248</v>
      </c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</row>
    <row r="75" spans="1:60" outlineLevel="1" x14ac:dyDescent="0.2">
      <c r="A75" s="175">
        <v>49</v>
      </c>
      <c r="B75" s="176" t="s">
        <v>382</v>
      </c>
      <c r="C75" s="184" t="s">
        <v>383</v>
      </c>
      <c r="D75" s="177" t="s">
        <v>277</v>
      </c>
      <c r="E75" s="178">
        <v>1</v>
      </c>
      <c r="F75" s="179"/>
      <c r="G75" s="180">
        <f t="shared" si="14"/>
        <v>0</v>
      </c>
      <c r="H75" s="161"/>
      <c r="I75" s="160">
        <f t="shared" si="15"/>
        <v>0</v>
      </c>
      <c r="J75" s="161"/>
      <c r="K75" s="160">
        <f t="shared" si="16"/>
        <v>0</v>
      </c>
      <c r="L75" s="160">
        <v>21</v>
      </c>
      <c r="M75" s="160">
        <f t="shared" si="17"/>
        <v>0</v>
      </c>
      <c r="N75" s="160">
        <v>2.0000000000000001E-4</v>
      </c>
      <c r="O75" s="160">
        <f t="shared" si="18"/>
        <v>0</v>
      </c>
      <c r="P75" s="160">
        <v>0</v>
      </c>
      <c r="Q75" s="160">
        <f t="shared" si="19"/>
        <v>0</v>
      </c>
      <c r="R75" s="160"/>
      <c r="S75" s="160" t="s">
        <v>221</v>
      </c>
      <c r="T75" s="160" t="s">
        <v>233</v>
      </c>
      <c r="U75" s="160">
        <v>0</v>
      </c>
      <c r="V75" s="160">
        <f t="shared" si="20"/>
        <v>0</v>
      </c>
      <c r="W75" s="160"/>
      <c r="X75" s="150"/>
      <c r="Y75" s="150"/>
      <c r="Z75" s="150"/>
      <c r="AA75" s="150"/>
      <c r="AB75" s="150"/>
      <c r="AC75" s="150"/>
      <c r="AD75" s="150"/>
      <c r="AE75" s="150"/>
      <c r="AF75" s="150"/>
      <c r="AG75" s="150" t="s">
        <v>248</v>
      </c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</row>
    <row r="76" spans="1:60" ht="22.5" outlineLevel="1" x14ac:dyDescent="0.2">
      <c r="A76" s="175">
        <v>50</v>
      </c>
      <c r="B76" s="176" t="s">
        <v>384</v>
      </c>
      <c r="C76" s="184" t="s">
        <v>385</v>
      </c>
      <c r="D76" s="177" t="s">
        <v>277</v>
      </c>
      <c r="E76" s="178">
        <v>1</v>
      </c>
      <c r="F76" s="179"/>
      <c r="G76" s="180">
        <f t="shared" si="14"/>
        <v>0</v>
      </c>
      <c r="H76" s="161"/>
      <c r="I76" s="160">
        <f t="shared" si="15"/>
        <v>0</v>
      </c>
      <c r="J76" s="161"/>
      <c r="K76" s="160">
        <f t="shared" si="16"/>
        <v>0</v>
      </c>
      <c r="L76" s="160">
        <v>21</v>
      </c>
      <c r="M76" s="160">
        <f t="shared" si="17"/>
        <v>0</v>
      </c>
      <c r="N76" s="160">
        <v>2.9999999999999997E-4</v>
      </c>
      <c r="O76" s="160">
        <f t="shared" si="18"/>
        <v>0</v>
      </c>
      <c r="P76" s="160">
        <v>0</v>
      </c>
      <c r="Q76" s="160">
        <f t="shared" si="19"/>
        <v>0</v>
      </c>
      <c r="R76" s="160"/>
      <c r="S76" s="160" t="s">
        <v>221</v>
      </c>
      <c r="T76" s="160" t="s">
        <v>233</v>
      </c>
      <c r="U76" s="160">
        <v>0</v>
      </c>
      <c r="V76" s="160">
        <f t="shared" si="20"/>
        <v>0</v>
      </c>
      <c r="W76" s="160"/>
      <c r="X76" s="150"/>
      <c r="Y76" s="150"/>
      <c r="Z76" s="150"/>
      <c r="AA76" s="150"/>
      <c r="AB76" s="150"/>
      <c r="AC76" s="150"/>
      <c r="AD76" s="150"/>
      <c r="AE76" s="150"/>
      <c r="AF76" s="150"/>
      <c r="AG76" s="150" t="s">
        <v>248</v>
      </c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</row>
    <row r="77" spans="1:60" outlineLevel="1" x14ac:dyDescent="0.2">
      <c r="A77" s="175">
        <v>51</v>
      </c>
      <c r="B77" s="176" t="s">
        <v>386</v>
      </c>
      <c r="C77" s="184" t="s">
        <v>387</v>
      </c>
      <c r="D77" s="177" t="s">
        <v>255</v>
      </c>
      <c r="E77" s="178">
        <v>7.9089999999999994E-2</v>
      </c>
      <c r="F77" s="179"/>
      <c r="G77" s="180">
        <f t="shared" si="14"/>
        <v>0</v>
      </c>
      <c r="H77" s="161"/>
      <c r="I77" s="160">
        <f t="shared" si="15"/>
        <v>0</v>
      </c>
      <c r="J77" s="161"/>
      <c r="K77" s="160">
        <f t="shared" si="16"/>
        <v>0</v>
      </c>
      <c r="L77" s="160">
        <v>21</v>
      </c>
      <c r="M77" s="160">
        <f t="shared" si="17"/>
        <v>0</v>
      </c>
      <c r="N77" s="160">
        <v>0</v>
      </c>
      <c r="O77" s="160">
        <f t="shared" si="18"/>
        <v>0</v>
      </c>
      <c r="P77" s="160">
        <v>0</v>
      </c>
      <c r="Q77" s="160">
        <f t="shared" si="19"/>
        <v>0</v>
      </c>
      <c r="R77" s="160"/>
      <c r="S77" s="160" t="s">
        <v>214</v>
      </c>
      <c r="T77" s="160" t="s">
        <v>233</v>
      </c>
      <c r="U77" s="160">
        <v>10.582000000000001</v>
      </c>
      <c r="V77" s="160">
        <f t="shared" si="20"/>
        <v>0.84</v>
      </c>
      <c r="W77" s="160"/>
      <c r="X77" s="150"/>
      <c r="Y77" s="150"/>
      <c r="Z77" s="150"/>
      <c r="AA77" s="150"/>
      <c r="AB77" s="150"/>
      <c r="AC77" s="150"/>
      <c r="AD77" s="150"/>
      <c r="AE77" s="150"/>
      <c r="AF77" s="150"/>
      <c r="AG77" s="150" t="s">
        <v>256</v>
      </c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</row>
    <row r="78" spans="1:60" outlineLevel="1" x14ac:dyDescent="0.2">
      <c r="A78" s="175">
        <v>52</v>
      </c>
      <c r="B78" s="176" t="s">
        <v>388</v>
      </c>
      <c r="C78" s="184" t="s">
        <v>389</v>
      </c>
      <c r="D78" s="177" t="s">
        <v>255</v>
      </c>
      <c r="E78" s="178">
        <v>7.9089999999999994E-2</v>
      </c>
      <c r="F78" s="179"/>
      <c r="G78" s="180">
        <f t="shared" si="14"/>
        <v>0</v>
      </c>
      <c r="H78" s="161"/>
      <c r="I78" s="160">
        <f t="shared" si="15"/>
        <v>0</v>
      </c>
      <c r="J78" s="161"/>
      <c r="K78" s="160">
        <f t="shared" si="16"/>
        <v>0</v>
      </c>
      <c r="L78" s="160">
        <v>21</v>
      </c>
      <c r="M78" s="160">
        <f t="shared" si="17"/>
        <v>0</v>
      </c>
      <c r="N78" s="160">
        <v>0</v>
      </c>
      <c r="O78" s="160">
        <f t="shared" si="18"/>
        <v>0</v>
      </c>
      <c r="P78" s="160">
        <v>0</v>
      </c>
      <c r="Q78" s="160">
        <f t="shared" si="19"/>
        <v>0</v>
      </c>
      <c r="R78" s="160"/>
      <c r="S78" s="160" t="s">
        <v>214</v>
      </c>
      <c r="T78" s="160" t="s">
        <v>233</v>
      </c>
      <c r="U78" s="160">
        <v>1.1830000000000001</v>
      </c>
      <c r="V78" s="160">
        <f t="shared" si="20"/>
        <v>0.09</v>
      </c>
      <c r="W78" s="160"/>
      <c r="X78" s="150"/>
      <c r="Y78" s="150"/>
      <c r="Z78" s="150"/>
      <c r="AA78" s="150"/>
      <c r="AB78" s="150"/>
      <c r="AC78" s="150"/>
      <c r="AD78" s="150"/>
      <c r="AE78" s="150"/>
      <c r="AF78" s="150"/>
      <c r="AG78" s="150" t="s">
        <v>256</v>
      </c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</row>
    <row r="79" spans="1:60" x14ac:dyDescent="0.2">
      <c r="A79" s="163" t="s">
        <v>209</v>
      </c>
      <c r="B79" s="164" t="s">
        <v>143</v>
      </c>
      <c r="C79" s="182" t="s">
        <v>144</v>
      </c>
      <c r="D79" s="165"/>
      <c r="E79" s="166"/>
      <c r="F79" s="167"/>
      <c r="G79" s="168">
        <f>SUMIF(AG80:AG87,"&lt;&gt;NOR",G80:G87)</f>
        <v>0</v>
      </c>
      <c r="H79" s="162"/>
      <c r="I79" s="162">
        <f>SUM(I80:I87)</f>
        <v>0</v>
      </c>
      <c r="J79" s="162"/>
      <c r="K79" s="162">
        <f>SUM(K80:K87)</f>
        <v>0</v>
      </c>
      <c r="L79" s="162"/>
      <c r="M79" s="162">
        <f>SUM(M80:M87)</f>
        <v>0</v>
      </c>
      <c r="N79" s="162"/>
      <c r="O79" s="162">
        <f>SUM(O80:O87)</f>
        <v>0.03</v>
      </c>
      <c r="P79" s="162"/>
      <c r="Q79" s="162">
        <f>SUM(Q80:Q87)</f>
        <v>0</v>
      </c>
      <c r="R79" s="162"/>
      <c r="S79" s="162"/>
      <c r="T79" s="162"/>
      <c r="U79" s="162"/>
      <c r="V79" s="162">
        <f>SUM(V80:V87)</f>
        <v>2.35</v>
      </c>
      <c r="W79" s="162"/>
      <c r="AG79" t="s">
        <v>210</v>
      </c>
    </row>
    <row r="80" spans="1:60" outlineLevel="1" x14ac:dyDescent="0.2">
      <c r="A80" s="175">
        <v>53</v>
      </c>
      <c r="B80" s="176" t="s">
        <v>390</v>
      </c>
      <c r="C80" s="184" t="s">
        <v>391</v>
      </c>
      <c r="D80" s="177" t="s">
        <v>232</v>
      </c>
      <c r="E80" s="178">
        <v>1</v>
      </c>
      <c r="F80" s="179"/>
      <c r="G80" s="180">
        <f t="shared" ref="G80:G87" si="21">ROUND(E80*F80,2)</f>
        <v>0</v>
      </c>
      <c r="H80" s="161"/>
      <c r="I80" s="160">
        <f t="shared" ref="I80:I87" si="22">ROUND(E80*H80,2)</f>
        <v>0</v>
      </c>
      <c r="J80" s="161"/>
      <c r="K80" s="160">
        <f t="shared" ref="K80:K87" si="23">ROUND(E80*J80,2)</f>
        <v>0</v>
      </c>
      <c r="L80" s="160">
        <v>21</v>
      </c>
      <c r="M80" s="160">
        <f t="shared" ref="M80:M87" si="24">G80*(1+L80/100)</f>
        <v>0</v>
      </c>
      <c r="N80" s="160">
        <v>0</v>
      </c>
      <c r="O80" s="160">
        <f t="shared" ref="O80:O87" si="25">ROUND(E80*N80,2)</f>
        <v>0</v>
      </c>
      <c r="P80" s="160">
        <v>0</v>
      </c>
      <c r="Q80" s="160">
        <f t="shared" ref="Q80:Q87" si="26">ROUND(E80*P80,2)</f>
        <v>0</v>
      </c>
      <c r="R80" s="160"/>
      <c r="S80" s="160" t="s">
        <v>214</v>
      </c>
      <c r="T80" s="160" t="s">
        <v>233</v>
      </c>
      <c r="U80" s="160">
        <v>0.98</v>
      </c>
      <c r="V80" s="160">
        <f t="shared" ref="V80:V87" si="27">ROUND(E80*U80,2)</f>
        <v>0.98</v>
      </c>
      <c r="W80" s="160"/>
      <c r="X80" s="150"/>
      <c r="Y80" s="150"/>
      <c r="Z80" s="150"/>
      <c r="AA80" s="150"/>
      <c r="AB80" s="150"/>
      <c r="AC80" s="150"/>
      <c r="AD80" s="150"/>
      <c r="AE80" s="150"/>
      <c r="AF80" s="150"/>
      <c r="AG80" s="150" t="s">
        <v>234</v>
      </c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</row>
    <row r="81" spans="1:60" outlineLevel="1" x14ac:dyDescent="0.2">
      <c r="A81" s="175">
        <v>54</v>
      </c>
      <c r="B81" s="176" t="s">
        <v>392</v>
      </c>
      <c r="C81" s="184" t="s">
        <v>393</v>
      </c>
      <c r="D81" s="177" t="s">
        <v>314</v>
      </c>
      <c r="E81" s="178">
        <v>1</v>
      </c>
      <c r="F81" s="179"/>
      <c r="G81" s="180">
        <f t="shared" si="21"/>
        <v>0</v>
      </c>
      <c r="H81" s="161"/>
      <c r="I81" s="160">
        <f t="shared" si="22"/>
        <v>0</v>
      </c>
      <c r="J81" s="161"/>
      <c r="K81" s="160">
        <f t="shared" si="23"/>
        <v>0</v>
      </c>
      <c r="L81" s="160">
        <v>21</v>
      </c>
      <c r="M81" s="160">
        <f t="shared" si="24"/>
        <v>0</v>
      </c>
      <c r="N81" s="160">
        <v>4.7600000000000003E-3</v>
      </c>
      <c r="O81" s="160">
        <f t="shared" si="25"/>
        <v>0</v>
      </c>
      <c r="P81" s="160">
        <v>0</v>
      </c>
      <c r="Q81" s="160">
        <f t="shared" si="26"/>
        <v>0</v>
      </c>
      <c r="R81" s="160"/>
      <c r="S81" s="160" t="s">
        <v>214</v>
      </c>
      <c r="T81" s="160" t="s">
        <v>233</v>
      </c>
      <c r="U81" s="160">
        <v>0.81</v>
      </c>
      <c r="V81" s="160">
        <f t="shared" si="27"/>
        <v>0.81</v>
      </c>
      <c r="W81" s="160"/>
      <c r="X81" s="150"/>
      <c r="Y81" s="150"/>
      <c r="Z81" s="150"/>
      <c r="AA81" s="150"/>
      <c r="AB81" s="150"/>
      <c r="AC81" s="150"/>
      <c r="AD81" s="150"/>
      <c r="AE81" s="150"/>
      <c r="AF81" s="150"/>
      <c r="AG81" s="150" t="s">
        <v>234</v>
      </c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</row>
    <row r="82" spans="1:60" outlineLevel="1" x14ac:dyDescent="0.2">
      <c r="A82" s="175">
        <v>55</v>
      </c>
      <c r="B82" s="176" t="s">
        <v>394</v>
      </c>
      <c r="C82" s="184" t="s">
        <v>395</v>
      </c>
      <c r="D82" s="177" t="s">
        <v>232</v>
      </c>
      <c r="E82" s="178">
        <v>1</v>
      </c>
      <c r="F82" s="179"/>
      <c r="G82" s="180">
        <f t="shared" si="21"/>
        <v>0</v>
      </c>
      <c r="H82" s="161"/>
      <c r="I82" s="160">
        <f t="shared" si="22"/>
        <v>0</v>
      </c>
      <c r="J82" s="161"/>
      <c r="K82" s="160">
        <f t="shared" si="23"/>
        <v>0</v>
      </c>
      <c r="L82" s="160">
        <v>21</v>
      </c>
      <c r="M82" s="160">
        <f t="shared" si="24"/>
        <v>0</v>
      </c>
      <c r="N82" s="160">
        <v>6.9999999999999994E-5</v>
      </c>
      <c r="O82" s="160">
        <f t="shared" si="25"/>
        <v>0</v>
      </c>
      <c r="P82" s="160">
        <v>4.4999999999999997E-3</v>
      </c>
      <c r="Q82" s="160">
        <f t="shared" si="26"/>
        <v>0</v>
      </c>
      <c r="R82" s="160"/>
      <c r="S82" s="160" t="s">
        <v>214</v>
      </c>
      <c r="T82" s="160" t="s">
        <v>233</v>
      </c>
      <c r="U82" s="160">
        <v>0.42</v>
      </c>
      <c r="V82" s="160">
        <f t="shared" si="27"/>
        <v>0.42</v>
      </c>
      <c r="W82" s="160"/>
      <c r="X82" s="150"/>
      <c r="Y82" s="150"/>
      <c r="Z82" s="150"/>
      <c r="AA82" s="150"/>
      <c r="AB82" s="150"/>
      <c r="AC82" s="150"/>
      <c r="AD82" s="150"/>
      <c r="AE82" s="150"/>
      <c r="AF82" s="150"/>
      <c r="AG82" s="150" t="s">
        <v>234</v>
      </c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</row>
    <row r="83" spans="1:60" ht="33.75" outlineLevel="1" x14ac:dyDescent="0.2">
      <c r="A83" s="175">
        <v>56</v>
      </c>
      <c r="B83" s="176" t="s">
        <v>396</v>
      </c>
      <c r="C83" s="184" t="s">
        <v>397</v>
      </c>
      <c r="D83" s="177" t="s">
        <v>232</v>
      </c>
      <c r="E83" s="178">
        <v>1</v>
      </c>
      <c r="F83" s="179"/>
      <c r="G83" s="180">
        <f t="shared" si="21"/>
        <v>0</v>
      </c>
      <c r="H83" s="161"/>
      <c r="I83" s="160">
        <f t="shared" si="22"/>
        <v>0</v>
      </c>
      <c r="J83" s="161"/>
      <c r="K83" s="160">
        <f t="shared" si="23"/>
        <v>0</v>
      </c>
      <c r="L83" s="160">
        <v>21</v>
      </c>
      <c r="M83" s="160">
        <f t="shared" si="24"/>
        <v>0</v>
      </c>
      <c r="N83" s="160">
        <v>3.1E-4</v>
      </c>
      <c r="O83" s="160">
        <f t="shared" si="25"/>
        <v>0</v>
      </c>
      <c r="P83" s="160">
        <v>0</v>
      </c>
      <c r="Q83" s="160">
        <f t="shared" si="26"/>
        <v>0</v>
      </c>
      <c r="R83" s="160"/>
      <c r="S83" s="160" t="s">
        <v>221</v>
      </c>
      <c r="T83" s="160" t="s">
        <v>215</v>
      </c>
      <c r="U83" s="160">
        <v>0</v>
      </c>
      <c r="V83" s="160">
        <f t="shared" si="27"/>
        <v>0</v>
      </c>
      <c r="W83" s="160"/>
      <c r="X83" s="150"/>
      <c r="Y83" s="150"/>
      <c r="Z83" s="150"/>
      <c r="AA83" s="150"/>
      <c r="AB83" s="150"/>
      <c r="AC83" s="150"/>
      <c r="AD83" s="150"/>
      <c r="AE83" s="150"/>
      <c r="AF83" s="150"/>
      <c r="AG83" s="150" t="s">
        <v>248</v>
      </c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</row>
    <row r="84" spans="1:60" outlineLevel="1" x14ac:dyDescent="0.2">
      <c r="A84" s="175">
        <v>57</v>
      </c>
      <c r="B84" s="176" t="s">
        <v>398</v>
      </c>
      <c r="C84" s="184" t="s">
        <v>399</v>
      </c>
      <c r="D84" s="177" t="s">
        <v>277</v>
      </c>
      <c r="E84" s="178">
        <v>1</v>
      </c>
      <c r="F84" s="179"/>
      <c r="G84" s="180">
        <f t="shared" si="21"/>
        <v>0</v>
      </c>
      <c r="H84" s="161"/>
      <c r="I84" s="160">
        <f t="shared" si="22"/>
        <v>0</v>
      </c>
      <c r="J84" s="161"/>
      <c r="K84" s="160">
        <f t="shared" si="23"/>
        <v>0</v>
      </c>
      <c r="L84" s="160">
        <v>21</v>
      </c>
      <c r="M84" s="160">
        <f t="shared" si="24"/>
        <v>0</v>
      </c>
      <c r="N84" s="160">
        <v>5.7000000000000002E-3</v>
      </c>
      <c r="O84" s="160">
        <f t="shared" si="25"/>
        <v>0.01</v>
      </c>
      <c r="P84" s="160">
        <v>0</v>
      </c>
      <c r="Q84" s="160">
        <f t="shared" si="26"/>
        <v>0</v>
      </c>
      <c r="R84" s="160"/>
      <c r="S84" s="160" t="s">
        <v>221</v>
      </c>
      <c r="T84" s="160" t="s">
        <v>215</v>
      </c>
      <c r="U84" s="160">
        <v>0</v>
      </c>
      <c r="V84" s="160">
        <f t="shared" si="27"/>
        <v>0</v>
      </c>
      <c r="W84" s="160"/>
      <c r="X84" s="150"/>
      <c r="Y84" s="150"/>
      <c r="Z84" s="150"/>
      <c r="AA84" s="150"/>
      <c r="AB84" s="150"/>
      <c r="AC84" s="150"/>
      <c r="AD84" s="150"/>
      <c r="AE84" s="150"/>
      <c r="AF84" s="150"/>
      <c r="AG84" s="150" t="s">
        <v>248</v>
      </c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</row>
    <row r="85" spans="1:60" outlineLevel="1" x14ac:dyDescent="0.2">
      <c r="A85" s="175">
        <v>58</v>
      </c>
      <c r="B85" s="176" t="s">
        <v>400</v>
      </c>
      <c r="C85" s="184" t="s">
        <v>401</v>
      </c>
      <c r="D85" s="177" t="s">
        <v>277</v>
      </c>
      <c r="E85" s="178">
        <v>1</v>
      </c>
      <c r="F85" s="179"/>
      <c r="G85" s="180">
        <f t="shared" si="21"/>
        <v>0</v>
      </c>
      <c r="H85" s="161"/>
      <c r="I85" s="160">
        <f t="shared" si="22"/>
        <v>0</v>
      </c>
      <c r="J85" s="161"/>
      <c r="K85" s="160">
        <f t="shared" si="23"/>
        <v>0</v>
      </c>
      <c r="L85" s="160">
        <v>21</v>
      </c>
      <c r="M85" s="160">
        <f t="shared" si="24"/>
        <v>0</v>
      </c>
      <c r="N85" s="160">
        <v>0.02</v>
      </c>
      <c r="O85" s="160">
        <f t="shared" si="25"/>
        <v>0.02</v>
      </c>
      <c r="P85" s="160">
        <v>0</v>
      </c>
      <c r="Q85" s="160">
        <f t="shared" si="26"/>
        <v>0</v>
      </c>
      <c r="R85" s="160"/>
      <c r="S85" s="160" t="s">
        <v>221</v>
      </c>
      <c r="T85" s="160" t="s">
        <v>215</v>
      </c>
      <c r="U85" s="160">
        <v>0</v>
      </c>
      <c r="V85" s="160">
        <f t="shared" si="27"/>
        <v>0</v>
      </c>
      <c r="W85" s="160"/>
      <c r="X85" s="150"/>
      <c r="Y85" s="150"/>
      <c r="Z85" s="150"/>
      <c r="AA85" s="150"/>
      <c r="AB85" s="150"/>
      <c r="AC85" s="150"/>
      <c r="AD85" s="150"/>
      <c r="AE85" s="150"/>
      <c r="AF85" s="150"/>
      <c r="AG85" s="150" t="s">
        <v>248</v>
      </c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</row>
    <row r="86" spans="1:60" outlineLevel="1" x14ac:dyDescent="0.2">
      <c r="A86" s="175">
        <v>59</v>
      </c>
      <c r="B86" s="176" t="s">
        <v>402</v>
      </c>
      <c r="C86" s="184" t="s">
        <v>403</v>
      </c>
      <c r="D86" s="177" t="s">
        <v>255</v>
      </c>
      <c r="E86" s="178">
        <v>3.0839999999999999E-2</v>
      </c>
      <c r="F86" s="179"/>
      <c r="G86" s="180">
        <f t="shared" si="21"/>
        <v>0</v>
      </c>
      <c r="H86" s="161"/>
      <c r="I86" s="160">
        <f t="shared" si="22"/>
        <v>0</v>
      </c>
      <c r="J86" s="161"/>
      <c r="K86" s="160">
        <f t="shared" si="23"/>
        <v>0</v>
      </c>
      <c r="L86" s="160">
        <v>21</v>
      </c>
      <c r="M86" s="160">
        <f t="shared" si="24"/>
        <v>0</v>
      </c>
      <c r="N86" s="160">
        <v>0</v>
      </c>
      <c r="O86" s="160">
        <f t="shared" si="25"/>
        <v>0</v>
      </c>
      <c r="P86" s="160">
        <v>0</v>
      </c>
      <c r="Q86" s="160">
        <f t="shared" si="26"/>
        <v>0</v>
      </c>
      <c r="R86" s="160"/>
      <c r="S86" s="160" t="s">
        <v>214</v>
      </c>
      <c r="T86" s="160" t="s">
        <v>233</v>
      </c>
      <c r="U86" s="160">
        <v>4.0430000000000001</v>
      </c>
      <c r="V86" s="160">
        <f t="shared" si="27"/>
        <v>0.12</v>
      </c>
      <c r="W86" s="160"/>
      <c r="X86" s="150"/>
      <c r="Y86" s="150"/>
      <c r="Z86" s="150"/>
      <c r="AA86" s="150"/>
      <c r="AB86" s="150"/>
      <c r="AC86" s="150"/>
      <c r="AD86" s="150"/>
      <c r="AE86" s="150"/>
      <c r="AF86" s="150"/>
      <c r="AG86" s="150" t="s">
        <v>256</v>
      </c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</row>
    <row r="87" spans="1:60" outlineLevel="1" x14ac:dyDescent="0.2">
      <c r="A87" s="175">
        <v>60</v>
      </c>
      <c r="B87" s="176" t="s">
        <v>404</v>
      </c>
      <c r="C87" s="184" t="s">
        <v>405</v>
      </c>
      <c r="D87" s="177" t="s">
        <v>255</v>
      </c>
      <c r="E87" s="178">
        <v>3.0839999999999999E-2</v>
      </c>
      <c r="F87" s="179"/>
      <c r="G87" s="180">
        <f t="shared" si="21"/>
        <v>0</v>
      </c>
      <c r="H87" s="161"/>
      <c r="I87" s="160">
        <f t="shared" si="22"/>
        <v>0</v>
      </c>
      <c r="J87" s="161"/>
      <c r="K87" s="160">
        <f t="shared" si="23"/>
        <v>0</v>
      </c>
      <c r="L87" s="160">
        <v>21</v>
      </c>
      <c r="M87" s="160">
        <f t="shared" si="24"/>
        <v>0</v>
      </c>
      <c r="N87" s="160">
        <v>0</v>
      </c>
      <c r="O87" s="160">
        <f t="shared" si="25"/>
        <v>0</v>
      </c>
      <c r="P87" s="160">
        <v>0</v>
      </c>
      <c r="Q87" s="160">
        <f t="shared" si="26"/>
        <v>0</v>
      </c>
      <c r="R87" s="160"/>
      <c r="S87" s="160" t="s">
        <v>214</v>
      </c>
      <c r="T87" s="160" t="s">
        <v>233</v>
      </c>
      <c r="U87" s="160">
        <v>0.48899999999999999</v>
      </c>
      <c r="V87" s="160">
        <f t="shared" si="27"/>
        <v>0.02</v>
      </c>
      <c r="W87" s="160"/>
      <c r="X87" s="150"/>
      <c r="Y87" s="150"/>
      <c r="Z87" s="150"/>
      <c r="AA87" s="150"/>
      <c r="AB87" s="150"/>
      <c r="AC87" s="150"/>
      <c r="AD87" s="150"/>
      <c r="AE87" s="150"/>
      <c r="AF87" s="150"/>
      <c r="AG87" s="150" t="s">
        <v>256</v>
      </c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</row>
    <row r="88" spans="1:60" x14ac:dyDescent="0.2">
      <c r="A88" s="163" t="s">
        <v>209</v>
      </c>
      <c r="B88" s="164" t="s">
        <v>145</v>
      </c>
      <c r="C88" s="182" t="s">
        <v>146</v>
      </c>
      <c r="D88" s="165"/>
      <c r="E88" s="166"/>
      <c r="F88" s="167"/>
      <c r="G88" s="168">
        <f>SUMIF(AG89:AG101,"&lt;&gt;NOR",G89:G101)</f>
        <v>0</v>
      </c>
      <c r="H88" s="162"/>
      <c r="I88" s="162">
        <f>SUM(I89:I101)</f>
        <v>0</v>
      </c>
      <c r="J88" s="162"/>
      <c r="K88" s="162">
        <f>SUM(K89:K101)</f>
        <v>0</v>
      </c>
      <c r="L88" s="162"/>
      <c r="M88" s="162">
        <f>SUM(M89:M101)</f>
        <v>0</v>
      </c>
      <c r="N88" s="162"/>
      <c r="O88" s="162">
        <f>SUM(O89:O101)</f>
        <v>0.32</v>
      </c>
      <c r="P88" s="162"/>
      <c r="Q88" s="162">
        <f>SUM(Q89:Q101)</f>
        <v>0.04</v>
      </c>
      <c r="R88" s="162"/>
      <c r="S88" s="162"/>
      <c r="T88" s="162"/>
      <c r="U88" s="162"/>
      <c r="V88" s="162">
        <f>SUM(V89:V101)</f>
        <v>17.88</v>
      </c>
      <c r="W88" s="162"/>
      <c r="AG88" t="s">
        <v>210</v>
      </c>
    </row>
    <row r="89" spans="1:60" outlineLevel="1" x14ac:dyDescent="0.2">
      <c r="A89" s="169">
        <v>61</v>
      </c>
      <c r="B89" s="170" t="s">
        <v>406</v>
      </c>
      <c r="C89" s="183" t="s">
        <v>407</v>
      </c>
      <c r="D89" s="171" t="s">
        <v>261</v>
      </c>
      <c r="E89" s="172">
        <v>6</v>
      </c>
      <c r="F89" s="173"/>
      <c r="G89" s="174">
        <f>ROUND(E89*F89,2)</f>
        <v>0</v>
      </c>
      <c r="H89" s="161"/>
      <c r="I89" s="160">
        <f>ROUND(E89*H89,2)</f>
        <v>0</v>
      </c>
      <c r="J89" s="161"/>
      <c r="K89" s="160">
        <f>ROUND(E89*J89,2)</f>
        <v>0</v>
      </c>
      <c r="L89" s="160">
        <v>21</v>
      </c>
      <c r="M89" s="160">
        <f>G89*(1+L89/100)</f>
        <v>0</v>
      </c>
      <c r="N89" s="160">
        <v>6.5700000000000003E-3</v>
      </c>
      <c r="O89" s="160">
        <f>ROUND(E89*N89,2)</f>
        <v>0.04</v>
      </c>
      <c r="P89" s="160">
        <v>0</v>
      </c>
      <c r="Q89" s="160">
        <f>ROUND(E89*P89,2)</f>
        <v>0</v>
      </c>
      <c r="R89" s="160"/>
      <c r="S89" s="160" t="s">
        <v>214</v>
      </c>
      <c r="T89" s="160" t="s">
        <v>233</v>
      </c>
      <c r="U89" s="160">
        <v>0.36799999999999999</v>
      </c>
      <c r="V89" s="160">
        <f>ROUND(E89*U89,2)</f>
        <v>2.21</v>
      </c>
      <c r="W89" s="160"/>
      <c r="X89" s="150"/>
      <c r="Y89" s="150"/>
      <c r="Z89" s="150"/>
      <c r="AA89" s="150"/>
      <c r="AB89" s="150"/>
      <c r="AC89" s="150"/>
      <c r="AD89" s="150"/>
      <c r="AE89" s="150"/>
      <c r="AF89" s="150"/>
      <c r="AG89" s="150" t="s">
        <v>234</v>
      </c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</row>
    <row r="90" spans="1:60" outlineLevel="1" x14ac:dyDescent="0.2">
      <c r="A90" s="157"/>
      <c r="B90" s="158"/>
      <c r="C90" s="262" t="s">
        <v>335</v>
      </c>
      <c r="D90" s="263"/>
      <c r="E90" s="263"/>
      <c r="F90" s="263"/>
      <c r="G90" s="263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50"/>
      <c r="Y90" s="150"/>
      <c r="Z90" s="150"/>
      <c r="AA90" s="150"/>
      <c r="AB90" s="150"/>
      <c r="AC90" s="150"/>
      <c r="AD90" s="150"/>
      <c r="AE90" s="150"/>
      <c r="AF90" s="150"/>
      <c r="AG90" s="150" t="s">
        <v>218</v>
      </c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</row>
    <row r="91" spans="1:60" outlineLevel="1" x14ac:dyDescent="0.2">
      <c r="A91" s="169">
        <v>62</v>
      </c>
      <c r="B91" s="170" t="s">
        <v>408</v>
      </c>
      <c r="C91" s="183" t="s">
        <v>409</v>
      </c>
      <c r="D91" s="171" t="s">
        <v>261</v>
      </c>
      <c r="E91" s="172">
        <v>30</v>
      </c>
      <c r="F91" s="173"/>
      <c r="G91" s="174">
        <f>ROUND(E91*F91,2)</f>
        <v>0</v>
      </c>
      <c r="H91" s="161"/>
      <c r="I91" s="160">
        <f>ROUND(E91*H91,2)</f>
        <v>0</v>
      </c>
      <c r="J91" s="161"/>
      <c r="K91" s="160">
        <f>ROUND(E91*J91,2)</f>
        <v>0</v>
      </c>
      <c r="L91" s="160">
        <v>21</v>
      </c>
      <c r="M91" s="160">
        <f>G91*(1+L91/100)</f>
        <v>0</v>
      </c>
      <c r="N91" s="160">
        <v>7.4200000000000004E-3</v>
      </c>
      <c r="O91" s="160">
        <f>ROUND(E91*N91,2)</f>
        <v>0.22</v>
      </c>
      <c r="P91" s="160">
        <v>0</v>
      </c>
      <c r="Q91" s="160">
        <f>ROUND(E91*P91,2)</f>
        <v>0</v>
      </c>
      <c r="R91" s="160"/>
      <c r="S91" s="160" t="s">
        <v>214</v>
      </c>
      <c r="T91" s="160" t="s">
        <v>215</v>
      </c>
      <c r="U91" s="160">
        <v>0.42099999999999999</v>
      </c>
      <c r="V91" s="160">
        <f>ROUND(E91*U91,2)</f>
        <v>12.63</v>
      </c>
      <c r="W91" s="160"/>
      <c r="X91" s="150"/>
      <c r="Y91" s="150"/>
      <c r="Z91" s="150"/>
      <c r="AA91" s="150"/>
      <c r="AB91" s="150"/>
      <c r="AC91" s="150"/>
      <c r="AD91" s="150"/>
      <c r="AE91" s="150"/>
      <c r="AF91" s="150"/>
      <c r="AG91" s="150" t="s">
        <v>234</v>
      </c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</row>
    <row r="92" spans="1:60" outlineLevel="1" x14ac:dyDescent="0.2">
      <c r="A92" s="157"/>
      <c r="B92" s="158"/>
      <c r="C92" s="262" t="s">
        <v>335</v>
      </c>
      <c r="D92" s="263"/>
      <c r="E92" s="263"/>
      <c r="F92" s="263"/>
      <c r="G92" s="263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50"/>
      <c r="Y92" s="150"/>
      <c r="Z92" s="150"/>
      <c r="AA92" s="150"/>
      <c r="AB92" s="150"/>
      <c r="AC92" s="150"/>
      <c r="AD92" s="150"/>
      <c r="AE92" s="150"/>
      <c r="AF92" s="150"/>
      <c r="AG92" s="150" t="s">
        <v>218</v>
      </c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</row>
    <row r="93" spans="1:60" ht="22.5" outlineLevel="1" x14ac:dyDescent="0.2">
      <c r="A93" s="175">
        <v>63</v>
      </c>
      <c r="B93" s="176" t="s">
        <v>410</v>
      </c>
      <c r="C93" s="184" t="s">
        <v>411</v>
      </c>
      <c r="D93" s="177" t="s">
        <v>261</v>
      </c>
      <c r="E93" s="178">
        <v>8</v>
      </c>
      <c r="F93" s="179"/>
      <c r="G93" s="180">
        <f>ROUND(E93*F93,2)</f>
        <v>0</v>
      </c>
      <c r="H93" s="161"/>
      <c r="I93" s="160">
        <f>ROUND(E93*H93,2)</f>
        <v>0</v>
      </c>
      <c r="J93" s="161"/>
      <c r="K93" s="160">
        <f>ROUND(E93*J93,2)</f>
        <v>0</v>
      </c>
      <c r="L93" s="160">
        <v>21</v>
      </c>
      <c r="M93" s="160">
        <f>G93*(1+L93/100)</f>
        <v>0</v>
      </c>
      <c r="N93" s="160">
        <v>5.0000000000000002E-5</v>
      </c>
      <c r="O93" s="160">
        <f>ROUND(E93*N93,2)</f>
        <v>0</v>
      </c>
      <c r="P93" s="160">
        <v>5.3200000000000001E-3</v>
      </c>
      <c r="Q93" s="160">
        <f>ROUND(E93*P93,2)</f>
        <v>0.04</v>
      </c>
      <c r="R93" s="160"/>
      <c r="S93" s="160" t="s">
        <v>214</v>
      </c>
      <c r="T93" s="160" t="s">
        <v>233</v>
      </c>
      <c r="U93" s="160">
        <v>0.10299999999999999</v>
      </c>
      <c r="V93" s="160">
        <f>ROUND(E93*U93,2)</f>
        <v>0.82</v>
      </c>
      <c r="W93" s="160"/>
      <c r="X93" s="150"/>
      <c r="Y93" s="150"/>
      <c r="Z93" s="150"/>
      <c r="AA93" s="150"/>
      <c r="AB93" s="150"/>
      <c r="AC93" s="150"/>
      <c r="AD93" s="150"/>
      <c r="AE93" s="150"/>
      <c r="AF93" s="150"/>
      <c r="AG93" s="150" t="s">
        <v>234</v>
      </c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</row>
    <row r="94" spans="1:60" outlineLevel="1" x14ac:dyDescent="0.2">
      <c r="A94" s="169">
        <v>64</v>
      </c>
      <c r="B94" s="170" t="s">
        <v>412</v>
      </c>
      <c r="C94" s="183" t="s">
        <v>413</v>
      </c>
      <c r="D94" s="171" t="s">
        <v>261</v>
      </c>
      <c r="E94" s="172">
        <v>30</v>
      </c>
      <c r="F94" s="173"/>
      <c r="G94" s="174">
        <f>ROUND(E94*F94,2)</f>
        <v>0</v>
      </c>
      <c r="H94" s="161"/>
      <c r="I94" s="160">
        <f>ROUND(E94*H94,2)</f>
        <v>0</v>
      </c>
      <c r="J94" s="161"/>
      <c r="K94" s="160">
        <f>ROUND(E94*J94,2)</f>
        <v>0</v>
      </c>
      <c r="L94" s="160">
        <v>21</v>
      </c>
      <c r="M94" s="160">
        <f>G94*(1+L94/100)</f>
        <v>0</v>
      </c>
      <c r="N94" s="160">
        <v>0</v>
      </c>
      <c r="O94" s="160">
        <f>ROUND(E94*N94,2)</f>
        <v>0</v>
      </c>
      <c r="P94" s="160">
        <v>0</v>
      </c>
      <c r="Q94" s="160">
        <f>ROUND(E94*P94,2)</f>
        <v>0</v>
      </c>
      <c r="R94" s="160"/>
      <c r="S94" s="160" t="s">
        <v>214</v>
      </c>
      <c r="T94" s="160" t="s">
        <v>233</v>
      </c>
      <c r="U94" s="160">
        <v>1.7999999999999999E-2</v>
      </c>
      <c r="V94" s="160">
        <f>ROUND(E94*U94,2)</f>
        <v>0.54</v>
      </c>
      <c r="W94" s="160"/>
      <c r="X94" s="150"/>
      <c r="Y94" s="150"/>
      <c r="Z94" s="150"/>
      <c r="AA94" s="150"/>
      <c r="AB94" s="150"/>
      <c r="AC94" s="150"/>
      <c r="AD94" s="150"/>
      <c r="AE94" s="150"/>
      <c r="AF94" s="150"/>
      <c r="AG94" s="150" t="s">
        <v>234</v>
      </c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</row>
    <row r="95" spans="1:60" outlineLevel="1" x14ac:dyDescent="0.2">
      <c r="A95" s="157"/>
      <c r="B95" s="158"/>
      <c r="C95" s="262" t="s">
        <v>329</v>
      </c>
      <c r="D95" s="263"/>
      <c r="E95" s="263"/>
      <c r="F95" s="263"/>
      <c r="G95" s="263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50"/>
      <c r="Y95" s="150"/>
      <c r="Z95" s="150"/>
      <c r="AA95" s="150"/>
      <c r="AB95" s="150"/>
      <c r="AC95" s="150"/>
      <c r="AD95" s="150"/>
      <c r="AE95" s="150"/>
      <c r="AF95" s="150"/>
      <c r="AG95" s="150" t="s">
        <v>218</v>
      </c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</row>
    <row r="96" spans="1:60" outlineLevel="1" x14ac:dyDescent="0.2">
      <c r="A96" s="175">
        <v>65</v>
      </c>
      <c r="B96" s="176" t="s">
        <v>414</v>
      </c>
      <c r="C96" s="184" t="s">
        <v>415</v>
      </c>
      <c r="D96" s="177" t="s">
        <v>314</v>
      </c>
      <c r="E96" s="178">
        <v>1</v>
      </c>
      <c r="F96" s="179"/>
      <c r="G96" s="180">
        <f t="shared" ref="G96:G101" si="28">ROUND(E96*F96,2)</f>
        <v>0</v>
      </c>
      <c r="H96" s="161"/>
      <c r="I96" s="160">
        <f t="shared" ref="I96:I101" si="29">ROUND(E96*H96,2)</f>
        <v>0</v>
      </c>
      <c r="J96" s="161"/>
      <c r="K96" s="160">
        <f t="shared" ref="K96:K101" si="30">ROUND(E96*J96,2)</f>
        <v>0</v>
      </c>
      <c r="L96" s="160">
        <v>21</v>
      </c>
      <c r="M96" s="160">
        <f t="shared" ref="M96:M101" si="31">G96*(1+L96/100)</f>
        <v>0</v>
      </c>
      <c r="N96" s="160">
        <v>3.8999999999999999E-4</v>
      </c>
      <c r="O96" s="160">
        <f t="shared" ref="O96:O101" si="32">ROUND(E96*N96,2)</f>
        <v>0</v>
      </c>
      <c r="P96" s="160">
        <v>0</v>
      </c>
      <c r="Q96" s="160">
        <f t="shared" ref="Q96:Q101" si="33">ROUND(E96*P96,2)</f>
        <v>0</v>
      </c>
      <c r="R96" s="160"/>
      <c r="S96" s="160" t="s">
        <v>221</v>
      </c>
      <c r="T96" s="160" t="s">
        <v>215</v>
      </c>
      <c r="U96" s="160">
        <v>0.24199999999999999</v>
      </c>
      <c r="V96" s="160">
        <f t="shared" ref="V96:V101" si="34">ROUND(E96*U96,2)</f>
        <v>0.24</v>
      </c>
      <c r="W96" s="160"/>
      <c r="X96" s="150"/>
      <c r="Y96" s="150"/>
      <c r="Z96" s="150"/>
      <c r="AA96" s="150"/>
      <c r="AB96" s="150"/>
      <c r="AC96" s="150"/>
      <c r="AD96" s="150"/>
      <c r="AE96" s="150"/>
      <c r="AF96" s="150"/>
      <c r="AG96" s="150" t="s">
        <v>234</v>
      </c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</row>
    <row r="97" spans="1:60" outlineLevel="1" x14ac:dyDescent="0.2">
      <c r="A97" s="175">
        <v>66</v>
      </c>
      <c r="B97" s="176" t="s">
        <v>416</v>
      </c>
      <c r="C97" s="184" t="s">
        <v>417</v>
      </c>
      <c r="D97" s="177" t="s">
        <v>314</v>
      </c>
      <c r="E97" s="178">
        <v>1</v>
      </c>
      <c r="F97" s="179"/>
      <c r="G97" s="180">
        <f t="shared" si="28"/>
        <v>0</v>
      </c>
      <c r="H97" s="161"/>
      <c r="I97" s="160">
        <f t="shared" si="29"/>
        <v>0</v>
      </c>
      <c r="J97" s="161"/>
      <c r="K97" s="160">
        <f t="shared" si="30"/>
        <v>0</v>
      </c>
      <c r="L97" s="160">
        <v>21</v>
      </c>
      <c r="M97" s="160">
        <f t="shared" si="31"/>
        <v>0</v>
      </c>
      <c r="N97" s="160">
        <v>0.01</v>
      </c>
      <c r="O97" s="160">
        <f t="shared" si="32"/>
        <v>0.01</v>
      </c>
      <c r="P97" s="160">
        <v>0</v>
      </c>
      <c r="Q97" s="160">
        <f t="shared" si="33"/>
        <v>0</v>
      </c>
      <c r="R97" s="160"/>
      <c r="S97" s="160" t="s">
        <v>221</v>
      </c>
      <c r="T97" s="160" t="s">
        <v>215</v>
      </c>
      <c r="U97" s="160">
        <v>0</v>
      </c>
      <c r="V97" s="160">
        <f t="shared" si="34"/>
        <v>0</v>
      </c>
      <c r="W97" s="160"/>
      <c r="X97" s="150"/>
      <c r="Y97" s="150"/>
      <c r="Z97" s="150"/>
      <c r="AA97" s="150"/>
      <c r="AB97" s="150"/>
      <c r="AC97" s="150"/>
      <c r="AD97" s="150"/>
      <c r="AE97" s="150"/>
      <c r="AF97" s="150"/>
      <c r="AG97" s="150" t="s">
        <v>234</v>
      </c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</row>
    <row r="98" spans="1:60" outlineLevel="1" x14ac:dyDescent="0.2">
      <c r="A98" s="175">
        <v>67</v>
      </c>
      <c r="B98" s="176" t="s">
        <v>418</v>
      </c>
      <c r="C98" s="184" t="s">
        <v>419</v>
      </c>
      <c r="D98" s="177" t="s">
        <v>314</v>
      </c>
      <c r="E98" s="178">
        <v>1</v>
      </c>
      <c r="F98" s="179"/>
      <c r="G98" s="180">
        <f t="shared" si="28"/>
        <v>0</v>
      </c>
      <c r="H98" s="161"/>
      <c r="I98" s="160">
        <f t="shared" si="29"/>
        <v>0</v>
      </c>
      <c r="J98" s="161"/>
      <c r="K98" s="160">
        <f t="shared" si="30"/>
        <v>0</v>
      </c>
      <c r="L98" s="160">
        <v>21</v>
      </c>
      <c r="M98" s="160">
        <f t="shared" si="31"/>
        <v>0</v>
      </c>
      <c r="N98" s="160">
        <v>0</v>
      </c>
      <c r="O98" s="160">
        <f t="shared" si="32"/>
        <v>0</v>
      </c>
      <c r="P98" s="160">
        <v>0</v>
      </c>
      <c r="Q98" s="160">
        <f t="shared" si="33"/>
        <v>0</v>
      </c>
      <c r="R98" s="160"/>
      <c r="S98" s="160" t="s">
        <v>221</v>
      </c>
      <c r="T98" s="160" t="s">
        <v>215</v>
      </c>
      <c r="U98" s="160">
        <v>3.1E-2</v>
      </c>
      <c r="V98" s="160">
        <f t="shared" si="34"/>
        <v>0.03</v>
      </c>
      <c r="W98" s="160"/>
      <c r="X98" s="150"/>
      <c r="Y98" s="150"/>
      <c r="Z98" s="150"/>
      <c r="AA98" s="150"/>
      <c r="AB98" s="150"/>
      <c r="AC98" s="150"/>
      <c r="AD98" s="150"/>
      <c r="AE98" s="150"/>
      <c r="AF98" s="150"/>
      <c r="AG98" s="150" t="s">
        <v>234</v>
      </c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</row>
    <row r="99" spans="1:60" ht="22.5" outlineLevel="1" x14ac:dyDescent="0.2">
      <c r="A99" s="175">
        <v>68</v>
      </c>
      <c r="B99" s="176" t="s">
        <v>420</v>
      </c>
      <c r="C99" s="184" t="s">
        <v>421</v>
      </c>
      <c r="D99" s="177" t="s">
        <v>314</v>
      </c>
      <c r="E99" s="178">
        <v>1</v>
      </c>
      <c r="F99" s="179"/>
      <c r="G99" s="180">
        <f t="shared" si="28"/>
        <v>0</v>
      </c>
      <c r="H99" s="161"/>
      <c r="I99" s="160">
        <f t="shared" si="29"/>
        <v>0</v>
      </c>
      <c r="J99" s="161"/>
      <c r="K99" s="160">
        <f t="shared" si="30"/>
        <v>0</v>
      </c>
      <c r="L99" s="160">
        <v>21</v>
      </c>
      <c r="M99" s="160">
        <f t="shared" si="31"/>
        <v>0</v>
      </c>
      <c r="N99" s="160">
        <v>0.05</v>
      </c>
      <c r="O99" s="160">
        <f t="shared" si="32"/>
        <v>0.05</v>
      </c>
      <c r="P99" s="160">
        <v>0</v>
      </c>
      <c r="Q99" s="160">
        <f t="shared" si="33"/>
        <v>0</v>
      </c>
      <c r="R99" s="160"/>
      <c r="S99" s="160" t="s">
        <v>221</v>
      </c>
      <c r="T99" s="160" t="s">
        <v>215</v>
      </c>
      <c r="U99" s="160">
        <v>0</v>
      </c>
      <c r="V99" s="160">
        <f t="shared" si="34"/>
        <v>0</v>
      </c>
      <c r="W99" s="160"/>
      <c r="X99" s="150"/>
      <c r="Y99" s="150"/>
      <c r="Z99" s="150"/>
      <c r="AA99" s="150"/>
      <c r="AB99" s="150"/>
      <c r="AC99" s="150"/>
      <c r="AD99" s="150"/>
      <c r="AE99" s="150"/>
      <c r="AF99" s="150"/>
      <c r="AG99" s="150" t="s">
        <v>248</v>
      </c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</row>
    <row r="100" spans="1:60" outlineLevel="1" x14ac:dyDescent="0.2">
      <c r="A100" s="175">
        <v>69</v>
      </c>
      <c r="B100" s="176" t="s">
        <v>422</v>
      </c>
      <c r="C100" s="184" t="s">
        <v>423</v>
      </c>
      <c r="D100" s="177" t="s">
        <v>255</v>
      </c>
      <c r="E100" s="178">
        <v>0.32280999999999999</v>
      </c>
      <c r="F100" s="179"/>
      <c r="G100" s="180">
        <f t="shared" si="28"/>
        <v>0</v>
      </c>
      <c r="H100" s="161"/>
      <c r="I100" s="160">
        <f t="shared" si="29"/>
        <v>0</v>
      </c>
      <c r="J100" s="161"/>
      <c r="K100" s="160">
        <f t="shared" si="30"/>
        <v>0</v>
      </c>
      <c r="L100" s="160">
        <v>21</v>
      </c>
      <c r="M100" s="160">
        <f t="shared" si="31"/>
        <v>0</v>
      </c>
      <c r="N100" s="160">
        <v>0</v>
      </c>
      <c r="O100" s="160">
        <f t="shared" si="32"/>
        <v>0</v>
      </c>
      <c r="P100" s="160">
        <v>0</v>
      </c>
      <c r="Q100" s="160">
        <f t="shared" si="33"/>
        <v>0</v>
      </c>
      <c r="R100" s="160"/>
      <c r="S100" s="160" t="s">
        <v>214</v>
      </c>
      <c r="T100" s="160" t="s">
        <v>233</v>
      </c>
      <c r="U100" s="160">
        <v>3.5630000000000002</v>
      </c>
      <c r="V100" s="160">
        <f t="shared" si="34"/>
        <v>1.1499999999999999</v>
      </c>
      <c r="W100" s="16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 t="s">
        <v>256</v>
      </c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</row>
    <row r="101" spans="1:60" outlineLevel="1" x14ac:dyDescent="0.2">
      <c r="A101" s="175">
        <v>70</v>
      </c>
      <c r="B101" s="176" t="s">
        <v>424</v>
      </c>
      <c r="C101" s="184" t="s">
        <v>425</v>
      </c>
      <c r="D101" s="177" t="s">
        <v>255</v>
      </c>
      <c r="E101" s="178">
        <v>0.32280999999999999</v>
      </c>
      <c r="F101" s="179"/>
      <c r="G101" s="180">
        <f t="shared" si="28"/>
        <v>0</v>
      </c>
      <c r="H101" s="161"/>
      <c r="I101" s="160">
        <f t="shared" si="29"/>
        <v>0</v>
      </c>
      <c r="J101" s="161"/>
      <c r="K101" s="160">
        <f t="shared" si="30"/>
        <v>0</v>
      </c>
      <c r="L101" s="160">
        <v>21</v>
      </c>
      <c r="M101" s="160">
        <f t="shared" si="31"/>
        <v>0</v>
      </c>
      <c r="N101" s="160">
        <v>0</v>
      </c>
      <c r="O101" s="160">
        <f t="shared" si="32"/>
        <v>0</v>
      </c>
      <c r="P101" s="160">
        <v>0</v>
      </c>
      <c r="Q101" s="160">
        <f t="shared" si="33"/>
        <v>0</v>
      </c>
      <c r="R101" s="160"/>
      <c r="S101" s="160" t="s">
        <v>214</v>
      </c>
      <c r="T101" s="160" t="s">
        <v>233</v>
      </c>
      <c r="U101" s="160">
        <v>0.81599999999999995</v>
      </c>
      <c r="V101" s="160">
        <f t="shared" si="34"/>
        <v>0.26</v>
      </c>
      <c r="W101" s="16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 t="s">
        <v>256</v>
      </c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</row>
    <row r="102" spans="1:60" x14ac:dyDescent="0.2">
      <c r="A102" s="163" t="s">
        <v>209</v>
      </c>
      <c r="B102" s="164" t="s">
        <v>147</v>
      </c>
      <c r="C102" s="182" t="s">
        <v>148</v>
      </c>
      <c r="D102" s="165"/>
      <c r="E102" s="166"/>
      <c r="F102" s="167"/>
      <c r="G102" s="168">
        <f>SUMIF(AG103:AG114,"&lt;&gt;NOR",G103:G114)</f>
        <v>0</v>
      </c>
      <c r="H102" s="162"/>
      <c r="I102" s="162">
        <f>SUM(I103:I114)</f>
        <v>0</v>
      </c>
      <c r="J102" s="162"/>
      <c r="K102" s="162">
        <f>SUM(K103:K114)</f>
        <v>0</v>
      </c>
      <c r="L102" s="162"/>
      <c r="M102" s="162">
        <f>SUM(M103:M114)</f>
        <v>0</v>
      </c>
      <c r="N102" s="162"/>
      <c r="O102" s="162">
        <f>SUM(O103:O114)</f>
        <v>0</v>
      </c>
      <c r="P102" s="162"/>
      <c r="Q102" s="162">
        <f>SUM(Q103:Q114)</f>
        <v>0.02</v>
      </c>
      <c r="R102" s="162"/>
      <c r="S102" s="162"/>
      <c r="T102" s="162"/>
      <c r="U102" s="162"/>
      <c r="V102" s="162">
        <f>SUM(V103:V114)</f>
        <v>4.0100000000000007</v>
      </c>
      <c r="W102" s="162"/>
      <c r="AG102" t="s">
        <v>210</v>
      </c>
    </row>
    <row r="103" spans="1:60" outlineLevel="1" x14ac:dyDescent="0.2">
      <c r="A103" s="175">
        <v>71</v>
      </c>
      <c r="B103" s="176" t="s">
        <v>426</v>
      </c>
      <c r="C103" s="184" t="s">
        <v>427</v>
      </c>
      <c r="D103" s="177" t="s">
        <v>232</v>
      </c>
      <c r="E103" s="178">
        <v>2</v>
      </c>
      <c r="F103" s="179"/>
      <c r="G103" s="180">
        <f t="shared" ref="G103:G114" si="35">ROUND(E103*F103,2)</f>
        <v>0</v>
      </c>
      <c r="H103" s="161"/>
      <c r="I103" s="160">
        <f t="shared" ref="I103:I114" si="36">ROUND(E103*H103,2)</f>
        <v>0</v>
      </c>
      <c r="J103" s="161"/>
      <c r="K103" s="160">
        <f t="shared" ref="K103:K114" si="37">ROUND(E103*J103,2)</f>
        <v>0</v>
      </c>
      <c r="L103" s="160">
        <v>21</v>
      </c>
      <c r="M103" s="160">
        <f t="shared" ref="M103:M114" si="38">G103*(1+L103/100)</f>
        <v>0</v>
      </c>
      <c r="N103" s="160">
        <v>0</v>
      </c>
      <c r="O103" s="160">
        <f t="shared" ref="O103:O114" si="39">ROUND(E103*N103,2)</f>
        <v>0</v>
      </c>
      <c r="P103" s="160">
        <v>0</v>
      </c>
      <c r="Q103" s="160">
        <f t="shared" ref="Q103:Q114" si="40">ROUND(E103*P103,2)</f>
        <v>0</v>
      </c>
      <c r="R103" s="160"/>
      <c r="S103" s="160" t="s">
        <v>214</v>
      </c>
      <c r="T103" s="160" t="s">
        <v>233</v>
      </c>
      <c r="U103" s="160">
        <v>5.0999999999999997E-2</v>
      </c>
      <c r="V103" s="160">
        <f t="shared" ref="V103:V114" si="41">ROUND(E103*U103,2)</f>
        <v>0.1</v>
      </c>
      <c r="W103" s="16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 t="s">
        <v>234</v>
      </c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</row>
    <row r="104" spans="1:60" outlineLevel="1" x14ac:dyDescent="0.2">
      <c r="A104" s="175">
        <v>72</v>
      </c>
      <c r="B104" s="176" t="s">
        <v>428</v>
      </c>
      <c r="C104" s="184" t="s">
        <v>429</v>
      </c>
      <c r="D104" s="177" t="s">
        <v>232</v>
      </c>
      <c r="E104" s="178">
        <v>2</v>
      </c>
      <c r="F104" s="179"/>
      <c r="G104" s="180">
        <f t="shared" si="35"/>
        <v>0</v>
      </c>
      <c r="H104" s="161"/>
      <c r="I104" s="160">
        <f t="shared" si="36"/>
        <v>0</v>
      </c>
      <c r="J104" s="161"/>
      <c r="K104" s="160">
        <f t="shared" si="37"/>
        <v>0</v>
      </c>
      <c r="L104" s="160">
        <v>21</v>
      </c>
      <c r="M104" s="160">
        <f t="shared" si="38"/>
        <v>0</v>
      </c>
      <c r="N104" s="160">
        <v>0</v>
      </c>
      <c r="O104" s="160">
        <f t="shared" si="39"/>
        <v>0</v>
      </c>
      <c r="P104" s="160">
        <v>0</v>
      </c>
      <c r="Q104" s="160">
        <f t="shared" si="40"/>
        <v>0</v>
      </c>
      <c r="R104" s="160"/>
      <c r="S104" s="160" t="s">
        <v>214</v>
      </c>
      <c r="T104" s="160" t="s">
        <v>233</v>
      </c>
      <c r="U104" s="160">
        <v>5.0999999999999997E-2</v>
      </c>
      <c r="V104" s="160">
        <f t="shared" si="41"/>
        <v>0.1</v>
      </c>
      <c r="W104" s="16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 t="s">
        <v>234</v>
      </c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</row>
    <row r="105" spans="1:60" outlineLevel="1" x14ac:dyDescent="0.2">
      <c r="A105" s="175">
        <v>73</v>
      </c>
      <c r="B105" s="176" t="s">
        <v>430</v>
      </c>
      <c r="C105" s="184" t="s">
        <v>431</v>
      </c>
      <c r="D105" s="177" t="s">
        <v>232</v>
      </c>
      <c r="E105" s="178">
        <v>1</v>
      </c>
      <c r="F105" s="179"/>
      <c r="G105" s="180">
        <f t="shared" si="35"/>
        <v>0</v>
      </c>
      <c r="H105" s="161"/>
      <c r="I105" s="160">
        <f t="shared" si="36"/>
        <v>0</v>
      </c>
      <c r="J105" s="161"/>
      <c r="K105" s="160">
        <f t="shared" si="37"/>
        <v>0</v>
      </c>
      <c r="L105" s="160">
        <v>21</v>
      </c>
      <c r="M105" s="160">
        <f t="shared" si="38"/>
        <v>0</v>
      </c>
      <c r="N105" s="160">
        <v>0</v>
      </c>
      <c r="O105" s="160">
        <f t="shared" si="39"/>
        <v>0</v>
      </c>
      <c r="P105" s="160">
        <v>0</v>
      </c>
      <c r="Q105" s="160">
        <f t="shared" si="40"/>
        <v>0</v>
      </c>
      <c r="R105" s="160"/>
      <c r="S105" s="160" t="s">
        <v>214</v>
      </c>
      <c r="T105" s="160" t="s">
        <v>233</v>
      </c>
      <c r="U105" s="160">
        <v>0.20599999999999999</v>
      </c>
      <c r="V105" s="160">
        <f t="shared" si="41"/>
        <v>0.21</v>
      </c>
      <c r="W105" s="16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 t="s">
        <v>234</v>
      </c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</row>
    <row r="106" spans="1:60" outlineLevel="1" x14ac:dyDescent="0.2">
      <c r="A106" s="175">
        <v>74</v>
      </c>
      <c r="B106" s="176" t="s">
        <v>432</v>
      </c>
      <c r="C106" s="184" t="s">
        <v>433</v>
      </c>
      <c r="D106" s="177" t="s">
        <v>232</v>
      </c>
      <c r="E106" s="178">
        <v>4</v>
      </c>
      <c r="F106" s="179"/>
      <c r="G106" s="180">
        <f t="shared" si="35"/>
        <v>0</v>
      </c>
      <c r="H106" s="161"/>
      <c r="I106" s="160">
        <f t="shared" si="36"/>
        <v>0</v>
      </c>
      <c r="J106" s="161"/>
      <c r="K106" s="160">
        <f t="shared" si="37"/>
        <v>0</v>
      </c>
      <c r="L106" s="160">
        <v>21</v>
      </c>
      <c r="M106" s="160">
        <f t="shared" si="38"/>
        <v>0</v>
      </c>
      <c r="N106" s="160">
        <v>0</v>
      </c>
      <c r="O106" s="160">
        <f t="shared" si="39"/>
        <v>0</v>
      </c>
      <c r="P106" s="160">
        <v>0</v>
      </c>
      <c r="Q106" s="160">
        <f t="shared" si="40"/>
        <v>0</v>
      </c>
      <c r="R106" s="160"/>
      <c r="S106" s="160" t="s">
        <v>214</v>
      </c>
      <c r="T106" s="160" t="s">
        <v>233</v>
      </c>
      <c r="U106" s="160">
        <v>0.22700000000000001</v>
      </c>
      <c r="V106" s="160">
        <f t="shared" si="41"/>
        <v>0.91</v>
      </c>
      <c r="W106" s="16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 t="s">
        <v>234</v>
      </c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</row>
    <row r="107" spans="1:60" outlineLevel="1" x14ac:dyDescent="0.2">
      <c r="A107" s="175">
        <v>75</v>
      </c>
      <c r="B107" s="176" t="s">
        <v>434</v>
      </c>
      <c r="C107" s="184" t="s">
        <v>435</v>
      </c>
      <c r="D107" s="177" t="s">
        <v>232</v>
      </c>
      <c r="E107" s="178">
        <v>6</v>
      </c>
      <c r="F107" s="179"/>
      <c r="G107" s="180">
        <f t="shared" si="35"/>
        <v>0</v>
      </c>
      <c r="H107" s="161"/>
      <c r="I107" s="160">
        <f t="shared" si="36"/>
        <v>0</v>
      </c>
      <c r="J107" s="161"/>
      <c r="K107" s="160">
        <f t="shared" si="37"/>
        <v>0</v>
      </c>
      <c r="L107" s="160">
        <v>21</v>
      </c>
      <c r="M107" s="160">
        <f t="shared" si="38"/>
        <v>0</v>
      </c>
      <c r="N107" s="160">
        <v>2.1000000000000001E-4</v>
      </c>
      <c r="O107" s="160">
        <f t="shared" si="39"/>
        <v>0</v>
      </c>
      <c r="P107" s="160">
        <v>3.5000000000000001E-3</v>
      </c>
      <c r="Q107" s="160">
        <f t="shared" si="40"/>
        <v>0.02</v>
      </c>
      <c r="R107" s="160"/>
      <c r="S107" s="160" t="s">
        <v>214</v>
      </c>
      <c r="T107" s="160" t="s">
        <v>233</v>
      </c>
      <c r="U107" s="160">
        <v>0.374</v>
      </c>
      <c r="V107" s="160">
        <f t="shared" si="41"/>
        <v>2.2400000000000002</v>
      </c>
      <c r="W107" s="16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 t="s">
        <v>234</v>
      </c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</row>
    <row r="108" spans="1:60" ht="22.5" outlineLevel="1" x14ac:dyDescent="0.2">
      <c r="A108" s="175">
        <v>76</v>
      </c>
      <c r="B108" s="176" t="s">
        <v>436</v>
      </c>
      <c r="C108" s="184" t="s">
        <v>437</v>
      </c>
      <c r="D108" s="177" t="s">
        <v>232</v>
      </c>
      <c r="E108" s="178">
        <v>1</v>
      </c>
      <c r="F108" s="179"/>
      <c r="G108" s="180">
        <f t="shared" si="35"/>
        <v>0</v>
      </c>
      <c r="H108" s="161"/>
      <c r="I108" s="160">
        <f t="shared" si="36"/>
        <v>0</v>
      </c>
      <c r="J108" s="161"/>
      <c r="K108" s="160">
        <f t="shared" si="37"/>
        <v>0</v>
      </c>
      <c r="L108" s="160">
        <v>21</v>
      </c>
      <c r="M108" s="160">
        <f t="shared" si="38"/>
        <v>0</v>
      </c>
      <c r="N108" s="160">
        <v>2.5699999999999998E-3</v>
      </c>
      <c r="O108" s="160">
        <f t="shared" si="39"/>
        <v>0</v>
      </c>
      <c r="P108" s="160">
        <v>0</v>
      </c>
      <c r="Q108" s="160">
        <f t="shared" si="40"/>
        <v>0</v>
      </c>
      <c r="R108" s="160"/>
      <c r="S108" s="160" t="s">
        <v>221</v>
      </c>
      <c r="T108" s="160" t="s">
        <v>233</v>
      </c>
      <c r="U108" s="160">
        <v>0.433</v>
      </c>
      <c r="V108" s="160">
        <f t="shared" si="41"/>
        <v>0.43</v>
      </c>
      <c r="W108" s="16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 t="s">
        <v>234</v>
      </c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</row>
    <row r="109" spans="1:60" ht="22.5" outlineLevel="1" x14ac:dyDescent="0.2">
      <c r="A109" s="175">
        <v>77</v>
      </c>
      <c r="B109" s="176" t="s">
        <v>438</v>
      </c>
      <c r="C109" s="184" t="s">
        <v>439</v>
      </c>
      <c r="D109" s="177" t="s">
        <v>232</v>
      </c>
      <c r="E109" s="178">
        <v>2</v>
      </c>
      <c r="F109" s="179"/>
      <c r="G109" s="180">
        <f t="shared" si="35"/>
        <v>0</v>
      </c>
      <c r="H109" s="161"/>
      <c r="I109" s="160">
        <f t="shared" si="36"/>
        <v>0</v>
      </c>
      <c r="J109" s="161"/>
      <c r="K109" s="160">
        <f t="shared" si="37"/>
        <v>0</v>
      </c>
      <c r="L109" s="160">
        <v>21</v>
      </c>
      <c r="M109" s="160">
        <f t="shared" si="38"/>
        <v>0</v>
      </c>
      <c r="N109" s="160">
        <v>6.9999999999999994E-5</v>
      </c>
      <c r="O109" s="160">
        <f t="shared" si="39"/>
        <v>0</v>
      </c>
      <c r="P109" s="160">
        <v>0</v>
      </c>
      <c r="Q109" s="160">
        <f t="shared" si="40"/>
        <v>0</v>
      </c>
      <c r="R109" s="160"/>
      <c r="S109" s="160" t="s">
        <v>221</v>
      </c>
      <c r="T109" s="160" t="s">
        <v>298</v>
      </c>
      <c r="U109" s="160">
        <v>0</v>
      </c>
      <c r="V109" s="160">
        <f t="shared" si="41"/>
        <v>0</v>
      </c>
      <c r="W109" s="16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 t="s">
        <v>248</v>
      </c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</row>
    <row r="110" spans="1:60" outlineLevel="1" x14ac:dyDescent="0.2">
      <c r="A110" s="175">
        <v>78</v>
      </c>
      <c r="B110" s="176" t="s">
        <v>440</v>
      </c>
      <c r="C110" s="184" t="s">
        <v>441</v>
      </c>
      <c r="D110" s="177" t="s">
        <v>232</v>
      </c>
      <c r="E110" s="178">
        <v>2</v>
      </c>
      <c r="F110" s="179"/>
      <c r="G110" s="180">
        <f t="shared" si="35"/>
        <v>0</v>
      </c>
      <c r="H110" s="161"/>
      <c r="I110" s="160">
        <f t="shared" si="36"/>
        <v>0</v>
      </c>
      <c r="J110" s="161"/>
      <c r="K110" s="160">
        <f t="shared" si="37"/>
        <v>0</v>
      </c>
      <c r="L110" s="160">
        <v>21</v>
      </c>
      <c r="M110" s="160">
        <f t="shared" si="38"/>
        <v>0</v>
      </c>
      <c r="N110" s="160">
        <v>4.8000000000000001E-4</v>
      </c>
      <c r="O110" s="160">
        <f t="shared" si="39"/>
        <v>0</v>
      </c>
      <c r="P110" s="160">
        <v>0</v>
      </c>
      <c r="Q110" s="160">
        <f t="shared" si="40"/>
        <v>0</v>
      </c>
      <c r="R110" s="160"/>
      <c r="S110" s="160" t="s">
        <v>221</v>
      </c>
      <c r="T110" s="160" t="s">
        <v>298</v>
      </c>
      <c r="U110" s="160">
        <v>0</v>
      </c>
      <c r="V110" s="160">
        <f t="shared" si="41"/>
        <v>0</v>
      </c>
      <c r="W110" s="16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 t="s">
        <v>248</v>
      </c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</row>
    <row r="111" spans="1:60" outlineLevel="1" x14ac:dyDescent="0.2">
      <c r="A111" s="175">
        <v>79</v>
      </c>
      <c r="B111" s="176" t="s">
        <v>346</v>
      </c>
      <c r="C111" s="184" t="s">
        <v>347</v>
      </c>
      <c r="D111" s="177" t="s">
        <v>232</v>
      </c>
      <c r="E111" s="178">
        <v>2</v>
      </c>
      <c r="F111" s="179"/>
      <c r="G111" s="180">
        <f t="shared" si="35"/>
        <v>0</v>
      </c>
      <c r="H111" s="161"/>
      <c r="I111" s="160">
        <f t="shared" si="36"/>
        <v>0</v>
      </c>
      <c r="J111" s="161"/>
      <c r="K111" s="160">
        <f t="shared" si="37"/>
        <v>0</v>
      </c>
      <c r="L111" s="160">
        <v>21</v>
      </c>
      <c r="M111" s="160">
        <f t="shared" si="38"/>
        <v>0</v>
      </c>
      <c r="N111" s="160">
        <v>1.9000000000000001E-4</v>
      </c>
      <c r="O111" s="160">
        <f t="shared" si="39"/>
        <v>0</v>
      </c>
      <c r="P111" s="160">
        <v>0</v>
      </c>
      <c r="Q111" s="160">
        <f t="shared" si="40"/>
        <v>0</v>
      </c>
      <c r="R111" s="160"/>
      <c r="S111" s="160" t="s">
        <v>221</v>
      </c>
      <c r="T111" s="160" t="s">
        <v>298</v>
      </c>
      <c r="U111" s="160">
        <v>0</v>
      </c>
      <c r="V111" s="160">
        <f t="shared" si="41"/>
        <v>0</v>
      </c>
      <c r="W111" s="16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 t="s">
        <v>248</v>
      </c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</row>
    <row r="112" spans="1:60" outlineLevel="1" x14ac:dyDescent="0.2">
      <c r="A112" s="175">
        <v>80</v>
      </c>
      <c r="B112" s="176" t="s">
        <v>442</v>
      </c>
      <c r="C112" s="184" t="s">
        <v>443</v>
      </c>
      <c r="D112" s="177" t="s">
        <v>232</v>
      </c>
      <c r="E112" s="178">
        <v>1</v>
      </c>
      <c r="F112" s="179"/>
      <c r="G112" s="180">
        <f t="shared" si="35"/>
        <v>0</v>
      </c>
      <c r="H112" s="161"/>
      <c r="I112" s="160">
        <f t="shared" si="36"/>
        <v>0</v>
      </c>
      <c r="J112" s="161"/>
      <c r="K112" s="160">
        <f t="shared" si="37"/>
        <v>0</v>
      </c>
      <c r="L112" s="160">
        <v>21</v>
      </c>
      <c r="M112" s="160">
        <f t="shared" si="38"/>
        <v>0</v>
      </c>
      <c r="N112" s="160">
        <v>4.6000000000000001E-4</v>
      </c>
      <c r="O112" s="160">
        <f t="shared" si="39"/>
        <v>0</v>
      </c>
      <c r="P112" s="160">
        <v>0</v>
      </c>
      <c r="Q112" s="160">
        <f t="shared" si="40"/>
        <v>0</v>
      </c>
      <c r="R112" s="160"/>
      <c r="S112" s="160" t="s">
        <v>221</v>
      </c>
      <c r="T112" s="160" t="s">
        <v>298</v>
      </c>
      <c r="U112" s="160">
        <v>0</v>
      </c>
      <c r="V112" s="160">
        <f t="shared" si="41"/>
        <v>0</v>
      </c>
      <c r="W112" s="16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 t="s">
        <v>248</v>
      </c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</row>
    <row r="113" spans="1:60" outlineLevel="1" x14ac:dyDescent="0.2">
      <c r="A113" s="175">
        <v>81</v>
      </c>
      <c r="B113" s="176" t="s">
        <v>444</v>
      </c>
      <c r="C113" s="184" t="s">
        <v>445</v>
      </c>
      <c r="D113" s="177" t="s">
        <v>255</v>
      </c>
      <c r="E113" s="178">
        <v>5.77E-3</v>
      </c>
      <c r="F113" s="179"/>
      <c r="G113" s="180">
        <f t="shared" si="35"/>
        <v>0</v>
      </c>
      <c r="H113" s="161"/>
      <c r="I113" s="160">
        <f t="shared" si="36"/>
        <v>0</v>
      </c>
      <c r="J113" s="161"/>
      <c r="K113" s="160">
        <f t="shared" si="37"/>
        <v>0</v>
      </c>
      <c r="L113" s="160">
        <v>21</v>
      </c>
      <c r="M113" s="160">
        <f t="shared" si="38"/>
        <v>0</v>
      </c>
      <c r="N113" s="160">
        <v>0</v>
      </c>
      <c r="O113" s="160">
        <f t="shared" si="39"/>
        <v>0</v>
      </c>
      <c r="P113" s="160">
        <v>0</v>
      </c>
      <c r="Q113" s="160">
        <f t="shared" si="40"/>
        <v>0</v>
      </c>
      <c r="R113" s="160"/>
      <c r="S113" s="160" t="s">
        <v>214</v>
      </c>
      <c r="T113" s="160" t="s">
        <v>233</v>
      </c>
      <c r="U113" s="160">
        <v>2.5750000000000002</v>
      </c>
      <c r="V113" s="160">
        <f t="shared" si="41"/>
        <v>0.01</v>
      </c>
      <c r="W113" s="16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 t="s">
        <v>256</v>
      </c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</row>
    <row r="114" spans="1:60" outlineLevel="1" x14ac:dyDescent="0.2">
      <c r="A114" s="175">
        <v>82</v>
      </c>
      <c r="B114" s="176" t="s">
        <v>446</v>
      </c>
      <c r="C114" s="184" t="s">
        <v>447</v>
      </c>
      <c r="D114" s="177" t="s">
        <v>255</v>
      </c>
      <c r="E114" s="178">
        <v>5.77E-3</v>
      </c>
      <c r="F114" s="179"/>
      <c r="G114" s="180">
        <f t="shared" si="35"/>
        <v>0</v>
      </c>
      <c r="H114" s="161"/>
      <c r="I114" s="160">
        <f t="shared" si="36"/>
        <v>0</v>
      </c>
      <c r="J114" s="161"/>
      <c r="K114" s="160">
        <f t="shared" si="37"/>
        <v>0</v>
      </c>
      <c r="L114" s="160">
        <v>21</v>
      </c>
      <c r="M114" s="160">
        <f t="shared" si="38"/>
        <v>0</v>
      </c>
      <c r="N114" s="160">
        <v>0</v>
      </c>
      <c r="O114" s="160">
        <f t="shared" si="39"/>
        <v>0</v>
      </c>
      <c r="P114" s="160">
        <v>0</v>
      </c>
      <c r="Q114" s="160">
        <f t="shared" si="40"/>
        <v>0</v>
      </c>
      <c r="R114" s="160"/>
      <c r="S114" s="160" t="s">
        <v>214</v>
      </c>
      <c r="T114" s="160" t="s">
        <v>233</v>
      </c>
      <c r="U114" s="160">
        <v>1.355</v>
      </c>
      <c r="V114" s="160">
        <f t="shared" si="41"/>
        <v>0.01</v>
      </c>
      <c r="W114" s="16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 t="s">
        <v>256</v>
      </c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</row>
    <row r="115" spans="1:60" x14ac:dyDescent="0.2">
      <c r="A115" s="163" t="s">
        <v>209</v>
      </c>
      <c r="B115" s="164" t="s">
        <v>153</v>
      </c>
      <c r="C115" s="182" t="s">
        <v>154</v>
      </c>
      <c r="D115" s="165"/>
      <c r="E115" s="166"/>
      <c r="F115" s="167"/>
      <c r="G115" s="168">
        <f>SUMIF(AG116:AG117,"&lt;&gt;NOR",G116:G117)</f>
        <v>0</v>
      </c>
      <c r="H115" s="162"/>
      <c r="I115" s="162">
        <f>SUM(I116:I117)</f>
        <v>0</v>
      </c>
      <c r="J115" s="162"/>
      <c r="K115" s="162">
        <f>SUM(K116:K117)</f>
        <v>0</v>
      </c>
      <c r="L115" s="162"/>
      <c r="M115" s="162">
        <f>SUM(M116:M117)</f>
        <v>0</v>
      </c>
      <c r="N115" s="162"/>
      <c r="O115" s="162">
        <f>SUM(O116:O117)</f>
        <v>0</v>
      </c>
      <c r="P115" s="162"/>
      <c r="Q115" s="162">
        <f>SUM(Q116:Q117)</f>
        <v>0</v>
      </c>
      <c r="R115" s="162"/>
      <c r="S115" s="162"/>
      <c r="T115" s="162"/>
      <c r="U115" s="162"/>
      <c r="V115" s="162">
        <f>SUM(V116:V117)</f>
        <v>9.129999999999999</v>
      </c>
      <c r="W115" s="162"/>
      <c r="AG115" t="s">
        <v>210</v>
      </c>
    </row>
    <row r="116" spans="1:60" outlineLevel="1" x14ac:dyDescent="0.2">
      <c r="A116" s="175">
        <v>83</v>
      </c>
      <c r="B116" s="176" t="s">
        <v>448</v>
      </c>
      <c r="C116" s="184" t="s">
        <v>449</v>
      </c>
      <c r="D116" s="177" t="s">
        <v>450</v>
      </c>
      <c r="E116" s="178">
        <v>30</v>
      </c>
      <c r="F116" s="179"/>
      <c r="G116" s="180">
        <f>ROUND(E116*F116,2)</f>
        <v>0</v>
      </c>
      <c r="H116" s="161"/>
      <c r="I116" s="160">
        <f>ROUND(E116*H116,2)</f>
        <v>0</v>
      </c>
      <c r="J116" s="161"/>
      <c r="K116" s="160">
        <f>ROUND(E116*J116,2)</f>
        <v>0</v>
      </c>
      <c r="L116" s="160">
        <v>21</v>
      </c>
      <c r="M116" s="160">
        <f>G116*(1+L116/100)</f>
        <v>0</v>
      </c>
      <c r="N116" s="160">
        <v>6.0000000000000002E-5</v>
      </c>
      <c r="O116" s="160">
        <f>ROUND(E116*N116,2)</f>
        <v>0</v>
      </c>
      <c r="P116" s="160">
        <v>0</v>
      </c>
      <c r="Q116" s="160">
        <f>ROUND(E116*P116,2)</f>
        <v>0</v>
      </c>
      <c r="R116" s="160"/>
      <c r="S116" s="160" t="s">
        <v>214</v>
      </c>
      <c r="T116" s="160" t="s">
        <v>233</v>
      </c>
      <c r="U116" s="160">
        <v>0.30399999999999999</v>
      </c>
      <c r="V116" s="160">
        <f>ROUND(E116*U116,2)</f>
        <v>9.1199999999999992</v>
      </c>
      <c r="W116" s="16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 t="s">
        <v>234</v>
      </c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</row>
    <row r="117" spans="1:60" outlineLevel="1" x14ac:dyDescent="0.2">
      <c r="A117" s="175">
        <v>84</v>
      </c>
      <c r="B117" s="176" t="s">
        <v>451</v>
      </c>
      <c r="C117" s="184" t="s">
        <v>452</v>
      </c>
      <c r="D117" s="177" t="s">
        <v>255</v>
      </c>
      <c r="E117" s="178">
        <v>1.8E-3</v>
      </c>
      <c r="F117" s="179"/>
      <c r="G117" s="180">
        <f>ROUND(E117*F117,2)</f>
        <v>0</v>
      </c>
      <c r="H117" s="161"/>
      <c r="I117" s="160">
        <f>ROUND(E117*H117,2)</f>
        <v>0</v>
      </c>
      <c r="J117" s="161"/>
      <c r="K117" s="160">
        <f>ROUND(E117*J117,2)</f>
        <v>0</v>
      </c>
      <c r="L117" s="160">
        <v>21</v>
      </c>
      <c r="M117" s="160">
        <f>G117*(1+L117/100)</f>
        <v>0</v>
      </c>
      <c r="N117" s="160">
        <v>0</v>
      </c>
      <c r="O117" s="160">
        <f>ROUND(E117*N117,2)</f>
        <v>0</v>
      </c>
      <c r="P117" s="160">
        <v>0</v>
      </c>
      <c r="Q117" s="160">
        <f>ROUND(E117*P117,2)</f>
        <v>0</v>
      </c>
      <c r="R117" s="160"/>
      <c r="S117" s="160" t="s">
        <v>214</v>
      </c>
      <c r="T117" s="160" t="s">
        <v>233</v>
      </c>
      <c r="U117" s="160">
        <v>3.0059999999999998</v>
      </c>
      <c r="V117" s="160">
        <f>ROUND(E117*U117,2)</f>
        <v>0.01</v>
      </c>
      <c r="W117" s="16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 t="s">
        <v>256</v>
      </c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</row>
    <row r="118" spans="1:60" x14ac:dyDescent="0.2">
      <c r="A118" s="163" t="s">
        <v>209</v>
      </c>
      <c r="B118" s="164" t="s">
        <v>155</v>
      </c>
      <c r="C118" s="182" t="s">
        <v>156</v>
      </c>
      <c r="D118" s="165"/>
      <c r="E118" s="166"/>
      <c r="F118" s="167"/>
      <c r="G118" s="168">
        <f>SUMIF(AG119:AG121,"&lt;&gt;NOR",G119:G121)</f>
        <v>0</v>
      </c>
      <c r="H118" s="162"/>
      <c r="I118" s="162">
        <f>SUM(I119:I121)</f>
        <v>0</v>
      </c>
      <c r="J118" s="162"/>
      <c r="K118" s="162">
        <f>SUM(K119:K121)</f>
        <v>0</v>
      </c>
      <c r="L118" s="162"/>
      <c r="M118" s="162">
        <f>SUM(M119:M121)</f>
        <v>0</v>
      </c>
      <c r="N118" s="162"/>
      <c r="O118" s="162">
        <f>SUM(O119:O121)</f>
        <v>0</v>
      </c>
      <c r="P118" s="162"/>
      <c r="Q118" s="162">
        <f>SUM(Q119:Q121)</f>
        <v>0</v>
      </c>
      <c r="R118" s="162"/>
      <c r="S118" s="162"/>
      <c r="T118" s="162"/>
      <c r="U118" s="162"/>
      <c r="V118" s="162">
        <f>SUM(V119:V121)</f>
        <v>4.29</v>
      </c>
      <c r="W118" s="162"/>
      <c r="AG118" t="s">
        <v>210</v>
      </c>
    </row>
    <row r="119" spans="1:60" outlineLevel="1" x14ac:dyDescent="0.2">
      <c r="A119" s="169">
        <v>85</v>
      </c>
      <c r="B119" s="170" t="s">
        <v>453</v>
      </c>
      <c r="C119" s="183" t="s">
        <v>454</v>
      </c>
      <c r="D119" s="171" t="s">
        <v>241</v>
      </c>
      <c r="E119" s="172">
        <v>2</v>
      </c>
      <c r="F119" s="173"/>
      <c r="G119" s="174">
        <f>ROUND(E119*F119,2)</f>
        <v>0</v>
      </c>
      <c r="H119" s="161"/>
      <c r="I119" s="160">
        <f>ROUND(E119*H119,2)</f>
        <v>0</v>
      </c>
      <c r="J119" s="161"/>
      <c r="K119" s="160">
        <f>ROUND(E119*J119,2)</f>
        <v>0</v>
      </c>
      <c r="L119" s="160">
        <v>21</v>
      </c>
      <c r="M119" s="160">
        <f>G119*(1+L119/100)</f>
        <v>0</v>
      </c>
      <c r="N119" s="160">
        <v>3.1E-4</v>
      </c>
      <c r="O119" s="160">
        <f>ROUND(E119*N119,2)</f>
        <v>0</v>
      </c>
      <c r="P119" s="160">
        <v>0</v>
      </c>
      <c r="Q119" s="160">
        <f>ROUND(E119*P119,2)</f>
        <v>0</v>
      </c>
      <c r="R119" s="160"/>
      <c r="S119" s="160" t="s">
        <v>214</v>
      </c>
      <c r="T119" s="160" t="s">
        <v>233</v>
      </c>
      <c r="U119" s="160">
        <v>0.40300000000000002</v>
      </c>
      <c r="V119" s="160">
        <f>ROUND(E119*U119,2)</f>
        <v>0.81</v>
      </c>
      <c r="W119" s="16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 t="s">
        <v>234</v>
      </c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</row>
    <row r="120" spans="1:60" outlineLevel="1" x14ac:dyDescent="0.2">
      <c r="A120" s="157"/>
      <c r="B120" s="158"/>
      <c r="C120" s="262" t="s">
        <v>455</v>
      </c>
      <c r="D120" s="263"/>
      <c r="E120" s="263"/>
      <c r="F120" s="263"/>
      <c r="G120" s="263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 t="s">
        <v>218</v>
      </c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</row>
    <row r="121" spans="1:60" outlineLevel="1" x14ac:dyDescent="0.2">
      <c r="A121" s="175">
        <v>86</v>
      </c>
      <c r="B121" s="176" t="s">
        <v>456</v>
      </c>
      <c r="C121" s="184" t="s">
        <v>457</v>
      </c>
      <c r="D121" s="177" t="s">
        <v>261</v>
      </c>
      <c r="E121" s="178">
        <v>30</v>
      </c>
      <c r="F121" s="179"/>
      <c r="G121" s="180">
        <f>ROUND(E121*F121,2)</f>
        <v>0</v>
      </c>
      <c r="H121" s="161"/>
      <c r="I121" s="160">
        <f>ROUND(E121*H121,2)</f>
        <v>0</v>
      </c>
      <c r="J121" s="161"/>
      <c r="K121" s="160">
        <f>ROUND(E121*J121,2)</f>
        <v>0</v>
      </c>
      <c r="L121" s="160">
        <v>21</v>
      </c>
      <c r="M121" s="160">
        <f>G121*(1+L121/100)</f>
        <v>0</v>
      </c>
      <c r="N121" s="160">
        <v>9.0000000000000006E-5</v>
      </c>
      <c r="O121" s="160">
        <f>ROUND(E121*N121,2)</f>
        <v>0</v>
      </c>
      <c r="P121" s="160">
        <v>0</v>
      </c>
      <c r="Q121" s="160">
        <f>ROUND(E121*P121,2)</f>
        <v>0</v>
      </c>
      <c r="R121" s="160"/>
      <c r="S121" s="160" t="s">
        <v>214</v>
      </c>
      <c r="T121" s="160" t="s">
        <v>233</v>
      </c>
      <c r="U121" s="160">
        <v>0.11600000000000001</v>
      </c>
      <c r="V121" s="160">
        <f>ROUND(E121*U121,2)</f>
        <v>3.48</v>
      </c>
      <c r="W121" s="16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 t="s">
        <v>234</v>
      </c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</row>
    <row r="122" spans="1:60" x14ac:dyDescent="0.2">
      <c r="A122" s="163" t="s">
        <v>209</v>
      </c>
      <c r="B122" s="164" t="s">
        <v>157</v>
      </c>
      <c r="C122" s="182" t="s">
        <v>158</v>
      </c>
      <c r="D122" s="165"/>
      <c r="E122" s="166"/>
      <c r="F122" s="167"/>
      <c r="G122" s="168">
        <f>SUMIF(AG123:AG123,"&lt;&gt;NOR",G123:G123)</f>
        <v>0</v>
      </c>
      <c r="H122" s="162"/>
      <c r="I122" s="162">
        <f>SUM(I123:I123)</f>
        <v>0</v>
      </c>
      <c r="J122" s="162"/>
      <c r="K122" s="162">
        <f>SUM(K123:K123)</f>
        <v>0</v>
      </c>
      <c r="L122" s="162"/>
      <c r="M122" s="162">
        <f>SUM(M123:M123)</f>
        <v>0</v>
      </c>
      <c r="N122" s="162"/>
      <c r="O122" s="162">
        <f>SUM(O123:O123)</f>
        <v>0.01</v>
      </c>
      <c r="P122" s="162"/>
      <c r="Q122" s="162">
        <f>SUM(Q123:Q123)</f>
        <v>0</v>
      </c>
      <c r="R122" s="162"/>
      <c r="S122" s="162"/>
      <c r="T122" s="162"/>
      <c r="U122" s="162"/>
      <c r="V122" s="162">
        <f>SUM(V123:V123)</f>
        <v>1.53</v>
      </c>
      <c r="W122" s="162"/>
      <c r="AG122" t="s">
        <v>210</v>
      </c>
    </row>
    <row r="123" spans="1:60" ht="22.5" outlineLevel="1" x14ac:dyDescent="0.2">
      <c r="A123" s="175">
        <v>87</v>
      </c>
      <c r="B123" s="176" t="s">
        <v>458</v>
      </c>
      <c r="C123" s="184" t="s">
        <v>459</v>
      </c>
      <c r="D123" s="177" t="s">
        <v>241</v>
      </c>
      <c r="E123" s="178">
        <v>15</v>
      </c>
      <c r="F123" s="179"/>
      <c r="G123" s="180">
        <f>ROUND(E123*F123,2)</f>
        <v>0</v>
      </c>
      <c r="H123" s="161"/>
      <c r="I123" s="160">
        <f>ROUND(E123*H123,2)</f>
        <v>0</v>
      </c>
      <c r="J123" s="161"/>
      <c r="K123" s="160">
        <f>ROUND(E123*J123,2)</f>
        <v>0</v>
      </c>
      <c r="L123" s="160">
        <v>21</v>
      </c>
      <c r="M123" s="160">
        <f>G123*(1+L123/100)</f>
        <v>0</v>
      </c>
      <c r="N123" s="160">
        <v>4.6000000000000001E-4</v>
      </c>
      <c r="O123" s="160">
        <f>ROUND(E123*N123,2)</f>
        <v>0.01</v>
      </c>
      <c r="P123" s="160">
        <v>0</v>
      </c>
      <c r="Q123" s="160">
        <f>ROUND(E123*P123,2)</f>
        <v>0</v>
      </c>
      <c r="R123" s="160"/>
      <c r="S123" s="160" t="s">
        <v>221</v>
      </c>
      <c r="T123" s="160" t="s">
        <v>215</v>
      </c>
      <c r="U123" s="160">
        <v>0.10191</v>
      </c>
      <c r="V123" s="160">
        <f>ROUND(E123*U123,2)</f>
        <v>1.53</v>
      </c>
      <c r="W123" s="16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 t="s">
        <v>234</v>
      </c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</row>
    <row r="124" spans="1:60" x14ac:dyDescent="0.2">
      <c r="A124" s="163" t="s">
        <v>209</v>
      </c>
      <c r="B124" s="164" t="s">
        <v>173</v>
      </c>
      <c r="C124" s="182" t="s">
        <v>174</v>
      </c>
      <c r="D124" s="165"/>
      <c r="E124" s="166"/>
      <c r="F124" s="167"/>
      <c r="G124" s="168">
        <f>SUMIF(AG125:AG129,"&lt;&gt;NOR",G125:G129)</f>
        <v>0</v>
      </c>
      <c r="H124" s="162"/>
      <c r="I124" s="162">
        <f>SUM(I125:I129)</f>
        <v>0</v>
      </c>
      <c r="J124" s="162"/>
      <c r="K124" s="162">
        <f>SUM(K125:K129)</f>
        <v>0</v>
      </c>
      <c r="L124" s="162"/>
      <c r="M124" s="162">
        <f>SUM(M125:M129)</f>
        <v>0</v>
      </c>
      <c r="N124" s="162"/>
      <c r="O124" s="162">
        <f>SUM(O125:O129)</f>
        <v>0</v>
      </c>
      <c r="P124" s="162"/>
      <c r="Q124" s="162">
        <f>SUM(Q125:Q129)</f>
        <v>0</v>
      </c>
      <c r="R124" s="162"/>
      <c r="S124" s="162"/>
      <c r="T124" s="162"/>
      <c r="U124" s="162"/>
      <c r="V124" s="162">
        <f>SUM(V125:V129)</f>
        <v>12</v>
      </c>
      <c r="W124" s="162"/>
      <c r="AG124" t="s">
        <v>210</v>
      </c>
    </row>
    <row r="125" spans="1:60" outlineLevel="1" x14ac:dyDescent="0.2">
      <c r="A125" s="169">
        <v>88</v>
      </c>
      <c r="B125" s="170" t="s">
        <v>460</v>
      </c>
      <c r="C125" s="183" t="s">
        <v>461</v>
      </c>
      <c r="D125" s="171" t="s">
        <v>213</v>
      </c>
      <c r="E125" s="172">
        <v>1</v>
      </c>
      <c r="F125" s="173"/>
      <c r="G125" s="174">
        <f>ROUND(E125*F125,2)</f>
        <v>0</v>
      </c>
      <c r="H125" s="161"/>
      <c r="I125" s="160">
        <f>ROUND(E125*H125,2)</f>
        <v>0</v>
      </c>
      <c r="J125" s="161"/>
      <c r="K125" s="160">
        <f>ROUND(E125*J125,2)</f>
        <v>0</v>
      </c>
      <c r="L125" s="160">
        <v>21</v>
      </c>
      <c r="M125" s="160">
        <f>G125*(1+L125/100)</f>
        <v>0</v>
      </c>
      <c r="N125" s="160">
        <v>0</v>
      </c>
      <c r="O125" s="160">
        <f>ROUND(E125*N125,2)</f>
        <v>0</v>
      </c>
      <c r="P125" s="160">
        <v>0</v>
      </c>
      <c r="Q125" s="160">
        <f>ROUND(E125*P125,2)</f>
        <v>0</v>
      </c>
      <c r="R125" s="160"/>
      <c r="S125" s="160" t="s">
        <v>221</v>
      </c>
      <c r="T125" s="160" t="s">
        <v>215</v>
      </c>
      <c r="U125" s="160">
        <v>0</v>
      </c>
      <c r="V125" s="160">
        <f>ROUND(E125*U125,2)</f>
        <v>0</v>
      </c>
      <c r="W125" s="16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 t="s">
        <v>234</v>
      </c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</row>
    <row r="126" spans="1:60" outlineLevel="1" x14ac:dyDescent="0.2">
      <c r="A126" s="157"/>
      <c r="B126" s="158"/>
      <c r="C126" s="262" t="s">
        <v>462</v>
      </c>
      <c r="D126" s="263"/>
      <c r="E126" s="263"/>
      <c r="F126" s="263"/>
      <c r="G126" s="263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 t="s">
        <v>218</v>
      </c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</row>
    <row r="127" spans="1:60" outlineLevel="1" x14ac:dyDescent="0.2">
      <c r="A127" s="169">
        <v>89</v>
      </c>
      <c r="B127" s="170" t="s">
        <v>463</v>
      </c>
      <c r="C127" s="183" t="s">
        <v>464</v>
      </c>
      <c r="D127" s="171" t="s">
        <v>213</v>
      </c>
      <c r="E127" s="172">
        <v>1</v>
      </c>
      <c r="F127" s="173"/>
      <c r="G127" s="174">
        <f>ROUND(E127*F127,2)</f>
        <v>0</v>
      </c>
      <c r="H127" s="161"/>
      <c r="I127" s="160">
        <f>ROUND(E127*H127,2)</f>
        <v>0</v>
      </c>
      <c r="J127" s="161"/>
      <c r="K127" s="160">
        <f>ROUND(E127*J127,2)</f>
        <v>0</v>
      </c>
      <c r="L127" s="160">
        <v>21</v>
      </c>
      <c r="M127" s="160">
        <f>G127*(1+L127/100)</f>
        <v>0</v>
      </c>
      <c r="N127" s="160">
        <v>0</v>
      </c>
      <c r="O127" s="160">
        <f>ROUND(E127*N127,2)</f>
        <v>0</v>
      </c>
      <c r="P127" s="160">
        <v>0</v>
      </c>
      <c r="Q127" s="160">
        <f>ROUND(E127*P127,2)</f>
        <v>0</v>
      </c>
      <c r="R127" s="160"/>
      <c r="S127" s="160" t="s">
        <v>221</v>
      </c>
      <c r="T127" s="160" t="s">
        <v>215</v>
      </c>
      <c r="U127" s="160">
        <v>0</v>
      </c>
      <c r="V127" s="160">
        <f>ROUND(E127*U127,2)</f>
        <v>0</v>
      </c>
      <c r="W127" s="16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 t="s">
        <v>234</v>
      </c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</row>
    <row r="128" spans="1:60" outlineLevel="1" x14ac:dyDescent="0.2">
      <c r="A128" s="157"/>
      <c r="B128" s="158"/>
      <c r="C128" s="262" t="s">
        <v>462</v>
      </c>
      <c r="D128" s="263"/>
      <c r="E128" s="263"/>
      <c r="F128" s="263"/>
      <c r="G128" s="263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 t="s">
        <v>218</v>
      </c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</row>
    <row r="129" spans="1:60" outlineLevel="1" x14ac:dyDescent="0.2">
      <c r="A129" s="175">
        <v>90</v>
      </c>
      <c r="B129" s="176" t="s">
        <v>262</v>
      </c>
      <c r="C129" s="184" t="s">
        <v>263</v>
      </c>
      <c r="D129" s="177" t="s">
        <v>264</v>
      </c>
      <c r="E129" s="178">
        <v>12</v>
      </c>
      <c r="F129" s="179"/>
      <c r="G129" s="180">
        <f>ROUND(E129*F129,2)</f>
        <v>0</v>
      </c>
      <c r="H129" s="161"/>
      <c r="I129" s="160">
        <f>ROUND(E129*H129,2)</f>
        <v>0</v>
      </c>
      <c r="J129" s="161"/>
      <c r="K129" s="160">
        <f>ROUND(E129*J129,2)</f>
        <v>0</v>
      </c>
      <c r="L129" s="160">
        <v>21</v>
      </c>
      <c r="M129" s="160">
        <f>G129*(1+L129/100)</f>
        <v>0</v>
      </c>
      <c r="N129" s="160">
        <v>0</v>
      </c>
      <c r="O129" s="160">
        <f>ROUND(E129*N129,2)</f>
        <v>0</v>
      </c>
      <c r="P129" s="160">
        <v>0</v>
      </c>
      <c r="Q129" s="160">
        <f>ROUND(E129*P129,2)</f>
        <v>0</v>
      </c>
      <c r="R129" s="160" t="s">
        <v>265</v>
      </c>
      <c r="S129" s="160" t="s">
        <v>214</v>
      </c>
      <c r="T129" s="160" t="s">
        <v>215</v>
      </c>
      <c r="U129" s="160">
        <v>1</v>
      </c>
      <c r="V129" s="160">
        <f>ROUND(E129*U129,2)</f>
        <v>12</v>
      </c>
      <c r="W129" s="16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 t="s">
        <v>266</v>
      </c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</row>
    <row r="130" spans="1:60" x14ac:dyDescent="0.2">
      <c r="A130" s="163" t="s">
        <v>209</v>
      </c>
      <c r="B130" s="164" t="s">
        <v>177</v>
      </c>
      <c r="C130" s="182" t="s">
        <v>178</v>
      </c>
      <c r="D130" s="165"/>
      <c r="E130" s="166"/>
      <c r="F130" s="167"/>
      <c r="G130" s="168">
        <f>SUMIF(AG131:AG134,"&lt;&gt;NOR",G131:G134)</f>
        <v>0</v>
      </c>
      <c r="H130" s="162"/>
      <c r="I130" s="162">
        <f>SUM(I131:I134)</f>
        <v>0</v>
      </c>
      <c r="J130" s="162"/>
      <c r="K130" s="162">
        <f>SUM(K131:K134)</f>
        <v>0</v>
      </c>
      <c r="L130" s="162"/>
      <c r="M130" s="162">
        <f>SUM(M131:M134)</f>
        <v>0</v>
      </c>
      <c r="N130" s="162"/>
      <c r="O130" s="162">
        <f>SUM(O131:O134)</f>
        <v>0</v>
      </c>
      <c r="P130" s="162"/>
      <c r="Q130" s="162">
        <f>SUM(Q131:Q134)</f>
        <v>0</v>
      </c>
      <c r="R130" s="162"/>
      <c r="S130" s="162"/>
      <c r="T130" s="162"/>
      <c r="U130" s="162"/>
      <c r="V130" s="162">
        <f>SUM(V131:V134)</f>
        <v>9.2200000000000006</v>
      </c>
      <c r="W130" s="162"/>
      <c r="AG130" t="s">
        <v>210</v>
      </c>
    </row>
    <row r="131" spans="1:60" outlineLevel="1" x14ac:dyDescent="0.2">
      <c r="A131" s="175">
        <v>91</v>
      </c>
      <c r="B131" s="176" t="s">
        <v>267</v>
      </c>
      <c r="C131" s="184" t="s">
        <v>268</v>
      </c>
      <c r="D131" s="177" t="s">
        <v>255</v>
      </c>
      <c r="E131" s="178">
        <v>15.65208</v>
      </c>
      <c r="F131" s="179"/>
      <c r="G131" s="180">
        <f>ROUND(E131*F131,2)</f>
        <v>0</v>
      </c>
      <c r="H131" s="161"/>
      <c r="I131" s="160">
        <f>ROUND(E131*H131,2)</f>
        <v>0</v>
      </c>
      <c r="J131" s="161"/>
      <c r="K131" s="160">
        <f>ROUND(E131*J131,2)</f>
        <v>0</v>
      </c>
      <c r="L131" s="160">
        <v>21</v>
      </c>
      <c r="M131" s="160">
        <f>G131*(1+L131/100)</f>
        <v>0</v>
      </c>
      <c r="N131" s="160">
        <v>0</v>
      </c>
      <c r="O131" s="160">
        <f>ROUND(E131*N131,2)</f>
        <v>0</v>
      </c>
      <c r="P131" s="160">
        <v>0</v>
      </c>
      <c r="Q131" s="160">
        <f>ROUND(E131*P131,2)</f>
        <v>0</v>
      </c>
      <c r="R131" s="160"/>
      <c r="S131" s="160" t="s">
        <v>214</v>
      </c>
      <c r="T131" s="160" t="s">
        <v>215</v>
      </c>
      <c r="U131" s="160">
        <v>9.9000000000000005E-2</v>
      </c>
      <c r="V131" s="160">
        <f>ROUND(E131*U131,2)</f>
        <v>1.55</v>
      </c>
      <c r="W131" s="16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 t="s">
        <v>269</v>
      </c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</row>
    <row r="132" spans="1:60" outlineLevel="1" x14ac:dyDescent="0.2">
      <c r="A132" s="169">
        <v>92</v>
      </c>
      <c r="B132" s="170" t="s">
        <v>270</v>
      </c>
      <c r="C132" s="183" t="s">
        <v>271</v>
      </c>
      <c r="D132" s="171" t="s">
        <v>255</v>
      </c>
      <c r="E132" s="172">
        <v>15.65208</v>
      </c>
      <c r="F132" s="173"/>
      <c r="G132" s="174">
        <f>ROUND(E132*F132,2)</f>
        <v>0</v>
      </c>
      <c r="H132" s="161"/>
      <c r="I132" s="160">
        <f>ROUND(E132*H132,2)</f>
        <v>0</v>
      </c>
      <c r="J132" s="161"/>
      <c r="K132" s="160">
        <f>ROUND(E132*J132,2)</f>
        <v>0</v>
      </c>
      <c r="L132" s="160">
        <v>21</v>
      </c>
      <c r="M132" s="160">
        <f>G132*(1+L132/100)</f>
        <v>0</v>
      </c>
      <c r="N132" s="160">
        <v>0</v>
      </c>
      <c r="O132" s="160">
        <f>ROUND(E132*N132,2)</f>
        <v>0</v>
      </c>
      <c r="P132" s="160">
        <v>0</v>
      </c>
      <c r="Q132" s="160">
        <f>ROUND(E132*P132,2)</f>
        <v>0</v>
      </c>
      <c r="R132" s="160"/>
      <c r="S132" s="160" t="s">
        <v>214</v>
      </c>
      <c r="T132" s="160" t="s">
        <v>233</v>
      </c>
      <c r="U132" s="160">
        <v>0.49</v>
      </c>
      <c r="V132" s="160">
        <f>ROUND(E132*U132,2)</f>
        <v>7.67</v>
      </c>
      <c r="W132" s="16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 t="s">
        <v>269</v>
      </c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</row>
    <row r="133" spans="1:60" outlineLevel="1" x14ac:dyDescent="0.2">
      <c r="A133" s="157"/>
      <c r="B133" s="158"/>
      <c r="C133" s="262" t="s">
        <v>272</v>
      </c>
      <c r="D133" s="263"/>
      <c r="E133" s="263"/>
      <c r="F133" s="263"/>
      <c r="G133" s="263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 t="s">
        <v>218</v>
      </c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</row>
    <row r="134" spans="1:60" outlineLevel="1" x14ac:dyDescent="0.2">
      <c r="A134" s="175">
        <v>93</v>
      </c>
      <c r="B134" s="176" t="s">
        <v>273</v>
      </c>
      <c r="C134" s="184" t="s">
        <v>274</v>
      </c>
      <c r="D134" s="177" t="s">
        <v>255</v>
      </c>
      <c r="E134" s="178">
        <v>313.04160000000002</v>
      </c>
      <c r="F134" s="179"/>
      <c r="G134" s="180">
        <f>ROUND(E134*F134,2)</f>
        <v>0</v>
      </c>
      <c r="H134" s="161"/>
      <c r="I134" s="160">
        <f>ROUND(E134*H134,2)</f>
        <v>0</v>
      </c>
      <c r="J134" s="161"/>
      <c r="K134" s="160">
        <f>ROUND(E134*J134,2)</f>
        <v>0</v>
      </c>
      <c r="L134" s="160">
        <v>21</v>
      </c>
      <c r="M134" s="160">
        <f>G134*(1+L134/100)</f>
        <v>0</v>
      </c>
      <c r="N134" s="160">
        <v>0</v>
      </c>
      <c r="O134" s="160">
        <f>ROUND(E134*N134,2)</f>
        <v>0</v>
      </c>
      <c r="P134" s="160">
        <v>0</v>
      </c>
      <c r="Q134" s="160">
        <f>ROUND(E134*P134,2)</f>
        <v>0</v>
      </c>
      <c r="R134" s="160"/>
      <c r="S134" s="160" t="s">
        <v>214</v>
      </c>
      <c r="T134" s="160" t="s">
        <v>233</v>
      </c>
      <c r="U134" s="160">
        <v>0</v>
      </c>
      <c r="V134" s="160">
        <f>ROUND(E134*U134,2)</f>
        <v>0</v>
      </c>
      <c r="W134" s="16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 t="s">
        <v>269</v>
      </c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</row>
    <row r="135" spans="1:60" x14ac:dyDescent="0.2">
      <c r="A135" s="163" t="s">
        <v>209</v>
      </c>
      <c r="B135" s="164" t="s">
        <v>183</v>
      </c>
      <c r="C135" s="182" t="s">
        <v>30</v>
      </c>
      <c r="D135" s="165"/>
      <c r="E135" s="166"/>
      <c r="F135" s="167"/>
      <c r="G135" s="168">
        <f>SUMIF(AG136:AG136,"&lt;&gt;NOR",G136:G136)</f>
        <v>0</v>
      </c>
      <c r="H135" s="162"/>
      <c r="I135" s="162">
        <f>SUM(I136:I136)</f>
        <v>0</v>
      </c>
      <c r="J135" s="162"/>
      <c r="K135" s="162">
        <f>SUM(K136:K136)</f>
        <v>0</v>
      </c>
      <c r="L135" s="162"/>
      <c r="M135" s="162">
        <f>SUM(M136:M136)</f>
        <v>0</v>
      </c>
      <c r="N135" s="162"/>
      <c r="O135" s="162">
        <f>SUM(O136:O136)</f>
        <v>0</v>
      </c>
      <c r="P135" s="162"/>
      <c r="Q135" s="162">
        <f>SUM(Q136:Q136)</f>
        <v>0</v>
      </c>
      <c r="R135" s="162"/>
      <c r="S135" s="162"/>
      <c r="T135" s="162"/>
      <c r="U135" s="162"/>
      <c r="V135" s="162">
        <f>SUM(V136:V136)</f>
        <v>0</v>
      </c>
      <c r="W135" s="162"/>
      <c r="AG135" t="s">
        <v>210</v>
      </c>
    </row>
    <row r="136" spans="1:60" outlineLevel="1" x14ac:dyDescent="0.2">
      <c r="A136" s="169">
        <v>94</v>
      </c>
      <c r="B136" s="170" t="s">
        <v>465</v>
      </c>
      <c r="C136" s="183" t="s">
        <v>466</v>
      </c>
      <c r="D136" s="171" t="s">
        <v>314</v>
      </c>
      <c r="E136" s="172">
        <v>1</v>
      </c>
      <c r="F136" s="173"/>
      <c r="G136" s="174">
        <f>ROUND(E136*F136,2)</f>
        <v>0</v>
      </c>
      <c r="H136" s="161"/>
      <c r="I136" s="160">
        <f>ROUND(E136*H136,2)</f>
        <v>0</v>
      </c>
      <c r="J136" s="161"/>
      <c r="K136" s="160">
        <f>ROUND(E136*J136,2)</f>
        <v>0</v>
      </c>
      <c r="L136" s="160">
        <v>21</v>
      </c>
      <c r="M136" s="160">
        <f>G136*(1+L136/100)</f>
        <v>0</v>
      </c>
      <c r="N136" s="160">
        <v>0</v>
      </c>
      <c r="O136" s="160">
        <f>ROUND(E136*N136,2)</f>
        <v>0</v>
      </c>
      <c r="P136" s="160">
        <v>0</v>
      </c>
      <c r="Q136" s="160">
        <f>ROUND(E136*P136,2)</f>
        <v>0</v>
      </c>
      <c r="R136" s="160"/>
      <c r="S136" s="160" t="s">
        <v>221</v>
      </c>
      <c r="T136" s="160" t="s">
        <v>215</v>
      </c>
      <c r="U136" s="160">
        <v>0</v>
      </c>
      <c r="V136" s="160">
        <f>ROUND(E136*U136,2)</f>
        <v>0</v>
      </c>
      <c r="W136" s="16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 t="s">
        <v>234</v>
      </c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</row>
    <row r="137" spans="1:60" x14ac:dyDescent="0.2">
      <c r="A137" s="5"/>
      <c r="B137" s="6"/>
      <c r="C137" s="185"/>
      <c r="D137" s="8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AE137">
        <v>15</v>
      </c>
      <c r="AF137">
        <v>21</v>
      </c>
    </row>
    <row r="138" spans="1:60" x14ac:dyDescent="0.2">
      <c r="A138" s="153"/>
      <c r="B138" s="154" t="s">
        <v>31</v>
      </c>
      <c r="C138" s="186"/>
      <c r="D138" s="155"/>
      <c r="E138" s="156"/>
      <c r="F138" s="156"/>
      <c r="G138" s="181">
        <f>G8+G10+G14+G16+G20+G23+G30+G37+G59+G64+G79+G88+G102+G115+G118+G122+G124+G130+G135</f>
        <v>0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AE138">
        <f>SUMIF(L7:L136,AE137,G7:G136)</f>
        <v>0</v>
      </c>
      <c r="AF138">
        <f>SUMIF(L7:L136,AF137,G7:G136)</f>
        <v>0</v>
      </c>
      <c r="AG138" t="s">
        <v>226</v>
      </c>
    </row>
    <row r="139" spans="1:60" x14ac:dyDescent="0.2">
      <c r="A139" s="5"/>
      <c r="B139" s="6"/>
      <c r="C139" s="185"/>
      <c r="D139" s="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60" x14ac:dyDescent="0.2">
      <c r="A140" s="5"/>
      <c r="B140" s="6"/>
      <c r="C140" s="185"/>
      <c r="D140" s="8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60" x14ac:dyDescent="0.2">
      <c r="A141" s="248" t="s">
        <v>227</v>
      </c>
      <c r="B141" s="248"/>
      <c r="C141" s="249"/>
      <c r="D141" s="8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60" x14ac:dyDescent="0.2">
      <c r="A142" s="250"/>
      <c r="B142" s="251"/>
      <c r="C142" s="252"/>
      <c r="D142" s="251"/>
      <c r="E142" s="251"/>
      <c r="F142" s="251"/>
      <c r="G142" s="253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AG142" t="s">
        <v>228</v>
      </c>
    </row>
    <row r="143" spans="1:60" x14ac:dyDescent="0.2">
      <c r="A143" s="254"/>
      <c r="B143" s="255"/>
      <c r="C143" s="256"/>
      <c r="D143" s="255"/>
      <c r="E143" s="255"/>
      <c r="F143" s="255"/>
      <c r="G143" s="257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60" x14ac:dyDescent="0.2">
      <c r="A144" s="254"/>
      <c r="B144" s="255"/>
      <c r="C144" s="256"/>
      <c r="D144" s="255"/>
      <c r="E144" s="255"/>
      <c r="F144" s="255"/>
      <c r="G144" s="257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33" x14ac:dyDescent="0.2">
      <c r="A145" s="254"/>
      <c r="B145" s="255"/>
      <c r="C145" s="256"/>
      <c r="D145" s="255"/>
      <c r="E145" s="255"/>
      <c r="F145" s="255"/>
      <c r="G145" s="257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33" x14ac:dyDescent="0.2">
      <c r="A146" s="258"/>
      <c r="B146" s="259"/>
      <c r="C146" s="260"/>
      <c r="D146" s="259"/>
      <c r="E146" s="259"/>
      <c r="F146" s="259"/>
      <c r="G146" s="26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33" x14ac:dyDescent="0.2">
      <c r="A147" s="5"/>
      <c r="B147" s="6"/>
      <c r="C147" s="185"/>
      <c r="D147" s="8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33" x14ac:dyDescent="0.2">
      <c r="C148" s="187"/>
      <c r="D148" s="141"/>
      <c r="AG148" t="s">
        <v>229</v>
      </c>
    </row>
    <row r="149" spans="1:33" x14ac:dyDescent="0.2">
      <c r="D149" s="141"/>
    </row>
    <row r="150" spans="1:33" x14ac:dyDescent="0.2">
      <c r="D150" s="141"/>
    </row>
    <row r="151" spans="1:33" x14ac:dyDescent="0.2">
      <c r="D151" s="141"/>
    </row>
    <row r="152" spans="1:33" x14ac:dyDescent="0.2">
      <c r="D152" s="141"/>
    </row>
    <row r="153" spans="1:33" x14ac:dyDescent="0.2">
      <c r="D153" s="141"/>
    </row>
    <row r="154" spans="1:33" x14ac:dyDescent="0.2">
      <c r="D154" s="141"/>
    </row>
    <row r="155" spans="1:33" x14ac:dyDescent="0.2">
      <c r="D155" s="141"/>
    </row>
    <row r="156" spans="1:33" x14ac:dyDescent="0.2">
      <c r="D156" s="141"/>
    </row>
    <row r="157" spans="1:33" x14ac:dyDescent="0.2">
      <c r="D157" s="141"/>
    </row>
    <row r="158" spans="1:33" x14ac:dyDescent="0.2">
      <c r="D158" s="141"/>
    </row>
    <row r="159" spans="1:33" x14ac:dyDescent="0.2">
      <c r="D159" s="141"/>
    </row>
    <row r="160" spans="1:33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22">
    <mergeCell ref="A142:G146"/>
    <mergeCell ref="C13:G13"/>
    <mergeCell ref="C19:G19"/>
    <mergeCell ref="C32:G32"/>
    <mergeCell ref="C43:G43"/>
    <mergeCell ref="A1:G1"/>
    <mergeCell ref="C2:G2"/>
    <mergeCell ref="C3:G3"/>
    <mergeCell ref="C4:G4"/>
    <mergeCell ref="A141:C141"/>
    <mergeCell ref="C133:G133"/>
    <mergeCell ref="C45:G45"/>
    <mergeCell ref="C47:G47"/>
    <mergeCell ref="C48:G48"/>
    <mergeCell ref="C50:G50"/>
    <mergeCell ref="C52:G52"/>
    <mergeCell ref="C90:G90"/>
    <mergeCell ref="C92:G92"/>
    <mergeCell ref="C95:G95"/>
    <mergeCell ref="C120:G120"/>
    <mergeCell ref="C126:G126"/>
    <mergeCell ref="C128:G12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61</v>
      </c>
      <c r="C3" s="242" t="s">
        <v>62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66</v>
      </c>
      <c r="C4" s="245" t="s">
        <v>67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137</v>
      </c>
      <c r="C8" s="182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2"/>
      <c r="O8" s="162">
        <f>SUM(O9:O40)</f>
        <v>0.55000000000000004</v>
      </c>
      <c r="P8" s="162"/>
      <c r="Q8" s="162">
        <f>SUM(Q9:Q40)</f>
        <v>0</v>
      </c>
      <c r="R8" s="162"/>
      <c r="S8" s="162"/>
      <c r="T8" s="162"/>
      <c r="U8" s="162"/>
      <c r="V8" s="162">
        <f>SUM(V9:V40)</f>
        <v>36.819999999999993</v>
      </c>
      <c r="W8" s="162"/>
      <c r="AG8" t="s">
        <v>210</v>
      </c>
    </row>
    <row r="9" spans="1:60" outlineLevel="1" x14ac:dyDescent="0.2">
      <c r="A9" s="169">
        <v>1</v>
      </c>
      <c r="B9" s="170" t="s">
        <v>467</v>
      </c>
      <c r="C9" s="183" t="s">
        <v>468</v>
      </c>
      <c r="D9" s="171" t="s">
        <v>261</v>
      </c>
      <c r="E9" s="172">
        <v>6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5.0899999999999999E-3</v>
      </c>
      <c r="O9" s="160">
        <f>ROUND(E9*N9,2)</f>
        <v>0.03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0.53100000000000003</v>
      </c>
      <c r="V9" s="160">
        <f>ROUND(E9*U9,2)</f>
        <v>3.19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57"/>
      <c r="B11" s="158"/>
      <c r="C11" s="264" t="s">
        <v>336</v>
      </c>
      <c r="D11" s="265"/>
      <c r="E11" s="265"/>
      <c r="F11" s="265"/>
      <c r="G11" s="265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218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69">
        <v>2</v>
      </c>
      <c r="B12" s="170" t="s">
        <v>469</v>
      </c>
      <c r="C12" s="183" t="s">
        <v>470</v>
      </c>
      <c r="D12" s="171" t="s">
        <v>261</v>
      </c>
      <c r="E12" s="172">
        <v>6</v>
      </c>
      <c r="F12" s="173"/>
      <c r="G12" s="174">
        <f>ROUND(E12*F12,2)</f>
        <v>0</v>
      </c>
      <c r="H12" s="161"/>
      <c r="I12" s="160">
        <f>ROUND(E12*H12,2)</f>
        <v>0</v>
      </c>
      <c r="J12" s="161"/>
      <c r="K12" s="160">
        <f>ROUND(E12*J12,2)</f>
        <v>0</v>
      </c>
      <c r="L12" s="160">
        <v>21</v>
      </c>
      <c r="M12" s="160">
        <f>G12*(1+L12/100)</f>
        <v>0</v>
      </c>
      <c r="N12" s="160">
        <v>1.455E-2</v>
      </c>
      <c r="O12" s="160">
        <f>ROUND(E12*N12,2)</f>
        <v>0.09</v>
      </c>
      <c r="P12" s="160">
        <v>0</v>
      </c>
      <c r="Q12" s="160">
        <f>ROUND(E12*P12,2)</f>
        <v>0</v>
      </c>
      <c r="R12" s="160"/>
      <c r="S12" s="160" t="s">
        <v>214</v>
      </c>
      <c r="T12" s="160" t="s">
        <v>233</v>
      </c>
      <c r="U12" s="160">
        <v>0.78400000000000003</v>
      </c>
      <c r="V12" s="160">
        <f>ROUND(E12*U12,2)</f>
        <v>4.7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57"/>
      <c r="B13" s="158"/>
      <c r="C13" s="262" t="s">
        <v>335</v>
      </c>
      <c r="D13" s="263"/>
      <c r="E13" s="263"/>
      <c r="F13" s="263"/>
      <c r="G13" s="263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218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57"/>
      <c r="B14" s="158"/>
      <c r="C14" s="264" t="s">
        <v>336</v>
      </c>
      <c r="D14" s="265"/>
      <c r="E14" s="265"/>
      <c r="F14" s="265"/>
      <c r="G14" s="265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218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69">
        <v>3</v>
      </c>
      <c r="B15" s="170" t="s">
        <v>471</v>
      </c>
      <c r="C15" s="183" t="s">
        <v>472</v>
      </c>
      <c r="D15" s="171" t="s">
        <v>261</v>
      </c>
      <c r="E15" s="172">
        <v>30</v>
      </c>
      <c r="F15" s="173"/>
      <c r="G15" s="174">
        <f>ROUND(E15*F15,2)</f>
        <v>0</v>
      </c>
      <c r="H15" s="161"/>
      <c r="I15" s="160">
        <f>ROUND(E15*H15,2)</f>
        <v>0</v>
      </c>
      <c r="J15" s="161"/>
      <c r="K15" s="160">
        <f>ROUND(E15*J15,2)</f>
        <v>0</v>
      </c>
      <c r="L15" s="160">
        <v>21</v>
      </c>
      <c r="M15" s="160">
        <f>G15*(1+L15/100)</f>
        <v>0</v>
      </c>
      <c r="N15" s="160">
        <v>1.2489999999999999E-2</v>
      </c>
      <c r="O15" s="160">
        <f>ROUND(E15*N15,2)</f>
        <v>0.37</v>
      </c>
      <c r="P15" s="160">
        <v>0</v>
      </c>
      <c r="Q15" s="160">
        <f>ROUND(E15*P15,2)</f>
        <v>0</v>
      </c>
      <c r="R15" s="160"/>
      <c r="S15" s="160" t="s">
        <v>214</v>
      </c>
      <c r="T15" s="160" t="s">
        <v>233</v>
      </c>
      <c r="U15" s="160">
        <v>0.70399999999999996</v>
      </c>
      <c r="V15" s="160">
        <f>ROUND(E15*U15,2)</f>
        <v>21.12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57"/>
      <c r="B16" s="158"/>
      <c r="C16" s="262" t="s">
        <v>335</v>
      </c>
      <c r="D16" s="263"/>
      <c r="E16" s="263"/>
      <c r="F16" s="263"/>
      <c r="G16" s="263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218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57"/>
      <c r="B17" s="158"/>
      <c r="C17" s="264" t="s">
        <v>336</v>
      </c>
      <c r="D17" s="265"/>
      <c r="E17" s="265"/>
      <c r="F17" s="265"/>
      <c r="G17" s="265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218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4</v>
      </c>
      <c r="B18" s="176" t="s">
        <v>473</v>
      </c>
      <c r="C18" s="184" t="s">
        <v>474</v>
      </c>
      <c r="D18" s="177" t="s">
        <v>261</v>
      </c>
      <c r="E18" s="178">
        <v>1</v>
      </c>
      <c r="F18" s="179"/>
      <c r="G18" s="180">
        <f t="shared" ref="G18:G40" si="0">ROUND(E18*F18,2)</f>
        <v>0</v>
      </c>
      <c r="H18" s="161"/>
      <c r="I18" s="160">
        <f t="shared" ref="I18:I40" si="1">ROUND(E18*H18,2)</f>
        <v>0</v>
      </c>
      <c r="J18" s="161"/>
      <c r="K18" s="160">
        <f t="shared" ref="K18:K40" si="2">ROUND(E18*J18,2)</f>
        <v>0</v>
      </c>
      <c r="L18" s="160">
        <v>21</v>
      </c>
      <c r="M18" s="160">
        <f t="shared" ref="M18:M40" si="3">G18*(1+L18/100)</f>
        <v>0</v>
      </c>
      <c r="N18" s="160">
        <v>3.0100000000000001E-3</v>
      </c>
      <c r="O18" s="160">
        <f t="shared" ref="O18:O40" si="4">ROUND(E18*N18,2)</f>
        <v>0</v>
      </c>
      <c r="P18" s="160">
        <v>0</v>
      </c>
      <c r="Q18" s="160">
        <f t="shared" ref="Q18:Q40" si="5">ROUND(E18*P18,2)</f>
        <v>0</v>
      </c>
      <c r="R18" s="160"/>
      <c r="S18" s="160" t="s">
        <v>214</v>
      </c>
      <c r="T18" s="160" t="s">
        <v>233</v>
      </c>
      <c r="U18" s="160">
        <v>0.28999999999999998</v>
      </c>
      <c r="V18" s="160">
        <f t="shared" ref="V18:V40" si="6">ROUND(E18*U18,2)</f>
        <v>0.28999999999999998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5</v>
      </c>
      <c r="B19" s="176" t="s">
        <v>475</v>
      </c>
      <c r="C19" s="184" t="s">
        <v>476</v>
      </c>
      <c r="D19" s="177" t="s">
        <v>314</v>
      </c>
      <c r="E19" s="178">
        <v>1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1.8000000000000001E-4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0.83799999999999997</v>
      </c>
      <c r="V19" s="160">
        <f t="shared" si="6"/>
        <v>0.84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outlineLevel="1" x14ac:dyDescent="0.2">
      <c r="A20" s="175">
        <v>6</v>
      </c>
      <c r="B20" s="176" t="s">
        <v>477</v>
      </c>
      <c r="C20" s="184" t="s">
        <v>478</v>
      </c>
      <c r="D20" s="177" t="s">
        <v>261</v>
      </c>
      <c r="E20" s="178">
        <v>42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0</v>
      </c>
      <c r="O20" s="160">
        <f t="shared" si="4"/>
        <v>0</v>
      </c>
      <c r="P20" s="160">
        <v>0</v>
      </c>
      <c r="Q20" s="160">
        <f t="shared" si="5"/>
        <v>0</v>
      </c>
      <c r="R20" s="160"/>
      <c r="S20" s="160" t="s">
        <v>214</v>
      </c>
      <c r="T20" s="160" t="s">
        <v>233</v>
      </c>
      <c r="U20" s="160">
        <v>6.2E-2</v>
      </c>
      <c r="V20" s="160">
        <f t="shared" si="6"/>
        <v>2.6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234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outlineLevel="1" x14ac:dyDescent="0.2">
      <c r="A21" s="175">
        <v>7</v>
      </c>
      <c r="B21" s="176" t="s">
        <v>479</v>
      </c>
      <c r="C21" s="184" t="s">
        <v>480</v>
      </c>
      <c r="D21" s="177" t="s">
        <v>232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3.0000000000000001E-5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214</v>
      </c>
      <c r="T21" s="160" t="s">
        <v>233</v>
      </c>
      <c r="U21" s="160">
        <v>0.16600000000000001</v>
      </c>
      <c r="V21" s="160">
        <f t="shared" si="6"/>
        <v>0.17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234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outlineLevel="1" x14ac:dyDescent="0.2">
      <c r="A22" s="175">
        <v>8</v>
      </c>
      <c r="B22" s="176" t="s">
        <v>481</v>
      </c>
      <c r="C22" s="184" t="s">
        <v>482</v>
      </c>
      <c r="D22" s="177" t="s">
        <v>232</v>
      </c>
      <c r="E22" s="178">
        <v>2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3.0000000000000001E-5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214</v>
      </c>
      <c r="T22" s="160" t="s">
        <v>233</v>
      </c>
      <c r="U22" s="160">
        <v>0.22700000000000001</v>
      </c>
      <c r="V22" s="160">
        <f t="shared" si="6"/>
        <v>0.45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234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outlineLevel="1" x14ac:dyDescent="0.2">
      <c r="A23" s="175">
        <v>9</v>
      </c>
      <c r="B23" s="176" t="s">
        <v>483</v>
      </c>
      <c r="C23" s="184" t="s">
        <v>484</v>
      </c>
      <c r="D23" s="177" t="s">
        <v>314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5.9999999999999995E-4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214</v>
      </c>
      <c r="T23" s="160" t="s">
        <v>233</v>
      </c>
      <c r="U23" s="160">
        <v>0.3</v>
      </c>
      <c r="V23" s="160">
        <f t="shared" si="6"/>
        <v>0.3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234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10</v>
      </c>
      <c r="B24" s="176" t="s">
        <v>485</v>
      </c>
      <c r="C24" s="184" t="s">
        <v>486</v>
      </c>
      <c r="D24" s="177" t="s">
        <v>232</v>
      </c>
      <c r="E24" s="178">
        <v>1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1.7000000000000001E-4</v>
      </c>
      <c r="O24" s="160">
        <f t="shared" si="4"/>
        <v>0</v>
      </c>
      <c r="P24" s="160">
        <v>0</v>
      </c>
      <c r="Q24" s="160">
        <f t="shared" si="5"/>
        <v>0</v>
      </c>
      <c r="R24" s="160"/>
      <c r="S24" s="160" t="s">
        <v>214</v>
      </c>
      <c r="T24" s="160" t="s">
        <v>233</v>
      </c>
      <c r="U24" s="160">
        <v>0.17299999999999999</v>
      </c>
      <c r="V24" s="160">
        <f t="shared" si="6"/>
        <v>0.17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234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ht="22.5" outlineLevel="1" x14ac:dyDescent="0.2">
      <c r="A25" s="175">
        <v>11</v>
      </c>
      <c r="B25" s="176" t="s">
        <v>364</v>
      </c>
      <c r="C25" s="184" t="s">
        <v>487</v>
      </c>
      <c r="D25" s="177" t="s">
        <v>261</v>
      </c>
      <c r="E25" s="178">
        <v>5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3.6999999999999999E-4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214</v>
      </c>
      <c r="T25" s="160" t="s">
        <v>233</v>
      </c>
      <c r="U25" s="160">
        <v>3.1E-2</v>
      </c>
      <c r="V25" s="160">
        <f t="shared" si="6"/>
        <v>0.16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234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12</v>
      </c>
      <c r="B26" s="176" t="s">
        <v>488</v>
      </c>
      <c r="C26" s="184" t="s">
        <v>489</v>
      </c>
      <c r="D26" s="177" t="s">
        <v>261</v>
      </c>
      <c r="E26" s="178">
        <v>42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233</v>
      </c>
      <c r="U26" s="160">
        <v>1.9E-2</v>
      </c>
      <c r="V26" s="160">
        <f t="shared" si="6"/>
        <v>0.8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234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outlineLevel="1" x14ac:dyDescent="0.2">
      <c r="A27" s="175">
        <v>13</v>
      </c>
      <c r="B27" s="176" t="s">
        <v>436</v>
      </c>
      <c r="C27" s="184" t="s">
        <v>490</v>
      </c>
      <c r="D27" s="177" t="s">
        <v>232</v>
      </c>
      <c r="E27" s="178">
        <v>1</v>
      </c>
      <c r="F27" s="179"/>
      <c r="G27" s="180">
        <f t="shared" si="0"/>
        <v>0</v>
      </c>
      <c r="H27" s="161"/>
      <c r="I27" s="160">
        <f t="shared" si="1"/>
        <v>0</v>
      </c>
      <c r="J27" s="161"/>
      <c r="K27" s="160">
        <f t="shared" si="2"/>
        <v>0</v>
      </c>
      <c r="L27" s="160">
        <v>21</v>
      </c>
      <c r="M27" s="160">
        <f t="shared" si="3"/>
        <v>0</v>
      </c>
      <c r="N27" s="160">
        <v>2.5699999999999998E-3</v>
      </c>
      <c r="O27" s="160">
        <f t="shared" si="4"/>
        <v>0</v>
      </c>
      <c r="P27" s="160">
        <v>0</v>
      </c>
      <c r="Q27" s="160">
        <f t="shared" si="5"/>
        <v>0</v>
      </c>
      <c r="R27" s="160"/>
      <c r="S27" s="160" t="s">
        <v>221</v>
      </c>
      <c r="T27" s="160" t="s">
        <v>233</v>
      </c>
      <c r="U27" s="160">
        <v>0.433</v>
      </c>
      <c r="V27" s="160">
        <f t="shared" si="6"/>
        <v>0.43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234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14</v>
      </c>
      <c r="B28" s="176" t="s">
        <v>491</v>
      </c>
      <c r="C28" s="184" t="s">
        <v>492</v>
      </c>
      <c r="D28" s="177" t="s">
        <v>232</v>
      </c>
      <c r="E28" s="178">
        <v>1</v>
      </c>
      <c r="F28" s="179"/>
      <c r="G28" s="180">
        <f t="shared" si="0"/>
        <v>0</v>
      </c>
      <c r="H28" s="161"/>
      <c r="I28" s="160">
        <f t="shared" si="1"/>
        <v>0</v>
      </c>
      <c r="J28" s="161"/>
      <c r="K28" s="160">
        <f t="shared" si="2"/>
        <v>0</v>
      </c>
      <c r="L28" s="160">
        <v>21</v>
      </c>
      <c r="M28" s="160">
        <f t="shared" si="3"/>
        <v>0</v>
      </c>
      <c r="N28" s="160">
        <v>2.5699999999999998E-3</v>
      </c>
      <c r="O28" s="160">
        <f t="shared" si="4"/>
        <v>0</v>
      </c>
      <c r="P28" s="160">
        <v>0</v>
      </c>
      <c r="Q28" s="160">
        <f t="shared" si="5"/>
        <v>0</v>
      </c>
      <c r="R28" s="160"/>
      <c r="S28" s="160" t="s">
        <v>221</v>
      </c>
      <c r="T28" s="160" t="s">
        <v>233</v>
      </c>
      <c r="U28" s="160">
        <v>0.433</v>
      </c>
      <c r="V28" s="160">
        <f t="shared" si="6"/>
        <v>0.43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15</v>
      </c>
      <c r="B29" s="176" t="s">
        <v>493</v>
      </c>
      <c r="C29" s="184" t="s">
        <v>494</v>
      </c>
      <c r="D29" s="177" t="s">
        <v>232</v>
      </c>
      <c r="E29" s="178">
        <v>14</v>
      </c>
      <c r="F29" s="179"/>
      <c r="G29" s="180">
        <f t="shared" si="0"/>
        <v>0</v>
      </c>
      <c r="H29" s="161"/>
      <c r="I29" s="160">
        <f t="shared" si="1"/>
        <v>0</v>
      </c>
      <c r="J29" s="161"/>
      <c r="K29" s="160">
        <f t="shared" si="2"/>
        <v>0</v>
      </c>
      <c r="L29" s="160">
        <v>21</v>
      </c>
      <c r="M29" s="160">
        <f t="shared" si="3"/>
        <v>0</v>
      </c>
      <c r="N29" s="160">
        <v>1.2999999999999999E-4</v>
      </c>
      <c r="O29" s="160">
        <f t="shared" si="4"/>
        <v>0</v>
      </c>
      <c r="P29" s="160">
        <v>0</v>
      </c>
      <c r="Q29" s="160">
        <f t="shared" si="5"/>
        <v>0</v>
      </c>
      <c r="R29" s="160" t="s">
        <v>495</v>
      </c>
      <c r="S29" s="160" t="s">
        <v>214</v>
      </c>
      <c r="T29" s="160" t="s">
        <v>298</v>
      </c>
      <c r="U29" s="160">
        <v>0</v>
      </c>
      <c r="V29" s="160">
        <f t="shared" si="6"/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248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outlineLevel="1" x14ac:dyDescent="0.2">
      <c r="A30" s="175">
        <v>16</v>
      </c>
      <c r="B30" s="176" t="s">
        <v>496</v>
      </c>
      <c r="C30" s="184" t="s">
        <v>497</v>
      </c>
      <c r="D30" s="177" t="s">
        <v>232</v>
      </c>
      <c r="E30" s="178">
        <v>1</v>
      </c>
      <c r="F30" s="179"/>
      <c r="G30" s="180">
        <f t="shared" si="0"/>
        <v>0</v>
      </c>
      <c r="H30" s="161"/>
      <c r="I30" s="160">
        <f t="shared" si="1"/>
        <v>0</v>
      </c>
      <c r="J30" s="161"/>
      <c r="K30" s="160">
        <f t="shared" si="2"/>
        <v>0</v>
      </c>
      <c r="L30" s="160">
        <v>21</v>
      </c>
      <c r="M30" s="160">
        <f t="shared" si="3"/>
        <v>0</v>
      </c>
      <c r="N30" s="160">
        <v>9.0000000000000006E-5</v>
      </c>
      <c r="O30" s="160">
        <f t="shared" si="4"/>
        <v>0</v>
      </c>
      <c r="P30" s="160">
        <v>0</v>
      </c>
      <c r="Q30" s="160">
        <f t="shared" si="5"/>
        <v>0</v>
      </c>
      <c r="R30" s="160" t="s">
        <v>495</v>
      </c>
      <c r="S30" s="160" t="s">
        <v>214</v>
      </c>
      <c r="T30" s="160" t="s">
        <v>498</v>
      </c>
      <c r="U30" s="160">
        <v>0</v>
      </c>
      <c r="V30" s="160">
        <f t="shared" si="6"/>
        <v>0</v>
      </c>
      <c r="W30" s="160"/>
      <c r="X30" s="150"/>
      <c r="Y30" s="150"/>
      <c r="Z30" s="150"/>
      <c r="AA30" s="150"/>
      <c r="AB30" s="150"/>
      <c r="AC30" s="150"/>
      <c r="AD30" s="150"/>
      <c r="AE30" s="150"/>
      <c r="AF30" s="150"/>
      <c r="AG30" s="150" t="s">
        <v>248</v>
      </c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</row>
    <row r="31" spans="1:60" outlineLevel="1" x14ac:dyDescent="0.2">
      <c r="A31" s="175">
        <v>17</v>
      </c>
      <c r="B31" s="176" t="s">
        <v>499</v>
      </c>
      <c r="C31" s="184" t="s">
        <v>500</v>
      </c>
      <c r="D31" s="177" t="s">
        <v>232</v>
      </c>
      <c r="E31" s="178">
        <v>1</v>
      </c>
      <c r="F31" s="179"/>
      <c r="G31" s="180">
        <f t="shared" si="0"/>
        <v>0</v>
      </c>
      <c r="H31" s="161"/>
      <c r="I31" s="160">
        <f t="shared" si="1"/>
        <v>0</v>
      </c>
      <c r="J31" s="161"/>
      <c r="K31" s="160">
        <f t="shared" si="2"/>
        <v>0</v>
      </c>
      <c r="L31" s="160">
        <v>21</v>
      </c>
      <c r="M31" s="160">
        <f t="shared" si="3"/>
        <v>0</v>
      </c>
      <c r="N31" s="160">
        <v>9.0000000000000006E-5</v>
      </c>
      <c r="O31" s="160">
        <f t="shared" si="4"/>
        <v>0</v>
      </c>
      <c r="P31" s="160">
        <v>0</v>
      </c>
      <c r="Q31" s="160">
        <f t="shared" si="5"/>
        <v>0</v>
      </c>
      <c r="R31" s="160" t="s">
        <v>495</v>
      </c>
      <c r="S31" s="160" t="s">
        <v>214</v>
      </c>
      <c r="T31" s="160" t="s">
        <v>498</v>
      </c>
      <c r="U31" s="160">
        <v>0</v>
      </c>
      <c r="V31" s="160">
        <f t="shared" si="6"/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248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outlineLevel="1" x14ac:dyDescent="0.2">
      <c r="A32" s="175">
        <v>18</v>
      </c>
      <c r="B32" s="176" t="s">
        <v>501</v>
      </c>
      <c r="C32" s="184" t="s">
        <v>502</v>
      </c>
      <c r="D32" s="177" t="s">
        <v>232</v>
      </c>
      <c r="E32" s="178">
        <v>1</v>
      </c>
      <c r="F32" s="179"/>
      <c r="G32" s="180">
        <f t="shared" si="0"/>
        <v>0</v>
      </c>
      <c r="H32" s="161"/>
      <c r="I32" s="160">
        <f t="shared" si="1"/>
        <v>0</v>
      </c>
      <c r="J32" s="161"/>
      <c r="K32" s="160">
        <f t="shared" si="2"/>
        <v>0</v>
      </c>
      <c r="L32" s="160">
        <v>21</v>
      </c>
      <c r="M32" s="160">
        <f t="shared" si="3"/>
        <v>0</v>
      </c>
      <c r="N32" s="160">
        <v>2.4000000000000001E-4</v>
      </c>
      <c r="O32" s="160">
        <f t="shared" si="4"/>
        <v>0</v>
      </c>
      <c r="P32" s="160">
        <v>0</v>
      </c>
      <c r="Q32" s="160">
        <f t="shared" si="5"/>
        <v>0</v>
      </c>
      <c r="R32" s="160"/>
      <c r="S32" s="160" t="s">
        <v>221</v>
      </c>
      <c r="T32" s="160" t="s">
        <v>215</v>
      </c>
      <c r="U32" s="160">
        <v>0</v>
      </c>
      <c r="V32" s="160">
        <f t="shared" si="6"/>
        <v>0</v>
      </c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248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</row>
    <row r="33" spans="1:60" outlineLevel="1" x14ac:dyDescent="0.2">
      <c r="A33" s="175">
        <v>19</v>
      </c>
      <c r="B33" s="176" t="s">
        <v>503</v>
      </c>
      <c r="C33" s="184" t="s">
        <v>504</v>
      </c>
      <c r="D33" s="177" t="s">
        <v>232</v>
      </c>
      <c r="E33" s="178">
        <v>1</v>
      </c>
      <c r="F33" s="179"/>
      <c r="G33" s="180">
        <f t="shared" si="0"/>
        <v>0</v>
      </c>
      <c r="H33" s="161"/>
      <c r="I33" s="160">
        <f t="shared" si="1"/>
        <v>0</v>
      </c>
      <c r="J33" s="161"/>
      <c r="K33" s="160">
        <f t="shared" si="2"/>
        <v>0</v>
      </c>
      <c r="L33" s="160">
        <v>21</v>
      </c>
      <c r="M33" s="160">
        <f t="shared" si="3"/>
        <v>0</v>
      </c>
      <c r="N33" s="160">
        <v>6.0999999999999997E-4</v>
      </c>
      <c r="O33" s="160">
        <f t="shared" si="4"/>
        <v>0</v>
      </c>
      <c r="P33" s="160">
        <v>0</v>
      </c>
      <c r="Q33" s="160">
        <f t="shared" si="5"/>
        <v>0</v>
      </c>
      <c r="R33" s="160"/>
      <c r="S33" s="160" t="s">
        <v>221</v>
      </c>
      <c r="T33" s="160" t="s">
        <v>298</v>
      </c>
      <c r="U33" s="160">
        <v>0</v>
      </c>
      <c r="V33" s="160">
        <f t="shared" si="6"/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248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22.5" outlineLevel="1" x14ac:dyDescent="0.2">
      <c r="A34" s="175">
        <v>20</v>
      </c>
      <c r="B34" s="176" t="s">
        <v>505</v>
      </c>
      <c r="C34" s="184" t="s">
        <v>506</v>
      </c>
      <c r="D34" s="177" t="s">
        <v>277</v>
      </c>
      <c r="E34" s="178">
        <v>1</v>
      </c>
      <c r="F34" s="179"/>
      <c r="G34" s="180">
        <f t="shared" si="0"/>
        <v>0</v>
      </c>
      <c r="H34" s="161"/>
      <c r="I34" s="160">
        <f t="shared" si="1"/>
        <v>0</v>
      </c>
      <c r="J34" s="161"/>
      <c r="K34" s="160">
        <f t="shared" si="2"/>
        <v>0</v>
      </c>
      <c r="L34" s="160">
        <v>21</v>
      </c>
      <c r="M34" s="160">
        <f t="shared" si="3"/>
        <v>0</v>
      </c>
      <c r="N34" s="160">
        <v>8.9999999999999993E-3</v>
      </c>
      <c r="O34" s="160">
        <f t="shared" si="4"/>
        <v>0.01</v>
      </c>
      <c r="P34" s="160">
        <v>0</v>
      </c>
      <c r="Q34" s="160">
        <f t="shared" si="5"/>
        <v>0</v>
      </c>
      <c r="R34" s="160"/>
      <c r="S34" s="160" t="s">
        <v>221</v>
      </c>
      <c r="T34" s="160" t="s">
        <v>215</v>
      </c>
      <c r="U34" s="160">
        <v>0</v>
      </c>
      <c r="V34" s="160">
        <f t="shared" si="6"/>
        <v>0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248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ht="22.5" outlineLevel="1" x14ac:dyDescent="0.2">
      <c r="A35" s="175">
        <v>21</v>
      </c>
      <c r="B35" s="176" t="s">
        <v>507</v>
      </c>
      <c r="C35" s="184" t="s">
        <v>508</v>
      </c>
      <c r="D35" s="177" t="s">
        <v>277</v>
      </c>
      <c r="E35" s="178">
        <v>1</v>
      </c>
      <c r="F35" s="179"/>
      <c r="G35" s="180">
        <f t="shared" si="0"/>
        <v>0</v>
      </c>
      <c r="H35" s="161"/>
      <c r="I35" s="160">
        <f t="shared" si="1"/>
        <v>0</v>
      </c>
      <c r="J35" s="161"/>
      <c r="K35" s="160">
        <f t="shared" si="2"/>
        <v>0</v>
      </c>
      <c r="L35" s="160">
        <v>21</v>
      </c>
      <c r="M35" s="160">
        <f t="shared" si="3"/>
        <v>0</v>
      </c>
      <c r="N35" s="160">
        <v>1.9E-3</v>
      </c>
      <c r="O35" s="160">
        <f t="shared" si="4"/>
        <v>0</v>
      </c>
      <c r="P35" s="160">
        <v>0</v>
      </c>
      <c r="Q35" s="160">
        <f t="shared" si="5"/>
        <v>0</v>
      </c>
      <c r="R35" s="160"/>
      <c r="S35" s="160" t="s">
        <v>221</v>
      </c>
      <c r="T35" s="160" t="s">
        <v>215</v>
      </c>
      <c r="U35" s="160">
        <v>0</v>
      </c>
      <c r="V35" s="160">
        <f t="shared" si="6"/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248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33.75" outlineLevel="1" x14ac:dyDescent="0.2">
      <c r="A36" s="175">
        <v>22</v>
      </c>
      <c r="B36" s="176" t="s">
        <v>509</v>
      </c>
      <c r="C36" s="184" t="s">
        <v>510</v>
      </c>
      <c r="D36" s="177" t="s">
        <v>277</v>
      </c>
      <c r="E36" s="178">
        <v>1</v>
      </c>
      <c r="F36" s="179"/>
      <c r="G36" s="180">
        <f t="shared" si="0"/>
        <v>0</v>
      </c>
      <c r="H36" s="161"/>
      <c r="I36" s="160">
        <f t="shared" si="1"/>
        <v>0</v>
      </c>
      <c r="J36" s="161"/>
      <c r="K36" s="160">
        <f t="shared" si="2"/>
        <v>0</v>
      </c>
      <c r="L36" s="160">
        <v>21</v>
      </c>
      <c r="M36" s="160">
        <f t="shared" si="3"/>
        <v>0</v>
      </c>
      <c r="N36" s="160">
        <v>1E-3</v>
      </c>
      <c r="O36" s="160">
        <f t="shared" si="4"/>
        <v>0</v>
      </c>
      <c r="P36" s="160">
        <v>0</v>
      </c>
      <c r="Q36" s="160">
        <f t="shared" si="5"/>
        <v>0</v>
      </c>
      <c r="R36" s="160"/>
      <c r="S36" s="160" t="s">
        <v>221</v>
      </c>
      <c r="T36" s="160" t="s">
        <v>215</v>
      </c>
      <c r="U36" s="160">
        <v>0</v>
      </c>
      <c r="V36" s="160">
        <f t="shared" si="6"/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248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ht="22.5" outlineLevel="1" x14ac:dyDescent="0.2">
      <c r="A37" s="175">
        <v>23</v>
      </c>
      <c r="B37" s="176" t="s">
        <v>511</v>
      </c>
      <c r="C37" s="184" t="s">
        <v>512</v>
      </c>
      <c r="D37" s="177" t="s">
        <v>277</v>
      </c>
      <c r="E37" s="178">
        <v>1</v>
      </c>
      <c r="F37" s="179"/>
      <c r="G37" s="180">
        <f t="shared" si="0"/>
        <v>0</v>
      </c>
      <c r="H37" s="161"/>
      <c r="I37" s="160">
        <f t="shared" si="1"/>
        <v>0</v>
      </c>
      <c r="J37" s="161"/>
      <c r="K37" s="160">
        <f t="shared" si="2"/>
        <v>0</v>
      </c>
      <c r="L37" s="160">
        <v>21</v>
      </c>
      <c r="M37" s="160">
        <f t="shared" si="3"/>
        <v>0</v>
      </c>
      <c r="N37" s="160">
        <v>5.0000000000000001E-4</v>
      </c>
      <c r="O37" s="160">
        <f t="shared" si="4"/>
        <v>0</v>
      </c>
      <c r="P37" s="160">
        <v>0</v>
      </c>
      <c r="Q37" s="160">
        <f t="shared" si="5"/>
        <v>0</v>
      </c>
      <c r="R37" s="160"/>
      <c r="S37" s="160" t="s">
        <v>221</v>
      </c>
      <c r="T37" s="160" t="s">
        <v>215</v>
      </c>
      <c r="U37" s="160">
        <v>0</v>
      </c>
      <c r="V37" s="160">
        <f t="shared" si="6"/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248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22.5" outlineLevel="1" x14ac:dyDescent="0.2">
      <c r="A38" s="175">
        <v>24</v>
      </c>
      <c r="B38" s="176" t="s">
        <v>420</v>
      </c>
      <c r="C38" s="184" t="s">
        <v>421</v>
      </c>
      <c r="D38" s="177" t="s">
        <v>314</v>
      </c>
      <c r="E38" s="178">
        <v>1</v>
      </c>
      <c r="F38" s="179"/>
      <c r="G38" s="180">
        <f t="shared" si="0"/>
        <v>0</v>
      </c>
      <c r="H38" s="161"/>
      <c r="I38" s="160">
        <f t="shared" si="1"/>
        <v>0</v>
      </c>
      <c r="J38" s="161"/>
      <c r="K38" s="160">
        <f t="shared" si="2"/>
        <v>0</v>
      </c>
      <c r="L38" s="160">
        <v>21</v>
      </c>
      <c r="M38" s="160">
        <f t="shared" si="3"/>
        <v>0</v>
      </c>
      <c r="N38" s="160">
        <v>0.05</v>
      </c>
      <c r="O38" s="160">
        <f t="shared" si="4"/>
        <v>0.05</v>
      </c>
      <c r="P38" s="160">
        <v>0</v>
      </c>
      <c r="Q38" s="160">
        <f t="shared" si="5"/>
        <v>0</v>
      </c>
      <c r="R38" s="160"/>
      <c r="S38" s="160" t="s">
        <v>221</v>
      </c>
      <c r="T38" s="160" t="s">
        <v>215</v>
      </c>
      <c r="U38" s="160">
        <v>0</v>
      </c>
      <c r="V38" s="160">
        <f t="shared" si="6"/>
        <v>0</v>
      </c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248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</row>
    <row r="39" spans="1:60" outlineLevel="1" x14ac:dyDescent="0.2">
      <c r="A39" s="175">
        <v>25</v>
      </c>
      <c r="B39" s="176" t="s">
        <v>513</v>
      </c>
      <c r="C39" s="184" t="s">
        <v>514</v>
      </c>
      <c r="D39" s="177" t="s">
        <v>255</v>
      </c>
      <c r="E39" s="178">
        <v>0.56882999999999995</v>
      </c>
      <c r="F39" s="179"/>
      <c r="G39" s="180">
        <f t="shared" si="0"/>
        <v>0</v>
      </c>
      <c r="H39" s="161"/>
      <c r="I39" s="160">
        <f t="shared" si="1"/>
        <v>0</v>
      </c>
      <c r="J39" s="161"/>
      <c r="K39" s="160">
        <f t="shared" si="2"/>
        <v>0</v>
      </c>
      <c r="L39" s="160">
        <v>21</v>
      </c>
      <c r="M39" s="160">
        <f t="shared" si="3"/>
        <v>0</v>
      </c>
      <c r="N39" s="160">
        <v>0</v>
      </c>
      <c r="O39" s="160">
        <f t="shared" si="4"/>
        <v>0</v>
      </c>
      <c r="P39" s="160">
        <v>0</v>
      </c>
      <c r="Q39" s="160">
        <f t="shared" si="5"/>
        <v>0</v>
      </c>
      <c r="R39" s="160"/>
      <c r="S39" s="160" t="s">
        <v>214</v>
      </c>
      <c r="T39" s="160" t="s">
        <v>233</v>
      </c>
      <c r="U39" s="160">
        <v>1.333</v>
      </c>
      <c r="V39" s="160">
        <f t="shared" si="6"/>
        <v>0.76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256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outlineLevel="1" x14ac:dyDescent="0.2">
      <c r="A40" s="175">
        <v>26</v>
      </c>
      <c r="B40" s="176" t="s">
        <v>515</v>
      </c>
      <c r="C40" s="184" t="s">
        <v>516</v>
      </c>
      <c r="D40" s="177" t="s">
        <v>255</v>
      </c>
      <c r="E40" s="178">
        <v>0.56882999999999995</v>
      </c>
      <c r="F40" s="179"/>
      <c r="G40" s="180">
        <f t="shared" si="0"/>
        <v>0</v>
      </c>
      <c r="H40" s="161"/>
      <c r="I40" s="160">
        <f t="shared" si="1"/>
        <v>0</v>
      </c>
      <c r="J40" s="161"/>
      <c r="K40" s="160">
        <f t="shared" si="2"/>
        <v>0</v>
      </c>
      <c r="L40" s="160">
        <v>21</v>
      </c>
      <c r="M40" s="160">
        <f t="shared" si="3"/>
        <v>0</v>
      </c>
      <c r="N40" s="160">
        <v>0</v>
      </c>
      <c r="O40" s="160">
        <f t="shared" si="4"/>
        <v>0</v>
      </c>
      <c r="P40" s="160">
        <v>0</v>
      </c>
      <c r="Q40" s="160">
        <f t="shared" si="5"/>
        <v>0</v>
      </c>
      <c r="R40" s="160"/>
      <c r="S40" s="160" t="s">
        <v>214</v>
      </c>
      <c r="T40" s="160" t="s">
        <v>233</v>
      </c>
      <c r="U40" s="160">
        <v>0.72799999999999998</v>
      </c>
      <c r="V40" s="160">
        <f t="shared" si="6"/>
        <v>0.41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256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x14ac:dyDescent="0.2">
      <c r="A41" s="163" t="s">
        <v>209</v>
      </c>
      <c r="B41" s="164" t="s">
        <v>153</v>
      </c>
      <c r="C41" s="182" t="s">
        <v>154</v>
      </c>
      <c r="D41" s="165"/>
      <c r="E41" s="166"/>
      <c r="F41" s="167"/>
      <c r="G41" s="168">
        <f>SUMIF(AG42:AG43,"&lt;&gt;NOR",G42:G43)</f>
        <v>0</v>
      </c>
      <c r="H41" s="162"/>
      <c r="I41" s="162">
        <f>SUM(I42:I43)</f>
        <v>0</v>
      </c>
      <c r="J41" s="162"/>
      <c r="K41" s="162">
        <f>SUM(K42:K43)</f>
        <v>0</v>
      </c>
      <c r="L41" s="162"/>
      <c r="M41" s="162">
        <f>SUM(M42:M43)</f>
        <v>0</v>
      </c>
      <c r="N41" s="162"/>
      <c r="O41" s="162">
        <f>SUM(O42:O43)</f>
        <v>0</v>
      </c>
      <c r="P41" s="162"/>
      <c r="Q41" s="162">
        <f>SUM(Q42:Q43)</f>
        <v>0</v>
      </c>
      <c r="R41" s="162"/>
      <c r="S41" s="162"/>
      <c r="T41" s="162"/>
      <c r="U41" s="162"/>
      <c r="V41" s="162">
        <f>SUM(V42:V43)</f>
        <v>9.129999999999999</v>
      </c>
      <c r="W41" s="162"/>
      <c r="AG41" t="s">
        <v>210</v>
      </c>
    </row>
    <row r="42" spans="1:60" outlineLevel="1" x14ac:dyDescent="0.2">
      <c r="A42" s="175">
        <v>27</v>
      </c>
      <c r="B42" s="176" t="s">
        <v>448</v>
      </c>
      <c r="C42" s="184" t="s">
        <v>449</v>
      </c>
      <c r="D42" s="177" t="s">
        <v>450</v>
      </c>
      <c r="E42" s="178">
        <v>30</v>
      </c>
      <c r="F42" s="179"/>
      <c r="G42" s="180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6.0000000000000002E-5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214</v>
      </c>
      <c r="T42" s="160" t="s">
        <v>233</v>
      </c>
      <c r="U42" s="160">
        <v>0.30399999999999999</v>
      </c>
      <c r="V42" s="160">
        <f>ROUND(E42*U42,2)</f>
        <v>9.1199999999999992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outlineLevel="1" x14ac:dyDescent="0.2">
      <c r="A43" s="175">
        <v>28</v>
      </c>
      <c r="B43" s="176" t="s">
        <v>451</v>
      </c>
      <c r="C43" s="184" t="s">
        <v>452</v>
      </c>
      <c r="D43" s="177" t="s">
        <v>255</v>
      </c>
      <c r="E43" s="178">
        <v>1.8E-3</v>
      </c>
      <c r="F43" s="179"/>
      <c r="G43" s="180">
        <f>ROUND(E43*F43,2)</f>
        <v>0</v>
      </c>
      <c r="H43" s="161"/>
      <c r="I43" s="160">
        <f>ROUND(E43*H43,2)</f>
        <v>0</v>
      </c>
      <c r="J43" s="161"/>
      <c r="K43" s="160">
        <f>ROUND(E43*J43,2)</f>
        <v>0</v>
      </c>
      <c r="L43" s="160">
        <v>21</v>
      </c>
      <c r="M43" s="160">
        <f>G43*(1+L43/100)</f>
        <v>0</v>
      </c>
      <c r="N43" s="160">
        <v>0</v>
      </c>
      <c r="O43" s="160">
        <f>ROUND(E43*N43,2)</f>
        <v>0</v>
      </c>
      <c r="P43" s="160">
        <v>0</v>
      </c>
      <c r="Q43" s="160">
        <f>ROUND(E43*P43,2)</f>
        <v>0</v>
      </c>
      <c r="R43" s="160"/>
      <c r="S43" s="160" t="s">
        <v>214</v>
      </c>
      <c r="T43" s="160" t="s">
        <v>233</v>
      </c>
      <c r="U43" s="160">
        <v>3.0059999999999998</v>
      </c>
      <c r="V43" s="160">
        <f>ROUND(E43*U43,2)</f>
        <v>0.01</v>
      </c>
      <c r="W43" s="160"/>
      <c r="X43" s="150"/>
      <c r="Y43" s="150"/>
      <c r="Z43" s="150"/>
      <c r="AA43" s="150"/>
      <c r="AB43" s="150"/>
      <c r="AC43" s="150"/>
      <c r="AD43" s="150"/>
      <c r="AE43" s="150"/>
      <c r="AF43" s="150"/>
      <c r="AG43" s="150" t="s">
        <v>256</v>
      </c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</row>
    <row r="44" spans="1:60" x14ac:dyDescent="0.2">
      <c r="A44" s="163" t="s">
        <v>209</v>
      </c>
      <c r="B44" s="164" t="s">
        <v>155</v>
      </c>
      <c r="C44" s="182" t="s">
        <v>156</v>
      </c>
      <c r="D44" s="165"/>
      <c r="E44" s="166"/>
      <c r="F44" s="167"/>
      <c r="G44" s="168">
        <f>SUMIF(AG45:AG47,"&lt;&gt;NOR",G45:G47)</f>
        <v>0</v>
      </c>
      <c r="H44" s="162"/>
      <c r="I44" s="162">
        <f>SUM(I45:I47)</f>
        <v>0</v>
      </c>
      <c r="J44" s="162"/>
      <c r="K44" s="162">
        <f>SUM(K45:K47)</f>
        <v>0</v>
      </c>
      <c r="L44" s="162"/>
      <c r="M44" s="162">
        <f>SUM(M45:M47)</f>
        <v>0</v>
      </c>
      <c r="N44" s="162"/>
      <c r="O44" s="162">
        <f>SUM(O45:O47)</f>
        <v>0</v>
      </c>
      <c r="P44" s="162"/>
      <c r="Q44" s="162">
        <f>SUM(Q45:Q47)</f>
        <v>0</v>
      </c>
      <c r="R44" s="162"/>
      <c r="S44" s="162"/>
      <c r="T44" s="162"/>
      <c r="U44" s="162"/>
      <c r="V44" s="162">
        <f>SUM(V45:V47)</f>
        <v>5.47</v>
      </c>
      <c r="W44" s="162"/>
      <c r="AG44" t="s">
        <v>210</v>
      </c>
    </row>
    <row r="45" spans="1:60" outlineLevel="1" x14ac:dyDescent="0.2">
      <c r="A45" s="169">
        <v>29</v>
      </c>
      <c r="B45" s="170" t="s">
        <v>453</v>
      </c>
      <c r="C45" s="183" t="s">
        <v>454</v>
      </c>
      <c r="D45" s="171" t="s">
        <v>241</v>
      </c>
      <c r="E45" s="172">
        <v>1.5</v>
      </c>
      <c r="F45" s="173"/>
      <c r="G45" s="174">
        <f>ROUND(E45*F45,2)</f>
        <v>0</v>
      </c>
      <c r="H45" s="161"/>
      <c r="I45" s="160">
        <f>ROUND(E45*H45,2)</f>
        <v>0</v>
      </c>
      <c r="J45" s="161"/>
      <c r="K45" s="160">
        <f>ROUND(E45*J45,2)</f>
        <v>0</v>
      </c>
      <c r="L45" s="160">
        <v>21</v>
      </c>
      <c r="M45" s="160">
        <f>G45*(1+L45/100)</f>
        <v>0</v>
      </c>
      <c r="N45" s="160">
        <v>3.1E-4</v>
      </c>
      <c r="O45" s="160">
        <f>ROUND(E45*N45,2)</f>
        <v>0</v>
      </c>
      <c r="P45" s="160">
        <v>0</v>
      </c>
      <c r="Q45" s="160">
        <f>ROUND(E45*P45,2)</f>
        <v>0</v>
      </c>
      <c r="R45" s="160"/>
      <c r="S45" s="160" t="s">
        <v>214</v>
      </c>
      <c r="T45" s="160" t="s">
        <v>233</v>
      </c>
      <c r="U45" s="160">
        <v>0.40300000000000002</v>
      </c>
      <c r="V45" s="160">
        <f>ROUND(E45*U45,2)</f>
        <v>0.6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57"/>
      <c r="B46" s="158"/>
      <c r="C46" s="262" t="s">
        <v>455</v>
      </c>
      <c r="D46" s="263"/>
      <c r="E46" s="263"/>
      <c r="F46" s="263"/>
      <c r="G46" s="263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218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outlineLevel="1" x14ac:dyDescent="0.2">
      <c r="A47" s="175">
        <v>30</v>
      </c>
      <c r="B47" s="176" t="s">
        <v>456</v>
      </c>
      <c r="C47" s="184" t="s">
        <v>457</v>
      </c>
      <c r="D47" s="177" t="s">
        <v>261</v>
      </c>
      <c r="E47" s="178">
        <v>42</v>
      </c>
      <c r="F47" s="179"/>
      <c r="G47" s="180">
        <f>ROUND(E47*F47,2)</f>
        <v>0</v>
      </c>
      <c r="H47" s="161"/>
      <c r="I47" s="160">
        <f>ROUND(E47*H47,2)</f>
        <v>0</v>
      </c>
      <c r="J47" s="161"/>
      <c r="K47" s="160">
        <f>ROUND(E47*J47,2)</f>
        <v>0</v>
      </c>
      <c r="L47" s="160">
        <v>21</v>
      </c>
      <c r="M47" s="160">
        <f>G47*(1+L47/100)</f>
        <v>0</v>
      </c>
      <c r="N47" s="160">
        <v>9.0000000000000006E-5</v>
      </c>
      <c r="O47" s="160">
        <f>ROUND(E47*N47,2)</f>
        <v>0</v>
      </c>
      <c r="P47" s="160">
        <v>0</v>
      </c>
      <c r="Q47" s="160">
        <f>ROUND(E47*P47,2)</f>
        <v>0</v>
      </c>
      <c r="R47" s="160"/>
      <c r="S47" s="160" t="s">
        <v>214</v>
      </c>
      <c r="T47" s="160" t="s">
        <v>233</v>
      </c>
      <c r="U47" s="160">
        <v>0.11600000000000001</v>
      </c>
      <c r="V47" s="160">
        <f>ROUND(E47*U47,2)</f>
        <v>4.87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x14ac:dyDescent="0.2">
      <c r="A48" s="163" t="s">
        <v>209</v>
      </c>
      <c r="B48" s="164" t="s">
        <v>173</v>
      </c>
      <c r="C48" s="182" t="s">
        <v>174</v>
      </c>
      <c r="D48" s="165"/>
      <c r="E48" s="166"/>
      <c r="F48" s="167"/>
      <c r="G48" s="168">
        <f>SUMIF(AG49:AG50,"&lt;&gt;NOR",G49:G50)</f>
        <v>0</v>
      </c>
      <c r="H48" s="162"/>
      <c r="I48" s="162">
        <f>SUM(I49:I50)</f>
        <v>0</v>
      </c>
      <c r="J48" s="162"/>
      <c r="K48" s="162">
        <f>SUM(K49:K50)</f>
        <v>0</v>
      </c>
      <c r="L48" s="162"/>
      <c r="M48" s="162">
        <f>SUM(M49:M50)</f>
        <v>0</v>
      </c>
      <c r="N48" s="162"/>
      <c r="O48" s="162">
        <f>SUM(O49:O50)</f>
        <v>0</v>
      </c>
      <c r="P48" s="162"/>
      <c r="Q48" s="162">
        <f>SUM(Q49:Q50)</f>
        <v>0</v>
      </c>
      <c r="R48" s="162"/>
      <c r="S48" s="162"/>
      <c r="T48" s="162"/>
      <c r="U48" s="162"/>
      <c r="V48" s="162">
        <f>SUM(V49:V50)</f>
        <v>7</v>
      </c>
      <c r="W48" s="162"/>
      <c r="AG48" t="s">
        <v>210</v>
      </c>
    </row>
    <row r="49" spans="1:60" outlineLevel="1" x14ac:dyDescent="0.2">
      <c r="A49" s="175">
        <v>31</v>
      </c>
      <c r="B49" s="176" t="s">
        <v>517</v>
      </c>
      <c r="C49" s="184" t="s">
        <v>518</v>
      </c>
      <c r="D49" s="177" t="s">
        <v>264</v>
      </c>
      <c r="E49" s="178">
        <v>3</v>
      </c>
      <c r="F49" s="179"/>
      <c r="G49" s="180">
        <f>ROUND(E49*F49,2)</f>
        <v>0</v>
      </c>
      <c r="H49" s="161"/>
      <c r="I49" s="160">
        <f>ROUND(E49*H49,2)</f>
        <v>0</v>
      </c>
      <c r="J49" s="161"/>
      <c r="K49" s="160">
        <f>ROUND(E49*J49,2)</f>
        <v>0</v>
      </c>
      <c r="L49" s="160">
        <v>21</v>
      </c>
      <c r="M49" s="160">
        <f>G49*(1+L49/100)</f>
        <v>0</v>
      </c>
      <c r="N49" s="160">
        <v>0</v>
      </c>
      <c r="O49" s="160">
        <f>ROUND(E49*N49,2)</f>
        <v>0</v>
      </c>
      <c r="P49" s="160">
        <v>0</v>
      </c>
      <c r="Q49" s="160">
        <f>ROUND(E49*P49,2)</f>
        <v>0</v>
      </c>
      <c r="R49" s="160"/>
      <c r="S49" s="160" t="s">
        <v>214</v>
      </c>
      <c r="T49" s="160" t="s">
        <v>215</v>
      </c>
      <c r="U49" s="160">
        <v>1</v>
      </c>
      <c r="V49" s="160">
        <f>ROUND(E49*U49,2)</f>
        <v>3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outlineLevel="1" x14ac:dyDescent="0.2">
      <c r="A50" s="175">
        <v>32</v>
      </c>
      <c r="B50" s="176" t="s">
        <v>519</v>
      </c>
      <c r="C50" s="184" t="s">
        <v>520</v>
      </c>
      <c r="D50" s="177" t="s">
        <v>264</v>
      </c>
      <c r="E50" s="178">
        <v>4</v>
      </c>
      <c r="F50" s="179"/>
      <c r="G50" s="180">
        <f>ROUND(E50*F50,2)</f>
        <v>0</v>
      </c>
      <c r="H50" s="161"/>
      <c r="I50" s="160">
        <f>ROUND(E50*H50,2)</f>
        <v>0</v>
      </c>
      <c r="J50" s="161"/>
      <c r="K50" s="160">
        <f>ROUND(E50*J50,2)</f>
        <v>0</v>
      </c>
      <c r="L50" s="160">
        <v>21</v>
      </c>
      <c r="M50" s="160">
        <f>G50*(1+L50/100)</f>
        <v>0</v>
      </c>
      <c r="N50" s="160">
        <v>0</v>
      </c>
      <c r="O50" s="160">
        <f>ROUND(E50*N50,2)</f>
        <v>0</v>
      </c>
      <c r="P50" s="160">
        <v>0</v>
      </c>
      <c r="Q50" s="160">
        <f>ROUND(E50*P50,2)</f>
        <v>0</v>
      </c>
      <c r="R50" s="160"/>
      <c r="S50" s="160" t="s">
        <v>214</v>
      </c>
      <c r="T50" s="160" t="s">
        <v>215</v>
      </c>
      <c r="U50" s="160">
        <v>1</v>
      </c>
      <c r="V50" s="160">
        <f>ROUND(E50*U50,2)</f>
        <v>4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x14ac:dyDescent="0.2">
      <c r="A51" s="163" t="s">
        <v>209</v>
      </c>
      <c r="B51" s="164" t="s">
        <v>183</v>
      </c>
      <c r="C51" s="182" t="s">
        <v>30</v>
      </c>
      <c r="D51" s="165"/>
      <c r="E51" s="166"/>
      <c r="F51" s="167"/>
      <c r="G51" s="168">
        <f>SUMIF(AG52:AG52,"&lt;&gt;NOR",G52:G52)</f>
        <v>0</v>
      </c>
      <c r="H51" s="162"/>
      <c r="I51" s="162">
        <f>SUM(I52:I52)</f>
        <v>0</v>
      </c>
      <c r="J51" s="162"/>
      <c r="K51" s="162">
        <f>SUM(K52:K52)</f>
        <v>0</v>
      </c>
      <c r="L51" s="162"/>
      <c r="M51" s="162">
        <f>SUM(M52:M52)</f>
        <v>0</v>
      </c>
      <c r="N51" s="162"/>
      <c r="O51" s="162">
        <f>SUM(O52:O52)</f>
        <v>0</v>
      </c>
      <c r="P51" s="162"/>
      <c r="Q51" s="162">
        <f>SUM(Q52:Q52)</f>
        <v>0</v>
      </c>
      <c r="R51" s="162"/>
      <c r="S51" s="162"/>
      <c r="T51" s="162"/>
      <c r="U51" s="162"/>
      <c r="V51" s="162">
        <f>SUM(V52:V52)</f>
        <v>0</v>
      </c>
      <c r="W51" s="162"/>
      <c r="AG51" t="s">
        <v>210</v>
      </c>
    </row>
    <row r="52" spans="1:60" outlineLevel="1" x14ac:dyDescent="0.2">
      <c r="A52" s="169">
        <v>33</v>
      </c>
      <c r="B52" s="170" t="s">
        <v>465</v>
      </c>
      <c r="C52" s="183" t="s">
        <v>466</v>
      </c>
      <c r="D52" s="171" t="s">
        <v>314</v>
      </c>
      <c r="E52" s="172">
        <v>1</v>
      </c>
      <c r="F52" s="173"/>
      <c r="G52" s="174">
        <f>ROUND(E52*F52,2)</f>
        <v>0</v>
      </c>
      <c r="H52" s="161"/>
      <c r="I52" s="160">
        <f>ROUND(E52*H52,2)</f>
        <v>0</v>
      </c>
      <c r="J52" s="161"/>
      <c r="K52" s="160">
        <f>ROUND(E52*J52,2)</f>
        <v>0</v>
      </c>
      <c r="L52" s="160">
        <v>21</v>
      </c>
      <c r="M52" s="160">
        <f>G52*(1+L52/100)</f>
        <v>0</v>
      </c>
      <c r="N52" s="160">
        <v>0</v>
      </c>
      <c r="O52" s="160">
        <f>ROUND(E52*N52,2)</f>
        <v>0</v>
      </c>
      <c r="P52" s="160">
        <v>0</v>
      </c>
      <c r="Q52" s="160">
        <f>ROUND(E52*P52,2)</f>
        <v>0</v>
      </c>
      <c r="R52" s="160"/>
      <c r="S52" s="160" t="s">
        <v>221</v>
      </c>
      <c r="T52" s="160" t="s">
        <v>215</v>
      </c>
      <c r="U52" s="160">
        <v>0</v>
      </c>
      <c r="V52" s="160">
        <f>ROUND(E52*U52,2)</f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x14ac:dyDescent="0.2">
      <c r="A53" s="5"/>
      <c r="B53" s="6"/>
      <c r="C53" s="185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153"/>
      <c r="B54" s="154" t="s">
        <v>31</v>
      </c>
      <c r="C54" s="186"/>
      <c r="D54" s="155"/>
      <c r="E54" s="156"/>
      <c r="F54" s="156"/>
      <c r="G54" s="181">
        <f>G8+G41+G44+G48+G51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185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185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48" t="s">
        <v>227</v>
      </c>
      <c r="B57" s="248"/>
      <c r="C57" s="249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50"/>
      <c r="B58" s="251"/>
      <c r="C58" s="252"/>
      <c r="D58" s="251"/>
      <c r="E58" s="251"/>
      <c r="F58" s="251"/>
      <c r="G58" s="253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54"/>
      <c r="B59" s="255"/>
      <c r="C59" s="256"/>
      <c r="D59" s="255"/>
      <c r="E59" s="255"/>
      <c r="F59" s="255"/>
      <c r="G59" s="25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54"/>
      <c r="B60" s="255"/>
      <c r="C60" s="256"/>
      <c r="D60" s="255"/>
      <c r="E60" s="255"/>
      <c r="F60" s="255"/>
      <c r="G60" s="25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54"/>
      <c r="B61" s="255"/>
      <c r="C61" s="256"/>
      <c r="D61" s="255"/>
      <c r="E61" s="255"/>
      <c r="F61" s="255"/>
      <c r="G61" s="25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58"/>
      <c r="B62" s="259"/>
      <c r="C62" s="260"/>
      <c r="D62" s="259"/>
      <c r="E62" s="259"/>
      <c r="F62" s="259"/>
      <c r="G62" s="261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185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187"/>
      <c r="D64" s="141"/>
      <c r="AG64" t="s">
        <v>229</v>
      </c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13">
    <mergeCell ref="A57:C57"/>
    <mergeCell ref="A58:G62"/>
    <mergeCell ref="C10:G10"/>
    <mergeCell ref="C11:G11"/>
    <mergeCell ref="C13:G13"/>
    <mergeCell ref="C14:G14"/>
    <mergeCell ref="C16:G16"/>
    <mergeCell ref="C17:G17"/>
    <mergeCell ref="C46:G46"/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opLeftCell="A8" workbookViewId="0">
      <selection activeCell="F23" sqref="F23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61</v>
      </c>
      <c r="C3" s="242" t="s">
        <v>62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68</v>
      </c>
      <c r="C4" s="245" t="s">
        <v>69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161</v>
      </c>
      <c r="C8" s="182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2"/>
      <c r="O8" s="162">
        <f>SUM(O9:O18)</f>
        <v>0</v>
      </c>
      <c r="P8" s="162"/>
      <c r="Q8" s="162">
        <f>SUM(Q9:Q18)</f>
        <v>0</v>
      </c>
      <c r="R8" s="162"/>
      <c r="S8" s="162"/>
      <c r="T8" s="162"/>
      <c r="U8" s="162"/>
      <c r="V8" s="162">
        <f>SUM(V9:V18)</f>
        <v>0</v>
      </c>
      <c r="W8" s="162"/>
      <c r="AG8" t="s">
        <v>210</v>
      </c>
    </row>
    <row r="9" spans="1:60" ht="22.5" outlineLevel="1" x14ac:dyDescent="0.2">
      <c r="A9" s="175">
        <v>1</v>
      </c>
      <c r="B9" s="176" t="s">
        <v>521</v>
      </c>
      <c r="C9" s="184" t="s">
        <v>522</v>
      </c>
      <c r="D9" s="177" t="s">
        <v>277</v>
      </c>
      <c r="E9" s="178">
        <v>1</v>
      </c>
      <c r="F9" s="179"/>
      <c r="G9" s="180">
        <f t="shared" ref="G9:G18" si="0">ROUND(E9*F9,2)</f>
        <v>0</v>
      </c>
      <c r="H9" s="161"/>
      <c r="I9" s="160">
        <f t="shared" ref="I9:I18" si="1">ROUND(E9*H9,2)</f>
        <v>0</v>
      </c>
      <c r="J9" s="161"/>
      <c r="K9" s="160">
        <f t="shared" ref="K9:K18" si="2">ROUND(E9*J9,2)</f>
        <v>0</v>
      </c>
      <c r="L9" s="160">
        <v>21</v>
      </c>
      <c r="M9" s="160">
        <f t="shared" ref="M9:M18" si="3">G9*(1+L9/100)</f>
        <v>0</v>
      </c>
      <c r="N9" s="160">
        <v>0</v>
      </c>
      <c r="O9" s="160">
        <f t="shared" ref="O9:O18" si="4">ROUND(E9*N9,2)</f>
        <v>0</v>
      </c>
      <c r="P9" s="160">
        <v>0</v>
      </c>
      <c r="Q9" s="160">
        <f t="shared" ref="Q9:Q18" si="5">ROUND(E9*P9,2)</f>
        <v>0</v>
      </c>
      <c r="R9" s="160"/>
      <c r="S9" s="160" t="s">
        <v>221</v>
      </c>
      <c r="T9" s="160" t="s">
        <v>233</v>
      </c>
      <c r="U9" s="160">
        <v>0</v>
      </c>
      <c r="V9" s="160">
        <f t="shared" ref="V9:V18" si="6">ROUND(E9*U9,2)</f>
        <v>0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248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ht="22.5" outlineLevel="1" x14ac:dyDescent="0.2">
      <c r="A10" s="175">
        <v>2</v>
      </c>
      <c r="B10" s="176" t="s">
        <v>523</v>
      </c>
      <c r="C10" s="184" t="s">
        <v>524</v>
      </c>
      <c r="D10" s="177" t="s">
        <v>277</v>
      </c>
      <c r="E10" s="178">
        <v>1</v>
      </c>
      <c r="F10" s="179"/>
      <c r="G10" s="180">
        <f t="shared" si="0"/>
        <v>0</v>
      </c>
      <c r="H10" s="161"/>
      <c r="I10" s="160">
        <f t="shared" si="1"/>
        <v>0</v>
      </c>
      <c r="J10" s="161"/>
      <c r="K10" s="160">
        <f t="shared" si="2"/>
        <v>0</v>
      </c>
      <c r="L10" s="160">
        <v>21</v>
      </c>
      <c r="M10" s="160">
        <f t="shared" si="3"/>
        <v>0</v>
      </c>
      <c r="N10" s="160">
        <v>0</v>
      </c>
      <c r="O10" s="160">
        <f t="shared" si="4"/>
        <v>0</v>
      </c>
      <c r="P10" s="160">
        <v>0</v>
      </c>
      <c r="Q10" s="160">
        <f t="shared" si="5"/>
        <v>0</v>
      </c>
      <c r="R10" s="160"/>
      <c r="S10" s="160" t="s">
        <v>221</v>
      </c>
      <c r="T10" s="160" t="s">
        <v>215</v>
      </c>
      <c r="U10" s="160">
        <v>0</v>
      </c>
      <c r="V10" s="160">
        <f t="shared" si="6"/>
        <v>0</v>
      </c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248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ht="22.5" outlineLevel="1" x14ac:dyDescent="0.2">
      <c r="A11" s="175">
        <v>3</v>
      </c>
      <c r="B11" s="176" t="s">
        <v>525</v>
      </c>
      <c r="C11" s="184" t="s">
        <v>526</v>
      </c>
      <c r="D11" s="177" t="s">
        <v>277</v>
      </c>
      <c r="E11" s="178">
        <v>1</v>
      </c>
      <c r="F11" s="179"/>
      <c r="G11" s="180">
        <f t="shared" si="0"/>
        <v>0</v>
      </c>
      <c r="H11" s="161"/>
      <c r="I11" s="160">
        <f t="shared" si="1"/>
        <v>0</v>
      </c>
      <c r="J11" s="161"/>
      <c r="K11" s="160">
        <f t="shared" si="2"/>
        <v>0</v>
      </c>
      <c r="L11" s="160">
        <v>21</v>
      </c>
      <c r="M11" s="160">
        <f t="shared" si="3"/>
        <v>0</v>
      </c>
      <c r="N11" s="160">
        <v>0</v>
      </c>
      <c r="O11" s="160">
        <f t="shared" si="4"/>
        <v>0</v>
      </c>
      <c r="P11" s="160">
        <v>0</v>
      </c>
      <c r="Q11" s="160">
        <f t="shared" si="5"/>
        <v>0</v>
      </c>
      <c r="R11" s="160"/>
      <c r="S11" s="160" t="s">
        <v>221</v>
      </c>
      <c r="T11" s="160" t="s">
        <v>233</v>
      </c>
      <c r="U11" s="160">
        <v>0</v>
      </c>
      <c r="V11" s="160">
        <f t="shared" si="6"/>
        <v>0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248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ht="22.5" outlineLevel="1" x14ac:dyDescent="0.2">
      <c r="A12" s="175">
        <v>4</v>
      </c>
      <c r="B12" s="176" t="s">
        <v>527</v>
      </c>
      <c r="C12" s="184" t="s">
        <v>528</v>
      </c>
      <c r="D12" s="177" t="s">
        <v>277</v>
      </c>
      <c r="E12" s="178">
        <v>1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221</v>
      </c>
      <c r="T12" s="160" t="s">
        <v>215</v>
      </c>
      <c r="U12" s="160">
        <v>0</v>
      </c>
      <c r="V12" s="160">
        <f t="shared" si="6"/>
        <v>0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248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ht="22.5" outlineLevel="1" x14ac:dyDescent="0.2">
      <c r="A13" s="175">
        <v>5</v>
      </c>
      <c r="B13" s="176" t="s">
        <v>529</v>
      </c>
      <c r="C13" s="184" t="s">
        <v>530</v>
      </c>
      <c r="D13" s="177" t="s">
        <v>277</v>
      </c>
      <c r="E13" s="178">
        <v>1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0</v>
      </c>
      <c r="O13" s="160">
        <f t="shared" si="4"/>
        <v>0</v>
      </c>
      <c r="P13" s="160">
        <v>0</v>
      </c>
      <c r="Q13" s="160">
        <f t="shared" si="5"/>
        <v>0</v>
      </c>
      <c r="R13" s="160"/>
      <c r="S13" s="160" t="s">
        <v>221</v>
      </c>
      <c r="T13" s="160" t="s">
        <v>215</v>
      </c>
      <c r="U13" s="160">
        <v>0</v>
      </c>
      <c r="V13" s="160">
        <f t="shared" si="6"/>
        <v>0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531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ht="22.5" outlineLevel="1" x14ac:dyDescent="0.2">
      <c r="A14" s="175">
        <v>6</v>
      </c>
      <c r="B14" s="176" t="s">
        <v>532</v>
      </c>
      <c r="C14" s="184" t="s">
        <v>533</v>
      </c>
      <c r="D14" s="177" t="s">
        <v>277</v>
      </c>
      <c r="E14" s="178">
        <v>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221</v>
      </c>
      <c r="T14" s="160" t="s">
        <v>233</v>
      </c>
      <c r="U14" s="160">
        <v>0</v>
      </c>
      <c r="V14" s="160">
        <f t="shared" si="6"/>
        <v>0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248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outlineLevel="1" x14ac:dyDescent="0.2">
      <c r="A15" s="175">
        <v>7</v>
      </c>
      <c r="B15" s="176" t="s">
        <v>534</v>
      </c>
      <c r="C15" s="184" t="s">
        <v>535</v>
      </c>
      <c r="D15" s="177" t="s">
        <v>277</v>
      </c>
      <c r="E15" s="178">
        <v>12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0</v>
      </c>
      <c r="O15" s="160">
        <f t="shared" si="4"/>
        <v>0</v>
      </c>
      <c r="P15" s="160">
        <v>0</v>
      </c>
      <c r="Q15" s="160">
        <f t="shared" si="5"/>
        <v>0</v>
      </c>
      <c r="R15" s="160"/>
      <c r="S15" s="160" t="s">
        <v>221</v>
      </c>
      <c r="T15" s="160" t="s">
        <v>233</v>
      </c>
      <c r="U15" s="160">
        <v>0</v>
      </c>
      <c r="V15" s="160">
        <f t="shared" si="6"/>
        <v>0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248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8</v>
      </c>
      <c r="B16" s="176" t="s">
        <v>536</v>
      </c>
      <c r="C16" s="184" t="s">
        <v>537</v>
      </c>
      <c r="D16" s="177" t="s">
        <v>277</v>
      </c>
      <c r="E16" s="178">
        <v>4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221</v>
      </c>
      <c r="T16" s="160" t="s">
        <v>233</v>
      </c>
      <c r="U16" s="160">
        <v>0</v>
      </c>
      <c r="V16" s="160">
        <f t="shared" si="6"/>
        <v>0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248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9</v>
      </c>
      <c r="B17" s="176" t="s">
        <v>538</v>
      </c>
      <c r="C17" s="184" t="s">
        <v>539</v>
      </c>
      <c r="D17" s="177" t="s">
        <v>277</v>
      </c>
      <c r="E17" s="178">
        <v>5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221</v>
      </c>
      <c r="T17" s="160" t="s">
        <v>233</v>
      </c>
      <c r="U17" s="160">
        <v>0</v>
      </c>
      <c r="V17" s="160">
        <f t="shared" si="6"/>
        <v>0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248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ht="33.75" outlineLevel="1" x14ac:dyDescent="0.2">
      <c r="A18" s="175">
        <v>10</v>
      </c>
      <c r="B18" s="176" t="s">
        <v>540</v>
      </c>
      <c r="C18" s="184" t="s">
        <v>541</v>
      </c>
      <c r="D18" s="177" t="s">
        <v>314</v>
      </c>
      <c r="E18" s="178">
        <v>1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0</v>
      </c>
      <c r="O18" s="160">
        <f t="shared" si="4"/>
        <v>0</v>
      </c>
      <c r="P18" s="160">
        <v>0</v>
      </c>
      <c r="Q18" s="160">
        <f t="shared" si="5"/>
        <v>0</v>
      </c>
      <c r="R18" s="160"/>
      <c r="S18" s="160" t="s">
        <v>221</v>
      </c>
      <c r="T18" s="160" t="s">
        <v>215</v>
      </c>
      <c r="U18" s="160">
        <v>0</v>
      </c>
      <c r="V18" s="160">
        <f t="shared" si="6"/>
        <v>0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x14ac:dyDescent="0.2">
      <c r="A19" s="163" t="s">
        <v>209</v>
      </c>
      <c r="B19" s="164" t="s">
        <v>163</v>
      </c>
      <c r="C19" s="182" t="s">
        <v>164</v>
      </c>
      <c r="D19" s="165"/>
      <c r="E19" s="166"/>
      <c r="F19" s="167"/>
      <c r="G19" s="168">
        <f>SUMIF(AG20:AG25,"&lt;&gt;NOR",G20:G25)</f>
        <v>0</v>
      </c>
      <c r="H19" s="162"/>
      <c r="I19" s="162">
        <f>SUM(I20:I25)</f>
        <v>0</v>
      </c>
      <c r="J19" s="162"/>
      <c r="K19" s="162">
        <f>SUM(K20:K25)</f>
        <v>0</v>
      </c>
      <c r="L19" s="162"/>
      <c r="M19" s="162">
        <f>SUM(M20:M25)</f>
        <v>0</v>
      </c>
      <c r="N19" s="162"/>
      <c r="O19" s="162">
        <f>SUM(O20:O25)</f>
        <v>0</v>
      </c>
      <c r="P19" s="162"/>
      <c r="Q19" s="162">
        <f>SUM(Q20:Q25)</f>
        <v>0</v>
      </c>
      <c r="R19" s="162"/>
      <c r="S19" s="162"/>
      <c r="T19" s="162"/>
      <c r="U19" s="162"/>
      <c r="V19" s="162">
        <f>SUM(V20:V25)</f>
        <v>0</v>
      </c>
      <c r="W19" s="162"/>
      <c r="AG19" t="s">
        <v>210</v>
      </c>
    </row>
    <row r="20" spans="1:60" ht="33.75" outlineLevel="1" x14ac:dyDescent="0.2">
      <c r="A20" s="175">
        <v>11</v>
      </c>
      <c r="B20" s="176" t="s">
        <v>542</v>
      </c>
      <c r="C20" s="184" t="s">
        <v>543</v>
      </c>
      <c r="D20" s="177" t="s">
        <v>277</v>
      </c>
      <c r="E20" s="178">
        <v>1</v>
      </c>
      <c r="F20" s="179"/>
      <c r="G20" s="180">
        <f t="shared" ref="G20:G25" si="7">ROUND(E20*F20,2)</f>
        <v>0</v>
      </c>
      <c r="H20" s="161"/>
      <c r="I20" s="160">
        <f t="shared" ref="I20:I25" si="8">ROUND(E20*H20,2)</f>
        <v>0</v>
      </c>
      <c r="J20" s="161"/>
      <c r="K20" s="160">
        <f t="shared" ref="K20:K25" si="9">ROUND(E20*J20,2)</f>
        <v>0</v>
      </c>
      <c r="L20" s="160">
        <v>21</v>
      </c>
      <c r="M20" s="160">
        <f t="shared" ref="M20:M25" si="10">G20*(1+L20/100)</f>
        <v>0</v>
      </c>
      <c r="N20" s="160">
        <v>0</v>
      </c>
      <c r="O20" s="160">
        <f t="shared" ref="O20:O25" si="11">ROUND(E20*N20,2)</f>
        <v>0</v>
      </c>
      <c r="P20" s="160">
        <v>0</v>
      </c>
      <c r="Q20" s="160">
        <f t="shared" ref="Q20:Q25" si="12">ROUND(E20*P20,2)</f>
        <v>0</v>
      </c>
      <c r="R20" s="160"/>
      <c r="S20" s="160" t="s">
        <v>221</v>
      </c>
      <c r="T20" s="160" t="s">
        <v>233</v>
      </c>
      <c r="U20" s="160">
        <v>0</v>
      </c>
      <c r="V20" s="160">
        <f t="shared" ref="V20:V25" si="13">ROUND(E20*U20,2)</f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33.75" outlineLevel="1" x14ac:dyDescent="0.2">
      <c r="A21" s="175">
        <v>12</v>
      </c>
      <c r="B21" s="176" t="s">
        <v>544</v>
      </c>
      <c r="C21" s="184" t="s">
        <v>545</v>
      </c>
      <c r="D21" s="177" t="s">
        <v>277</v>
      </c>
      <c r="E21" s="178">
        <v>1</v>
      </c>
      <c r="F21" s="179"/>
      <c r="G21" s="180">
        <f t="shared" si="7"/>
        <v>0</v>
      </c>
      <c r="H21" s="161"/>
      <c r="I21" s="160">
        <f t="shared" si="8"/>
        <v>0</v>
      </c>
      <c r="J21" s="161"/>
      <c r="K21" s="160">
        <f t="shared" si="9"/>
        <v>0</v>
      </c>
      <c r="L21" s="160">
        <v>21</v>
      </c>
      <c r="M21" s="160">
        <f t="shared" si="10"/>
        <v>0</v>
      </c>
      <c r="N21" s="160">
        <v>0</v>
      </c>
      <c r="O21" s="160">
        <f t="shared" si="11"/>
        <v>0</v>
      </c>
      <c r="P21" s="160">
        <v>0</v>
      </c>
      <c r="Q21" s="160">
        <f t="shared" si="12"/>
        <v>0</v>
      </c>
      <c r="R21" s="160"/>
      <c r="S21" s="160" t="s">
        <v>221</v>
      </c>
      <c r="T21" s="160" t="s">
        <v>215</v>
      </c>
      <c r="U21" s="160">
        <v>0</v>
      </c>
      <c r="V21" s="160">
        <f t="shared" si="13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45" outlineLevel="1" x14ac:dyDescent="0.2">
      <c r="A22" s="175">
        <v>13</v>
      </c>
      <c r="B22" s="176" t="s">
        <v>546</v>
      </c>
      <c r="C22" s="184" t="s">
        <v>547</v>
      </c>
      <c r="D22" s="177" t="s">
        <v>277</v>
      </c>
      <c r="E22" s="178">
        <v>1</v>
      </c>
      <c r="F22" s="179"/>
      <c r="G22" s="180">
        <f t="shared" si="7"/>
        <v>0</v>
      </c>
      <c r="H22" s="161"/>
      <c r="I22" s="160">
        <f t="shared" si="8"/>
        <v>0</v>
      </c>
      <c r="J22" s="161"/>
      <c r="K22" s="160">
        <f t="shared" si="9"/>
        <v>0</v>
      </c>
      <c r="L22" s="160">
        <v>21</v>
      </c>
      <c r="M22" s="160">
        <f t="shared" si="10"/>
        <v>0</v>
      </c>
      <c r="N22" s="160">
        <v>0</v>
      </c>
      <c r="O22" s="160">
        <f t="shared" si="11"/>
        <v>0</v>
      </c>
      <c r="P22" s="160">
        <v>0</v>
      </c>
      <c r="Q22" s="160">
        <f t="shared" si="12"/>
        <v>0</v>
      </c>
      <c r="R22" s="160"/>
      <c r="S22" s="160" t="s">
        <v>221</v>
      </c>
      <c r="T22" s="160" t="s">
        <v>233</v>
      </c>
      <c r="U22" s="160">
        <v>0</v>
      </c>
      <c r="V22" s="160">
        <f t="shared" si="13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22.5" outlineLevel="1" x14ac:dyDescent="0.2">
      <c r="A23" s="175">
        <v>14</v>
      </c>
      <c r="B23" s="176" t="s">
        <v>548</v>
      </c>
      <c r="C23" s="184" t="s">
        <v>549</v>
      </c>
      <c r="D23" s="177" t="s">
        <v>277</v>
      </c>
      <c r="E23" s="178">
        <v>1</v>
      </c>
      <c r="F23" s="179"/>
      <c r="G23" s="180">
        <f t="shared" si="7"/>
        <v>0</v>
      </c>
      <c r="H23" s="161"/>
      <c r="I23" s="160">
        <f t="shared" si="8"/>
        <v>0</v>
      </c>
      <c r="J23" s="161"/>
      <c r="K23" s="160">
        <f t="shared" si="9"/>
        <v>0</v>
      </c>
      <c r="L23" s="160">
        <v>21</v>
      </c>
      <c r="M23" s="160">
        <f t="shared" si="10"/>
        <v>0</v>
      </c>
      <c r="N23" s="160">
        <v>0</v>
      </c>
      <c r="O23" s="160">
        <f t="shared" si="11"/>
        <v>0</v>
      </c>
      <c r="P23" s="160">
        <v>0</v>
      </c>
      <c r="Q23" s="160">
        <f t="shared" si="12"/>
        <v>0</v>
      </c>
      <c r="R23" s="160"/>
      <c r="S23" s="160" t="s">
        <v>221</v>
      </c>
      <c r="T23" s="160" t="s">
        <v>233</v>
      </c>
      <c r="U23" s="160">
        <v>0</v>
      </c>
      <c r="V23" s="160">
        <f t="shared" si="13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outlineLevel="1" x14ac:dyDescent="0.2">
      <c r="A24" s="175">
        <v>15</v>
      </c>
      <c r="B24" s="176" t="s">
        <v>550</v>
      </c>
      <c r="C24" s="184" t="s">
        <v>551</v>
      </c>
      <c r="D24" s="177" t="s">
        <v>277</v>
      </c>
      <c r="E24" s="178">
        <v>1</v>
      </c>
      <c r="F24" s="266"/>
      <c r="G24" s="180">
        <f t="shared" si="7"/>
        <v>0</v>
      </c>
      <c r="H24" s="161"/>
      <c r="I24" s="160">
        <f t="shared" si="8"/>
        <v>0</v>
      </c>
      <c r="J24" s="161"/>
      <c r="K24" s="160">
        <f t="shared" si="9"/>
        <v>0</v>
      </c>
      <c r="L24" s="160">
        <v>21</v>
      </c>
      <c r="M24" s="160">
        <f t="shared" si="10"/>
        <v>0</v>
      </c>
      <c r="N24" s="160">
        <v>0</v>
      </c>
      <c r="O24" s="160">
        <f t="shared" si="11"/>
        <v>0</v>
      </c>
      <c r="P24" s="160">
        <v>0</v>
      </c>
      <c r="Q24" s="160">
        <f t="shared" si="12"/>
        <v>0</v>
      </c>
      <c r="R24" s="160"/>
      <c r="S24" s="160" t="s">
        <v>221</v>
      </c>
      <c r="T24" s="160" t="s">
        <v>233</v>
      </c>
      <c r="U24" s="160">
        <v>0</v>
      </c>
      <c r="V24" s="160">
        <f t="shared" si="13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552</v>
      </c>
      <c r="C25" s="184" t="s">
        <v>553</v>
      </c>
      <c r="D25" s="177" t="s">
        <v>277</v>
      </c>
      <c r="E25" s="178">
        <v>1</v>
      </c>
      <c r="F25" s="266"/>
      <c r="G25" s="180">
        <f t="shared" si="7"/>
        <v>0</v>
      </c>
      <c r="H25" s="161"/>
      <c r="I25" s="160">
        <f t="shared" si="8"/>
        <v>0</v>
      </c>
      <c r="J25" s="161"/>
      <c r="K25" s="160">
        <f t="shared" si="9"/>
        <v>0</v>
      </c>
      <c r="L25" s="160">
        <v>21</v>
      </c>
      <c r="M25" s="160">
        <f t="shared" si="10"/>
        <v>0</v>
      </c>
      <c r="N25" s="160">
        <v>0</v>
      </c>
      <c r="O25" s="160">
        <f t="shared" si="11"/>
        <v>0</v>
      </c>
      <c r="P25" s="160">
        <v>0</v>
      </c>
      <c r="Q25" s="160">
        <f t="shared" si="12"/>
        <v>0</v>
      </c>
      <c r="R25" s="160"/>
      <c r="S25" s="160" t="s">
        <v>221</v>
      </c>
      <c r="T25" s="160" t="s">
        <v>233</v>
      </c>
      <c r="U25" s="160">
        <v>0</v>
      </c>
      <c r="V25" s="160">
        <f t="shared" si="13"/>
        <v>0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248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x14ac:dyDescent="0.2">
      <c r="A26" s="163" t="s">
        <v>209</v>
      </c>
      <c r="B26" s="164" t="s">
        <v>165</v>
      </c>
      <c r="C26" s="182" t="s">
        <v>166</v>
      </c>
      <c r="D26" s="165"/>
      <c r="E26" s="166"/>
      <c r="F26" s="167"/>
      <c r="G26" s="168">
        <f>SUMIF(AG27:AG29,"&lt;&gt;NOR",G27:G29)</f>
        <v>0</v>
      </c>
      <c r="H26" s="162"/>
      <c r="I26" s="162">
        <f>SUM(I27:I29)</f>
        <v>0</v>
      </c>
      <c r="J26" s="162"/>
      <c r="K26" s="162">
        <f>SUM(K27:K29)</f>
        <v>0</v>
      </c>
      <c r="L26" s="162"/>
      <c r="M26" s="162">
        <f>SUM(M27:M29)</f>
        <v>0</v>
      </c>
      <c r="N26" s="162"/>
      <c r="O26" s="162">
        <f>SUM(O27:O29)</f>
        <v>0</v>
      </c>
      <c r="P26" s="162"/>
      <c r="Q26" s="162">
        <f>SUM(Q27:Q29)</f>
        <v>0</v>
      </c>
      <c r="R26" s="162"/>
      <c r="S26" s="162"/>
      <c r="T26" s="162"/>
      <c r="U26" s="162"/>
      <c r="V26" s="162">
        <f>SUM(V27:V29)</f>
        <v>0</v>
      </c>
      <c r="W26" s="162"/>
      <c r="AG26" t="s">
        <v>210</v>
      </c>
    </row>
    <row r="27" spans="1:60" ht="22.5" outlineLevel="1" x14ac:dyDescent="0.2">
      <c r="A27" s="175">
        <v>17</v>
      </c>
      <c r="B27" s="176" t="s">
        <v>554</v>
      </c>
      <c r="C27" s="184" t="s">
        <v>555</v>
      </c>
      <c r="D27" s="177" t="s">
        <v>277</v>
      </c>
      <c r="E27" s="178">
        <v>1</v>
      </c>
      <c r="F27" s="179"/>
      <c r="G27" s="180">
        <f>ROUND(E27*F27,2)</f>
        <v>0</v>
      </c>
      <c r="H27" s="161"/>
      <c r="I27" s="160">
        <f>ROUND(E27*H27,2)</f>
        <v>0</v>
      </c>
      <c r="J27" s="161"/>
      <c r="K27" s="160">
        <f>ROUND(E27*J27,2)</f>
        <v>0</v>
      </c>
      <c r="L27" s="160">
        <v>21</v>
      </c>
      <c r="M27" s="160">
        <f>G27*(1+L27/100)</f>
        <v>0</v>
      </c>
      <c r="N27" s="160">
        <v>0</v>
      </c>
      <c r="O27" s="160">
        <f>ROUND(E27*N27,2)</f>
        <v>0</v>
      </c>
      <c r="P27" s="160">
        <v>0</v>
      </c>
      <c r="Q27" s="160">
        <f>ROUND(E27*P27,2)</f>
        <v>0</v>
      </c>
      <c r="R27" s="160"/>
      <c r="S27" s="160" t="s">
        <v>221</v>
      </c>
      <c r="T27" s="160" t="s">
        <v>233</v>
      </c>
      <c r="U27" s="160">
        <v>0</v>
      </c>
      <c r="V27" s="160">
        <f>ROUND(E27*U27,2)</f>
        <v>0</v>
      </c>
      <c r="W27" s="160"/>
      <c r="X27" s="150"/>
      <c r="Y27" s="150"/>
      <c r="Z27" s="150"/>
      <c r="AA27" s="150"/>
      <c r="AB27" s="150"/>
      <c r="AC27" s="150"/>
      <c r="AD27" s="150"/>
      <c r="AE27" s="150"/>
      <c r="AF27" s="150"/>
      <c r="AG27" s="150" t="s">
        <v>248</v>
      </c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</row>
    <row r="28" spans="1:60" outlineLevel="1" x14ac:dyDescent="0.2">
      <c r="A28" s="175">
        <v>18</v>
      </c>
      <c r="B28" s="176" t="s">
        <v>556</v>
      </c>
      <c r="C28" s="184" t="s">
        <v>557</v>
      </c>
      <c r="D28" s="177" t="s">
        <v>314</v>
      </c>
      <c r="E28" s="178">
        <v>1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0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221</v>
      </c>
      <c r="T28" s="160" t="s">
        <v>233</v>
      </c>
      <c r="U28" s="160">
        <v>0</v>
      </c>
      <c r="V28" s="160">
        <f>ROUND(E28*U28,2)</f>
        <v>0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248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outlineLevel="1" x14ac:dyDescent="0.2">
      <c r="A29" s="175">
        <v>19</v>
      </c>
      <c r="B29" s="176" t="s">
        <v>558</v>
      </c>
      <c r="C29" s="184" t="s">
        <v>559</v>
      </c>
      <c r="D29" s="177" t="s">
        <v>560</v>
      </c>
      <c r="E29" s="178">
        <v>2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0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221</v>
      </c>
      <c r="T29" s="160" t="s">
        <v>215</v>
      </c>
      <c r="U29" s="160">
        <v>0</v>
      </c>
      <c r="V29" s="160">
        <f>ROUND(E29*U29,2)</f>
        <v>0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167</v>
      </c>
      <c r="C30" s="182" t="s">
        <v>168</v>
      </c>
      <c r="D30" s="165"/>
      <c r="E30" s="166"/>
      <c r="F30" s="167"/>
      <c r="G30" s="168">
        <f>SUMIF(AG31:AG42,"&lt;&gt;NOR",G31:G42)</f>
        <v>0</v>
      </c>
      <c r="H30" s="162"/>
      <c r="I30" s="162">
        <f>SUM(I31:I42)</f>
        <v>0</v>
      </c>
      <c r="J30" s="162"/>
      <c r="K30" s="162">
        <f>SUM(K31:K42)</f>
        <v>0</v>
      </c>
      <c r="L30" s="162"/>
      <c r="M30" s="162">
        <f>SUM(M31:M42)</f>
        <v>0</v>
      </c>
      <c r="N30" s="162"/>
      <c r="O30" s="162">
        <f>SUM(O31:O42)</f>
        <v>0</v>
      </c>
      <c r="P30" s="162"/>
      <c r="Q30" s="162">
        <f>SUM(Q31:Q42)</f>
        <v>0</v>
      </c>
      <c r="R30" s="162"/>
      <c r="S30" s="162"/>
      <c r="T30" s="162"/>
      <c r="U30" s="162"/>
      <c r="V30" s="162">
        <f>SUM(V31:V42)</f>
        <v>0</v>
      </c>
      <c r="W30" s="162"/>
      <c r="AG30" t="s">
        <v>210</v>
      </c>
    </row>
    <row r="31" spans="1:60" ht="45" outlineLevel="1" x14ac:dyDescent="0.2">
      <c r="A31" s="169">
        <v>20</v>
      </c>
      <c r="B31" s="170" t="s">
        <v>561</v>
      </c>
      <c r="C31" s="183" t="s">
        <v>562</v>
      </c>
      <c r="D31" s="171" t="s">
        <v>563</v>
      </c>
      <c r="E31" s="172">
        <v>36</v>
      </c>
      <c r="F31" s="173"/>
      <c r="G31" s="174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/>
      <c r="S31" s="160" t="s">
        <v>221</v>
      </c>
      <c r="T31" s="160" t="s">
        <v>215</v>
      </c>
      <c r="U31" s="160">
        <v>0</v>
      </c>
      <c r="V31" s="160">
        <f>ROUND(E31*U31,2)</f>
        <v>0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234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ht="45" outlineLevel="1" x14ac:dyDescent="0.2">
      <c r="A32" s="157"/>
      <c r="B32" s="158"/>
      <c r="C32" s="262" t="s">
        <v>564</v>
      </c>
      <c r="D32" s="263"/>
      <c r="E32" s="263"/>
      <c r="F32" s="263"/>
      <c r="G32" s="263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50"/>
      <c r="Y32" s="150"/>
      <c r="Z32" s="150"/>
      <c r="AA32" s="150"/>
      <c r="AB32" s="150"/>
      <c r="AC32" s="150"/>
      <c r="AD32" s="150"/>
      <c r="AE32" s="150"/>
      <c r="AF32" s="150"/>
      <c r="AG32" s="150" t="s">
        <v>218</v>
      </c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88" t="str">
        <f>C32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32" s="150"/>
      <c r="BC32" s="150"/>
      <c r="BD32" s="150"/>
      <c r="BE32" s="150"/>
      <c r="BF32" s="150"/>
      <c r="BG32" s="150"/>
      <c r="BH32" s="150"/>
    </row>
    <row r="33" spans="1:60" ht="45" outlineLevel="1" x14ac:dyDescent="0.2">
      <c r="A33" s="169">
        <v>21</v>
      </c>
      <c r="B33" s="170" t="s">
        <v>565</v>
      </c>
      <c r="C33" s="183" t="s">
        <v>566</v>
      </c>
      <c r="D33" s="171" t="s">
        <v>563</v>
      </c>
      <c r="E33" s="172">
        <v>10</v>
      </c>
      <c r="F33" s="173"/>
      <c r="G33" s="174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221</v>
      </c>
      <c r="T33" s="160" t="s">
        <v>215</v>
      </c>
      <c r="U33" s="160">
        <v>0</v>
      </c>
      <c r="V33" s="160">
        <f>ROUND(E33*U33,2)</f>
        <v>0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234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ht="45" outlineLevel="1" x14ac:dyDescent="0.2">
      <c r="A34" s="157"/>
      <c r="B34" s="158"/>
      <c r="C34" s="262" t="s">
        <v>567</v>
      </c>
      <c r="D34" s="263"/>
      <c r="E34" s="263"/>
      <c r="F34" s="263"/>
      <c r="G34" s="263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218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88" t="str">
        <f>C34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34" s="150"/>
      <c r="BC34" s="150"/>
      <c r="BD34" s="150"/>
      <c r="BE34" s="150"/>
      <c r="BF34" s="150"/>
      <c r="BG34" s="150"/>
      <c r="BH34" s="150"/>
    </row>
    <row r="35" spans="1:60" ht="45" outlineLevel="1" x14ac:dyDescent="0.2">
      <c r="A35" s="169">
        <v>22</v>
      </c>
      <c r="B35" s="170" t="s">
        <v>568</v>
      </c>
      <c r="C35" s="183" t="s">
        <v>569</v>
      </c>
      <c r="D35" s="171" t="s">
        <v>563</v>
      </c>
      <c r="E35" s="172">
        <v>5</v>
      </c>
      <c r="F35" s="173"/>
      <c r="G35" s="174">
        <f>ROUND(E35*F35,2)</f>
        <v>0</v>
      </c>
      <c r="H35" s="161"/>
      <c r="I35" s="160">
        <f>ROUND(E35*H35,2)</f>
        <v>0</v>
      </c>
      <c r="J35" s="161"/>
      <c r="K35" s="160">
        <f>ROUND(E35*J35,2)</f>
        <v>0</v>
      </c>
      <c r="L35" s="160">
        <v>21</v>
      </c>
      <c r="M35" s="160">
        <f>G35*(1+L35/100)</f>
        <v>0</v>
      </c>
      <c r="N35" s="160">
        <v>0</v>
      </c>
      <c r="O35" s="160">
        <f>ROUND(E35*N35,2)</f>
        <v>0</v>
      </c>
      <c r="P35" s="160">
        <v>0</v>
      </c>
      <c r="Q35" s="160">
        <f>ROUND(E35*P35,2)</f>
        <v>0</v>
      </c>
      <c r="R35" s="160"/>
      <c r="S35" s="160" t="s">
        <v>221</v>
      </c>
      <c r="T35" s="160" t="s">
        <v>215</v>
      </c>
      <c r="U35" s="160">
        <v>0</v>
      </c>
      <c r="V35" s="160">
        <f>ROUND(E35*U35,2)</f>
        <v>0</v>
      </c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234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ht="45" outlineLevel="1" x14ac:dyDescent="0.2">
      <c r="A36" s="157"/>
      <c r="B36" s="158"/>
      <c r="C36" s="262" t="s">
        <v>570</v>
      </c>
      <c r="D36" s="263"/>
      <c r="E36" s="263"/>
      <c r="F36" s="263"/>
      <c r="G36" s="263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218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88" t="str">
        <f>C36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6" s="150"/>
      <c r="BC36" s="150"/>
      <c r="BD36" s="150"/>
      <c r="BE36" s="150"/>
      <c r="BF36" s="150"/>
      <c r="BG36" s="150"/>
      <c r="BH36" s="150"/>
    </row>
    <row r="37" spans="1:60" ht="45" outlineLevel="1" x14ac:dyDescent="0.2">
      <c r="A37" s="169">
        <v>23</v>
      </c>
      <c r="B37" s="170" t="s">
        <v>571</v>
      </c>
      <c r="C37" s="183" t="s">
        <v>572</v>
      </c>
      <c r="D37" s="171" t="s">
        <v>563</v>
      </c>
      <c r="E37" s="172">
        <v>12</v>
      </c>
      <c r="F37" s="173"/>
      <c r="G37" s="174">
        <f>ROUND(E37*F37,2)</f>
        <v>0</v>
      </c>
      <c r="H37" s="161"/>
      <c r="I37" s="160">
        <f>ROUND(E37*H37,2)</f>
        <v>0</v>
      </c>
      <c r="J37" s="161"/>
      <c r="K37" s="160">
        <f>ROUND(E37*J37,2)</f>
        <v>0</v>
      </c>
      <c r="L37" s="160">
        <v>21</v>
      </c>
      <c r="M37" s="160">
        <f>G37*(1+L37/100)</f>
        <v>0</v>
      </c>
      <c r="N37" s="160">
        <v>0</v>
      </c>
      <c r="O37" s="160">
        <f>ROUND(E37*N37,2)</f>
        <v>0</v>
      </c>
      <c r="P37" s="160">
        <v>0</v>
      </c>
      <c r="Q37" s="160">
        <f>ROUND(E37*P37,2)</f>
        <v>0</v>
      </c>
      <c r="R37" s="160"/>
      <c r="S37" s="160" t="s">
        <v>221</v>
      </c>
      <c r="T37" s="160" t="s">
        <v>215</v>
      </c>
      <c r="U37" s="160">
        <v>0</v>
      </c>
      <c r="V37" s="160">
        <f>ROUND(E37*U37,2)</f>
        <v>0</v>
      </c>
      <c r="W37" s="160"/>
      <c r="X37" s="150"/>
      <c r="Y37" s="150"/>
      <c r="Z37" s="150"/>
      <c r="AA37" s="150"/>
      <c r="AB37" s="150"/>
      <c r="AC37" s="150"/>
      <c r="AD37" s="150"/>
      <c r="AE37" s="150"/>
      <c r="AF37" s="150"/>
      <c r="AG37" s="150" t="s">
        <v>234</v>
      </c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</row>
    <row r="38" spans="1:60" ht="45" outlineLevel="1" x14ac:dyDescent="0.2">
      <c r="A38" s="157"/>
      <c r="B38" s="158"/>
      <c r="C38" s="262" t="s">
        <v>573</v>
      </c>
      <c r="D38" s="263"/>
      <c r="E38" s="263"/>
      <c r="F38" s="263"/>
      <c r="G38" s="263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50"/>
      <c r="Y38" s="150"/>
      <c r="Z38" s="150"/>
      <c r="AA38" s="150"/>
      <c r="AB38" s="150"/>
      <c r="AC38" s="150"/>
      <c r="AD38" s="150"/>
      <c r="AE38" s="150"/>
      <c r="AF38" s="150"/>
      <c r="AG38" s="150" t="s">
        <v>218</v>
      </c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88" t="str">
        <f>C38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8" s="150"/>
      <c r="BC38" s="150"/>
      <c r="BD38" s="150"/>
      <c r="BE38" s="150"/>
      <c r="BF38" s="150"/>
      <c r="BG38" s="150"/>
      <c r="BH38" s="150"/>
    </row>
    <row r="39" spans="1:60" ht="22.5" outlineLevel="1" x14ac:dyDescent="0.2">
      <c r="A39" s="175">
        <v>24</v>
      </c>
      <c r="B39" s="176" t="s">
        <v>574</v>
      </c>
      <c r="C39" s="184" t="s">
        <v>575</v>
      </c>
      <c r="D39" s="177" t="s">
        <v>563</v>
      </c>
      <c r="E39" s="178">
        <v>10</v>
      </c>
      <c r="F39" s="179"/>
      <c r="G39" s="180">
        <f>ROUND(E39*F39,2)</f>
        <v>0</v>
      </c>
      <c r="H39" s="161"/>
      <c r="I39" s="160">
        <f>ROUND(E39*H39,2)</f>
        <v>0</v>
      </c>
      <c r="J39" s="161"/>
      <c r="K39" s="160">
        <f>ROUND(E39*J39,2)</f>
        <v>0</v>
      </c>
      <c r="L39" s="160">
        <v>21</v>
      </c>
      <c r="M39" s="160">
        <f>G39*(1+L39/100)</f>
        <v>0</v>
      </c>
      <c r="N39" s="160">
        <v>0</v>
      </c>
      <c r="O39" s="160">
        <f>ROUND(E39*N39,2)</f>
        <v>0</v>
      </c>
      <c r="P39" s="160">
        <v>0</v>
      </c>
      <c r="Q39" s="160">
        <f>ROUND(E39*P39,2)</f>
        <v>0</v>
      </c>
      <c r="R39" s="160"/>
      <c r="S39" s="160" t="s">
        <v>221</v>
      </c>
      <c r="T39" s="160" t="s">
        <v>215</v>
      </c>
      <c r="U39" s="160">
        <v>0</v>
      </c>
      <c r="V39" s="160">
        <f>ROUND(E39*U39,2)</f>
        <v>0</v>
      </c>
      <c r="W39" s="160"/>
      <c r="X39" s="150"/>
      <c r="Y39" s="150"/>
      <c r="Z39" s="150"/>
      <c r="AA39" s="150"/>
      <c r="AB39" s="150"/>
      <c r="AC39" s="150"/>
      <c r="AD39" s="150"/>
      <c r="AE39" s="150"/>
      <c r="AF39" s="150"/>
      <c r="AG39" s="150" t="s">
        <v>234</v>
      </c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</row>
    <row r="40" spans="1:60" ht="22.5" outlineLevel="1" x14ac:dyDescent="0.2">
      <c r="A40" s="175">
        <v>25</v>
      </c>
      <c r="B40" s="176" t="s">
        <v>576</v>
      </c>
      <c r="C40" s="184" t="s">
        <v>577</v>
      </c>
      <c r="D40" s="177" t="s">
        <v>563</v>
      </c>
      <c r="E40" s="178">
        <v>30</v>
      </c>
      <c r="F40" s="179"/>
      <c r="G40" s="180">
        <f>ROUND(E40*F40,2)</f>
        <v>0</v>
      </c>
      <c r="H40" s="161"/>
      <c r="I40" s="160">
        <f>ROUND(E40*H40,2)</f>
        <v>0</v>
      </c>
      <c r="J40" s="161"/>
      <c r="K40" s="160">
        <f>ROUND(E40*J40,2)</f>
        <v>0</v>
      </c>
      <c r="L40" s="160">
        <v>21</v>
      </c>
      <c r="M40" s="160">
        <f>G40*(1+L40/100)</f>
        <v>0</v>
      </c>
      <c r="N40" s="160">
        <v>0</v>
      </c>
      <c r="O40" s="160">
        <f>ROUND(E40*N40,2)</f>
        <v>0</v>
      </c>
      <c r="P40" s="160">
        <v>0</v>
      </c>
      <c r="Q40" s="160">
        <f>ROUND(E40*P40,2)</f>
        <v>0</v>
      </c>
      <c r="R40" s="160"/>
      <c r="S40" s="160" t="s">
        <v>221</v>
      </c>
      <c r="T40" s="160" t="s">
        <v>215</v>
      </c>
      <c r="U40" s="160">
        <v>0</v>
      </c>
      <c r="V40" s="160">
        <f>ROUND(E40*U40,2)</f>
        <v>0</v>
      </c>
      <c r="W40" s="160"/>
      <c r="X40" s="150"/>
      <c r="Y40" s="150"/>
      <c r="Z40" s="150"/>
      <c r="AA40" s="150"/>
      <c r="AB40" s="150"/>
      <c r="AC40" s="150"/>
      <c r="AD40" s="150"/>
      <c r="AE40" s="150"/>
      <c r="AF40" s="150"/>
      <c r="AG40" s="150" t="s">
        <v>234</v>
      </c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</row>
    <row r="41" spans="1:60" ht="33.75" outlineLevel="1" x14ac:dyDescent="0.2">
      <c r="A41" s="175">
        <v>26</v>
      </c>
      <c r="B41" s="176" t="s">
        <v>578</v>
      </c>
      <c r="C41" s="184" t="s">
        <v>579</v>
      </c>
      <c r="D41" s="177" t="s">
        <v>563</v>
      </c>
      <c r="E41" s="178">
        <v>5</v>
      </c>
      <c r="F41" s="179"/>
      <c r="G41" s="180">
        <f>ROUND(E41*F41,2)</f>
        <v>0</v>
      </c>
      <c r="H41" s="161"/>
      <c r="I41" s="160">
        <f>ROUND(E41*H41,2)</f>
        <v>0</v>
      </c>
      <c r="J41" s="161"/>
      <c r="K41" s="160">
        <f>ROUND(E41*J41,2)</f>
        <v>0</v>
      </c>
      <c r="L41" s="160">
        <v>21</v>
      </c>
      <c r="M41" s="160">
        <f>G41*(1+L41/100)</f>
        <v>0</v>
      </c>
      <c r="N41" s="160">
        <v>0</v>
      </c>
      <c r="O41" s="160">
        <f>ROUND(E41*N41,2)</f>
        <v>0</v>
      </c>
      <c r="P41" s="160">
        <v>0</v>
      </c>
      <c r="Q41" s="160">
        <f>ROUND(E41*P41,2)</f>
        <v>0</v>
      </c>
      <c r="R41" s="160"/>
      <c r="S41" s="160" t="s">
        <v>221</v>
      </c>
      <c r="T41" s="160" t="s">
        <v>215</v>
      </c>
      <c r="U41" s="160">
        <v>0</v>
      </c>
      <c r="V41" s="160">
        <f>ROUND(E41*U41,2)</f>
        <v>0</v>
      </c>
      <c r="W41" s="160"/>
      <c r="X41" s="150"/>
      <c r="Y41" s="150"/>
      <c r="Z41" s="150"/>
      <c r="AA41" s="150"/>
      <c r="AB41" s="150"/>
      <c r="AC41" s="150"/>
      <c r="AD41" s="150"/>
      <c r="AE41" s="150"/>
      <c r="AF41" s="150"/>
      <c r="AG41" s="150" t="s">
        <v>234</v>
      </c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</row>
    <row r="42" spans="1:60" outlineLevel="1" x14ac:dyDescent="0.2">
      <c r="A42" s="175">
        <v>27</v>
      </c>
      <c r="B42" s="176" t="s">
        <v>580</v>
      </c>
      <c r="C42" s="184" t="s">
        <v>581</v>
      </c>
      <c r="D42" s="177" t="s">
        <v>314</v>
      </c>
      <c r="E42" s="178">
        <v>1</v>
      </c>
      <c r="F42" s="179"/>
      <c r="G42" s="180">
        <f>ROUND(E42*F42,2)</f>
        <v>0</v>
      </c>
      <c r="H42" s="161"/>
      <c r="I42" s="160">
        <f>ROUND(E42*H42,2)</f>
        <v>0</v>
      </c>
      <c r="J42" s="161"/>
      <c r="K42" s="160">
        <f>ROUND(E42*J42,2)</f>
        <v>0</v>
      </c>
      <c r="L42" s="160">
        <v>21</v>
      </c>
      <c r="M42" s="160">
        <f>G42*(1+L42/100)</f>
        <v>0</v>
      </c>
      <c r="N42" s="160">
        <v>0</v>
      </c>
      <c r="O42" s="160">
        <f>ROUND(E42*N42,2)</f>
        <v>0</v>
      </c>
      <c r="P42" s="160">
        <v>0</v>
      </c>
      <c r="Q42" s="160">
        <f>ROUND(E42*P42,2)</f>
        <v>0</v>
      </c>
      <c r="R42" s="160"/>
      <c r="S42" s="160" t="s">
        <v>221</v>
      </c>
      <c r="T42" s="160" t="s">
        <v>215</v>
      </c>
      <c r="U42" s="160">
        <v>0</v>
      </c>
      <c r="V42" s="160">
        <f>ROUND(E42*U42,2)</f>
        <v>0</v>
      </c>
      <c r="W42" s="160"/>
      <c r="X42" s="150"/>
      <c r="Y42" s="150"/>
      <c r="Z42" s="150"/>
      <c r="AA42" s="150"/>
      <c r="AB42" s="150"/>
      <c r="AC42" s="150"/>
      <c r="AD42" s="150"/>
      <c r="AE42" s="150"/>
      <c r="AF42" s="150"/>
      <c r="AG42" s="150" t="s">
        <v>234</v>
      </c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</row>
    <row r="43" spans="1:60" x14ac:dyDescent="0.2">
      <c r="A43" s="163" t="s">
        <v>209</v>
      </c>
      <c r="B43" s="164" t="s">
        <v>181</v>
      </c>
      <c r="C43" s="182" t="s">
        <v>182</v>
      </c>
      <c r="D43" s="165"/>
      <c r="E43" s="166"/>
      <c r="F43" s="167"/>
      <c r="G43" s="168">
        <f>SUMIF(AG44:AG58,"&lt;&gt;NOR",G44:G58)</f>
        <v>0</v>
      </c>
      <c r="H43" s="162"/>
      <c r="I43" s="162">
        <f>SUM(I44:I58)</f>
        <v>0</v>
      </c>
      <c r="J43" s="162"/>
      <c r="K43" s="162">
        <f>SUM(K44:K58)</f>
        <v>0</v>
      </c>
      <c r="L43" s="162"/>
      <c r="M43" s="162">
        <f>SUM(M44:M58)</f>
        <v>0</v>
      </c>
      <c r="N43" s="162"/>
      <c r="O43" s="162">
        <f>SUM(O44:O58)</f>
        <v>0</v>
      </c>
      <c r="P43" s="162"/>
      <c r="Q43" s="162">
        <f>SUM(Q44:Q58)</f>
        <v>0</v>
      </c>
      <c r="R43" s="162"/>
      <c r="S43" s="162"/>
      <c r="T43" s="162"/>
      <c r="U43" s="162"/>
      <c r="V43" s="162">
        <f>SUM(V44:V58)</f>
        <v>0</v>
      </c>
      <c r="W43" s="162"/>
      <c r="AG43" t="s">
        <v>210</v>
      </c>
    </row>
    <row r="44" spans="1:60" outlineLevel="1" x14ac:dyDescent="0.2">
      <c r="A44" s="175">
        <v>28</v>
      </c>
      <c r="B44" s="176" t="s">
        <v>582</v>
      </c>
      <c r="C44" s="184" t="s">
        <v>583</v>
      </c>
      <c r="D44" s="177" t="s">
        <v>314</v>
      </c>
      <c r="E44" s="178">
        <v>1</v>
      </c>
      <c r="F44" s="179"/>
      <c r="G44" s="180">
        <f t="shared" ref="G44:G58" si="14">ROUND(E44*F44,2)</f>
        <v>0</v>
      </c>
      <c r="H44" s="161"/>
      <c r="I44" s="160">
        <f t="shared" ref="I44:I58" si="15">ROUND(E44*H44,2)</f>
        <v>0</v>
      </c>
      <c r="J44" s="161"/>
      <c r="K44" s="160">
        <f t="shared" ref="K44:K58" si="16">ROUND(E44*J44,2)</f>
        <v>0</v>
      </c>
      <c r="L44" s="160">
        <v>21</v>
      </c>
      <c r="M44" s="160">
        <f t="shared" ref="M44:M58" si="17">G44*(1+L44/100)</f>
        <v>0</v>
      </c>
      <c r="N44" s="160">
        <v>0</v>
      </c>
      <c r="O44" s="160">
        <f t="shared" ref="O44:O58" si="18">ROUND(E44*N44,2)</f>
        <v>0</v>
      </c>
      <c r="P44" s="160">
        <v>0</v>
      </c>
      <c r="Q44" s="160">
        <f t="shared" ref="Q44:Q58" si="19">ROUND(E44*P44,2)</f>
        <v>0</v>
      </c>
      <c r="R44" s="160"/>
      <c r="S44" s="160" t="s">
        <v>221</v>
      </c>
      <c r="T44" s="160" t="s">
        <v>215</v>
      </c>
      <c r="U44" s="160">
        <v>0</v>
      </c>
      <c r="V44" s="160">
        <f t="shared" ref="V44:V58" si="20">ROUND(E44*U44,2)</f>
        <v>0</v>
      </c>
      <c r="W44" s="160"/>
      <c r="X44" s="150"/>
      <c r="Y44" s="150"/>
      <c r="Z44" s="150"/>
      <c r="AA44" s="150"/>
      <c r="AB44" s="150"/>
      <c r="AC44" s="150"/>
      <c r="AD44" s="150"/>
      <c r="AE44" s="150"/>
      <c r="AF44" s="150"/>
      <c r="AG44" s="150" t="s">
        <v>234</v>
      </c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</row>
    <row r="45" spans="1:60" outlineLevel="1" x14ac:dyDescent="0.2">
      <c r="A45" s="175">
        <v>29</v>
      </c>
      <c r="B45" s="176" t="s">
        <v>584</v>
      </c>
      <c r="C45" s="184" t="s">
        <v>585</v>
      </c>
      <c r="D45" s="177" t="s">
        <v>314</v>
      </c>
      <c r="E45" s="178">
        <v>1</v>
      </c>
      <c r="F45" s="179"/>
      <c r="G45" s="180">
        <f t="shared" si="14"/>
        <v>0</v>
      </c>
      <c r="H45" s="161"/>
      <c r="I45" s="160">
        <f t="shared" si="15"/>
        <v>0</v>
      </c>
      <c r="J45" s="161"/>
      <c r="K45" s="160">
        <f t="shared" si="16"/>
        <v>0</v>
      </c>
      <c r="L45" s="160">
        <v>21</v>
      </c>
      <c r="M45" s="160">
        <f t="shared" si="17"/>
        <v>0</v>
      </c>
      <c r="N45" s="160">
        <v>0</v>
      </c>
      <c r="O45" s="160">
        <f t="shared" si="18"/>
        <v>0</v>
      </c>
      <c r="P45" s="160">
        <v>0</v>
      </c>
      <c r="Q45" s="160">
        <f t="shared" si="19"/>
        <v>0</v>
      </c>
      <c r="R45" s="160"/>
      <c r="S45" s="160" t="s">
        <v>221</v>
      </c>
      <c r="T45" s="160" t="s">
        <v>215</v>
      </c>
      <c r="U45" s="160">
        <v>0</v>
      </c>
      <c r="V45" s="160">
        <f t="shared" si="20"/>
        <v>0</v>
      </c>
      <c r="W45" s="160"/>
      <c r="X45" s="150"/>
      <c r="Y45" s="150"/>
      <c r="Z45" s="150"/>
      <c r="AA45" s="150"/>
      <c r="AB45" s="150"/>
      <c r="AC45" s="150"/>
      <c r="AD45" s="150"/>
      <c r="AE45" s="150"/>
      <c r="AF45" s="150"/>
      <c r="AG45" s="150" t="s">
        <v>234</v>
      </c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</row>
    <row r="46" spans="1:60" outlineLevel="1" x14ac:dyDescent="0.2">
      <c r="A46" s="175">
        <v>30</v>
      </c>
      <c r="B46" s="176" t="s">
        <v>586</v>
      </c>
      <c r="C46" s="184" t="s">
        <v>587</v>
      </c>
      <c r="D46" s="177" t="s">
        <v>314</v>
      </c>
      <c r="E46" s="178">
        <v>1</v>
      </c>
      <c r="F46" s="179"/>
      <c r="G46" s="180">
        <f t="shared" si="14"/>
        <v>0</v>
      </c>
      <c r="H46" s="161"/>
      <c r="I46" s="160">
        <f t="shared" si="15"/>
        <v>0</v>
      </c>
      <c r="J46" s="161"/>
      <c r="K46" s="160">
        <f t="shared" si="16"/>
        <v>0</v>
      </c>
      <c r="L46" s="160">
        <v>21</v>
      </c>
      <c r="M46" s="160">
        <f t="shared" si="17"/>
        <v>0</v>
      </c>
      <c r="N46" s="160">
        <v>0</v>
      </c>
      <c r="O46" s="160">
        <f t="shared" si="18"/>
        <v>0</v>
      </c>
      <c r="P46" s="160">
        <v>0</v>
      </c>
      <c r="Q46" s="160">
        <f t="shared" si="19"/>
        <v>0</v>
      </c>
      <c r="R46" s="160"/>
      <c r="S46" s="160" t="s">
        <v>221</v>
      </c>
      <c r="T46" s="160" t="s">
        <v>215</v>
      </c>
      <c r="U46" s="160">
        <v>0</v>
      </c>
      <c r="V46" s="160">
        <f t="shared" si="20"/>
        <v>0</v>
      </c>
      <c r="W46" s="160"/>
      <c r="X46" s="150"/>
      <c r="Y46" s="150"/>
      <c r="Z46" s="150"/>
      <c r="AA46" s="150"/>
      <c r="AB46" s="150"/>
      <c r="AC46" s="150"/>
      <c r="AD46" s="150"/>
      <c r="AE46" s="150"/>
      <c r="AF46" s="150"/>
      <c r="AG46" s="150" t="s">
        <v>234</v>
      </c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</row>
    <row r="47" spans="1:60" ht="22.5" outlineLevel="1" x14ac:dyDescent="0.2">
      <c r="A47" s="175">
        <v>31</v>
      </c>
      <c r="B47" s="176" t="s">
        <v>588</v>
      </c>
      <c r="C47" s="184" t="s">
        <v>589</v>
      </c>
      <c r="D47" s="177" t="s">
        <v>277</v>
      </c>
      <c r="E47" s="178">
        <v>1</v>
      </c>
      <c r="F47" s="179"/>
      <c r="G47" s="180">
        <f t="shared" si="14"/>
        <v>0</v>
      </c>
      <c r="H47" s="161"/>
      <c r="I47" s="160">
        <f t="shared" si="15"/>
        <v>0</v>
      </c>
      <c r="J47" s="161"/>
      <c r="K47" s="160">
        <f t="shared" si="16"/>
        <v>0</v>
      </c>
      <c r="L47" s="160">
        <v>21</v>
      </c>
      <c r="M47" s="160">
        <f t="shared" si="17"/>
        <v>0</v>
      </c>
      <c r="N47" s="160">
        <v>0</v>
      </c>
      <c r="O47" s="160">
        <f t="shared" si="18"/>
        <v>0</v>
      </c>
      <c r="P47" s="160">
        <v>0</v>
      </c>
      <c r="Q47" s="160">
        <f t="shared" si="19"/>
        <v>0</v>
      </c>
      <c r="R47" s="160"/>
      <c r="S47" s="160" t="s">
        <v>221</v>
      </c>
      <c r="T47" s="160" t="s">
        <v>215</v>
      </c>
      <c r="U47" s="160">
        <v>0</v>
      </c>
      <c r="V47" s="160">
        <f t="shared" si="20"/>
        <v>0</v>
      </c>
      <c r="W47" s="160"/>
      <c r="X47" s="150"/>
      <c r="Y47" s="150"/>
      <c r="Z47" s="150"/>
      <c r="AA47" s="150"/>
      <c r="AB47" s="150"/>
      <c r="AC47" s="150"/>
      <c r="AD47" s="150"/>
      <c r="AE47" s="150"/>
      <c r="AF47" s="150"/>
      <c r="AG47" s="150" t="s">
        <v>234</v>
      </c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</row>
    <row r="48" spans="1:60" outlineLevel="1" x14ac:dyDescent="0.2">
      <c r="A48" s="175">
        <v>32</v>
      </c>
      <c r="B48" s="176" t="s">
        <v>590</v>
      </c>
      <c r="C48" s="184" t="s">
        <v>591</v>
      </c>
      <c r="D48" s="177" t="s">
        <v>277</v>
      </c>
      <c r="E48" s="178">
        <v>1</v>
      </c>
      <c r="F48" s="179"/>
      <c r="G48" s="180">
        <f t="shared" si="14"/>
        <v>0</v>
      </c>
      <c r="H48" s="161"/>
      <c r="I48" s="160">
        <f t="shared" si="15"/>
        <v>0</v>
      </c>
      <c r="J48" s="161"/>
      <c r="K48" s="160">
        <f t="shared" si="16"/>
        <v>0</v>
      </c>
      <c r="L48" s="160">
        <v>21</v>
      </c>
      <c r="M48" s="160">
        <f t="shared" si="17"/>
        <v>0</v>
      </c>
      <c r="N48" s="160">
        <v>0</v>
      </c>
      <c r="O48" s="160">
        <f t="shared" si="18"/>
        <v>0</v>
      </c>
      <c r="P48" s="160">
        <v>0</v>
      </c>
      <c r="Q48" s="160">
        <f t="shared" si="19"/>
        <v>0</v>
      </c>
      <c r="R48" s="160"/>
      <c r="S48" s="160" t="s">
        <v>221</v>
      </c>
      <c r="T48" s="160" t="s">
        <v>215</v>
      </c>
      <c r="U48" s="160">
        <v>0</v>
      </c>
      <c r="V48" s="160">
        <f t="shared" si="20"/>
        <v>0</v>
      </c>
      <c r="W48" s="160"/>
      <c r="X48" s="150"/>
      <c r="Y48" s="150"/>
      <c r="Z48" s="150"/>
      <c r="AA48" s="150"/>
      <c r="AB48" s="150"/>
      <c r="AC48" s="150"/>
      <c r="AD48" s="150"/>
      <c r="AE48" s="150"/>
      <c r="AF48" s="150"/>
      <c r="AG48" s="150" t="s">
        <v>234</v>
      </c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</row>
    <row r="49" spans="1:60" ht="22.5" outlineLevel="1" x14ac:dyDescent="0.2">
      <c r="A49" s="175">
        <v>33</v>
      </c>
      <c r="B49" s="176" t="s">
        <v>592</v>
      </c>
      <c r="C49" s="184" t="s">
        <v>593</v>
      </c>
      <c r="D49" s="177" t="s">
        <v>277</v>
      </c>
      <c r="E49" s="178">
        <v>1</v>
      </c>
      <c r="F49" s="179"/>
      <c r="G49" s="180">
        <f t="shared" si="14"/>
        <v>0</v>
      </c>
      <c r="H49" s="161"/>
      <c r="I49" s="160">
        <f t="shared" si="15"/>
        <v>0</v>
      </c>
      <c r="J49" s="161"/>
      <c r="K49" s="160">
        <f t="shared" si="16"/>
        <v>0</v>
      </c>
      <c r="L49" s="160">
        <v>21</v>
      </c>
      <c r="M49" s="160">
        <f t="shared" si="17"/>
        <v>0</v>
      </c>
      <c r="N49" s="160">
        <v>0</v>
      </c>
      <c r="O49" s="160">
        <f t="shared" si="18"/>
        <v>0</v>
      </c>
      <c r="P49" s="160">
        <v>0</v>
      </c>
      <c r="Q49" s="160">
        <f t="shared" si="19"/>
        <v>0</v>
      </c>
      <c r="R49" s="160"/>
      <c r="S49" s="160" t="s">
        <v>221</v>
      </c>
      <c r="T49" s="160" t="s">
        <v>215</v>
      </c>
      <c r="U49" s="160">
        <v>0</v>
      </c>
      <c r="V49" s="160">
        <f t="shared" si="20"/>
        <v>0</v>
      </c>
      <c r="W49" s="160"/>
      <c r="X49" s="150"/>
      <c r="Y49" s="150"/>
      <c r="Z49" s="150"/>
      <c r="AA49" s="150"/>
      <c r="AB49" s="150"/>
      <c r="AC49" s="150"/>
      <c r="AD49" s="150"/>
      <c r="AE49" s="150"/>
      <c r="AF49" s="150"/>
      <c r="AG49" s="150" t="s">
        <v>234</v>
      </c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</row>
    <row r="50" spans="1:60" ht="22.5" outlineLevel="1" x14ac:dyDescent="0.2">
      <c r="A50" s="175">
        <v>34</v>
      </c>
      <c r="B50" s="176" t="s">
        <v>594</v>
      </c>
      <c r="C50" s="184" t="s">
        <v>595</v>
      </c>
      <c r="D50" s="177" t="s">
        <v>277</v>
      </c>
      <c r="E50" s="178">
        <v>1</v>
      </c>
      <c r="F50" s="179"/>
      <c r="G50" s="180">
        <f t="shared" si="14"/>
        <v>0</v>
      </c>
      <c r="H50" s="161"/>
      <c r="I50" s="160">
        <f t="shared" si="15"/>
        <v>0</v>
      </c>
      <c r="J50" s="161"/>
      <c r="K50" s="160">
        <f t="shared" si="16"/>
        <v>0</v>
      </c>
      <c r="L50" s="160">
        <v>21</v>
      </c>
      <c r="M50" s="160">
        <f t="shared" si="17"/>
        <v>0</v>
      </c>
      <c r="N50" s="160">
        <v>0</v>
      </c>
      <c r="O50" s="160">
        <f t="shared" si="18"/>
        <v>0</v>
      </c>
      <c r="P50" s="160">
        <v>0</v>
      </c>
      <c r="Q50" s="160">
        <f t="shared" si="19"/>
        <v>0</v>
      </c>
      <c r="R50" s="160"/>
      <c r="S50" s="160" t="s">
        <v>221</v>
      </c>
      <c r="T50" s="160" t="s">
        <v>215</v>
      </c>
      <c r="U50" s="160">
        <v>0</v>
      </c>
      <c r="V50" s="160">
        <f t="shared" si="20"/>
        <v>0</v>
      </c>
      <c r="W50" s="160"/>
      <c r="X50" s="150"/>
      <c r="Y50" s="150"/>
      <c r="Z50" s="150"/>
      <c r="AA50" s="150"/>
      <c r="AB50" s="150"/>
      <c r="AC50" s="150"/>
      <c r="AD50" s="150"/>
      <c r="AE50" s="150"/>
      <c r="AF50" s="150"/>
      <c r="AG50" s="150" t="s">
        <v>234</v>
      </c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</row>
    <row r="51" spans="1:60" ht="22.5" outlineLevel="1" x14ac:dyDescent="0.2">
      <c r="A51" s="175">
        <v>35</v>
      </c>
      <c r="B51" s="176" t="s">
        <v>596</v>
      </c>
      <c r="C51" s="184" t="s">
        <v>597</v>
      </c>
      <c r="D51" s="177" t="s">
        <v>277</v>
      </c>
      <c r="E51" s="178">
        <v>1</v>
      </c>
      <c r="F51" s="179"/>
      <c r="G51" s="180">
        <f t="shared" si="14"/>
        <v>0</v>
      </c>
      <c r="H51" s="161"/>
      <c r="I51" s="160">
        <f t="shared" si="15"/>
        <v>0</v>
      </c>
      <c r="J51" s="161"/>
      <c r="K51" s="160">
        <f t="shared" si="16"/>
        <v>0</v>
      </c>
      <c r="L51" s="160">
        <v>21</v>
      </c>
      <c r="M51" s="160">
        <f t="shared" si="17"/>
        <v>0</v>
      </c>
      <c r="N51" s="160">
        <v>0</v>
      </c>
      <c r="O51" s="160">
        <f t="shared" si="18"/>
        <v>0</v>
      </c>
      <c r="P51" s="160">
        <v>0</v>
      </c>
      <c r="Q51" s="160">
        <f t="shared" si="19"/>
        <v>0</v>
      </c>
      <c r="R51" s="160"/>
      <c r="S51" s="160" t="s">
        <v>221</v>
      </c>
      <c r="T51" s="160" t="s">
        <v>215</v>
      </c>
      <c r="U51" s="160">
        <v>0</v>
      </c>
      <c r="V51" s="160">
        <f t="shared" si="20"/>
        <v>0</v>
      </c>
      <c r="W51" s="160"/>
      <c r="X51" s="150"/>
      <c r="Y51" s="150"/>
      <c r="Z51" s="150"/>
      <c r="AA51" s="150"/>
      <c r="AB51" s="150"/>
      <c r="AC51" s="150"/>
      <c r="AD51" s="150"/>
      <c r="AE51" s="150"/>
      <c r="AF51" s="150"/>
      <c r="AG51" s="150" t="s">
        <v>234</v>
      </c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</row>
    <row r="52" spans="1:60" outlineLevel="1" x14ac:dyDescent="0.2">
      <c r="A52" s="175">
        <v>36</v>
      </c>
      <c r="B52" s="176" t="s">
        <v>598</v>
      </c>
      <c r="C52" s="184" t="s">
        <v>599</v>
      </c>
      <c r="D52" s="177" t="s">
        <v>314</v>
      </c>
      <c r="E52" s="178">
        <v>1</v>
      </c>
      <c r="F52" s="179"/>
      <c r="G52" s="180">
        <f t="shared" si="14"/>
        <v>0</v>
      </c>
      <c r="H52" s="161"/>
      <c r="I52" s="160">
        <f t="shared" si="15"/>
        <v>0</v>
      </c>
      <c r="J52" s="161"/>
      <c r="K52" s="160">
        <f t="shared" si="16"/>
        <v>0</v>
      </c>
      <c r="L52" s="160">
        <v>21</v>
      </c>
      <c r="M52" s="160">
        <f t="shared" si="17"/>
        <v>0</v>
      </c>
      <c r="N52" s="160">
        <v>0</v>
      </c>
      <c r="O52" s="160">
        <f t="shared" si="18"/>
        <v>0</v>
      </c>
      <c r="P52" s="160">
        <v>0</v>
      </c>
      <c r="Q52" s="160">
        <f t="shared" si="19"/>
        <v>0</v>
      </c>
      <c r="R52" s="160"/>
      <c r="S52" s="160" t="s">
        <v>221</v>
      </c>
      <c r="T52" s="160" t="s">
        <v>215</v>
      </c>
      <c r="U52" s="160">
        <v>0</v>
      </c>
      <c r="V52" s="160">
        <f t="shared" si="20"/>
        <v>0</v>
      </c>
      <c r="W52" s="160"/>
      <c r="X52" s="150"/>
      <c r="Y52" s="150"/>
      <c r="Z52" s="150"/>
      <c r="AA52" s="150"/>
      <c r="AB52" s="150"/>
      <c r="AC52" s="150"/>
      <c r="AD52" s="150"/>
      <c r="AE52" s="150"/>
      <c r="AF52" s="150"/>
      <c r="AG52" s="150" t="s">
        <v>234</v>
      </c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</row>
    <row r="53" spans="1:60" outlineLevel="1" x14ac:dyDescent="0.2">
      <c r="A53" s="175">
        <v>37</v>
      </c>
      <c r="B53" s="176" t="s">
        <v>600</v>
      </c>
      <c r="C53" s="184" t="s">
        <v>601</v>
      </c>
      <c r="D53" s="177" t="s">
        <v>314</v>
      </c>
      <c r="E53" s="178">
        <v>1</v>
      </c>
      <c r="F53" s="179"/>
      <c r="G53" s="180">
        <f t="shared" si="14"/>
        <v>0</v>
      </c>
      <c r="H53" s="161"/>
      <c r="I53" s="160">
        <f t="shared" si="15"/>
        <v>0</v>
      </c>
      <c r="J53" s="161"/>
      <c r="K53" s="160">
        <f t="shared" si="16"/>
        <v>0</v>
      </c>
      <c r="L53" s="160">
        <v>21</v>
      </c>
      <c r="M53" s="160">
        <f t="shared" si="17"/>
        <v>0</v>
      </c>
      <c r="N53" s="160">
        <v>0</v>
      </c>
      <c r="O53" s="160">
        <f t="shared" si="18"/>
        <v>0</v>
      </c>
      <c r="P53" s="160">
        <v>0</v>
      </c>
      <c r="Q53" s="160">
        <f t="shared" si="19"/>
        <v>0</v>
      </c>
      <c r="R53" s="160"/>
      <c r="S53" s="160" t="s">
        <v>221</v>
      </c>
      <c r="T53" s="160" t="s">
        <v>215</v>
      </c>
      <c r="U53" s="160">
        <v>0</v>
      </c>
      <c r="V53" s="160">
        <f t="shared" si="20"/>
        <v>0</v>
      </c>
      <c r="W53" s="160"/>
      <c r="X53" s="150"/>
      <c r="Y53" s="150"/>
      <c r="Z53" s="150"/>
      <c r="AA53" s="150"/>
      <c r="AB53" s="150"/>
      <c r="AC53" s="150"/>
      <c r="AD53" s="150"/>
      <c r="AE53" s="150"/>
      <c r="AF53" s="150"/>
      <c r="AG53" s="150" t="s">
        <v>234</v>
      </c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</row>
    <row r="54" spans="1:60" ht="22.5" outlineLevel="1" x14ac:dyDescent="0.2">
      <c r="A54" s="175">
        <v>38</v>
      </c>
      <c r="B54" s="176" t="s">
        <v>602</v>
      </c>
      <c r="C54" s="184" t="s">
        <v>603</v>
      </c>
      <c r="D54" s="177" t="s">
        <v>314</v>
      </c>
      <c r="E54" s="178">
        <v>1</v>
      </c>
      <c r="F54" s="179"/>
      <c r="G54" s="180">
        <f t="shared" si="14"/>
        <v>0</v>
      </c>
      <c r="H54" s="161"/>
      <c r="I54" s="160">
        <f t="shared" si="15"/>
        <v>0</v>
      </c>
      <c r="J54" s="161"/>
      <c r="K54" s="160">
        <f t="shared" si="16"/>
        <v>0</v>
      </c>
      <c r="L54" s="160">
        <v>21</v>
      </c>
      <c r="M54" s="160">
        <f t="shared" si="17"/>
        <v>0</v>
      </c>
      <c r="N54" s="160">
        <v>0</v>
      </c>
      <c r="O54" s="160">
        <f t="shared" si="18"/>
        <v>0</v>
      </c>
      <c r="P54" s="160">
        <v>0</v>
      </c>
      <c r="Q54" s="160">
        <f t="shared" si="19"/>
        <v>0</v>
      </c>
      <c r="R54" s="160"/>
      <c r="S54" s="160" t="s">
        <v>221</v>
      </c>
      <c r="T54" s="160" t="s">
        <v>215</v>
      </c>
      <c r="U54" s="160">
        <v>0</v>
      </c>
      <c r="V54" s="160">
        <f t="shared" si="20"/>
        <v>0</v>
      </c>
      <c r="W54" s="160"/>
      <c r="X54" s="150"/>
      <c r="Y54" s="150"/>
      <c r="Z54" s="150"/>
      <c r="AA54" s="150"/>
      <c r="AB54" s="150"/>
      <c r="AC54" s="150"/>
      <c r="AD54" s="150"/>
      <c r="AE54" s="150"/>
      <c r="AF54" s="150"/>
      <c r="AG54" s="150" t="s">
        <v>234</v>
      </c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</row>
    <row r="55" spans="1:60" outlineLevel="1" x14ac:dyDescent="0.2">
      <c r="A55" s="175">
        <v>39</v>
      </c>
      <c r="B55" s="176" t="s">
        <v>604</v>
      </c>
      <c r="C55" s="184" t="s">
        <v>605</v>
      </c>
      <c r="D55" s="177" t="s">
        <v>314</v>
      </c>
      <c r="E55" s="178">
        <v>1</v>
      </c>
      <c r="F55" s="179"/>
      <c r="G55" s="180">
        <f t="shared" si="14"/>
        <v>0</v>
      </c>
      <c r="H55" s="161"/>
      <c r="I55" s="160">
        <f t="shared" si="15"/>
        <v>0</v>
      </c>
      <c r="J55" s="161"/>
      <c r="K55" s="160">
        <f t="shared" si="16"/>
        <v>0</v>
      </c>
      <c r="L55" s="160">
        <v>21</v>
      </c>
      <c r="M55" s="160">
        <f t="shared" si="17"/>
        <v>0</v>
      </c>
      <c r="N55" s="160">
        <v>0</v>
      </c>
      <c r="O55" s="160">
        <f t="shared" si="18"/>
        <v>0</v>
      </c>
      <c r="P55" s="160">
        <v>0</v>
      </c>
      <c r="Q55" s="160">
        <f t="shared" si="19"/>
        <v>0</v>
      </c>
      <c r="R55" s="160"/>
      <c r="S55" s="160" t="s">
        <v>221</v>
      </c>
      <c r="T55" s="160" t="s">
        <v>215</v>
      </c>
      <c r="U55" s="160">
        <v>0</v>
      </c>
      <c r="V55" s="160">
        <f t="shared" si="20"/>
        <v>0</v>
      </c>
      <c r="W55" s="160"/>
      <c r="X55" s="150"/>
      <c r="Y55" s="150"/>
      <c r="Z55" s="150"/>
      <c r="AA55" s="150"/>
      <c r="AB55" s="150"/>
      <c r="AC55" s="150"/>
      <c r="AD55" s="150"/>
      <c r="AE55" s="150"/>
      <c r="AF55" s="150"/>
      <c r="AG55" s="150" t="s">
        <v>234</v>
      </c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</row>
    <row r="56" spans="1:60" outlineLevel="1" x14ac:dyDescent="0.2">
      <c r="A56" s="175">
        <v>40</v>
      </c>
      <c r="B56" s="176" t="s">
        <v>606</v>
      </c>
      <c r="C56" s="184" t="s">
        <v>607</v>
      </c>
      <c r="D56" s="177" t="s">
        <v>314</v>
      </c>
      <c r="E56" s="178">
        <v>1</v>
      </c>
      <c r="F56" s="179"/>
      <c r="G56" s="180">
        <f t="shared" si="14"/>
        <v>0</v>
      </c>
      <c r="H56" s="161"/>
      <c r="I56" s="160">
        <f t="shared" si="15"/>
        <v>0</v>
      </c>
      <c r="J56" s="161"/>
      <c r="K56" s="160">
        <f t="shared" si="16"/>
        <v>0</v>
      </c>
      <c r="L56" s="160">
        <v>21</v>
      </c>
      <c r="M56" s="160">
        <f t="shared" si="17"/>
        <v>0</v>
      </c>
      <c r="N56" s="160">
        <v>0</v>
      </c>
      <c r="O56" s="160">
        <f t="shared" si="18"/>
        <v>0</v>
      </c>
      <c r="P56" s="160">
        <v>0</v>
      </c>
      <c r="Q56" s="160">
        <f t="shared" si="19"/>
        <v>0</v>
      </c>
      <c r="R56" s="160"/>
      <c r="S56" s="160" t="s">
        <v>221</v>
      </c>
      <c r="T56" s="160" t="s">
        <v>215</v>
      </c>
      <c r="U56" s="160">
        <v>0</v>
      </c>
      <c r="V56" s="160">
        <f t="shared" si="20"/>
        <v>0</v>
      </c>
      <c r="W56" s="160"/>
      <c r="X56" s="150"/>
      <c r="Y56" s="150"/>
      <c r="Z56" s="150"/>
      <c r="AA56" s="150"/>
      <c r="AB56" s="150"/>
      <c r="AC56" s="150"/>
      <c r="AD56" s="150"/>
      <c r="AE56" s="150"/>
      <c r="AF56" s="150"/>
      <c r="AG56" s="150" t="s">
        <v>234</v>
      </c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</row>
    <row r="57" spans="1:60" outlineLevel="1" x14ac:dyDescent="0.2">
      <c r="A57" s="175">
        <v>41</v>
      </c>
      <c r="B57" s="176" t="s">
        <v>608</v>
      </c>
      <c r="C57" s="184" t="s">
        <v>609</v>
      </c>
      <c r="D57" s="177" t="s">
        <v>314</v>
      </c>
      <c r="E57" s="178">
        <v>1</v>
      </c>
      <c r="F57" s="179"/>
      <c r="G57" s="180">
        <f t="shared" si="14"/>
        <v>0</v>
      </c>
      <c r="H57" s="161"/>
      <c r="I57" s="160">
        <f t="shared" si="15"/>
        <v>0</v>
      </c>
      <c r="J57" s="161"/>
      <c r="K57" s="160">
        <f t="shared" si="16"/>
        <v>0</v>
      </c>
      <c r="L57" s="160">
        <v>21</v>
      </c>
      <c r="M57" s="160">
        <f t="shared" si="17"/>
        <v>0</v>
      </c>
      <c r="N57" s="160">
        <v>0</v>
      </c>
      <c r="O57" s="160">
        <f t="shared" si="18"/>
        <v>0</v>
      </c>
      <c r="P57" s="160">
        <v>0</v>
      </c>
      <c r="Q57" s="160">
        <f t="shared" si="19"/>
        <v>0</v>
      </c>
      <c r="R57" s="160"/>
      <c r="S57" s="160" t="s">
        <v>221</v>
      </c>
      <c r="T57" s="160" t="s">
        <v>215</v>
      </c>
      <c r="U57" s="160">
        <v>0</v>
      </c>
      <c r="V57" s="160">
        <f t="shared" si="20"/>
        <v>0</v>
      </c>
      <c r="W57" s="160"/>
      <c r="X57" s="150"/>
      <c r="Y57" s="150"/>
      <c r="Z57" s="150"/>
      <c r="AA57" s="150"/>
      <c r="AB57" s="150"/>
      <c r="AC57" s="150"/>
      <c r="AD57" s="150"/>
      <c r="AE57" s="150"/>
      <c r="AF57" s="150"/>
      <c r="AG57" s="150" t="s">
        <v>234</v>
      </c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</row>
    <row r="58" spans="1:60" outlineLevel="1" x14ac:dyDescent="0.2">
      <c r="A58" s="169">
        <v>42</v>
      </c>
      <c r="B58" s="170" t="s">
        <v>610</v>
      </c>
      <c r="C58" s="183" t="s">
        <v>611</v>
      </c>
      <c r="D58" s="171" t="s">
        <v>314</v>
      </c>
      <c r="E58" s="172">
        <v>1</v>
      </c>
      <c r="F58" s="173"/>
      <c r="G58" s="174">
        <f t="shared" si="14"/>
        <v>0</v>
      </c>
      <c r="H58" s="161"/>
      <c r="I58" s="160">
        <f t="shared" si="15"/>
        <v>0</v>
      </c>
      <c r="J58" s="161"/>
      <c r="K58" s="160">
        <f t="shared" si="16"/>
        <v>0</v>
      </c>
      <c r="L58" s="160">
        <v>21</v>
      </c>
      <c r="M58" s="160">
        <f t="shared" si="17"/>
        <v>0</v>
      </c>
      <c r="N58" s="160">
        <v>0</v>
      </c>
      <c r="O58" s="160">
        <f t="shared" si="18"/>
        <v>0</v>
      </c>
      <c r="P58" s="160">
        <v>0</v>
      </c>
      <c r="Q58" s="160">
        <f t="shared" si="19"/>
        <v>0</v>
      </c>
      <c r="R58" s="160"/>
      <c r="S58" s="160" t="s">
        <v>221</v>
      </c>
      <c r="T58" s="160" t="s">
        <v>215</v>
      </c>
      <c r="U58" s="160">
        <v>0</v>
      </c>
      <c r="V58" s="160">
        <f t="shared" si="20"/>
        <v>0</v>
      </c>
      <c r="W58" s="160"/>
      <c r="X58" s="150"/>
      <c r="Y58" s="150"/>
      <c r="Z58" s="150"/>
      <c r="AA58" s="150"/>
      <c r="AB58" s="150"/>
      <c r="AC58" s="150"/>
      <c r="AD58" s="150"/>
      <c r="AE58" s="150"/>
      <c r="AF58" s="150"/>
      <c r="AG58" s="150" t="s">
        <v>234</v>
      </c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</row>
    <row r="59" spans="1:60" x14ac:dyDescent="0.2">
      <c r="A59" s="5"/>
      <c r="B59" s="6"/>
      <c r="C59" s="185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E59">
        <v>15</v>
      </c>
      <c r="AF59">
        <v>21</v>
      </c>
    </row>
    <row r="60" spans="1:60" x14ac:dyDescent="0.2">
      <c r="A60" s="153"/>
      <c r="B60" s="154" t="s">
        <v>31</v>
      </c>
      <c r="C60" s="186"/>
      <c r="D60" s="155"/>
      <c r="E60" s="156"/>
      <c r="F60" s="156"/>
      <c r="G60" s="181">
        <f>G8+G19+G26+G30+G43</f>
        <v>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AE60">
        <f>SUMIF(L7:L58,AE59,G7:G58)</f>
        <v>0</v>
      </c>
      <c r="AF60">
        <f>SUMIF(L7:L58,AF59,G7:G58)</f>
        <v>0</v>
      </c>
      <c r="AG60" t="s">
        <v>226</v>
      </c>
    </row>
    <row r="61" spans="1:60" x14ac:dyDescent="0.2">
      <c r="A61" s="5"/>
      <c r="B61" s="6"/>
      <c r="C61" s="185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5"/>
      <c r="B62" s="6"/>
      <c r="C62" s="185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48" t="s">
        <v>227</v>
      </c>
      <c r="B63" s="248"/>
      <c r="C63" s="249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50"/>
      <c r="B64" s="251"/>
      <c r="C64" s="252"/>
      <c r="D64" s="251"/>
      <c r="E64" s="251"/>
      <c r="F64" s="251"/>
      <c r="G64" s="253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G64" t="s">
        <v>228</v>
      </c>
    </row>
    <row r="65" spans="1:33" x14ac:dyDescent="0.2">
      <c r="A65" s="254"/>
      <c r="B65" s="255"/>
      <c r="C65" s="256"/>
      <c r="D65" s="255"/>
      <c r="E65" s="255"/>
      <c r="F65" s="255"/>
      <c r="G65" s="25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54"/>
      <c r="B66" s="255"/>
      <c r="C66" s="256"/>
      <c r="D66" s="255"/>
      <c r="E66" s="255"/>
      <c r="F66" s="255"/>
      <c r="G66" s="257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254"/>
      <c r="B67" s="255"/>
      <c r="C67" s="256"/>
      <c r="D67" s="255"/>
      <c r="E67" s="255"/>
      <c r="F67" s="255"/>
      <c r="G67" s="257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258"/>
      <c r="B68" s="259"/>
      <c r="C68" s="260"/>
      <c r="D68" s="259"/>
      <c r="E68" s="259"/>
      <c r="F68" s="259"/>
      <c r="G68" s="261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A69" s="5"/>
      <c r="B69" s="6"/>
      <c r="C69" s="185"/>
      <c r="D69" s="8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33" x14ac:dyDescent="0.2">
      <c r="C70" s="187"/>
      <c r="D70" s="141"/>
      <c r="AG70" t="s">
        <v>229</v>
      </c>
    </row>
    <row r="71" spans="1:33" x14ac:dyDescent="0.2">
      <c r="D71" s="141"/>
    </row>
    <row r="72" spans="1:33" x14ac:dyDescent="0.2">
      <c r="D72" s="141"/>
    </row>
    <row r="73" spans="1:33" x14ac:dyDescent="0.2">
      <c r="D73" s="141"/>
    </row>
    <row r="74" spans="1:33" x14ac:dyDescent="0.2">
      <c r="D74" s="141"/>
    </row>
    <row r="75" spans="1:33" x14ac:dyDescent="0.2">
      <c r="D75" s="141"/>
    </row>
    <row r="76" spans="1:33" x14ac:dyDescent="0.2">
      <c r="D76" s="141"/>
    </row>
    <row r="77" spans="1:33" x14ac:dyDescent="0.2">
      <c r="D77" s="141"/>
    </row>
    <row r="78" spans="1:33" x14ac:dyDescent="0.2">
      <c r="D78" s="141"/>
    </row>
    <row r="79" spans="1:33" x14ac:dyDescent="0.2">
      <c r="D79" s="141"/>
    </row>
    <row r="80" spans="1:33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 objects="1" scenarios="1"/>
  <mergeCells count="10">
    <mergeCell ref="A64:G68"/>
    <mergeCell ref="C32:G32"/>
    <mergeCell ref="C34:G34"/>
    <mergeCell ref="C36:G36"/>
    <mergeCell ref="C38:G38"/>
    <mergeCell ref="A1:G1"/>
    <mergeCell ref="C2:G2"/>
    <mergeCell ref="C3:G3"/>
    <mergeCell ref="C4:G4"/>
    <mergeCell ref="A63:C6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89" customWidth="1"/>
    <col min="3" max="3" width="38.28515625" style="89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41" t="s">
        <v>7</v>
      </c>
      <c r="B1" s="241"/>
      <c r="C1" s="241"/>
      <c r="D1" s="241"/>
      <c r="E1" s="241"/>
      <c r="F1" s="241"/>
      <c r="G1" s="241"/>
      <c r="AG1" t="s">
        <v>184</v>
      </c>
    </row>
    <row r="2" spans="1:60" ht="24.95" customHeight="1" x14ac:dyDescent="0.2">
      <c r="A2" s="142" t="s">
        <v>8</v>
      </c>
      <c r="B2" s="72" t="s">
        <v>43</v>
      </c>
      <c r="C2" s="242" t="s">
        <v>44</v>
      </c>
      <c r="D2" s="243"/>
      <c r="E2" s="243"/>
      <c r="F2" s="243"/>
      <c r="G2" s="244"/>
      <c r="AG2" t="s">
        <v>185</v>
      </c>
    </row>
    <row r="3" spans="1:60" ht="24.95" customHeight="1" x14ac:dyDescent="0.2">
      <c r="A3" s="142" t="s">
        <v>9</v>
      </c>
      <c r="B3" s="72" t="s">
        <v>70</v>
      </c>
      <c r="C3" s="242" t="s">
        <v>71</v>
      </c>
      <c r="D3" s="243"/>
      <c r="E3" s="243"/>
      <c r="F3" s="243"/>
      <c r="G3" s="244"/>
      <c r="AC3" s="89" t="s">
        <v>185</v>
      </c>
      <c r="AG3" t="s">
        <v>187</v>
      </c>
    </row>
    <row r="4" spans="1:60" ht="24.95" customHeight="1" x14ac:dyDescent="0.2">
      <c r="A4" s="143" t="s">
        <v>10</v>
      </c>
      <c r="B4" s="144" t="s">
        <v>63</v>
      </c>
      <c r="C4" s="245" t="s">
        <v>65</v>
      </c>
      <c r="D4" s="246"/>
      <c r="E4" s="246"/>
      <c r="F4" s="246"/>
      <c r="G4" s="247"/>
      <c r="AG4" t="s">
        <v>188</v>
      </c>
    </row>
    <row r="5" spans="1:60" x14ac:dyDescent="0.2">
      <c r="D5" s="141"/>
    </row>
    <row r="6" spans="1:60" ht="38.25" x14ac:dyDescent="0.2">
      <c r="A6" s="146" t="s">
        <v>189</v>
      </c>
      <c r="B6" s="148" t="s">
        <v>190</v>
      </c>
      <c r="C6" s="148" t="s">
        <v>191</v>
      </c>
      <c r="D6" s="147" t="s">
        <v>192</v>
      </c>
      <c r="E6" s="146" t="s">
        <v>193</v>
      </c>
      <c r="F6" s="145" t="s">
        <v>194</v>
      </c>
      <c r="G6" s="146" t="s">
        <v>31</v>
      </c>
      <c r="H6" s="149" t="s">
        <v>32</v>
      </c>
      <c r="I6" s="149" t="s">
        <v>195</v>
      </c>
      <c r="J6" s="149" t="s">
        <v>33</v>
      </c>
      <c r="K6" s="149" t="s">
        <v>196</v>
      </c>
      <c r="L6" s="149" t="s">
        <v>197</v>
      </c>
      <c r="M6" s="149" t="s">
        <v>198</v>
      </c>
      <c r="N6" s="149" t="s">
        <v>199</v>
      </c>
      <c r="O6" s="149" t="s">
        <v>200</v>
      </c>
      <c r="P6" s="149" t="s">
        <v>201</v>
      </c>
      <c r="Q6" s="149" t="s">
        <v>202</v>
      </c>
      <c r="R6" s="149" t="s">
        <v>203</v>
      </c>
      <c r="S6" s="149" t="s">
        <v>204</v>
      </c>
      <c r="T6" s="149" t="s">
        <v>205</v>
      </c>
      <c r="U6" s="149" t="s">
        <v>206</v>
      </c>
      <c r="V6" s="149" t="s">
        <v>207</v>
      </c>
      <c r="W6" s="149" t="s">
        <v>208</v>
      </c>
    </row>
    <row r="7" spans="1:60" hidden="1" x14ac:dyDescent="0.2">
      <c r="A7" s="5"/>
      <c r="B7" s="6"/>
      <c r="C7" s="6"/>
      <c r="D7" s="8"/>
      <c r="E7" s="151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60" x14ac:dyDescent="0.2">
      <c r="A8" s="163" t="s">
        <v>209</v>
      </c>
      <c r="B8" s="164" t="s">
        <v>149</v>
      </c>
      <c r="C8" s="182" t="s">
        <v>150</v>
      </c>
      <c r="D8" s="165"/>
      <c r="E8" s="166"/>
      <c r="F8" s="167"/>
      <c r="G8" s="168">
        <f>SUMIF(AG9:AG26,"&lt;&gt;NOR",G9:G26)</f>
        <v>0</v>
      </c>
      <c r="H8" s="162"/>
      <c r="I8" s="162">
        <f>SUM(I9:I26)</f>
        <v>0</v>
      </c>
      <c r="J8" s="162"/>
      <c r="K8" s="162">
        <f>SUM(K9:K26)</f>
        <v>0</v>
      </c>
      <c r="L8" s="162"/>
      <c r="M8" s="162">
        <f>SUM(M9:M26)</f>
        <v>0</v>
      </c>
      <c r="N8" s="162"/>
      <c r="O8" s="162">
        <f>SUM(O9:O26)</f>
        <v>0.27</v>
      </c>
      <c r="P8" s="162"/>
      <c r="Q8" s="162">
        <f>SUM(Q9:Q26)</f>
        <v>0.15000000000000002</v>
      </c>
      <c r="R8" s="162"/>
      <c r="S8" s="162"/>
      <c r="T8" s="162"/>
      <c r="U8" s="162"/>
      <c r="V8" s="162">
        <f>SUM(V9:V26)</f>
        <v>81.339999999999989</v>
      </c>
      <c r="W8" s="162"/>
      <c r="AG8" t="s">
        <v>210</v>
      </c>
    </row>
    <row r="9" spans="1:60" outlineLevel="1" x14ac:dyDescent="0.2">
      <c r="A9" s="169">
        <v>1</v>
      </c>
      <c r="B9" s="170" t="s">
        <v>612</v>
      </c>
      <c r="C9" s="183" t="s">
        <v>613</v>
      </c>
      <c r="D9" s="171" t="s">
        <v>261</v>
      </c>
      <c r="E9" s="172">
        <v>6</v>
      </c>
      <c r="F9" s="173"/>
      <c r="G9" s="174">
        <f>ROUND(E9*F9,2)</f>
        <v>0</v>
      </c>
      <c r="H9" s="161"/>
      <c r="I9" s="160">
        <f>ROUND(E9*H9,2)</f>
        <v>0</v>
      </c>
      <c r="J9" s="161"/>
      <c r="K9" s="160">
        <f>ROUND(E9*J9,2)</f>
        <v>0</v>
      </c>
      <c r="L9" s="160">
        <v>21</v>
      </c>
      <c r="M9" s="160">
        <f>G9*(1+L9/100)</f>
        <v>0</v>
      </c>
      <c r="N9" s="160">
        <v>6.9300000000000004E-3</v>
      </c>
      <c r="O9" s="160">
        <f>ROUND(E9*N9,2)</f>
        <v>0.04</v>
      </c>
      <c r="P9" s="160">
        <v>0</v>
      </c>
      <c r="Q9" s="160">
        <f>ROUND(E9*P9,2)</f>
        <v>0</v>
      </c>
      <c r="R9" s="160"/>
      <c r="S9" s="160" t="s">
        <v>214</v>
      </c>
      <c r="T9" s="160" t="s">
        <v>233</v>
      </c>
      <c r="U9" s="160">
        <v>0.38900000000000001</v>
      </c>
      <c r="V9" s="160">
        <f>ROUND(E9*U9,2)</f>
        <v>2.33</v>
      </c>
      <c r="W9" s="160"/>
      <c r="X9" s="150"/>
      <c r="Y9" s="150"/>
      <c r="Z9" s="150"/>
      <c r="AA9" s="150"/>
      <c r="AB9" s="150"/>
      <c r="AC9" s="150"/>
      <c r="AD9" s="150"/>
      <c r="AE9" s="150"/>
      <c r="AF9" s="150"/>
      <c r="AG9" s="150" t="s">
        <v>234</v>
      </c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</row>
    <row r="10" spans="1:60" outlineLevel="1" x14ac:dyDescent="0.2">
      <c r="A10" s="157"/>
      <c r="B10" s="158"/>
      <c r="C10" s="262" t="s">
        <v>335</v>
      </c>
      <c r="D10" s="263"/>
      <c r="E10" s="263"/>
      <c r="F10" s="263"/>
      <c r="G10" s="263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50"/>
      <c r="Y10" s="150"/>
      <c r="Z10" s="150"/>
      <c r="AA10" s="150"/>
      <c r="AB10" s="150"/>
      <c r="AC10" s="150"/>
      <c r="AD10" s="150"/>
      <c r="AE10" s="150"/>
      <c r="AF10" s="150"/>
      <c r="AG10" s="150" t="s">
        <v>218</v>
      </c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</row>
    <row r="11" spans="1:60" outlineLevel="1" x14ac:dyDescent="0.2">
      <c r="A11" s="175">
        <v>2</v>
      </c>
      <c r="B11" s="176" t="s">
        <v>614</v>
      </c>
      <c r="C11" s="184" t="s">
        <v>615</v>
      </c>
      <c r="D11" s="177" t="s">
        <v>232</v>
      </c>
      <c r="E11" s="178">
        <v>2</v>
      </c>
      <c r="F11" s="179"/>
      <c r="G11" s="180">
        <f t="shared" ref="G11:G26" si="0">ROUND(E11*F11,2)</f>
        <v>0</v>
      </c>
      <c r="H11" s="161"/>
      <c r="I11" s="160">
        <f t="shared" ref="I11:I26" si="1">ROUND(E11*H11,2)</f>
        <v>0</v>
      </c>
      <c r="J11" s="161"/>
      <c r="K11" s="160">
        <f t="shared" ref="K11:K26" si="2">ROUND(E11*J11,2)</f>
        <v>0</v>
      </c>
      <c r="L11" s="160">
        <v>21</v>
      </c>
      <c r="M11" s="160">
        <f t="shared" ref="M11:M26" si="3">G11*(1+L11/100)</f>
        <v>0</v>
      </c>
      <c r="N11" s="160">
        <v>0</v>
      </c>
      <c r="O11" s="160">
        <f t="shared" ref="O11:O26" si="4">ROUND(E11*N11,2)</f>
        <v>0</v>
      </c>
      <c r="P11" s="160">
        <v>0</v>
      </c>
      <c r="Q11" s="160">
        <f t="shared" ref="Q11:Q26" si="5">ROUND(E11*P11,2)</f>
        <v>0</v>
      </c>
      <c r="R11" s="160"/>
      <c r="S11" s="160" t="s">
        <v>214</v>
      </c>
      <c r="T11" s="160" t="s">
        <v>233</v>
      </c>
      <c r="U11" s="160">
        <v>0.16500000000000001</v>
      </c>
      <c r="V11" s="160">
        <f t="shared" ref="V11:V26" si="6">ROUND(E11*U11,2)</f>
        <v>0.33</v>
      </c>
      <c r="W11" s="160"/>
      <c r="X11" s="150"/>
      <c r="Y11" s="150"/>
      <c r="Z11" s="150"/>
      <c r="AA11" s="150"/>
      <c r="AB11" s="150"/>
      <c r="AC11" s="150"/>
      <c r="AD11" s="150"/>
      <c r="AE11" s="150"/>
      <c r="AF11" s="150"/>
      <c r="AG11" s="150" t="s">
        <v>234</v>
      </c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</row>
    <row r="12" spans="1:60" outlineLevel="1" x14ac:dyDescent="0.2">
      <c r="A12" s="175">
        <v>3</v>
      </c>
      <c r="B12" s="176" t="s">
        <v>230</v>
      </c>
      <c r="C12" s="184" t="s">
        <v>231</v>
      </c>
      <c r="D12" s="177" t="s">
        <v>232</v>
      </c>
      <c r="E12" s="178">
        <v>100</v>
      </c>
      <c r="F12" s="179"/>
      <c r="G12" s="180">
        <f t="shared" si="0"/>
        <v>0</v>
      </c>
      <c r="H12" s="161"/>
      <c r="I12" s="160">
        <f t="shared" si="1"/>
        <v>0</v>
      </c>
      <c r="J12" s="161"/>
      <c r="K12" s="160">
        <f t="shared" si="2"/>
        <v>0</v>
      </c>
      <c r="L12" s="160">
        <v>21</v>
      </c>
      <c r="M12" s="160">
        <f t="shared" si="3"/>
        <v>0</v>
      </c>
      <c r="N12" s="160">
        <v>0</v>
      </c>
      <c r="O12" s="160">
        <f t="shared" si="4"/>
        <v>0</v>
      </c>
      <c r="P12" s="160">
        <v>0</v>
      </c>
      <c r="Q12" s="160">
        <f t="shared" si="5"/>
        <v>0</v>
      </c>
      <c r="R12" s="160"/>
      <c r="S12" s="160" t="s">
        <v>214</v>
      </c>
      <c r="T12" s="160" t="s">
        <v>233</v>
      </c>
      <c r="U12" s="160">
        <v>0.16500000000000001</v>
      </c>
      <c r="V12" s="160">
        <f t="shared" si="6"/>
        <v>16.5</v>
      </c>
      <c r="W12" s="160"/>
      <c r="X12" s="150"/>
      <c r="Y12" s="150"/>
      <c r="Z12" s="150"/>
      <c r="AA12" s="150"/>
      <c r="AB12" s="150"/>
      <c r="AC12" s="150"/>
      <c r="AD12" s="150"/>
      <c r="AE12" s="150"/>
      <c r="AF12" s="150"/>
      <c r="AG12" s="150" t="s">
        <v>234</v>
      </c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</row>
    <row r="13" spans="1:60" outlineLevel="1" x14ac:dyDescent="0.2">
      <c r="A13" s="175">
        <v>4</v>
      </c>
      <c r="B13" s="176" t="s">
        <v>235</v>
      </c>
      <c r="C13" s="184" t="s">
        <v>236</v>
      </c>
      <c r="D13" s="177" t="s">
        <v>232</v>
      </c>
      <c r="E13" s="178">
        <v>102</v>
      </c>
      <c r="F13" s="179"/>
      <c r="G13" s="180">
        <f t="shared" si="0"/>
        <v>0</v>
      </c>
      <c r="H13" s="161"/>
      <c r="I13" s="160">
        <f t="shared" si="1"/>
        <v>0</v>
      </c>
      <c r="J13" s="161"/>
      <c r="K13" s="160">
        <f t="shared" si="2"/>
        <v>0</v>
      </c>
      <c r="L13" s="160">
        <v>21</v>
      </c>
      <c r="M13" s="160">
        <f t="shared" si="3"/>
        <v>0</v>
      </c>
      <c r="N13" s="160">
        <v>9.0000000000000006E-5</v>
      </c>
      <c r="O13" s="160">
        <f t="shared" si="4"/>
        <v>0.01</v>
      </c>
      <c r="P13" s="160">
        <v>4.4999999999999999E-4</v>
      </c>
      <c r="Q13" s="160">
        <f t="shared" si="5"/>
        <v>0.05</v>
      </c>
      <c r="R13" s="160"/>
      <c r="S13" s="160" t="s">
        <v>214</v>
      </c>
      <c r="T13" s="160" t="s">
        <v>233</v>
      </c>
      <c r="U13" s="160">
        <v>0.16600000000000001</v>
      </c>
      <c r="V13" s="160">
        <f t="shared" si="6"/>
        <v>16.93</v>
      </c>
      <c r="W13" s="160"/>
      <c r="X13" s="150"/>
      <c r="Y13" s="150"/>
      <c r="Z13" s="150"/>
      <c r="AA13" s="150"/>
      <c r="AB13" s="150"/>
      <c r="AC13" s="150"/>
      <c r="AD13" s="150"/>
      <c r="AE13" s="150"/>
      <c r="AF13" s="150"/>
      <c r="AG13" s="150" t="s">
        <v>234</v>
      </c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</row>
    <row r="14" spans="1:60" outlineLevel="1" x14ac:dyDescent="0.2">
      <c r="A14" s="175">
        <v>5</v>
      </c>
      <c r="B14" s="176" t="s">
        <v>237</v>
      </c>
      <c r="C14" s="184" t="s">
        <v>238</v>
      </c>
      <c r="D14" s="177" t="s">
        <v>232</v>
      </c>
      <c r="E14" s="178">
        <v>51</v>
      </c>
      <c r="F14" s="179"/>
      <c r="G14" s="180">
        <f t="shared" si="0"/>
        <v>0</v>
      </c>
      <c r="H14" s="161"/>
      <c r="I14" s="160">
        <f t="shared" si="1"/>
        <v>0</v>
      </c>
      <c r="J14" s="161"/>
      <c r="K14" s="160">
        <f t="shared" si="2"/>
        <v>0</v>
      </c>
      <c r="L14" s="160">
        <v>21</v>
      </c>
      <c r="M14" s="160">
        <f t="shared" si="3"/>
        <v>0</v>
      </c>
      <c r="N14" s="160">
        <v>0</v>
      </c>
      <c r="O14" s="160">
        <f t="shared" si="4"/>
        <v>0</v>
      </c>
      <c r="P14" s="160">
        <v>0</v>
      </c>
      <c r="Q14" s="160">
        <f t="shared" si="5"/>
        <v>0</v>
      </c>
      <c r="R14" s="160"/>
      <c r="S14" s="160" t="s">
        <v>214</v>
      </c>
      <c r="T14" s="160" t="s">
        <v>233</v>
      </c>
      <c r="U14" s="160">
        <v>0.26800000000000002</v>
      </c>
      <c r="V14" s="160">
        <f t="shared" si="6"/>
        <v>13.67</v>
      </c>
      <c r="W14" s="160"/>
      <c r="X14" s="150"/>
      <c r="Y14" s="150"/>
      <c r="Z14" s="150"/>
      <c r="AA14" s="150"/>
      <c r="AB14" s="150"/>
      <c r="AC14" s="150"/>
      <c r="AD14" s="150"/>
      <c r="AE14" s="150"/>
      <c r="AF14" s="150"/>
      <c r="AG14" s="150" t="s">
        <v>234</v>
      </c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</row>
    <row r="15" spans="1:60" ht="22.5" outlineLevel="1" x14ac:dyDescent="0.2">
      <c r="A15" s="175">
        <v>6</v>
      </c>
      <c r="B15" s="176" t="s">
        <v>616</v>
      </c>
      <c r="C15" s="184" t="s">
        <v>617</v>
      </c>
      <c r="D15" s="177" t="s">
        <v>241</v>
      </c>
      <c r="E15" s="178">
        <v>6.63</v>
      </c>
      <c r="F15" s="179"/>
      <c r="G15" s="180">
        <f t="shared" si="0"/>
        <v>0</v>
      </c>
      <c r="H15" s="161"/>
      <c r="I15" s="160">
        <f t="shared" si="1"/>
        <v>0</v>
      </c>
      <c r="J15" s="161"/>
      <c r="K15" s="160">
        <f t="shared" si="2"/>
        <v>0</v>
      </c>
      <c r="L15" s="160">
        <v>21</v>
      </c>
      <c r="M15" s="160">
        <f t="shared" si="3"/>
        <v>0</v>
      </c>
      <c r="N15" s="160">
        <v>2.963E-2</v>
      </c>
      <c r="O15" s="160">
        <f t="shared" si="4"/>
        <v>0.2</v>
      </c>
      <c r="P15" s="160">
        <v>0</v>
      </c>
      <c r="Q15" s="160">
        <f t="shared" si="5"/>
        <v>0</v>
      </c>
      <c r="R15" s="160"/>
      <c r="S15" s="160" t="s">
        <v>214</v>
      </c>
      <c r="T15" s="160" t="s">
        <v>233</v>
      </c>
      <c r="U15" s="160">
        <v>0.41099999999999998</v>
      </c>
      <c r="V15" s="160">
        <f t="shared" si="6"/>
        <v>2.72</v>
      </c>
      <c r="W15" s="160"/>
      <c r="X15" s="150"/>
      <c r="Y15" s="150"/>
      <c r="Z15" s="150"/>
      <c r="AA15" s="150"/>
      <c r="AB15" s="150"/>
      <c r="AC15" s="150"/>
      <c r="AD15" s="150"/>
      <c r="AE15" s="150"/>
      <c r="AF15" s="150"/>
      <c r="AG15" s="150" t="s">
        <v>234</v>
      </c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</row>
    <row r="16" spans="1:60" outlineLevel="1" x14ac:dyDescent="0.2">
      <c r="A16" s="175">
        <v>7</v>
      </c>
      <c r="B16" s="176" t="s">
        <v>618</v>
      </c>
      <c r="C16" s="184" t="s">
        <v>619</v>
      </c>
      <c r="D16" s="177" t="s">
        <v>241</v>
      </c>
      <c r="E16" s="178">
        <v>235</v>
      </c>
      <c r="F16" s="179"/>
      <c r="G16" s="180">
        <f t="shared" si="0"/>
        <v>0</v>
      </c>
      <c r="H16" s="161"/>
      <c r="I16" s="160">
        <f t="shared" si="1"/>
        <v>0</v>
      </c>
      <c r="J16" s="161"/>
      <c r="K16" s="160">
        <f t="shared" si="2"/>
        <v>0</v>
      </c>
      <c r="L16" s="160">
        <v>21</v>
      </c>
      <c r="M16" s="160">
        <f t="shared" si="3"/>
        <v>0</v>
      </c>
      <c r="N16" s="160">
        <v>0</v>
      </c>
      <c r="O16" s="160">
        <f t="shared" si="4"/>
        <v>0</v>
      </c>
      <c r="P16" s="160">
        <v>0</v>
      </c>
      <c r="Q16" s="160">
        <f t="shared" si="5"/>
        <v>0</v>
      </c>
      <c r="R16" s="160"/>
      <c r="S16" s="160" t="s">
        <v>214</v>
      </c>
      <c r="T16" s="160" t="s">
        <v>233</v>
      </c>
      <c r="U16" s="160">
        <v>3.1E-2</v>
      </c>
      <c r="V16" s="160">
        <f t="shared" si="6"/>
        <v>7.29</v>
      </c>
      <c r="W16" s="160"/>
      <c r="X16" s="150"/>
      <c r="Y16" s="150"/>
      <c r="Z16" s="150"/>
      <c r="AA16" s="150"/>
      <c r="AB16" s="150"/>
      <c r="AC16" s="150"/>
      <c r="AD16" s="150"/>
      <c r="AE16" s="150"/>
      <c r="AF16" s="150"/>
      <c r="AG16" s="150" t="s">
        <v>234</v>
      </c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</row>
    <row r="17" spans="1:60" outlineLevel="1" x14ac:dyDescent="0.2">
      <c r="A17" s="175">
        <v>8</v>
      </c>
      <c r="B17" s="176" t="s">
        <v>242</v>
      </c>
      <c r="C17" s="184" t="s">
        <v>243</v>
      </c>
      <c r="D17" s="177" t="s">
        <v>241</v>
      </c>
      <c r="E17" s="178">
        <v>235</v>
      </c>
      <c r="F17" s="179"/>
      <c r="G17" s="180">
        <f t="shared" si="0"/>
        <v>0</v>
      </c>
      <c r="H17" s="161"/>
      <c r="I17" s="160">
        <f t="shared" si="1"/>
        <v>0</v>
      </c>
      <c r="J17" s="161"/>
      <c r="K17" s="160">
        <f t="shared" si="2"/>
        <v>0</v>
      </c>
      <c r="L17" s="160">
        <v>21</v>
      </c>
      <c r="M17" s="160">
        <f t="shared" si="3"/>
        <v>0</v>
      </c>
      <c r="N17" s="160">
        <v>0</v>
      </c>
      <c r="O17" s="160">
        <f t="shared" si="4"/>
        <v>0</v>
      </c>
      <c r="P17" s="160">
        <v>0</v>
      </c>
      <c r="Q17" s="160">
        <f t="shared" si="5"/>
        <v>0</v>
      </c>
      <c r="R17" s="160"/>
      <c r="S17" s="160" t="s">
        <v>214</v>
      </c>
      <c r="T17" s="160" t="s">
        <v>233</v>
      </c>
      <c r="U17" s="160">
        <v>3.1E-2</v>
      </c>
      <c r="V17" s="160">
        <f t="shared" si="6"/>
        <v>7.29</v>
      </c>
      <c r="W17" s="160"/>
      <c r="X17" s="150"/>
      <c r="Y17" s="150"/>
      <c r="Z17" s="150"/>
      <c r="AA17" s="150"/>
      <c r="AB17" s="150"/>
      <c r="AC17" s="150"/>
      <c r="AD17" s="150"/>
      <c r="AE17" s="150"/>
      <c r="AF17" s="150"/>
      <c r="AG17" s="150" t="s">
        <v>234</v>
      </c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</row>
    <row r="18" spans="1:60" outlineLevel="1" x14ac:dyDescent="0.2">
      <c r="A18" s="175">
        <v>9</v>
      </c>
      <c r="B18" s="176" t="s">
        <v>620</v>
      </c>
      <c r="C18" s="184" t="s">
        <v>621</v>
      </c>
      <c r="D18" s="177" t="s">
        <v>232</v>
      </c>
      <c r="E18" s="178">
        <v>2</v>
      </c>
      <c r="F18" s="179"/>
      <c r="G18" s="180">
        <f t="shared" si="0"/>
        <v>0</v>
      </c>
      <c r="H18" s="161"/>
      <c r="I18" s="160">
        <f t="shared" si="1"/>
        <v>0</v>
      </c>
      <c r="J18" s="161"/>
      <c r="K18" s="160">
        <f t="shared" si="2"/>
        <v>0</v>
      </c>
      <c r="L18" s="160">
        <v>21</v>
      </c>
      <c r="M18" s="160">
        <f t="shared" si="3"/>
        <v>0</v>
      </c>
      <c r="N18" s="160">
        <v>2.0000000000000001E-4</v>
      </c>
      <c r="O18" s="160">
        <f t="shared" si="4"/>
        <v>0</v>
      </c>
      <c r="P18" s="160">
        <v>5.108E-2</v>
      </c>
      <c r="Q18" s="160">
        <f t="shared" si="5"/>
        <v>0.1</v>
      </c>
      <c r="R18" s="160"/>
      <c r="S18" s="160" t="s">
        <v>214</v>
      </c>
      <c r="T18" s="160" t="s">
        <v>233</v>
      </c>
      <c r="U18" s="160">
        <v>0.36099999999999999</v>
      </c>
      <c r="V18" s="160">
        <f t="shared" si="6"/>
        <v>0.72</v>
      </c>
      <c r="W18" s="160"/>
      <c r="X18" s="150"/>
      <c r="Y18" s="150"/>
      <c r="Z18" s="150"/>
      <c r="AA18" s="150"/>
      <c r="AB18" s="150"/>
      <c r="AC18" s="150"/>
      <c r="AD18" s="150"/>
      <c r="AE18" s="150"/>
      <c r="AF18" s="150"/>
      <c r="AG18" s="150" t="s">
        <v>234</v>
      </c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</row>
    <row r="19" spans="1:60" outlineLevel="1" x14ac:dyDescent="0.2">
      <c r="A19" s="175">
        <v>10</v>
      </c>
      <c r="B19" s="176" t="s">
        <v>244</v>
      </c>
      <c r="C19" s="184" t="s">
        <v>245</v>
      </c>
      <c r="D19" s="177" t="s">
        <v>241</v>
      </c>
      <c r="E19" s="178">
        <v>235</v>
      </c>
      <c r="F19" s="179"/>
      <c r="G19" s="180">
        <f t="shared" si="0"/>
        <v>0</v>
      </c>
      <c r="H19" s="161"/>
      <c r="I19" s="160">
        <f t="shared" si="1"/>
        <v>0</v>
      </c>
      <c r="J19" s="161"/>
      <c r="K19" s="160">
        <f t="shared" si="2"/>
        <v>0</v>
      </c>
      <c r="L19" s="160">
        <v>21</v>
      </c>
      <c r="M19" s="160">
        <f t="shared" si="3"/>
        <v>0</v>
      </c>
      <c r="N19" s="160">
        <v>0</v>
      </c>
      <c r="O19" s="160">
        <f t="shared" si="4"/>
        <v>0</v>
      </c>
      <c r="P19" s="160">
        <v>0</v>
      </c>
      <c r="Q19" s="160">
        <f t="shared" si="5"/>
        <v>0</v>
      </c>
      <c r="R19" s="160"/>
      <c r="S19" s="160" t="s">
        <v>214</v>
      </c>
      <c r="T19" s="160" t="s">
        <v>233</v>
      </c>
      <c r="U19" s="160">
        <v>5.1999999999999998E-2</v>
      </c>
      <c r="V19" s="160">
        <f t="shared" si="6"/>
        <v>12.22</v>
      </c>
      <c r="W19" s="160"/>
      <c r="X19" s="150"/>
      <c r="Y19" s="150"/>
      <c r="Z19" s="150"/>
      <c r="AA19" s="150"/>
      <c r="AB19" s="150"/>
      <c r="AC19" s="150"/>
      <c r="AD19" s="150"/>
      <c r="AE19" s="150"/>
      <c r="AF19" s="150"/>
      <c r="AG19" s="150" t="s">
        <v>234</v>
      </c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</row>
    <row r="20" spans="1:60" ht="22.5" outlineLevel="1" x14ac:dyDescent="0.2">
      <c r="A20" s="175">
        <v>11</v>
      </c>
      <c r="B20" s="176" t="s">
        <v>246</v>
      </c>
      <c r="C20" s="184" t="s">
        <v>247</v>
      </c>
      <c r="D20" s="177" t="s">
        <v>232</v>
      </c>
      <c r="E20" s="178">
        <v>51</v>
      </c>
      <c r="F20" s="179"/>
      <c r="G20" s="180">
        <f t="shared" si="0"/>
        <v>0</v>
      </c>
      <c r="H20" s="161"/>
      <c r="I20" s="160">
        <f t="shared" si="1"/>
        <v>0</v>
      </c>
      <c r="J20" s="161"/>
      <c r="K20" s="160">
        <f t="shared" si="2"/>
        <v>0</v>
      </c>
      <c r="L20" s="160">
        <v>21</v>
      </c>
      <c r="M20" s="160">
        <f t="shared" si="3"/>
        <v>0</v>
      </c>
      <c r="N20" s="160">
        <v>2.5999999999999998E-4</v>
      </c>
      <c r="O20" s="160">
        <f t="shared" si="4"/>
        <v>0.01</v>
      </c>
      <c r="P20" s="160">
        <v>0</v>
      </c>
      <c r="Q20" s="160">
        <f t="shared" si="5"/>
        <v>0</v>
      </c>
      <c r="R20" s="160"/>
      <c r="S20" s="160" t="s">
        <v>221</v>
      </c>
      <c r="T20" s="160" t="s">
        <v>215</v>
      </c>
      <c r="U20" s="160">
        <v>0</v>
      </c>
      <c r="V20" s="160">
        <f t="shared" si="6"/>
        <v>0</v>
      </c>
      <c r="W20" s="160"/>
      <c r="X20" s="150"/>
      <c r="Y20" s="150"/>
      <c r="Z20" s="150"/>
      <c r="AA20" s="150"/>
      <c r="AB20" s="150"/>
      <c r="AC20" s="150"/>
      <c r="AD20" s="150"/>
      <c r="AE20" s="150"/>
      <c r="AF20" s="150"/>
      <c r="AG20" s="150" t="s">
        <v>248</v>
      </c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</row>
    <row r="21" spans="1:60" ht="22.5" outlineLevel="1" x14ac:dyDescent="0.2">
      <c r="A21" s="175">
        <v>12</v>
      </c>
      <c r="B21" s="176" t="s">
        <v>622</v>
      </c>
      <c r="C21" s="184" t="s">
        <v>623</v>
      </c>
      <c r="D21" s="177" t="s">
        <v>232</v>
      </c>
      <c r="E21" s="178">
        <v>1</v>
      </c>
      <c r="F21" s="179"/>
      <c r="G21" s="180">
        <f t="shared" si="0"/>
        <v>0</v>
      </c>
      <c r="H21" s="161"/>
      <c r="I21" s="160">
        <f t="shared" si="1"/>
        <v>0</v>
      </c>
      <c r="J21" s="161"/>
      <c r="K21" s="160">
        <f t="shared" si="2"/>
        <v>0</v>
      </c>
      <c r="L21" s="160">
        <v>21</v>
      </c>
      <c r="M21" s="160">
        <f t="shared" si="3"/>
        <v>0</v>
      </c>
      <c r="N21" s="160">
        <v>9.0000000000000006E-5</v>
      </c>
      <c r="O21" s="160">
        <f t="shared" si="4"/>
        <v>0</v>
      </c>
      <c r="P21" s="160">
        <v>0</v>
      </c>
      <c r="Q21" s="160">
        <f t="shared" si="5"/>
        <v>0</v>
      </c>
      <c r="R21" s="160"/>
      <c r="S21" s="160" t="s">
        <v>221</v>
      </c>
      <c r="T21" s="160" t="s">
        <v>215</v>
      </c>
      <c r="U21" s="160">
        <v>0</v>
      </c>
      <c r="V21" s="160">
        <f t="shared" si="6"/>
        <v>0</v>
      </c>
      <c r="W21" s="160"/>
      <c r="X21" s="150"/>
      <c r="Y21" s="150"/>
      <c r="Z21" s="150"/>
      <c r="AA21" s="150"/>
      <c r="AB21" s="150"/>
      <c r="AC21" s="150"/>
      <c r="AD21" s="150"/>
      <c r="AE21" s="150"/>
      <c r="AF21" s="150"/>
      <c r="AG21" s="150" t="s">
        <v>248</v>
      </c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</row>
    <row r="22" spans="1:60" ht="22.5" outlineLevel="1" x14ac:dyDescent="0.2">
      <c r="A22" s="175">
        <v>13</v>
      </c>
      <c r="B22" s="176" t="s">
        <v>249</v>
      </c>
      <c r="C22" s="184" t="s">
        <v>250</v>
      </c>
      <c r="D22" s="177" t="s">
        <v>232</v>
      </c>
      <c r="E22" s="178">
        <v>50</v>
      </c>
      <c r="F22" s="179"/>
      <c r="G22" s="180">
        <f t="shared" si="0"/>
        <v>0</v>
      </c>
      <c r="H22" s="161"/>
      <c r="I22" s="160">
        <f t="shared" si="1"/>
        <v>0</v>
      </c>
      <c r="J22" s="161"/>
      <c r="K22" s="160">
        <f t="shared" si="2"/>
        <v>0</v>
      </c>
      <c r="L22" s="160">
        <v>21</v>
      </c>
      <c r="M22" s="160">
        <f t="shared" si="3"/>
        <v>0</v>
      </c>
      <c r="N22" s="160">
        <v>9.0000000000000006E-5</v>
      </c>
      <c r="O22" s="160">
        <f t="shared" si="4"/>
        <v>0</v>
      </c>
      <c r="P22" s="160">
        <v>0</v>
      </c>
      <c r="Q22" s="160">
        <f t="shared" si="5"/>
        <v>0</v>
      </c>
      <c r="R22" s="160"/>
      <c r="S22" s="160" t="s">
        <v>221</v>
      </c>
      <c r="T22" s="160" t="s">
        <v>215</v>
      </c>
      <c r="U22" s="160">
        <v>0</v>
      </c>
      <c r="V22" s="160">
        <f t="shared" si="6"/>
        <v>0</v>
      </c>
      <c r="W22" s="160"/>
      <c r="X22" s="150"/>
      <c r="Y22" s="150"/>
      <c r="Z22" s="150"/>
      <c r="AA22" s="150"/>
      <c r="AB22" s="150"/>
      <c r="AC22" s="150"/>
      <c r="AD22" s="150"/>
      <c r="AE22" s="150"/>
      <c r="AF22" s="150"/>
      <c r="AG22" s="150" t="s">
        <v>248</v>
      </c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</row>
    <row r="23" spans="1:60" ht="33.75" outlineLevel="1" x14ac:dyDescent="0.2">
      <c r="A23" s="175">
        <v>14</v>
      </c>
      <c r="B23" s="176" t="s">
        <v>624</v>
      </c>
      <c r="C23" s="184" t="s">
        <v>625</v>
      </c>
      <c r="D23" s="177" t="s">
        <v>232</v>
      </c>
      <c r="E23" s="178">
        <v>1</v>
      </c>
      <c r="F23" s="179"/>
      <c r="G23" s="180">
        <f t="shared" si="0"/>
        <v>0</v>
      </c>
      <c r="H23" s="161"/>
      <c r="I23" s="160">
        <f t="shared" si="1"/>
        <v>0</v>
      </c>
      <c r="J23" s="161"/>
      <c r="K23" s="160">
        <f t="shared" si="2"/>
        <v>0</v>
      </c>
      <c r="L23" s="160">
        <v>21</v>
      </c>
      <c r="M23" s="160">
        <f t="shared" si="3"/>
        <v>0</v>
      </c>
      <c r="N23" s="160">
        <v>2.0000000000000001E-4</v>
      </c>
      <c r="O23" s="160">
        <f t="shared" si="4"/>
        <v>0</v>
      </c>
      <c r="P23" s="160">
        <v>0</v>
      </c>
      <c r="Q23" s="160">
        <f t="shared" si="5"/>
        <v>0</v>
      </c>
      <c r="R23" s="160"/>
      <c r="S23" s="160" t="s">
        <v>221</v>
      </c>
      <c r="T23" s="160" t="s">
        <v>215</v>
      </c>
      <c r="U23" s="160">
        <v>0</v>
      </c>
      <c r="V23" s="160">
        <f t="shared" si="6"/>
        <v>0</v>
      </c>
      <c r="W23" s="160"/>
      <c r="X23" s="150"/>
      <c r="Y23" s="150"/>
      <c r="Z23" s="150"/>
      <c r="AA23" s="150"/>
      <c r="AB23" s="150"/>
      <c r="AC23" s="150"/>
      <c r="AD23" s="150"/>
      <c r="AE23" s="150"/>
      <c r="AF23" s="150"/>
      <c r="AG23" s="150" t="s">
        <v>248</v>
      </c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</row>
    <row r="24" spans="1:60" ht="33.75" outlineLevel="1" x14ac:dyDescent="0.2">
      <c r="A24" s="175">
        <v>15</v>
      </c>
      <c r="B24" s="176" t="s">
        <v>251</v>
      </c>
      <c r="C24" s="184" t="s">
        <v>252</v>
      </c>
      <c r="D24" s="177" t="s">
        <v>232</v>
      </c>
      <c r="E24" s="178">
        <v>50</v>
      </c>
      <c r="F24" s="179"/>
      <c r="G24" s="180">
        <f t="shared" si="0"/>
        <v>0</v>
      </c>
      <c r="H24" s="161"/>
      <c r="I24" s="160">
        <f t="shared" si="1"/>
        <v>0</v>
      </c>
      <c r="J24" s="161"/>
      <c r="K24" s="160">
        <f t="shared" si="2"/>
        <v>0</v>
      </c>
      <c r="L24" s="160">
        <v>21</v>
      </c>
      <c r="M24" s="160">
        <f t="shared" si="3"/>
        <v>0</v>
      </c>
      <c r="N24" s="160">
        <v>2.0000000000000001E-4</v>
      </c>
      <c r="O24" s="160">
        <f t="shared" si="4"/>
        <v>0.01</v>
      </c>
      <c r="P24" s="160">
        <v>0</v>
      </c>
      <c r="Q24" s="160">
        <f t="shared" si="5"/>
        <v>0</v>
      </c>
      <c r="R24" s="160"/>
      <c r="S24" s="160" t="s">
        <v>221</v>
      </c>
      <c r="T24" s="160" t="s">
        <v>215</v>
      </c>
      <c r="U24" s="160">
        <v>0</v>
      </c>
      <c r="V24" s="160">
        <f t="shared" si="6"/>
        <v>0</v>
      </c>
      <c r="W24" s="160"/>
      <c r="X24" s="150"/>
      <c r="Y24" s="150"/>
      <c r="Z24" s="150"/>
      <c r="AA24" s="150"/>
      <c r="AB24" s="150"/>
      <c r="AC24" s="150"/>
      <c r="AD24" s="150"/>
      <c r="AE24" s="150"/>
      <c r="AF24" s="150"/>
      <c r="AG24" s="150" t="s">
        <v>248</v>
      </c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</row>
    <row r="25" spans="1:60" outlineLevel="1" x14ac:dyDescent="0.2">
      <c r="A25" s="175">
        <v>16</v>
      </c>
      <c r="B25" s="176" t="s">
        <v>253</v>
      </c>
      <c r="C25" s="184" t="s">
        <v>254</v>
      </c>
      <c r="D25" s="177" t="s">
        <v>255</v>
      </c>
      <c r="E25" s="178">
        <v>0.27566000000000002</v>
      </c>
      <c r="F25" s="179"/>
      <c r="G25" s="180">
        <f t="shared" si="0"/>
        <v>0</v>
      </c>
      <c r="H25" s="161"/>
      <c r="I25" s="160">
        <f t="shared" si="1"/>
        <v>0</v>
      </c>
      <c r="J25" s="161"/>
      <c r="K25" s="160">
        <f t="shared" si="2"/>
        <v>0</v>
      </c>
      <c r="L25" s="160">
        <v>21</v>
      </c>
      <c r="M25" s="160">
        <f t="shared" si="3"/>
        <v>0</v>
      </c>
      <c r="N25" s="160">
        <v>0</v>
      </c>
      <c r="O25" s="160">
        <f t="shared" si="4"/>
        <v>0</v>
      </c>
      <c r="P25" s="160">
        <v>0</v>
      </c>
      <c r="Q25" s="160">
        <f t="shared" si="5"/>
        <v>0</v>
      </c>
      <c r="R25" s="160"/>
      <c r="S25" s="160" t="s">
        <v>214</v>
      </c>
      <c r="T25" s="160" t="s">
        <v>233</v>
      </c>
      <c r="U25" s="160">
        <v>3.0750000000000002</v>
      </c>
      <c r="V25" s="160">
        <f t="shared" si="6"/>
        <v>0.85</v>
      </c>
      <c r="W25" s="160"/>
      <c r="X25" s="150"/>
      <c r="Y25" s="150"/>
      <c r="Z25" s="150"/>
      <c r="AA25" s="150"/>
      <c r="AB25" s="150"/>
      <c r="AC25" s="150"/>
      <c r="AD25" s="150"/>
      <c r="AE25" s="150"/>
      <c r="AF25" s="150"/>
      <c r="AG25" s="150" t="s">
        <v>256</v>
      </c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</row>
    <row r="26" spans="1:60" outlineLevel="1" x14ac:dyDescent="0.2">
      <c r="A26" s="175">
        <v>17</v>
      </c>
      <c r="B26" s="176" t="s">
        <v>257</v>
      </c>
      <c r="C26" s="184" t="s">
        <v>258</v>
      </c>
      <c r="D26" s="177" t="s">
        <v>255</v>
      </c>
      <c r="E26" s="178">
        <v>0.55132000000000003</v>
      </c>
      <c r="F26" s="179"/>
      <c r="G26" s="180">
        <f t="shared" si="0"/>
        <v>0</v>
      </c>
      <c r="H26" s="161"/>
      <c r="I26" s="160">
        <f t="shared" si="1"/>
        <v>0</v>
      </c>
      <c r="J26" s="161"/>
      <c r="K26" s="160">
        <f t="shared" si="2"/>
        <v>0</v>
      </c>
      <c r="L26" s="160">
        <v>21</v>
      </c>
      <c r="M26" s="160">
        <f t="shared" si="3"/>
        <v>0</v>
      </c>
      <c r="N26" s="160">
        <v>0</v>
      </c>
      <c r="O26" s="160">
        <f t="shared" si="4"/>
        <v>0</v>
      </c>
      <c r="P26" s="160">
        <v>0</v>
      </c>
      <c r="Q26" s="160">
        <f t="shared" si="5"/>
        <v>0</v>
      </c>
      <c r="R26" s="160"/>
      <c r="S26" s="160" t="s">
        <v>214</v>
      </c>
      <c r="T26" s="160" t="s">
        <v>233</v>
      </c>
      <c r="U26" s="160">
        <v>0.88100000000000001</v>
      </c>
      <c r="V26" s="160">
        <f t="shared" si="6"/>
        <v>0.49</v>
      </c>
      <c r="W26" s="160"/>
      <c r="X26" s="150"/>
      <c r="Y26" s="150"/>
      <c r="Z26" s="150"/>
      <c r="AA26" s="150"/>
      <c r="AB26" s="150"/>
      <c r="AC26" s="150"/>
      <c r="AD26" s="150"/>
      <c r="AE26" s="150"/>
      <c r="AF26" s="150"/>
      <c r="AG26" s="150" t="s">
        <v>256</v>
      </c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</row>
    <row r="27" spans="1:60" x14ac:dyDescent="0.2">
      <c r="A27" s="163" t="s">
        <v>209</v>
      </c>
      <c r="B27" s="164" t="s">
        <v>155</v>
      </c>
      <c r="C27" s="182" t="s">
        <v>156</v>
      </c>
      <c r="D27" s="165"/>
      <c r="E27" s="166"/>
      <c r="F27" s="167"/>
      <c r="G27" s="168">
        <f>SUMIF(AG28:AG29,"&lt;&gt;NOR",G28:G29)</f>
        <v>0</v>
      </c>
      <c r="H27" s="162"/>
      <c r="I27" s="162">
        <f>SUM(I28:I29)</f>
        <v>0</v>
      </c>
      <c r="J27" s="162"/>
      <c r="K27" s="162">
        <f>SUM(K28:K29)</f>
        <v>0</v>
      </c>
      <c r="L27" s="162"/>
      <c r="M27" s="162">
        <f>SUM(M28:M29)</f>
        <v>0</v>
      </c>
      <c r="N27" s="162"/>
      <c r="O27" s="162">
        <f>SUM(O28:O29)</f>
        <v>0</v>
      </c>
      <c r="P27" s="162"/>
      <c r="Q27" s="162">
        <f>SUM(Q28:Q29)</f>
        <v>0</v>
      </c>
      <c r="R27" s="162"/>
      <c r="S27" s="162"/>
      <c r="T27" s="162"/>
      <c r="U27" s="162"/>
      <c r="V27" s="162">
        <f>SUM(V28:V29)</f>
        <v>3.39</v>
      </c>
      <c r="W27" s="162"/>
      <c r="AG27" t="s">
        <v>210</v>
      </c>
    </row>
    <row r="28" spans="1:60" outlineLevel="1" x14ac:dyDescent="0.2">
      <c r="A28" s="175">
        <v>18</v>
      </c>
      <c r="B28" s="176" t="s">
        <v>626</v>
      </c>
      <c r="C28" s="184" t="s">
        <v>627</v>
      </c>
      <c r="D28" s="177" t="s">
        <v>241</v>
      </c>
      <c r="E28" s="178">
        <v>6.62</v>
      </c>
      <c r="F28" s="179"/>
      <c r="G28" s="180">
        <f>ROUND(E28*F28,2)</f>
        <v>0</v>
      </c>
      <c r="H28" s="161"/>
      <c r="I28" s="160">
        <f>ROUND(E28*H28,2)</f>
        <v>0</v>
      </c>
      <c r="J28" s="161"/>
      <c r="K28" s="160">
        <f>ROUND(E28*J28,2)</f>
        <v>0</v>
      </c>
      <c r="L28" s="160">
        <v>21</v>
      </c>
      <c r="M28" s="160">
        <f>G28*(1+L28/100)</f>
        <v>0</v>
      </c>
      <c r="N28" s="160">
        <v>4.8999999999999998E-4</v>
      </c>
      <c r="O28" s="160">
        <f>ROUND(E28*N28,2)</f>
        <v>0</v>
      </c>
      <c r="P28" s="160">
        <v>0</v>
      </c>
      <c r="Q28" s="160">
        <f>ROUND(E28*P28,2)</f>
        <v>0</v>
      </c>
      <c r="R28" s="160"/>
      <c r="S28" s="160" t="s">
        <v>214</v>
      </c>
      <c r="T28" s="160" t="s">
        <v>233</v>
      </c>
      <c r="U28" s="160">
        <v>0.24299999999999999</v>
      </c>
      <c r="V28" s="160">
        <f>ROUND(E28*U28,2)</f>
        <v>1.61</v>
      </c>
      <c r="W28" s="160"/>
      <c r="X28" s="150"/>
      <c r="Y28" s="150"/>
      <c r="Z28" s="150"/>
      <c r="AA28" s="150"/>
      <c r="AB28" s="150"/>
      <c r="AC28" s="150"/>
      <c r="AD28" s="150"/>
      <c r="AE28" s="150"/>
      <c r="AF28" s="150"/>
      <c r="AG28" s="150" t="s">
        <v>234</v>
      </c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</row>
    <row r="29" spans="1:60" ht="22.5" outlineLevel="1" x14ac:dyDescent="0.2">
      <c r="A29" s="175">
        <v>19</v>
      </c>
      <c r="B29" s="176" t="s">
        <v>259</v>
      </c>
      <c r="C29" s="184" t="s">
        <v>628</v>
      </c>
      <c r="D29" s="177" t="s">
        <v>261</v>
      </c>
      <c r="E29" s="178">
        <v>20</v>
      </c>
      <c r="F29" s="179"/>
      <c r="G29" s="180">
        <f>ROUND(E29*F29,2)</f>
        <v>0</v>
      </c>
      <c r="H29" s="161"/>
      <c r="I29" s="160">
        <f>ROUND(E29*H29,2)</f>
        <v>0</v>
      </c>
      <c r="J29" s="161"/>
      <c r="K29" s="160">
        <f>ROUND(E29*J29,2)</f>
        <v>0</v>
      </c>
      <c r="L29" s="160">
        <v>21</v>
      </c>
      <c r="M29" s="160">
        <f>G29*(1+L29/100)</f>
        <v>0</v>
      </c>
      <c r="N29" s="160">
        <v>6.9999999999999994E-5</v>
      </c>
      <c r="O29" s="160">
        <f>ROUND(E29*N29,2)</f>
        <v>0</v>
      </c>
      <c r="P29" s="160">
        <v>0</v>
      </c>
      <c r="Q29" s="160">
        <f>ROUND(E29*P29,2)</f>
        <v>0</v>
      </c>
      <c r="R29" s="160"/>
      <c r="S29" s="160" t="s">
        <v>214</v>
      </c>
      <c r="T29" s="160" t="s">
        <v>233</v>
      </c>
      <c r="U29" s="160">
        <v>8.8999999999999996E-2</v>
      </c>
      <c r="V29" s="160">
        <f>ROUND(E29*U29,2)</f>
        <v>1.78</v>
      </c>
      <c r="W29" s="160"/>
      <c r="X29" s="150"/>
      <c r="Y29" s="150"/>
      <c r="Z29" s="150"/>
      <c r="AA29" s="150"/>
      <c r="AB29" s="150"/>
      <c r="AC29" s="150"/>
      <c r="AD29" s="150"/>
      <c r="AE29" s="150"/>
      <c r="AF29" s="150"/>
      <c r="AG29" s="150" t="s">
        <v>234</v>
      </c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</row>
    <row r="30" spans="1:60" x14ac:dyDescent="0.2">
      <c r="A30" s="163" t="s">
        <v>209</v>
      </c>
      <c r="B30" s="164" t="s">
        <v>173</v>
      </c>
      <c r="C30" s="182" t="s">
        <v>174</v>
      </c>
      <c r="D30" s="165"/>
      <c r="E30" s="166"/>
      <c r="F30" s="167"/>
      <c r="G30" s="168">
        <f>SUMIF(AG31:AG31,"&lt;&gt;NOR",G31:G31)</f>
        <v>0</v>
      </c>
      <c r="H30" s="162"/>
      <c r="I30" s="162">
        <f>SUM(I31:I31)</f>
        <v>0</v>
      </c>
      <c r="J30" s="162"/>
      <c r="K30" s="162">
        <f>SUM(K31:K31)</f>
        <v>0</v>
      </c>
      <c r="L30" s="162"/>
      <c r="M30" s="162">
        <f>SUM(M31:M31)</f>
        <v>0</v>
      </c>
      <c r="N30" s="162"/>
      <c r="O30" s="162">
        <f>SUM(O31:O31)</f>
        <v>0</v>
      </c>
      <c r="P30" s="162"/>
      <c r="Q30" s="162">
        <f>SUM(Q31:Q31)</f>
        <v>0</v>
      </c>
      <c r="R30" s="162"/>
      <c r="S30" s="162"/>
      <c r="T30" s="162"/>
      <c r="U30" s="162"/>
      <c r="V30" s="162">
        <f>SUM(V31:V31)</f>
        <v>72</v>
      </c>
      <c r="W30" s="162"/>
      <c r="AG30" t="s">
        <v>210</v>
      </c>
    </row>
    <row r="31" spans="1:60" outlineLevel="1" x14ac:dyDescent="0.2">
      <c r="A31" s="175">
        <v>20</v>
      </c>
      <c r="B31" s="176" t="s">
        <v>262</v>
      </c>
      <c r="C31" s="184" t="s">
        <v>263</v>
      </c>
      <c r="D31" s="177" t="s">
        <v>264</v>
      </c>
      <c r="E31" s="178">
        <v>72</v>
      </c>
      <c r="F31" s="179"/>
      <c r="G31" s="180">
        <f>ROUND(E31*F31,2)</f>
        <v>0</v>
      </c>
      <c r="H31" s="161"/>
      <c r="I31" s="160">
        <f>ROUND(E31*H31,2)</f>
        <v>0</v>
      </c>
      <c r="J31" s="161"/>
      <c r="K31" s="160">
        <f>ROUND(E31*J31,2)</f>
        <v>0</v>
      </c>
      <c r="L31" s="160">
        <v>21</v>
      </c>
      <c r="M31" s="160">
        <f>G31*(1+L31/100)</f>
        <v>0</v>
      </c>
      <c r="N31" s="160">
        <v>0</v>
      </c>
      <c r="O31" s="160">
        <f>ROUND(E31*N31,2)</f>
        <v>0</v>
      </c>
      <c r="P31" s="160">
        <v>0</v>
      </c>
      <c r="Q31" s="160">
        <f>ROUND(E31*P31,2)</f>
        <v>0</v>
      </c>
      <c r="R31" s="160" t="s">
        <v>265</v>
      </c>
      <c r="S31" s="160" t="s">
        <v>214</v>
      </c>
      <c r="T31" s="160" t="s">
        <v>233</v>
      </c>
      <c r="U31" s="160">
        <v>1</v>
      </c>
      <c r="V31" s="160">
        <f>ROUND(E31*U31,2)</f>
        <v>72</v>
      </c>
      <c r="W31" s="160"/>
      <c r="X31" s="150"/>
      <c r="Y31" s="150"/>
      <c r="Z31" s="150"/>
      <c r="AA31" s="150"/>
      <c r="AB31" s="150"/>
      <c r="AC31" s="150"/>
      <c r="AD31" s="150"/>
      <c r="AE31" s="150"/>
      <c r="AF31" s="150"/>
      <c r="AG31" s="150" t="s">
        <v>266</v>
      </c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</row>
    <row r="32" spans="1:60" x14ac:dyDescent="0.2">
      <c r="A32" s="163" t="s">
        <v>209</v>
      </c>
      <c r="B32" s="164" t="s">
        <v>177</v>
      </c>
      <c r="C32" s="182" t="s">
        <v>178</v>
      </c>
      <c r="D32" s="165"/>
      <c r="E32" s="166"/>
      <c r="F32" s="167"/>
      <c r="G32" s="168">
        <f>SUMIF(AG33:AG36,"&lt;&gt;NOR",G33:G36)</f>
        <v>0</v>
      </c>
      <c r="H32" s="162"/>
      <c r="I32" s="162">
        <f>SUM(I33:I36)</f>
        <v>0</v>
      </c>
      <c r="J32" s="162"/>
      <c r="K32" s="162">
        <f>SUM(K33:K36)</f>
        <v>0</v>
      </c>
      <c r="L32" s="162"/>
      <c r="M32" s="162">
        <f>SUM(M33:M36)</f>
        <v>0</v>
      </c>
      <c r="N32" s="162"/>
      <c r="O32" s="162">
        <f>SUM(O33:O36)</f>
        <v>0</v>
      </c>
      <c r="P32" s="162"/>
      <c r="Q32" s="162">
        <f>SUM(Q33:Q36)</f>
        <v>0</v>
      </c>
      <c r="R32" s="162"/>
      <c r="S32" s="162"/>
      <c r="T32" s="162"/>
      <c r="U32" s="162"/>
      <c r="V32" s="162">
        <f>SUM(V33:V36)</f>
        <v>0.08</v>
      </c>
      <c r="W32" s="162"/>
      <c r="AG32" t="s">
        <v>210</v>
      </c>
    </row>
    <row r="33" spans="1:60" outlineLevel="1" x14ac:dyDescent="0.2">
      <c r="A33" s="175">
        <v>21</v>
      </c>
      <c r="B33" s="176" t="s">
        <v>267</v>
      </c>
      <c r="C33" s="184" t="s">
        <v>268</v>
      </c>
      <c r="D33" s="177" t="s">
        <v>255</v>
      </c>
      <c r="E33" s="178">
        <v>0.14806</v>
      </c>
      <c r="F33" s="179"/>
      <c r="G33" s="180">
        <f>ROUND(E33*F33,2)</f>
        <v>0</v>
      </c>
      <c r="H33" s="161"/>
      <c r="I33" s="160">
        <f>ROUND(E33*H33,2)</f>
        <v>0</v>
      </c>
      <c r="J33" s="161"/>
      <c r="K33" s="160">
        <f>ROUND(E33*J33,2)</f>
        <v>0</v>
      </c>
      <c r="L33" s="160">
        <v>21</v>
      </c>
      <c r="M33" s="160">
        <f>G33*(1+L33/100)</f>
        <v>0</v>
      </c>
      <c r="N33" s="160">
        <v>0</v>
      </c>
      <c r="O33" s="160">
        <f>ROUND(E33*N33,2)</f>
        <v>0</v>
      </c>
      <c r="P33" s="160">
        <v>0</v>
      </c>
      <c r="Q33" s="160">
        <f>ROUND(E33*P33,2)</f>
        <v>0</v>
      </c>
      <c r="R33" s="160"/>
      <c r="S33" s="160" t="s">
        <v>214</v>
      </c>
      <c r="T33" s="160" t="s">
        <v>215</v>
      </c>
      <c r="U33" s="160">
        <v>9.9000000000000005E-2</v>
      </c>
      <c r="V33" s="160">
        <f>ROUND(E33*U33,2)</f>
        <v>0.01</v>
      </c>
      <c r="W33" s="160"/>
      <c r="X33" s="150"/>
      <c r="Y33" s="150"/>
      <c r="Z33" s="150"/>
      <c r="AA33" s="150"/>
      <c r="AB33" s="150"/>
      <c r="AC33" s="150"/>
      <c r="AD33" s="150"/>
      <c r="AE33" s="150"/>
      <c r="AF33" s="150"/>
      <c r="AG33" s="150" t="s">
        <v>269</v>
      </c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</row>
    <row r="34" spans="1:60" outlineLevel="1" x14ac:dyDescent="0.2">
      <c r="A34" s="169">
        <v>22</v>
      </c>
      <c r="B34" s="170" t="s">
        <v>270</v>
      </c>
      <c r="C34" s="183" t="s">
        <v>271</v>
      </c>
      <c r="D34" s="171" t="s">
        <v>255</v>
      </c>
      <c r="E34" s="172">
        <v>0.14806</v>
      </c>
      <c r="F34" s="173"/>
      <c r="G34" s="174">
        <f>ROUND(E34*F34,2)</f>
        <v>0</v>
      </c>
      <c r="H34" s="161"/>
      <c r="I34" s="160">
        <f>ROUND(E34*H34,2)</f>
        <v>0</v>
      </c>
      <c r="J34" s="161"/>
      <c r="K34" s="160">
        <f>ROUND(E34*J34,2)</f>
        <v>0</v>
      </c>
      <c r="L34" s="160">
        <v>21</v>
      </c>
      <c r="M34" s="160">
        <f>G34*(1+L34/100)</f>
        <v>0</v>
      </c>
      <c r="N34" s="160">
        <v>0</v>
      </c>
      <c r="O34" s="160">
        <f>ROUND(E34*N34,2)</f>
        <v>0</v>
      </c>
      <c r="P34" s="160">
        <v>0</v>
      </c>
      <c r="Q34" s="160">
        <f>ROUND(E34*P34,2)</f>
        <v>0</v>
      </c>
      <c r="R34" s="160"/>
      <c r="S34" s="160" t="s">
        <v>214</v>
      </c>
      <c r="T34" s="160" t="s">
        <v>233</v>
      </c>
      <c r="U34" s="160">
        <v>0.49</v>
      </c>
      <c r="V34" s="160">
        <f>ROUND(E34*U34,2)</f>
        <v>7.0000000000000007E-2</v>
      </c>
      <c r="W34" s="160"/>
      <c r="X34" s="150"/>
      <c r="Y34" s="150"/>
      <c r="Z34" s="150"/>
      <c r="AA34" s="150"/>
      <c r="AB34" s="150"/>
      <c r="AC34" s="150"/>
      <c r="AD34" s="150"/>
      <c r="AE34" s="150"/>
      <c r="AF34" s="150"/>
      <c r="AG34" s="150" t="s">
        <v>269</v>
      </c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</row>
    <row r="35" spans="1:60" outlineLevel="1" x14ac:dyDescent="0.2">
      <c r="A35" s="157"/>
      <c r="B35" s="158"/>
      <c r="C35" s="262" t="s">
        <v>272</v>
      </c>
      <c r="D35" s="263"/>
      <c r="E35" s="263"/>
      <c r="F35" s="263"/>
      <c r="G35" s="263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50"/>
      <c r="Y35" s="150"/>
      <c r="Z35" s="150"/>
      <c r="AA35" s="150"/>
      <c r="AB35" s="150"/>
      <c r="AC35" s="150"/>
      <c r="AD35" s="150"/>
      <c r="AE35" s="150"/>
      <c r="AF35" s="150"/>
      <c r="AG35" s="150" t="s">
        <v>218</v>
      </c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</row>
    <row r="36" spans="1:60" outlineLevel="1" x14ac:dyDescent="0.2">
      <c r="A36" s="169">
        <v>23</v>
      </c>
      <c r="B36" s="170" t="s">
        <v>273</v>
      </c>
      <c r="C36" s="183" t="s">
        <v>274</v>
      </c>
      <c r="D36" s="171" t="s">
        <v>255</v>
      </c>
      <c r="E36" s="172">
        <v>2.9611999999999998</v>
      </c>
      <c r="F36" s="173"/>
      <c r="G36" s="174">
        <f>ROUND(E36*F36,2)</f>
        <v>0</v>
      </c>
      <c r="H36" s="161"/>
      <c r="I36" s="160">
        <f>ROUND(E36*H36,2)</f>
        <v>0</v>
      </c>
      <c r="J36" s="161"/>
      <c r="K36" s="160">
        <f>ROUND(E36*J36,2)</f>
        <v>0</v>
      </c>
      <c r="L36" s="160">
        <v>21</v>
      </c>
      <c r="M36" s="160">
        <f>G36*(1+L36/100)</f>
        <v>0</v>
      </c>
      <c r="N36" s="160">
        <v>0</v>
      </c>
      <c r="O36" s="160">
        <f>ROUND(E36*N36,2)</f>
        <v>0</v>
      </c>
      <c r="P36" s="160">
        <v>0</v>
      </c>
      <c r="Q36" s="160">
        <f>ROUND(E36*P36,2)</f>
        <v>0</v>
      </c>
      <c r="R36" s="160"/>
      <c r="S36" s="160" t="s">
        <v>214</v>
      </c>
      <c r="T36" s="160" t="s">
        <v>233</v>
      </c>
      <c r="U36" s="160">
        <v>0</v>
      </c>
      <c r="V36" s="160">
        <f>ROUND(E36*U36,2)</f>
        <v>0</v>
      </c>
      <c r="W36" s="160"/>
      <c r="X36" s="150"/>
      <c r="Y36" s="150"/>
      <c r="Z36" s="150"/>
      <c r="AA36" s="150"/>
      <c r="AB36" s="150"/>
      <c r="AC36" s="150"/>
      <c r="AD36" s="150"/>
      <c r="AE36" s="150"/>
      <c r="AF36" s="150"/>
      <c r="AG36" s="150" t="s">
        <v>269</v>
      </c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</row>
    <row r="37" spans="1:60" x14ac:dyDescent="0.2">
      <c r="A37" s="5"/>
      <c r="B37" s="6"/>
      <c r="C37" s="185"/>
      <c r="D37" s="8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AE37">
        <v>15</v>
      </c>
      <c r="AF37">
        <v>21</v>
      </c>
    </row>
    <row r="38" spans="1:60" x14ac:dyDescent="0.2">
      <c r="A38" s="153"/>
      <c r="B38" s="154" t="s">
        <v>31</v>
      </c>
      <c r="C38" s="186"/>
      <c r="D38" s="155"/>
      <c r="E38" s="156"/>
      <c r="F38" s="156"/>
      <c r="G38" s="181">
        <f>G8+G27+G30+G32</f>
        <v>0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AE38">
        <f>SUMIF(L7:L36,AE37,G7:G36)</f>
        <v>0</v>
      </c>
      <c r="AF38">
        <f>SUMIF(L7:L36,AF37,G7:G36)</f>
        <v>0</v>
      </c>
      <c r="AG38" t="s">
        <v>226</v>
      </c>
    </row>
    <row r="39" spans="1:60" x14ac:dyDescent="0.2">
      <c r="A39" s="5"/>
      <c r="B39" s="6"/>
      <c r="C39" s="185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60" x14ac:dyDescent="0.2">
      <c r="A40" s="5"/>
      <c r="B40" s="6"/>
      <c r="C40" s="185"/>
      <c r="D40" s="8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60" x14ac:dyDescent="0.2">
      <c r="A41" s="248" t="s">
        <v>227</v>
      </c>
      <c r="B41" s="248"/>
      <c r="C41" s="249"/>
      <c r="D41" s="8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60" x14ac:dyDescent="0.2">
      <c r="A42" s="250"/>
      <c r="B42" s="251"/>
      <c r="C42" s="252"/>
      <c r="D42" s="251"/>
      <c r="E42" s="251"/>
      <c r="F42" s="251"/>
      <c r="G42" s="253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AG42" t="s">
        <v>228</v>
      </c>
    </row>
    <row r="43" spans="1:60" x14ac:dyDescent="0.2">
      <c r="A43" s="254"/>
      <c r="B43" s="255"/>
      <c r="C43" s="256"/>
      <c r="D43" s="255"/>
      <c r="E43" s="255"/>
      <c r="F43" s="255"/>
      <c r="G43" s="257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60" x14ac:dyDescent="0.2">
      <c r="A44" s="254"/>
      <c r="B44" s="255"/>
      <c r="C44" s="256"/>
      <c r="D44" s="255"/>
      <c r="E44" s="255"/>
      <c r="F44" s="255"/>
      <c r="G44" s="257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60" x14ac:dyDescent="0.2">
      <c r="A45" s="254"/>
      <c r="B45" s="255"/>
      <c r="C45" s="256"/>
      <c r="D45" s="255"/>
      <c r="E45" s="255"/>
      <c r="F45" s="255"/>
      <c r="G45" s="257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60" x14ac:dyDescent="0.2">
      <c r="A46" s="258"/>
      <c r="B46" s="259"/>
      <c r="C46" s="260"/>
      <c r="D46" s="259"/>
      <c r="E46" s="259"/>
      <c r="F46" s="259"/>
      <c r="G46" s="261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60" x14ac:dyDescent="0.2">
      <c r="A47" s="5"/>
      <c r="B47" s="6"/>
      <c r="C47" s="185"/>
      <c r="D47" s="8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60" x14ac:dyDescent="0.2">
      <c r="C48" s="187"/>
      <c r="D48" s="141"/>
      <c r="AG48" t="s">
        <v>229</v>
      </c>
    </row>
    <row r="49" spans="4:4" x14ac:dyDescent="0.2">
      <c r="D49" s="141"/>
    </row>
    <row r="50" spans="4:4" x14ac:dyDescent="0.2">
      <c r="D50" s="141"/>
    </row>
    <row r="51" spans="4:4" x14ac:dyDescent="0.2">
      <c r="D51" s="141"/>
    </row>
    <row r="52" spans="4:4" x14ac:dyDescent="0.2">
      <c r="D52" s="141"/>
    </row>
    <row r="53" spans="4:4" x14ac:dyDescent="0.2">
      <c r="D53" s="141"/>
    </row>
    <row r="54" spans="4:4" x14ac:dyDescent="0.2">
      <c r="D54" s="141"/>
    </row>
    <row r="55" spans="4:4" x14ac:dyDescent="0.2">
      <c r="D55" s="141"/>
    </row>
    <row r="56" spans="4:4" x14ac:dyDescent="0.2">
      <c r="D56" s="141"/>
    </row>
    <row r="57" spans="4:4" x14ac:dyDescent="0.2">
      <c r="D57" s="141"/>
    </row>
    <row r="58" spans="4:4" x14ac:dyDescent="0.2">
      <c r="D58" s="141"/>
    </row>
    <row r="59" spans="4:4" x14ac:dyDescent="0.2">
      <c r="D59" s="141"/>
    </row>
    <row r="60" spans="4:4" x14ac:dyDescent="0.2">
      <c r="D60" s="141"/>
    </row>
    <row r="61" spans="4:4" x14ac:dyDescent="0.2">
      <c r="D61" s="141"/>
    </row>
    <row r="62" spans="4:4" x14ac:dyDescent="0.2">
      <c r="D62" s="141"/>
    </row>
    <row r="63" spans="4:4" x14ac:dyDescent="0.2">
      <c r="D63" s="141"/>
    </row>
    <row r="64" spans="4:4" x14ac:dyDescent="0.2">
      <c r="D64" s="141"/>
    </row>
    <row r="65" spans="4:4" x14ac:dyDescent="0.2">
      <c r="D65" s="141"/>
    </row>
    <row r="66" spans="4:4" x14ac:dyDescent="0.2">
      <c r="D66" s="141"/>
    </row>
    <row r="67" spans="4:4" x14ac:dyDescent="0.2">
      <c r="D67" s="141"/>
    </row>
    <row r="68" spans="4:4" x14ac:dyDescent="0.2">
      <c r="D68" s="141"/>
    </row>
    <row r="69" spans="4:4" x14ac:dyDescent="0.2">
      <c r="D69" s="141"/>
    </row>
    <row r="70" spans="4:4" x14ac:dyDescent="0.2">
      <c r="D70" s="141"/>
    </row>
    <row r="71" spans="4:4" x14ac:dyDescent="0.2">
      <c r="D71" s="141"/>
    </row>
    <row r="72" spans="4:4" x14ac:dyDescent="0.2">
      <c r="D72" s="141"/>
    </row>
    <row r="73" spans="4:4" x14ac:dyDescent="0.2">
      <c r="D73" s="141"/>
    </row>
    <row r="74" spans="4:4" x14ac:dyDescent="0.2">
      <c r="D74" s="141"/>
    </row>
    <row r="75" spans="4:4" x14ac:dyDescent="0.2">
      <c r="D75" s="141"/>
    </row>
    <row r="76" spans="4:4" x14ac:dyDescent="0.2">
      <c r="D76" s="141"/>
    </row>
    <row r="77" spans="4:4" x14ac:dyDescent="0.2">
      <c r="D77" s="141"/>
    </row>
    <row r="78" spans="4:4" x14ac:dyDescent="0.2">
      <c r="D78" s="141"/>
    </row>
    <row r="79" spans="4:4" x14ac:dyDescent="0.2">
      <c r="D79" s="141"/>
    </row>
    <row r="80" spans="4:4" x14ac:dyDescent="0.2">
      <c r="D80" s="141"/>
    </row>
    <row r="81" spans="4:4" x14ac:dyDescent="0.2">
      <c r="D81" s="141"/>
    </row>
    <row r="82" spans="4:4" x14ac:dyDescent="0.2">
      <c r="D82" s="141"/>
    </row>
    <row r="83" spans="4:4" x14ac:dyDescent="0.2">
      <c r="D83" s="141"/>
    </row>
    <row r="84" spans="4:4" x14ac:dyDescent="0.2">
      <c r="D84" s="141"/>
    </row>
    <row r="85" spans="4:4" x14ac:dyDescent="0.2">
      <c r="D85" s="141"/>
    </row>
    <row r="86" spans="4:4" x14ac:dyDescent="0.2">
      <c r="D86" s="141"/>
    </row>
    <row r="87" spans="4:4" x14ac:dyDescent="0.2">
      <c r="D87" s="141"/>
    </row>
    <row r="88" spans="4:4" x14ac:dyDescent="0.2">
      <c r="D88" s="141"/>
    </row>
    <row r="89" spans="4:4" x14ac:dyDescent="0.2">
      <c r="D89" s="141"/>
    </row>
    <row r="90" spans="4:4" x14ac:dyDescent="0.2">
      <c r="D90" s="141"/>
    </row>
    <row r="91" spans="4:4" x14ac:dyDescent="0.2">
      <c r="D91" s="141"/>
    </row>
    <row r="92" spans="4:4" x14ac:dyDescent="0.2">
      <c r="D92" s="141"/>
    </row>
    <row r="93" spans="4:4" x14ac:dyDescent="0.2">
      <c r="D93" s="141"/>
    </row>
    <row r="94" spans="4:4" x14ac:dyDescent="0.2">
      <c r="D94" s="141"/>
    </row>
    <row r="95" spans="4:4" x14ac:dyDescent="0.2">
      <c r="D95" s="141"/>
    </row>
    <row r="96" spans="4:4" x14ac:dyDescent="0.2">
      <c r="D96" s="141"/>
    </row>
    <row r="97" spans="4:4" x14ac:dyDescent="0.2">
      <c r="D97" s="141"/>
    </row>
    <row r="98" spans="4:4" x14ac:dyDescent="0.2">
      <c r="D98" s="141"/>
    </row>
    <row r="99" spans="4:4" x14ac:dyDescent="0.2">
      <c r="D99" s="141"/>
    </row>
    <row r="100" spans="4:4" x14ac:dyDescent="0.2">
      <c r="D100" s="141"/>
    </row>
    <row r="101" spans="4:4" x14ac:dyDescent="0.2">
      <c r="D101" s="141"/>
    </row>
    <row r="102" spans="4:4" x14ac:dyDescent="0.2">
      <c r="D102" s="141"/>
    </row>
    <row r="103" spans="4:4" x14ac:dyDescent="0.2">
      <c r="D103" s="141"/>
    </row>
    <row r="104" spans="4:4" x14ac:dyDescent="0.2">
      <c r="D104" s="141"/>
    </row>
    <row r="105" spans="4:4" x14ac:dyDescent="0.2">
      <c r="D105" s="141"/>
    </row>
    <row r="106" spans="4:4" x14ac:dyDescent="0.2">
      <c r="D106" s="141"/>
    </row>
    <row r="107" spans="4:4" x14ac:dyDescent="0.2">
      <c r="D107" s="141"/>
    </row>
    <row r="108" spans="4:4" x14ac:dyDescent="0.2">
      <c r="D108" s="141"/>
    </row>
    <row r="109" spans="4:4" x14ac:dyDescent="0.2">
      <c r="D109" s="141"/>
    </row>
    <row r="110" spans="4:4" x14ac:dyDescent="0.2">
      <c r="D110" s="141"/>
    </row>
    <row r="111" spans="4:4" x14ac:dyDescent="0.2">
      <c r="D111" s="141"/>
    </row>
    <row r="112" spans="4:4" x14ac:dyDescent="0.2">
      <c r="D112" s="141"/>
    </row>
    <row r="113" spans="4:4" x14ac:dyDescent="0.2">
      <c r="D113" s="141"/>
    </row>
    <row r="114" spans="4:4" x14ac:dyDescent="0.2">
      <c r="D114" s="141"/>
    </row>
    <row r="115" spans="4:4" x14ac:dyDescent="0.2">
      <c r="D115" s="141"/>
    </row>
    <row r="116" spans="4:4" x14ac:dyDescent="0.2">
      <c r="D116" s="141"/>
    </row>
    <row r="117" spans="4:4" x14ac:dyDescent="0.2">
      <c r="D117" s="141"/>
    </row>
    <row r="118" spans="4:4" x14ac:dyDescent="0.2">
      <c r="D118" s="141"/>
    </row>
    <row r="119" spans="4:4" x14ac:dyDescent="0.2">
      <c r="D119" s="141"/>
    </row>
    <row r="120" spans="4:4" x14ac:dyDescent="0.2">
      <c r="D120" s="141"/>
    </row>
    <row r="121" spans="4:4" x14ac:dyDescent="0.2">
      <c r="D121" s="141"/>
    </row>
    <row r="122" spans="4:4" x14ac:dyDescent="0.2">
      <c r="D122" s="141"/>
    </row>
    <row r="123" spans="4:4" x14ac:dyDescent="0.2">
      <c r="D123" s="141"/>
    </row>
    <row r="124" spans="4:4" x14ac:dyDescent="0.2">
      <c r="D124" s="141"/>
    </row>
    <row r="125" spans="4:4" x14ac:dyDescent="0.2">
      <c r="D125" s="141"/>
    </row>
    <row r="126" spans="4:4" x14ac:dyDescent="0.2">
      <c r="D126" s="141"/>
    </row>
    <row r="127" spans="4:4" x14ac:dyDescent="0.2">
      <c r="D127" s="141"/>
    </row>
    <row r="128" spans="4:4" x14ac:dyDescent="0.2">
      <c r="D128" s="141"/>
    </row>
    <row r="129" spans="4:4" x14ac:dyDescent="0.2">
      <c r="D129" s="141"/>
    </row>
    <row r="130" spans="4:4" x14ac:dyDescent="0.2">
      <c r="D130" s="141"/>
    </row>
    <row r="131" spans="4:4" x14ac:dyDescent="0.2">
      <c r="D131" s="141"/>
    </row>
    <row r="132" spans="4:4" x14ac:dyDescent="0.2">
      <c r="D132" s="141"/>
    </row>
    <row r="133" spans="4:4" x14ac:dyDescent="0.2">
      <c r="D133" s="141"/>
    </row>
    <row r="134" spans="4:4" x14ac:dyDescent="0.2">
      <c r="D134" s="141"/>
    </row>
    <row r="135" spans="4:4" x14ac:dyDescent="0.2">
      <c r="D135" s="141"/>
    </row>
    <row r="136" spans="4:4" x14ac:dyDescent="0.2">
      <c r="D136" s="141"/>
    </row>
    <row r="137" spans="4:4" x14ac:dyDescent="0.2">
      <c r="D137" s="141"/>
    </row>
    <row r="138" spans="4:4" x14ac:dyDescent="0.2">
      <c r="D138" s="141"/>
    </row>
    <row r="139" spans="4:4" x14ac:dyDescent="0.2">
      <c r="D139" s="141"/>
    </row>
    <row r="140" spans="4:4" x14ac:dyDescent="0.2">
      <c r="D140" s="141"/>
    </row>
    <row r="141" spans="4:4" x14ac:dyDescent="0.2">
      <c r="D141" s="141"/>
    </row>
    <row r="142" spans="4:4" x14ac:dyDescent="0.2">
      <c r="D142" s="141"/>
    </row>
    <row r="143" spans="4:4" x14ac:dyDescent="0.2">
      <c r="D143" s="141"/>
    </row>
    <row r="144" spans="4:4" x14ac:dyDescent="0.2">
      <c r="D144" s="141"/>
    </row>
    <row r="145" spans="4:4" x14ac:dyDescent="0.2">
      <c r="D145" s="141"/>
    </row>
    <row r="146" spans="4:4" x14ac:dyDescent="0.2">
      <c r="D146" s="141"/>
    </row>
    <row r="147" spans="4:4" x14ac:dyDescent="0.2">
      <c r="D147" s="141"/>
    </row>
    <row r="148" spans="4:4" x14ac:dyDescent="0.2">
      <c r="D148" s="141"/>
    </row>
    <row r="149" spans="4:4" x14ac:dyDescent="0.2">
      <c r="D149" s="141"/>
    </row>
    <row r="150" spans="4:4" x14ac:dyDescent="0.2">
      <c r="D150" s="141"/>
    </row>
    <row r="151" spans="4:4" x14ac:dyDescent="0.2">
      <c r="D151" s="141"/>
    </row>
    <row r="152" spans="4:4" x14ac:dyDescent="0.2">
      <c r="D152" s="141"/>
    </row>
    <row r="153" spans="4:4" x14ac:dyDescent="0.2">
      <c r="D153" s="141"/>
    </row>
    <row r="154" spans="4:4" x14ac:dyDescent="0.2">
      <c r="D154" s="141"/>
    </row>
    <row r="155" spans="4:4" x14ac:dyDescent="0.2">
      <c r="D155" s="141"/>
    </row>
    <row r="156" spans="4:4" x14ac:dyDescent="0.2">
      <c r="D156" s="141"/>
    </row>
    <row r="157" spans="4:4" x14ac:dyDescent="0.2">
      <c r="D157" s="141"/>
    </row>
    <row r="158" spans="4:4" x14ac:dyDescent="0.2">
      <c r="D158" s="141"/>
    </row>
    <row r="159" spans="4:4" x14ac:dyDescent="0.2">
      <c r="D159" s="141"/>
    </row>
    <row r="160" spans="4:4" x14ac:dyDescent="0.2">
      <c r="D160" s="141"/>
    </row>
    <row r="161" spans="4:4" x14ac:dyDescent="0.2">
      <c r="D161" s="141"/>
    </row>
    <row r="162" spans="4:4" x14ac:dyDescent="0.2">
      <c r="D162" s="141"/>
    </row>
    <row r="163" spans="4:4" x14ac:dyDescent="0.2">
      <c r="D163" s="141"/>
    </row>
    <row r="164" spans="4:4" x14ac:dyDescent="0.2">
      <c r="D164" s="141"/>
    </row>
    <row r="165" spans="4:4" x14ac:dyDescent="0.2">
      <c r="D165" s="141"/>
    </row>
    <row r="166" spans="4:4" x14ac:dyDescent="0.2">
      <c r="D166" s="141"/>
    </row>
    <row r="167" spans="4:4" x14ac:dyDescent="0.2">
      <c r="D167" s="141"/>
    </row>
    <row r="168" spans="4:4" x14ac:dyDescent="0.2">
      <c r="D168" s="141"/>
    </row>
    <row r="169" spans="4:4" x14ac:dyDescent="0.2">
      <c r="D169" s="141"/>
    </row>
    <row r="170" spans="4:4" x14ac:dyDescent="0.2">
      <c r="D170" s="141"/>
    </row>
    <row r="171" spans="4:4" x14ac:dyDescent="0.2">
      <c r="D171" s="141"/>
    </row>
    <row r="172" spans="4:4" x14ac:dyDescent="0.2">
      <c r="D172" s="141"/>
    </row>
    <row r="173" spans="4:4" x14ac:dyDescent="0.2">
      <c r="D173" s="141"/>
    </row>
    <row r="174" spans="4:4" x14ac:dyDescent="0.2">
      <c r="D174" s="141"/>
    </row>
    <row r="175" spans="4:4" x14ac:dyDescent="0.2">
      <c r="D175" s="141"/>
    </row>
    <row r="176" spans="4:4" x14ac:dyDescent="0.2">
      <c r="D176" s="141"/>
    </row>
    <row r="177" spans="4:4" x14ac:dyDescent="0.2">
      <c r="D177" s="141"/>
    </row>
    <row r="178" spans="4:4" x14ac:dyDescent="0.2">
      <c r="D178" s="141"/>
    </row>
    <row r="179" spans="4:4" x14ac:dyDescent="0.2">
      <c r="D179" s="141"/>
    </row>
    <row r="180" spans="4:4" x14ac:dyDescent="0.2">
      <c r="D180" s="141"/>
    </row>
    <row r="181" spans="4:4" x14ac:dyDescent="0.2">
      <c r="D181" s="141"/>
    </row>
    <row r="182" spans="4:4" x14ac:dyDescent="0.2">
      <c r="D182" s="141"/>
    </row>
    <row r="183" spans="4:4" x14ac:dyDescent="0.2">
      <c r="D183" s="141"/>
    </row>
    <row r="184" spans="4:4" x14ac:dyDescent="0.2">
      <c r="D184" s="141"/>
    </row>
    <row r="185" spans="4:4" x14ac:dyDescent="0.2">
      <c r="D185" s="141"/>
    </row>
    <row r="186" spans="4:4" x14ac:dyDescent="0.2">
      <c r="D186" s="141"/>
    </row>
    <row r="187" spans="4:4" x14ac:dyDescent="0.2">
      <c r="D187" s="141"/>
    </row>
    <row r="188" spans="4:4" x14ac:dyDescent="0.2">
      <c r="D188" s="141"/>
    </row>
    <row r="189" spans="4:4" x14ac:dyDescent="0.2">
      <c r="D189" s="141"/>
    </row>
    <row r="190" spans="4:4" x14ac:dyDescent="0.2">
      <c r="D190" s="141"/>
    </row>
    <row r="191" spans="4:4" x14ac:dyDescent="0.2">
      <c r="D191" s="141"/>
    </row>
    <row r="192" spans="4:4" x14ac:dyDescent="0.2">
      <c r="D192" s="141"/>
    </row>
    <row r="193" spans="4:4" x14ac:dyDescent="0.2">
      <c r="D193" s="141"/>
    </row>
    <row r="194" spans="4:4" x14ac:dyDescent="0.2">
      <c r="D194" s="141"/>
    </row>
    <row r="195" spans="4:4" x14ac:dyDescent="0.2">
      <c r="D195" s="141"/>
    </row>
    <row r="196" spans="4:4" x14ac:dyDescent="0.2">
      <c r="D196" s="141"/>
    </row>
    <row r="197" spans="4:4" x14ac:dyDescent="0.2">
      <c r="D197" s="141"/>
    </row>
    <row r="198" spans="4:4" x14ac:dyDescent="0.2">
      <c r="D198" s="141"/>
    </row>
    <row r="199" spans="4:4" x14ac:dyDescent="0.2">
      <c r="D199" s="141"/>
    </row>
    <row r="200" spans="4:4" x14ac:dyDescent="0.2">
      <c r="D200" s="141"/>
    </row>
    <row r="201" spans="4:4" x14ac:dyDescent="0.2">
      <c r="D201" s="141"/>
    </row>
    <row r="202" spans="4:4" x14ac:dyDescent="0.2">
      <c r="D202" s="141"/>
    </row>
    <row r="203" spans="4:4" x14ac:dyDescent="0.2">
      <c r="D203" s="141"/>
    </row>
    <row r="204" spans="4:4" x14ac:dyDescent="0.2">
      <c r="D204" s="141"/>
    </row>
    <row r="205" spans="4:4" x14ac:dyDescent="0.2">
      <c r="D205" s="141"/>
    </row>
    <row r="206" spans="4:4" x14ac:dyDescent="0.2">
      <c r="D206" s="141"/>
    </row>
    <row r="207" spans="4:4" x14ac:dyDescent="0.2">
      <c r="D207" s="141"/>
    </row>
    <row r="208" spans="4:4" x14ac:dyDescent="0.2">
      <c r="D208" s="141"/>
    </row>
    <row r="209" spans="4:4" x14ac:dyDescent="0.2">
      <c r="D209" s="141"/>
    </row>
    <row r="210" spans="4:4" x14ac:dyDescent="0.2">
      <c r="D210" s="141"/>
    </row>
    <row r="211" spans="4:4" x14ac:dyDescent="0.2">
      <c r="D211" s="141"/>
    </row>
    <row r="212" spans="4:4" x14ac:dyDescent="0.2">
      <c r="D212" s="141"/>
    </row>
    <row r="213" spans="4:4" x14ac:dyDescent="0.2">
      <c r="D213" s="141"/>
    </row>
    <row r="214" spans="4:4" x14ac:dyDescent="0.2">
      <c r="D214" s="141"/>
    </row>
    <row r="215" spans="4:4" x14ac:dyDescent="0.2">
      <c r="D215" s="141"/>
    </row>
    <row r="216" spans="4:4" x14ac:dyDescent="0.2">
      <c r="D216" s="141"/>
    </row>
    <row r="217" spans="4:4" x14ac:dyDescent="0.2">
      <c r="D217" s="141"/>
    </row>
    <row r="218" spans="4:4" x14ac:dyDescent="0.2">
      <c r="D218" s="141"/>
    </row>
    <row r="219" spans="4:4" x14ac:dyDescent="0.2">
      <c r="D219" s="141"/>
    </row>
    <row r="220" spans="4:4" x14ac:dyDescent="0.2">
      <c r="D220" s="141"/>
    </row>
    <row r="221" spans="4:4" x14ac:dyDescent="0.2">
      <c r="D221" s="141"/>
    </row>
    <row r="222" spans="4:4" x14ac:dyDescent="0.2">
      <c r="D222" s="141"/>
    </row>
    <row r="223" spans="4:4" x14ac:dyDescent="0.2">
      <c r="D223" s="141"/>
    </row>
    <row r="224" spans="4:4" x14ac:dyDescent="0.2">
      <c r="D224" s="141"/>
    </row>
    <row r="225" spans="4:4" x14ac:dyDescent="0.2">
      <c r="D225" s="141"/>
    </row>
    <row r="226" spans="4:4" x14ac:dyDescent="0.2">
      <c r="D226" s="141"/>
    </row>
    <row r="227" spans="4:4" x14ac:dyDescent="0.2">
      <c r="D227" s="141"/>
    </row>
    <row r="228" spans="4:4" x14ac:dyDescent="0.2">
      <c r="D228" s="141"/>
    </row>
    <row r="229" spans="4:4" x14ac:dyDescent="0.2">
      <c r="D229" s="141"/>
    </row>
    <row r="230" spans="4:4" x14ac:dyDescent="0.2">
      <c r="D230" s="141"/>
    </row>
    <row r="231" spans="4:4" x14ac:dyDescent="0.2">
      <c r="D231" s="141"/>
    </row>
    <row r="232" spans="4:4" x14ac:dyDescent="0.2">
      <c r="D232" s="141"/>
    </row>
    <row r="233" spans="4:4" x14ac:dyDescent="0.2">
      <c r="D233" s="141"/>
    </row>
    <row r="234" spans="4:4" x14ac:dyDescent="0.2">
      <c r="D234" s="141"/>
    </row>
    <row r="235" spans="4:4" x14ac:dyDescent="0.2">
      <c r="D235" s="141"/>
    </row>
    <row r="236" spans="4:4" x14ac:dyDescent="0.2">
      <c r="D236" s="141"/>
    </row>
    <row r="237" spans="4:4" x14ac:dyDescent="0.2">
      <c r="D237" s="141"/>
    </row>
    <row r="238" spans="4:4" x14ac:dyDescent="0.2">
      <c r="D238" s="141"/>
    </row>
    <row r="239" spans="4:4" x14ac:dyDescent="0.2">
      <c r="D239" s="141"/>
    </row>
    <row r="240" spans="4:4" x14ac:dyDescent="0.2">
      <c r="D240" s="141"/>
    </row>
    <row r="241" spans="4:4" x14ac:dyDescent="0.2">
      <c r="D241" s="141"/>
    </row>
    <row r="242" spans="4:4" x14ac:dyDescent="0.2">
      <c r="D242" s="141"/>
    </row>
    <row r="243" spans="4:4" x14ac:dyDescent="0.2">
      <c r="D243" s="141"/>
    </row>
    <row r="244" spans="4:4" x14ac:dyDescent="0.2">
      <c r="D244" s="141"/>
    </row>
    <row r="245" spans="4:4" x14ac:dyDescent="0.2">
      <c r="D245" s="141"/>
    </row>
    <row r="246" spans="4:4" x14ac:dyDescent="0.2">
      <c r="D246" s="141"/>
    </row>
    <row r="247" spans="4:4" x14ac:dyDescent="0.2">
      <c r="D247" s="141"/>
    </row>
    <row r="248" spans="4:4" x14ac:dyDescent="0.2">
      <c r="D248" s="141"/>
    </row>
    <row r="249" spans="4:4" x14ac:dyDescent="0.2">
      <c r="D249" s="141"/>
    </row>
    <row r="250" spans="4:4" x14ac:dyDescent="0.2">
      <c r="D250" s="141"/>
    </row>
    <row r="251" spans="4:4" x14ac:dyDescent="0.2">
      <c r="D251" s="141"/>
    </row>
    <row r="252" spans="4:4" x14ac:dyDescent="0.2">
      <c r="D252" s="141"/>
    </row>
    <row r="253" spans="4:4" x14ac:dyDescent="0.2">
      <c r="D253" s="141"/>
    </row>
    <row r="254" spans="4:4" x14ac:dyDescent="0.2">
      <c r="D254" s="141"/>
    </row>
    <row r="255" spans="4:4" x14ac:dyDescent="0.2">
      <c r="D255" s="141"/>
    </row>
    <row r="256" spans="4:4" x14ac:dyDescent="0.2">
      <c r="D256" s="141"/>
    </row>
    <row r="257" spans="4:4" x14ac:dyDescent="0.2">
      <c r="D257" s="141"/>
    </row>
    <row r="258" spans="4:4" x14ac:dyDescent="0.2">
      <c r="D258" s="141"/>
    </row>
    <row r="259" spans="4:4" x14ac:dyDescent="0.2">
      <c r="D259" s="141"/>
    </row>
    <row r="260" spans="4:4" x14ac:dyDescent="0.2">
      <c r="D260" s="141"/>
    </row>
    <row r="261" spans="4:4" x14ac:dyDescent="0.2">
      <c r="D261" s="141"/>
    </row>
    <row r="262" spans="4:4" x14ac:dyDescent="0.2">
      <c r="D262" s="141"/>
    </row>
    <row r="263" spans="4:4" x14ac:dyDescent="0.2">
      <c r="D263" s="141"/>
    </row>
    <row r="264" spans="4:4" x14ac:dyDescent="0.2">
      <c r="D264" s="141"/>
    </row>
    <row r="265" spans="4:4" x14ac:dyDescent="0.2">
      <c r="D265" s="141"/>
    </row>
    <row r="266" spans="4:4" x14ac:dyDescent="0.2">
      <c r="D266" s="141"/>
    </row>
    <row r="267" spans="4:4" x14ac:dyDescent="0.2">
      <c r="D267" s="141"/>
    </row>
    <row r="268" spans="4:4" x14ac:dyDescent="0.2">
      <c r="D268" s="141"/>
    </row>
    <row r="269" spans="4:4" x14ac:dyDescent="0.2">
      <c r="D269" s="141"/>
    </row>
    <row r="270" spans="4:4" x14ac:dyDescent="0.2">
      <c r="D270" s="141"/>
    </row>
    <row r="271" spans="4:4" x14ac:dyDescent="0.2">
      <c r="D271" s="141"/>
    </row>
    <row r="272" spans="4:4" x14ac:dyDescent="0.2">
      <c r="D272" s="141"/>
    </row>
    <row r="273" spans="4:4" x14ac:dyDescent="0.2">
      <c r="D273" s="141"/>
    </row>
    <row r="274" spans="4:4" x14ac:dyDescent="0.2">
      <c r="D274" s="141"/>
    </row>
    <row r="275" spans="4:4" x14ac:dyDescent="0.2">
      <c r="D275" s="141"/>
    </row>
    <row r="276" spans="4:4" x14ac:dyDescent="0.2">
      <c r="D276" s="141"/>
    </row>
    <row r="277" spans="4:4" x14ac:dyDescent="0.2">
      <c r="D277" s="141"/>
    </row>
    <row r="278" spans="4:4" x14ac:dyDescent="0.2">
      <c r="D278" s="141"/>
    </row>
    <row r="279" spans="4:4" x14ac:dyDescent="0.2">
      <c r="D279" s="141"/>
    </row>
    <row r="280" spans="4:4" x14ac:dyDescent="0.2">
      <c r="D280" s="141"/>
    </row>
    <row r="281" spans="4:4" x14ac:dyDescent="0.2">
      <c r="D281" s="141"/>
    </row>
    <row r="282" spans="4:4" x14ac:dyDescent="0.2">
      <c r="D282" s="141"/>
    </row>
    <row r="283" spans="4:4" x14ac:dyDescent="0.2">
      <c r="D283" s="141"/>
    </row>
    <row r="284" spans="4:4" x14ac:dyDescent="0.2">
      <c r="D284" s="141"/>
    </row>
    <row r="285" spans="4:4" x14ac:dyDescent="0.2">
      <c r="D285" s="141"/>
    </row>
    <row r="286" spans="4:4" x14ac:dyDescent="0.2">
      <c r="D286" s="141"/>
    </row>
    <row r="287" spans="4:4" x14ac:dyDescent="0.2">
      <c r="D287" s="141"/>
    </row>
    <row r="288" spans="4:4" x14ac:dyDescent="0.2">
      <c r="D288" s="141"/>
    </row>
    <row r="289" spans="4:4" x14ac:dyDescent="0.2">
      <c r="D289" s="141"/>
    </row>
    <row r="290" spans="4:4" x14ac:dyDescent="0.2">
      <c r="D290" s="141"/>
    </row>
    <row r="291" spans="4:4" x14ac:dyDescent="0.2">
      <c r="D291" s="141"/>
    </row>
    <row r="292" spans="4:4" x14ac:dyDescent="0.2">
      <c r="D292" s="141"/>
    </row>
    <row r="293" spans="4:4" x14ac:dyDescent="0.2">
      <c r="D293" s="141"/>
    </row>
    <row r="294" spans="4:4" x14ac:dyDescent="0.2">
      <c r="D294" s="141"/>
    </row>
    <row r="295" spans="4:4" x14ac:dyDescent="0.2">
      <c r="D295" s="141"/>
    </row>
    <row r="296" spans="4:4" x14ac:dyDescent="0.2">
      <c r="D296" s="141"/>
    </row>
    <row r="297" spans="4:4" x14ac:dyDescent="0.2">
      <c r="D297" s="141"/>
    </row>
    <row r="298" spans="4:4" x14ac:dyDescent="0.2">
      <c r="D298" s="141"/>
    </row>
    <row r="299" spans="4:4" x14ac:dyDescent="0.2">
      <c r="D299" s="141"/>
    </row>
    <row r="300" spans="4:4" x14ac:dyDescent="0.2">
      <c r="D300" s="141"/>
    </row>
    <row r="301" spans="4:4" x14ac:dyDescent="0.2">
      <c r="D301" s="141"/>
    </row>
    <row r="302" spans="4:4" x14ac:dyDescent="0.2">
      <c r="D302" s="141"/>
    </row>
    <row r="303" spans="4:4" x14ac:dyDescent="0.2">
      <c r="D303" s="141"/>
    </row>
    <row r="304" spans="4:4" x14ac:dyDescent="0.2">
      <c r="D304" s="141"/>
    </row>
    <row r="305" spans="4:4" x14ac:dyDescent="0.2">
      <c r="D305" s="141"/>
    </row>
    <row r="306" spans="4:4" x14ac:dyDescent="0.2">
      <c r="D306" s="141"/>
    </row>
    <row r="307" spans="4:4" x14ac:dyDescent="0.2">
      <c r="D307" s="141"/>
    </row>
    <row r="308" spans="4:4" x14ac:dyDescent="0.2">
      <c r="D308" s="141"/>
    </row>
    <row r="309" spans="4:4" x14ac:dyDescent="0.2">
      <c r="D309" s="141"/>
    </row>
    <row r="310" spans="4:4" x14ac:dyDescent="0.2">
      <c r="D310" s="141"/>
    </row>
    <row r="311" spans="4:4" x14ac:dyDescent="0.2">
      <c r="D311" s="141"/>
    </row>
    <row r="312" spans="4:4" x14ac:dyDescent="0.2">
      <c r="D312" s="141"/>
    </row>
    <row r="313" spans="4:4" x14ac:dyDescent="0.2">
      <c r="D313" s="141"/>
    </row>
    <row r="314" spans="4:4" x14ac:dyDescent="0.2">
      <c r="D314" s="141"/>
    </row>
    <row r="315" spans="4:4" x14ac:dyDescent="0.2">
      <c r="D315" s="141"/>
    </row>
    <row r="316" spans="4:4" x14ac:dyDescent="0.2">
      <c r="D316" s="141"/>
    </row>
    <row r="317" spans="4:4" x14ac:dyDescent="0.2">
      <c r="D317" s="141"/>
    </row>
    <row r="318" spans="4:4" x14ac:dyDescent="0.2">
      <c r="D318" s="141"/>
    </row>
    <row r="319" spans="4:4" x14ac:dyDescent="0.2">
      <c r="D319" s="141"/>
    </row>
    <row r="320" spans="4:4" x14ac:dyDescent="0.2">
      <c r="D320" s="141"/>
    </row>
    <row r="321" spans="4:4" x14ac:dyDescent="0.2">
      <c r="D321" s="141"/>
    </row>
    <row r="322" spans="4:4" x14ac:dyDescent="0.2">
      <c r="D322" s="141"/>
    </row>
    <row r="323" spans="4:4" x14ac:dyDescent="0.2">
      <c r="D323" s="141"/>
    </row>
    <row r="324" spans="4:4" x14ac:dyDescent="0.2">
      <c r="D324" s="141"/>
    </row>
    <row r="325" spans="4:4" x14ac:dyDescent="0.2">
      <c r="D325" s="141"/>
    </row>
    <row r="326" spans="4:4" x14ac:dyDescent="0.2">
      <c r="D326" s="141"/>
    </row>
    <row r="327" spans="4:4" x14ac:dyDescent="0.2">
      <c r="D327" s="141"/>
    </row>
    <row r="328" spans="4:4" x14ac:dyDescent="0.2">
      <c r="D328" s="141"/>
    </row>
    <row r="329" spans="4:4" x14ac:dyDescent="0.2">
      <c r="D329" s="141"/>
    </row>
    <row r="330" spans="4:4" x14ac:dyDescent="0.2">
      <c r="D330" s="141"/>
    </row>
    <row r="331" spans="4:4" x14ac:dyDescent="0.2">
      <c r="D331" s="141"/>
    </row>
    <row r="332" spans="4:4" x14ac:dyDescent="0.2">
      <c r="D332" s="141"/>
    </row>
    <row r="333" spans="4:4" x14ac:dyDescent="0.2">
      <c r="D333" s="141"/>
    </row>
    <row r="334" spans="4:4" x14ac:dyDescent="0.2">
      <c r="D334" s="141"/>
    </row>
    <row r="335" spans="4:4" x14ac:dyDescent="0.2">
      <c r="D335" s="141"/>
    </row>
    <row r="336" spans="4:4" x14ac:dyDescent="0.2">
      <c r="D336" s="141"/>
    </row>
    <row r="337" spans="4:4" x14ac:dyDescent="0.2">
      <c r="D337" s="141"/>
    </row>
    <row r="338" spans="4:4" x14ac:dyDescent="0.2">
      <c r="D338" s="141"/>
    </row>
    <row r="339" spans="4:4" x14ac:dyDescent="0.2">
      <c r="D339" s="141"/>
    </row>
    <row r="340" spans="4:4" x14ac:dyDescent="0.2">
      <c r="D340" s="141"/>
    </row>
    <row r="341" spans="4:4" x14ac:dyDescent="0.2">
      <c r="D341" s="141"/>
    </row>
    <row r="342" spans="4:4" x14ac:dyDescent="0.2">
      <c r="D342" s="141"/>
    </row>
    <row r="343" spans="4:4" x14ac:dyDescent="0.2">
      <c r="D343" s="141"/>
    </row>
    <row r="344" spans="4:4" x14ac:dyDescent="0.2">
      <c r="D344" s="141"/>
    </row>
    <row r="345" spans="4:4" x14ac:dyDescent="0.2">
      <c r="D345" s="141"/>
    </row>
    <row r="346" spans="4:4" x14ac:dyDescent="0.2">
      <c r="D346" s="141"/>
    </row>
    <row r="347" spans="4:4" x14ac:dyDescent="0.2">
      <c r="D347" s="141"/>
    </row>
    <row r="348" spans="4:4" x14ac:dyDescent="0.2">
      <c r="D348" s="141"/>
    </row>
    <row r="349" spans="4:4" x14ac:dyDescent="0.2">
      <c r="D349" s="141"/>
    </row>
    <row r="350" spans="4:4" x14ac:dyDescent="0.2">
      <c r="D350" s="141"/>
    </row>
    <row r="351" spans="4:4" x14ac:dyDescent="0.2">
      <c r="D351" s="141"/>
    </row>
    <row r="352" spans="4:4" x14ac:dyDescent="0.2">
      <c r="D352" s="141"/>
    </row>
    <row r="353" spans="4:4" x14ac:dyDescent="0.2">
      <c r="D353" s="141"/>
    </row>
    <row r="354" spans="4:4" x14ac:dyDescent="0.2">
      <c r="D354" s="141"/>
    </row>
    <row r="355" spans="4:4" x14ac:dyDescent="0.2">
      <c r="D355" s="141"/>
    </row>
    <row r="356" spans="4:4" x14ac:dyDescent="0.2">
      <c r="D356" s="141"/>
    </row>
    <row r="357" spans="4:4" x14ac:dyDescent="0.2">
      <c r="D357" s="141"/>
    </row>
    <row r="358" spans="4:4" x14ac:dyDescent="0.2">
      <c r="D358" s="141"/>
    </row>
    <row r="359" spans="4:4" x14ac:dyDescent="0.2">
      <c r="D359" s="141"/>
    </row>
    <row r="360" spans="4:4" x14ac:dyDescent="0.2">
      <c r="D360" s="141"/>
    </row>
    <row r="361" spans="4:4" x14ac:dyDescent="0.2">
      <c r="D361" s="141"/>
    </row>
    <row r="362" spans="4:4" x14ac:dyDescent="0.2">
      <c r="D362" s="141"/>
    </row>
    <row r="363" spans="4:4" x14ac:dyDescent="0.2">
      <c r="D363" s="141"/>
    </row>
    <row r="364" spans="4:4" x14ac:dyDescent="0.2">
      <c r="D364" s="141"/>
    </row>
    <row r="365" spans="4:4" x14ac:dyDescent="0.2">
      <c r="D365" s="141"/>
    </row>
    <row r="366" spans="4:4" x14ac:dyDescent="0.2">
      <c r="D366" s="141"/>
    </row>
    <row r="367" spans="4:4" x14ac:dyDescent="0.2">
      <c r="D367" s="141"/>
    </row>
    <row r="368" spans="4:4" x14ac:dyDescent="0.2">
      <c r="D368" s="141"/>
    </row>
    <row r="369" spans="4:4" x14ac:dyDescent="0.2">
      <c r="D369" s="141"/>
    </row>
    <row r="370" spans="4:4" x14ac:dyDescent="0.2">
      <c r="D370" s="141"/>
    </row>
    <row r="371" spans="4:4" x14ac:dyDescent="0.2">
      <c r="D371" s="141"/>
    </row>
    <row r="372" spans="4:4" x14ac:dyDescent="0.2">
      <c r="D372" s="141"/>
    </row>
    <row r="373" spans="4:4" x14ac:dyDescent="0.2">
      <c r="D373" s="141"/>
    </row>
    <row r="374" spans="4:4" x14ac:dyDescent="0.2">
      <c r="D374" s="141"/>
    </row>
    <row r="375" spans="4:4" x14ac:dyDescent="0.2">
      <c r="D375" s="141"/>
    </row>
    <row r="376" spans="4:4" x14ac:dyDescent="0.2">
      <c r="D376" s="141"/>
    </row>
    <row r="377" spans="4:4" x14ac:dyDescent="0.2">
      <c r="D377" s="141"/>
    </row>
    <row r="378" spans="4:4" x14ac:dyDescent="0.2">
      <c r="D378" s="141"/>
    </row>
    <row r="379" spans="4:4" x14ac:dyDescent="0.2">
      <c r="D379" s="141"/>
    </row>
    <row r="380" spans="4:4" x14ac:dyDescent="0.2">
      <c r="D380" s="141"/>
    </row>
    <row r="381" spans="4:4" x14ac:dyDescent="0.2">
      <c r="D381" s="141"/>
    </row>
    <row r="382" spans="4:4" x14ac:dyDescent="0.2">
      <c r="D382" s="141"/>
    </row>
    <row r="383" spans="4:4" x14ac:dyDescent="0.2">
      <c r="D383" s="141"/>
    </row>
    <row r="384" spans="4:4" x14ac:dyDescent="0.2">
      <c r="D384" s="141"/>
    </row>
    <row r="385" spans="4:4" x14ac:dyDescent="0.2">
      <c r="D385" s="141"/>
    </row>
    <row r="386" spans="4:4" x14ac:dyDescent="0.2">
      <c r="D386" s="141"/>
    </row>
    <row r="387" spans="4:4" x14ac:dyDescent="0.2">
      <c r="D387" s="141"/>
    </row>
    <row r="388" spans="4:4" x14ac:dyDescent="0.2">
      <c r="D388" s="141"/>
    </row>
    <row r="389" spans="4:4" x14ac:dyDescent="0.2">
      <c r="D389" s="141"/>
    </row>
    <row r="390" spans="4:4" x14ac:dyDescent="0.2">
      <c r="D390" s="141"/>
    </row>
    <row r="391" spans="4:4" x14ac:dyDescent="0.2">
      <c r="D391" s="141"/>
    </row>
    <row r="392" spans="4:4" x14ac:dyDescent="0.2">
      <c r="D392" s="141"/>
    </row>
    <row r="393" spans="4:4" x14ac:dyDescent="0.2">
      <c r="D393" s="141"/>
    </row>
    <row r="394" spans="4:4" x14ac:dyDescent="0.2">
      <c r="D394" s="141"/>
    </row>
    <row r="395" spans="4:4" x14ac:dyDescent="0.2">
      <c r="D395" s="141"/>
    </row>
    <row r="396" spans="4:4" x14ac:dyDescent="0.2">
      <c r="D396" s="141"/>
    </row>
    <row r="397" spans="4:4" x14ac:dyDescent="0.2">
      <c r="D397" s="141"/>
    </row>
    <row r="398" spans="4:4" x14ac:dyDescent="0.2">
      <c r="D398" s="141"/>
    </row>
    <row r="399" spans="4:4" x14ac:dyDescent="0.2">
      <c r="D399" s="141"/>
    </row>
    <row r="400" spans="4:4" x14ac:dyDescent="0.2">
      <c r="D400" s="141"/>
    </row>
    <row r="401" spans="4:4" x14ac:dyDescent="0.2">
      <c r="D401" s="141"/>
    </row>
    <row r="402" spans="4:4" x14ac:dyDescent="0.2">
      <c r="D402" s="141"/>
    </row>
    <row r="403" spans="4:4" x14ac:dyDescent="0.2">
      <c r="D403" s="141"/>
    </row>
    <row r="404" spans="4:4" x14ac:dyDescent="0.2">
      <c r="D404" s="141"/>
    </row>
    <row r="405" spans="4:4" x14ac:dyDescent="0.2">
      <c r="D405" s="141"/>
    </row>
    <row r="406" spans="4:4" x14ac:dyDescent="0.2">
      <c r="D406" s="141"/>
    </row>
    <row r="407" spans="4:4" x14ac:dyDescent="0.2">
      <c r="D407" s="141"/>
    </row>
    <row r="408" spans="4:4" x14ac:dyDescent="0.2">
      <c r="D408" s="141"/>
    </row>
    <row r="409" spans="4:4" x14ac:dyDescent="0.2">
      <c r="D409" s="141"/>
    </row>
    <row r="410" spans="4:4" x14ac:dyDescent="0.2">
      <c r="D410" s="141"/>
    </row>
    <row r="411" spans="4:4" x14ac:dyDescent="0.2">
      <c r="D411" s="141"/>
    </row>
    <row r="412" spans="4:4" x14ac:dyDescent="0.2">
      <c r="D412" s="141"/>
    </row>
    <row r="413" spans="4:4" x14ac:dyDescent="0.2">
      <c r="D413" s="141"/>
    </row>
    <row r="414" spans="4:4" x14ac:dyDescent="0.2">
      <c r="D414" s="141"/>
    </row>
    <row r="415" spans="4:4" x14ac:dyDescent="0.2">
      <c r="D415" s="141"/>
    </row>
    <row r="416" spans="4:4" x14ac:dyDescent="0.2">
      <c r="D416" s="141"/>
    </row>
    <row r="417" spans="4:4" x14ac:dyDescent="0.2">
      <c r="D417" s="141"/>
    </row>
    <row r="418" spans="4:4" x14ac:dyDescent="0.2">
      <c r="D418" s="141"/>
    </row>
    <row r="419" spans="4:4" x14ac:dyDescent="0.2">
      <c r="D419" s="141"/>
    </row>
    <row r="420" spans="4:4" x14ac:dyDescent="0.2">
      <c r="D420" s="141"/>
    </row>
    <row r="421" spans="4:4" x14ac:dyDescent="0.2">
      <c r="D421" s="141"/>
    </row>
    <row r="422" spans="4:4" x14ac:dyDescent="0.2">
      <c r="D422" s="141"/>
    </row>
    <row r="423" spans="4:4" x14ac:dyDescent="0.2">
      <c r="D423" s="141"/>
    </row>
    <row r="424" spans="4:4" x14ac:dyDescent="0.2">
      <c r="D424" s="141"/>
    </row>
    <row r="425" spans="4:4" x14ac:dyDescent="0.2">
      <c r="D425" s="141"/>
    </row>
    <row r="426" spans="4:4" x14ac:dyDescent="0.2">
      <c r="D426" s="141"/>
    </row>
    <row r="427" spans="4:4" x14ac:dyDescent="0.2">
      <c r="D427" s="141"/>
    </row>
    <row r="428" spans="4:4" x14ac:dyDescent="0.2">
      <c r="D428" s="141"/>
    </row>
    <row r="429" spans="4:4" x14ac:dyDescent="0.2">
      <c r="D429" s="141"/>
    </row>
    <row r="430" spans="4:4" x14ac:dyDescent="0.2">
      <c r="D430" s="141"/>
    </row>
    <row r="431" spans="4:4" x14ac:dyDescent="0.2">
      <c r="D431" s="141"/>
    </row>
    <row r="432" spans="4:4" x14ac:dyDescent="0.2">
      <c r="D432" s="141"/>
    </row>
    <row r="433" spans="4:4" x14ac:dyDescent="0.2">
      <c r="D433" s="141"/>
    </row>
    <row r="434" spans="4:4" x14ac:dyDescent="0.2">
      <c r="D434" s="141"/>
    </row>
    <row r="435" spans="4:4" x14ac:dyDescent="0.2">
      <c r="D435" s="141"/>
    </row>
    <row r="436" spans="4:4" x14ac:dyDescent="0.2">
      <c r="D436" s="141"/>
    </row>
    <row r="437" spans="4:4" x14ac:dyDescent="0.2">
      <c r="D437" s="141"/>
    </row>
    <row r="438" spans="4:4" x14ac:dyDescent="0.2">
      <c r="D438" s="141"/>
    </row>
    <row r="439" spans="4:4" x14ac:dyDescent="0.2">
      <c r="D439" s="141"/>
    </row>
    <row r="440" spans="4:4" x14ac:dyDescent="0.2">
      <c r="D440" s="141"/>
    </row>
    <row r="441" spans="4:4" x14ac:dyDescent="0.2">
      <c r="D441" s="141"/>
    </row>
    <row r="442" spans="4:4" x14ac:dyDescent="0.2">
      <c r="D442" s="141"/>
    </row>
    <row r="443" spans="4:4" x14ac:dyDescent="0.2">
      <c r="D443" s="141"/>
    </row>
    <row r="444" spans="4:4" x14ac:dyDescent="0.2">
      <c r="D444" s="141"/>
    </row>
    <row r="445" spans="4:4" x14ac:dyDescent="0.2">
      <c r="D445" s="141"/>
    </row>
    <row r="446" spans="4:4" x14ac:dyDescent="0.2">
      <c r="D446" s="141"/>
    </row>
    <row r="447" spans="4:4" x14ac:dyDescent="0.2">
      <c r="D447" s="141"/>
    </row>
    <row r="448" spans="4:4" x14ac:dyDescent="0.2">
      <c r="D448" s="141"/>
    </row>
    <row r="449" spans="4:4" x14ac:dyDescent="0.2">
      <c r="D449" s="141"/>
    </row>
    <row r="450" spans="4:4" x14ac:dyDescent="0.2">
      <c r="D450" s="141"/>
    </row>
    <row r="451" spans="4:4" x14ac:dyDescent="0.2">
      <c r="D451" s="141"/>
    </row>
    <row r="452" spans="4:4" x14ac:dyDescent="0.2">
      <c r="D452" s="141"/>
    </row>
    <row r="453" spans="4:4" x14ac:dyDescent="0.2">
      <c r="D453" s="141"/>
    </row>
    <row r="454" spans="4:4" x14ac:dyDescent="0.2">
      <c r="D454" s="141"/>
    </row>
    <row r="455" spans="4:4" x14ac:dyDescent="0.2">
      <c r="D455" s="141"/>
    </row>
    <row r="456" spans="4:4" x14ac:dyDescent="0.2">
      <c r="D456" s="141"/>
    </row>
    <row r="457" spans="4:4" x14ac:dyDescent="0.2">
      <c r="D457" s="141"/>
    </row>
    <row r="458" spans="4:4" x14ac:dyDescent="0.2">
      <c r="D458" s="141"/>
    </row>
    <row r="459" spans="4:4" x14ac:dyDescent="0.2">
      <c r="D459" s="141"/>
    </row>
    <row r="460" spans="4:4" x14ac:dyDescent="0.2">
      <c r="D460" s="141"/>
    </row>
    <row r="461" spans="4:4" x14ac:dyDescent="0.2">
      <c r="D461" s="141"/>
    </row>
    <row r="462" spans="4:4" x14ac:dyDescent="0.2">
      <c r="D462" s="141"/>
    </row>
    <row r="463" spans="4:4" x14ac:dyDescent="0.2">
      <c r="D463" s="141"/>
    </row>
    <row r="464" spans="4:4" x14ac:dyDescent="0.2">
      <c r="D464" s="141"/>
    </row>
    <row r="465" spans="4:4" x14ac:dyDescent="0.2">
      <c r="D465" s="141"/>
    </row>
    <row r="466" spans="4:4" x14ac:dyDescent="0.2">
      <c r="D466" s="141"/>
    </row>
    <row r="467" spans="4:4" x14ac:dyDescent="0.2">
      <c r="D467" s="141"/>
    </row>
    <row r="468" spans="4:4" x14ac:dyDescent="0.2">
      <c r="D468" s="141"/>
    </row>
    <row r="469" spans="4:4" x14ac:dyDescent="0.2">
      <c r="D469" s="141"/>
    </row>
    <row r="470" spans="4:4" x14ac:dyDescent="0.2">
      <c r="D470" s="141"/>
    </row>
    <row r="471" spans="4:4" x14ac:dyDescent="0.2">
      <c r="D471" s="141"/>
    </row>
    <row r="472" spans="4:4" x14ac:dyDescent="0.2">
      <c r="D472" s="141"/>
    </row>
    <row r="473" spans="4:4" x14ac:dyDescent="0.2">
      <c r="D473" s="141"/>
    </row>
    <row r="474" spans="4:4" x14ac:dyDescent="0.2">
      <c r="D474" s="141"/>
    </row>
    <row r="475" spans="4:4" x14ac:dyDescent="0.2">
      <c r="D475" s="141"/>
    </row>
    <row r="476" spans="4:4" x14ac:dyDescent="0.2">
      <c r="D476" s="141"/>
    </row>
    <row r="477" spans="4:4" x14ac:dyDescent="0.2">
      <c r="D477" s="141"/>
    </row>
    <row r="478" spans="4:4" x14ac:dyDescent="0.2">
      <c r="D478" s="141"/>
    </row>
    <row r="479" spans="4:4" x14ac:dyDescent="0.2">
      <c r="D479" s="141"/>
    </row>
    <row r="480" spans="4:4" x14ac:dyDescent="0.2">
      <c r="D480" s="141"/>
    </row>
    <row r="481" spans="4:4" x14ac:dyDescent="0.2">
      <c r="D481" s="141"/>
    </row>
    <row r="482" spans="4:4" x14ac:dyDescent="0.2">
      <c r="D482" s="141"/>
    </row>
    <row r="483" spans="4:4" x14ac:dyDescent="0.2">
      <c r="D483" s="141"/>
    </row>
    <row r="484" spans="4:4" x14ac:dyDescent="0.2">
      <c r="D484" s="141"/>
    </row>
    <row r="485" spans="4:4" x14ac:dyDescent="0.2">
      <c r="D485" s="141"/>
    </row>
    <row r="486" spans="4:4" x14ac:dyDescent="0.2">
      <c r="D486" s="141"/>
    </row>
    <row r="487" spans="4:4" x14ac:dyDescent="0.2">
      <c r="D487" s="141"/>
    </row>
    <row r="488" spans="4:4" x14ac:dyDescent="0.2">
      <c r="D488" s="141"/>
    </row>
    <row r="489" spans="4:4" x14ac:dyDescent="0.2">
      <c r="D489" s="141"/>
    </row>
    <row r="490" spans="4:4" x14ac:dyDescent="0.2">
      <c r="D490" s="141"/>
    </row>
    <row r="491" spans="4:4" x14ac:dyDescent="0.2">
      <c r="D491" s="141"/>
    </row>
    <row r="492" spans="4:4" x14ac:dyDescent="0.2">
      <c r="D492" s="141"/>
    </row>
    <row r="493" spans="4:4" x14ac:dyDescent="0.2">
      <c r="D493" s="141"/>
    </row>
    <row r="494" spans="4:4" x14ac:dyDescent="0.2">
      <c r="D494" s="141"/>
    </row>
    <row r="495" spans="4:4" x14ac:dyDescent="0.2">
      <c r="D495" s="141"/>
    </row>
    <row r="496" spans="4:4" x14ac:dyDescent="0.2">
      <c r="D496" s="141"/>
    </row>
    <row r="497" spans="4:4" x14ac:dyDescent="0.2">
      <c r="D497" s="141"/>
    </row>
    <row r="498" spans="4:4" x14ac:dyDescent="0.2">
      <c r="D498" s="141"/>
    </row>
    <row r="499" spans="4:4" x14ac:dyDescent="0.2">
      <c r="D499" s="141"/>
    </row>
    <row r="500" spans="4:4" x14ac:dyDescent="0.2">
      <c r="D500" s="141"/>
    </row>
    <row r="501" spans="4:4" x14ac:dyDescent="0.2">
      <c r="D501" s="141"/>
    </row>
    <row r="502" spans="4:4" x14ac:dyDescent="0.2">
      <c r="D502" s="141"/>
    </row>
    <row r="503" spans="4:4" x14ac:dyDescent="0.2">
      <c r="D503" s="141"/>
    </row>
    <row r="504" spans="4:4" x14ac:dyDescent="0.2">
      <c r="D504" s="141"/>
    </row>
    <row r="505" spans="4:4" x14ac:dyDescent="0.2">
      <c r="D505" s="141"/>
    </row>
    <row r="506" spans="4:4" x14ac:dyDescent="0.2">
      <c r="D506" s="141"/>
    </row>
    <row r="507" spans="4:4" x14ac:dyDescent="0.2">
      <c r="D507" s="141"/>
    </row>
    <row r="508" spans="4:4" x14ac:dyDescent="0.2">
      <c r="D508" s="141"/>
    </row>
    <row r="509" spans="4:4" x14ac:dyDescent="0.2">
      <c r="D509" s="141"/>
    </row>
    <row r="510" spans="4:4" x14ac:dyDescent="0.2">
      <c r="D510" s="141"/>
    </row>
    <row r="511" spans="4:4" x14ac:dyDescent="0.2">
      <c r="D511" s="141"/>
    </row>
    <row r="512" spans="4:4" x14ac:dyDescent="0.2">
      <c r="D512" s="141"/>
    </row>
    <row r="513" spans="4:4" x14ac:dyDescent="0.2">
      <c r="D513" s="141"/>
    </row>
    <row r="514" spans="4:4" x14ac:dyDescent="0.2">
      <c r="D514" s="141"/>
    </row>
    <row r="515" spans="4:4" x14ac:dyDescent="0.2">
      <c r="D515" s="141"/>
    </row>
    <row r="516" spans="4:4" x14ac:dyDescent="0.2">
      <c r="D516" s="141"/>
    </row>
    <row r="517" spans="4:4" x14ac:dyDescent="0.2">
      <c r="D517" s="141"/>
    </row>
    <row r="518" spans="4:4" x14ac:dyDescent="0.2">
      <c r="D518" s="141"/>
    </row>
    <row r="519" spans="4:4" x14ac:dyDescent="0.2">
      <c r="D519" s="141"/>
    </row>
    <row r="520" spans="4:4" x14ac:dyDescent="0.2">
      <c r="D520" s="141"/>
    </row>
    <row r="521" spans="4:4" x14ac:dyDescent="0.2">
      <c r="D521" s="141"/>
    </row>
    <row r="522" spans="4:4" x14ac:dyDescent="0.2">
      <c r="D522" s="141"/>
    </row>
    <row r="523" spans="4:4" x14ac:dyDescent="0.2">
      <c r="D523" s="141"/>
    </row>
    <row r="524" spans="4:4" x14ac:dyDescent="0.2">
      <c r="D524" s="141"/>
    </row>
    <row r="525" spans="4:4" x14ac:dyDescent="0.2">
      <c r="D525" s="141"/>
    </row>
    <row r="526" spans="4:4" x14ac:dyDescent="0.2">
      <c r="D526" s="141"/>
    </row>
    <row r="527" spans="4:4" x14ac:dyDescent="0.2">
      <c r="D527" s="141"/>
    </row>
    <row r="528" spans="4:4" x14ac:dyDescent="0.2">
      <c r="D528" s="141"/>
    </row>
    <row r="529" spans="4:4" x14ac:dyDescent="0.2">
      <c r="D529" s="141"/>
    </row>
    <row r="530" spans="4:4" x14ac:dyDescent="0.2">
      <c r="D530" s="141"/>
    </row>
    <row r="531" spans="4:4" x14ac:dyDescent="0.2">
      <c r="D531" s="141"/>
    </row>
    <row r="532" spans="4:4" x14ac:dyDescent="0.2">
      <c r="D532" s="141"/>
    </row>
    <row r="533" spans="4:4" x14ac:dyDescent="0.2">
      <c r="D533" s="141"/>
    </row>
    <row r="534" spans="4:4" x14ac:dyDescent="0.2">
      <c r="D534" s="141"/>
    </row>
    <row r="535" spans="4:4" x14ac:dyDescent="0.2">
      <c r="D535" s="141"/>
    </row>
    <row r="536" spans="4:4" x14ac:dyDescent="0.2">
      <c r="D536" s="141"/>
    </row>
    <row r="537" spans="4:4" x14ac:dyDescent="0.2">
      <c r="D537" s="141"/>
    </row>
    <row r="538" spans="4:4" x14ac:dyDescent="0.2">
      <c r="D538" s="141"/>
    </row>
    <row r="539" spans="4:4" x14ac:dyDescent="0.2">
      <c r="D539" s="141"/>
    </row>
    <row r="540" spans="4:4" x14ac:dyDescent="0.2">
      <c r="D540" s="141"/>
    </row>
    <row r="541" spans="4:4" x14ac:dyDescent="0.2">
      <c r="D541" s="141"/>
    </row>
    <row r="542" spans="4:4" x14ac:dyDescent="0.2">
      <c r="D542" s="141"/>
    </row>
    <row r="543" spans="4:4" x14ac:dyDescent="0.2">
      <c r="D543" s="141"/>
    </row>
    <row r="544" spans="4:4" x14ac:dyDescent="0.2">
      <c r="D544" s="141"/>
    </row>
    <row r="545" spans="4:4" x14ac:dyDescent="0.2">
      <c r="D545" s="141"/>
    </row>
    <row r="546" spans="4:4" x14ac:dyDescent="0.2">
      <c r="D546" s="141"/>
    </row>
    <row r="547" spans="4:4" x14ac:dyDescent="0.2">
      <c r="D547" s="141"/>
    </row>
    <row r="548" spans="4:4" x14ac:dyDescent="0.2">
      <c r="D548" s="141"/>
    </row>
    <row r="549" spans="4:4" x14ac:dyDescent="0.2">
      <c r="D549" s="141"/>
    </row>
    <row r="550" spans="4:4" x14ac:dyDescent="0.2">
      <c r="D550" s="141"/>
    </row>
    <row r="551" spans="4:4" x14ac:dyDescent="0.2">
      <c r="D551" s="141"/>
    </row>
    <row r="552" spans="4:4" x14ac:dyDescent="0.2">
      <c r="D552" s="141"/>
    </row>
    <row r="553" spans="4:4" x14ac:dyDescent="0.2">
      <c r="D553" s="141"/>
    </row>
    <row r="554" spans="4:4" x14ac:dyDescent="0.2">
      <c r="D554" s="141"/>
    </row>
    <row r="555" spans="4:4" x14ac:dyDescent="0.2">
      <c r="D555" s="141"/>
    </row>
    <row r="556" spans="4:4" x14ac:dyDescent="0.2">
      <c r="D556" s="141"/>
    </row>
    <row r="557" spans="4:4" x14ac:dyDescent="0.2">
      <c r="D557" s="141"/>
    </row>
    <row r="558" spans="4:4" x14ac:dyDescent="0.2">
      <c r="D558" s="141"/>
    </row>
    <row r="559" spans="4:4" x14ac:dyDescent="0.2">
      <c r="D559" s="141"/>
    </row>
    <row r="560" spans="4:4" x14ac:dyDescent="0.2">
      <c r="D560" s="141"/>
    </row>
    <row r="561" spans="4:4" x14ac:dyDescent="0.2">
      <c r="D561" s="141"/>
    </row>
    <row r="562" spans="4:4" x14ac:dyDescent="0.2">
      <c r="D562" s="141"/>
    </row>
    <row r="563" spans="4:4" x14ac:dyDescent="0.2">
      <c r="D563" s="141"/>
    </row>
    <row r="564" spans="4:4" x14ac:dyDescent="0.2">
      <c r="D564" s="141"/>
    </row>
    <row r="565" spans="4:4" x14ac:dyDescent="0.2">
      <c r="D565" s="141"/>
    </row>
    <row r="566" spans="4:4" x14ac:dyDescent="0.2">
      <c r="D566" s="141"/>
    </row>
    <row r="567" spans="4:4" x14ac:dyDescent="0.2">
      <c r="D567" s="141"/>
    </row>
    <row r="568" spans="4:4" x14ac:dyDescent="0.2">
      <c r="D568" s="141"/>
    </row>
    <row r="569" spans="4:4" x14ac:dyDescent="0.2">
      <c r="D569" s="141"/>
    </row>
    <row r="570" spans="4:4" x14ac:dyDescent="0.2">
      <c r="D570" s="141"/>
    </row>
    <row r="571" spans="4:4" x14ac:dyDescent="0.2">
      <c r="D571" s="141"/>
    </row>
    <row r="572" spans="4:4" x14ac:dyDescent="0.2">
      <c r="D572" s="141"/>
    </row>
    <row r="573" spans="4:4" x14ac:dyDescent="0.2">
      <c r="D573" s="141"/>
    </row>
    <row r="574" spans="4:4" x14ac:dyDescent="0.2">
      <c r="D574" s="141"/>
    </row>
    <row r="575" spans="4:4" x14ac:dyDescent="0.2">
      <c r="D575" s="141"/>
    </row>
    <row r="576" spans="4:4" x14ac:dyDescent="0.2">
      <c r="D576" s="141"/>
    </row>
    <row r="577" spans="4:4" x14ac:dyDescent="0.2">
      <c r="D577" s="141"/>
    </row>
    <row r="578" spans="4:4" x14ac:dyDescent="0.2">
      <c r="D578" s="141"/>
    </row>
    <row r="579" spans="4:4" x14ac:dyDescent="0.2">
      <c r="D579" s="141"/>
    </row>
    <row r="580" spans="4:4" x14ac:dyDescent="0.2">
      <c r="D580" s="141"/>
    </row>
    <row r="581" spans="4:4" x14ac:dyDescent="0.2">
      <c r="D581" s="141"/>
    </row>
    <row r="582" spans="4:4" x14ac:dyDescent="0.2">
      <c r="D582" s="141"/>
    </row>
    <row r="583" spans="4:4" x14ac:dyDescent="0.2">
      <c r="D583" s="141"/>
    </row>
    <row r="584" spans="4:4" x14ac:dyDescent="0.2">
      <c r="D584" s="141"/>
    </row>
    <row r="585" spans="4:4" x14ac:dyDescent="0.2">
      <c r="D585" s="141"/>
    </row>
    <row r="586" spans="4:4" x14ac:dyDescent="0.2">
      <c r="D586" s="141"/>
    </row>
    <row r="587" spans="4:4" x14ac:dyDescent="0.2">
      <c r="D587" s="141"/>
    </row>
    <row r="588" spans="4:4" x14ac:dyDescent="0.2">
      <c r="D588" s="141"/>
    </row>
    <row r="589" spans="4:4" x14ac:dyDescent="0.2">
      <c r="D589" s="141"/>
    </row>
    <row r="590" spans="4:4" x14ac:dyDescent="0.2">
      <c r="D590" s="141"/>
    </row>
    <row r="591" spans="4:4" x14ac:dyDescent="0.2">
      <c r="D591" s="141"/>
    </row>
    <row r="592" spans="4:4" x14ac:dyDescent="0.2">
      <c r="D592" s="141"/>
    </row>
    <row r="593" spans="4:4" x14ac:dyDescent="0.2">
      <c r="D593" s="141"/>
    </row>
    <row r="594" spans="4:4" x14ac:dyDescent="0.2">
      <c r="D594" s="141"/>
    </row>
    <row r="595" spans="4:4" x14ac:dyDescent="0.2">
      <c r="D595" s="141"/>
    </row>
    <row r="596" spans="4:4" x14ac:dyDescent="0.2">
      <c r="D596" s="141"/>
    </row>
    <row r="597" spans="4:4" x14ac:dyDescent="0.2">
      <c r="D597" s="141"/>
    </row>
    <row r="598" spans="4:4" x14ac:dyDescent="0.2">
      <c r="D598" s="141"/>
    </row>
    <row r="599" spans="4:4" x14ac:dyDescent="0.2">
      <c r="D599" s="141"/>
    </row>
    <row r="600" spans="4:4" x14ac:dyDescent="0.2">
      <c r="D600" s="141"/>
    </row>
    <row r="601" spans="4:4" x14ac:dyDescent="0.2">
      <c r="D601" s="141"/>
    </row>
    <row r="602" spans="4:4" x14ac:dyDescent="0.2">
      <c r="D602" s="141"/>
    </row>
    <row r="603" spans="4:4" x14ac:dyDescent="0.2">
      <c r="D603" s="141"/>
    </row>
    <row r="604" spans="4:4" x14ac:dyDescent="0.2">
      <c r="D604" s="141"/>
    </row>
    <row r="605" spans="4:4" x14ac:dyDescent="0.2">
      <c r="D605" s="141"/>
    </row>
    <row r="606" spans="4:4" x14ac:dyDescent="0.2">
      <c r="D606" s="141"/>
    </row>
    <row r="607" spans="4:4" x14ac:dyDescent="0.2">
      <c r="D607" s="141"/>
    </row>
    <row r="608" spans="4:4" x14ac:dyDescent="0.2">
      <c r="D608" s="141"/>
    </row>
    <row r="609" spans="4:4" x14ac:dyDescent="0.2">
      <c r="D609" s="141"/>
    </row>
    <row r="610" spans="4:4" x14ac:dyDescent="0.2">
      <c r="D610" s="141"/>
    </row>
    <row r="611" spans="4:4" x14ac:dyDescent="0.2">
      <c r="D611" s="141"/>
    </row>
    <row r="612" spans="4:4" x14ac:dyDescent="0.2">
      <c r="D612" s="141"/>
    </row>
    <row r="613" spans="4:4" x14ac:dyDescent="0.2">
      <c r="D613" s="141"/>
    </row>
    <row r="614" spans="4:4" x14ac:dyDescent="0.2">
      <c r="D614" s="141"/>
    </row>
    <row r="615" spans="4:4" x14ac:dyDescent="0.2">
      <c r="D615" s="141"/>
    </row>
    <row r="616" spans="4:4" x14ac:dyDescent="0.2">
      <c r="D616" s="141"/>
    </row>
    <row r="617" spans="4:4" x14ac:dyDescent="0.2">
      <c r="D617" s="141"/>
    </row>
    <row r="618" spans="4:4" x14ac:dyDescent="0.2">
      <c r="D618" s="141"/>
    </row>
    <row r="619" spans="4:4" x14ac:dyDescent="0.2">
      <c r="D619" s="141"/>
    </row>
    <row r="620" spans="4:4" x14ac:dyDescent="0.2">
      <c r="D620" s="141"/>
    </row>
    <row r="621" spans="4:4" x14ac:dyDescent="0.2">
      <c r="D621" s="141"/>
    </row>
    <row r="622" spans="4:4" x14ac:dyDescent="0.2">
      <c r="D622" s="141"/>
    </row>
    <row r="623" spans="4:4" x14ac:dyDescent="0.2">
      <c r="D623" s="141"/>
    </row>
    <row r="624" spans="4:4" x14ac:dyDescent="0.2">
      <c r="D624" s="141"/>
    </row>
    <row r="625" spans="4:4" x14ac:dyDescent="0.2">
      <c r="D625" s="141"/>
    </row>
    <row r="626" spans="4:4" x14ac:dyDescent="0.2">
      <c r="D626" s="141"/>
    </row>
    <row r="627" spans="4:4" x14ac:dyDescent="0.2">
      <c r="D627" s="141"/>
    </row>
    <row r="628" spans="4:4" x14ac:dyDescent="0.2">
      <c r="D628" s="141"/>
    </row>
    <row r="629" spans="4:4" x14ac:dyDescent="0.2">
      <c r="D629" s="141"/>
    </row>
    <row r="630" spans="4:4" x14ac:dyDescent="0.2">
      <c r="D630" s="141"/>
    </row>
    <row r="631" spans="4:4" x14ac:dyDescent="0.2">
      <c r="D631" s="141"/>
    </row>
    <row r="632" spans="4:4" x14ac:dyDescent="0.2">
      <c r="D632" s="141"/>
    </row>
    <row r="633" spans="4:4" x14ac:dyDescent="0.2">
      <c r="D633" s="141"/>
    </row>
    <row r="634" spans="4:4" x14ac:dyDescent="0.2">
      <c r="D634" s="141"/>
    </row>
    <row r="635" spans="4:4" x14ac:dyDescent="0.2">
      <c r="D635" s="141"/>
    </row>
    <row r="636" spans="4:4" x14ac:dyDescent="0.2">
      <c r="D636" s="141"/>
    </row>
    <row r="637" spans="4:4" x14ac:dyDescent="0.2">
      <c r="D637" s="141"/>
    </row>
    <row r="638" spans="4:4" x14ac:dyDescent="0.2">
      <c r="D638" s="141"/>
    </row>
    <row r="639" spans="4:4" x14ac:dyDescent="0.2">
      <c r="D639" s="141"/>
    </row>
    <row r="640" spans="4:4" x14ac:dyDescent="0.2">
      <c r="D640" s="141"/>
    </row>
    <row r="641" spans="4:4" x14ac:dyDescent="0.2">
      <c r="D641" s="141"/>
    </row>
    <row r="642" spans="4:4" x14ac:dyDescent="0.2">
      <c r="D642" s="141"/>
    </row>
    <row r="643" spans="4:4" x14ac:dyDescent="0.2">
      <c r="D643" s="141"/>
    </row>
    <row r="644" spans="4:4" x14ac:dyDescent="0.2">
      <c r="D644" s="141"/>
    </row>
    <row r="645" spans="4:4" x14ac:dyDescent="0.2">
      <c r="D645" s="141"/>
    </row>
    <row r="646" spans="4:4" x14ac:dyDescent="0.2">
      <c r="D646" s="141"/>
    </row>
    <row r="647" spans="4:4" x14ac:dyDescent="0.2">
      <c r="D647" s="141"/>
    </row>
    <row r="648" spans="4:4" x14ac:dyDescent="0.2">
      <c r="D648" s="141"/>
    </row>
    <row r="649" spans="4:4" x14ac:dyDescent="0.2">
      <c r="D649" s="141"/>
    </row>
    <row r="650" spans="4:4" x14ac:dyDescent="0.2">
      <c r="D650" s="141"/>
    </row>
    <row r="651" spans="4:4" x14ac:dyDescent="0.2">
      <c r="D651" s="141"/>
    </row>
    <row r="652" spans="4:4" x14ac:dyDescent="0.2">
      <c r="D652" s="141"/>
    </row>
    <row r="653" spans="4:4" x14ac:dyDescent="0.2">
      <c r="D653" s="141"/>
    </row>
    <row r="654" spans="4:4" x14ac:dyDescent="0.2">
      <c r="D654" s="141"/>
    </row>
    <row r="655" spans="4:4" x14ac:dyDescent="0.2">
      <c r="D655" s="141"/>
    </row>
    <row r="656" spans="4:4" x14ac:dyDescent="0.2">
      <c r="D656" s="141"/>
    </row>
    <row r="657" spans="4:4" x14ac:dyDescent="0.2">
      <c r="D657" s="141"/>
    </row>
    <row r="658" spans="4:4" x14ac:dyDescent="0.2">
      <c r="D658" s="141"/>
    </row>
    <row r="659" spans="4:4" x14ac:dyDescent="0.2">
      <c r="D659" s="141"/>
    </row>
    <row r="660" spans="4:4" x14ac:dyDescent="0.2">
      <c r="D660" s="141"/>
    </row>
    <row r="661" spans="4:4" x14ac:dyDescent="0.2">
      <c r="D661" s="141"/>
    </row>
    <row r="662" spans="4:4" x14ac:dyDescent="0.2">
      <c r="D662" s="141"/>
    </row>
    <row r="663" spans="4:4" x14ac:dyDescent="0.2">
      <c r="D663" s="141"/>
    </row>
    <row r="664" spans="4:4" x14ac:dyDescent="0.2">
      <c r="D664" s="141"/>
    </row>
    <row r="665" spans="4:4" x14ac:dyDescent="0.2">
      <c r="D665" s="141"/>
    </row>
    <row r="666" spans="4:4" x14ac:dyDescent="0.2">
      <c r="D666" s="141"/>
    </row>
    <row r="667" spans="4:4" x14ac:dyDescent="0.2">
      <c r="D667" s="141"/>
    </row>
    <row r="668" spans="4:4" x14ac:dyDescent="0.2">
      <c r="D668" s="141"/>
    </row>
    <row r="669" spans="4:4" x14ac:dyDescent="0.2">
      <c r="D669" s="141"/>
    </row>
    <row r="670" spans="4:4" x14ac:dyDescent="0.2">
      <c r="D670" s="141"/>
    </row>
    <row r="671" spans="4:4" x14ac:dyDescent="0.2">
      <c r="D671" s="141"/>
    </row>
    <row r="672" spans="4:4" x14ac:dyDescent="0.2">
      <c r="D672" s="141"/>
    </row>
    <row r="673" spans="4:4" x14ac:dyDescent="0.2">
      <c r="D673" s="141"/>
    </row>
    <row r="674" spans="4:4" x14ac:dyDescent="0.2">
      <c r="D674" s="141"/>
    </row>
    <row r="675" spans="4:4" x14ac:dyDescent="0.2">
      <c r="D675" s="141"/>
    </row>
    <row r="676" spans="4:4" x14ac:dyDescent="0.2">
      <c r="D676" s="141"/>
    </row>
    <row r="677" spans="4:4" x14ac:dyDescent="0.2">
      <c r="D677" s="141"/>
    </row>
    <row r="678" spans="4:4" x14ac:dyDescent="0.2">
      <c r="D678" s="141"/>
    </row>
    <row r="679" spans="4:4" x14ac:dyDescent="0.2">
      <c r="D679" s="141"/>
    </row>
    <row r="680" spans="4:4" x14ac:dyDescent="0.2">
      <c r="D680" s="141"/>
    </row>
    <row r="681" spans="4:4" x14ac:dyDescent="0.2">
      <c r="D681" s="141"/>
    </row>
    <row r="682" spans="4:4" x14ac:dyDescent="0.2">
      <c r="D682" s="141"/>
    </row>
    <row r="683" spans="4:4" x14ac:dyDescent="0.2">
      <c r="D683" s="141"/>
    </row>
    <row r="684" spans="4:4" x14ac:dyDescent="0.2">
      <c r="D684" s="141"/>
    </row>
    <row r="685" spans="4:4" x14ac:dyDescent="0.2">
      <c r="D685" s="141"/>
    </row>
    <row r="686" spans="4:4" x14ac:dyDescent="0.2">
      <c r="D686" s="141"/>
    </row>
    <row r="687" spans="4:4" x14ac:dyDescent="0.2">
      <c r="D687" s="141"/>
    </row>
    <row r="688" spans="4:4" x14ac:dyDescent="0.2">
      <c r="D688" s="141"/>
    </row>
    <row r="689" spans="4:4" x14ac:dyDescent="0.2">
      <c r="D689" s="141"/>
    </row>
    <row r="690" spans="4:4" x14ac:dyDescent="0.2">
      <c r="D690" s="141"/>
    </row>
    <row r="691" spans="4:4" x14ac:dyDescent="0.2">
      <c r="D691" s="141"/>
    </row>
    <row r="692" spans="4:4" x14ac:dyDescent="0.2">
      <c r="D692" s="141"/>
    </row>
    <row r="693" spans="4:4" x14ac:dyDescent="0.2">
      <c r="D693" s="141"/>
    </row>
    <row r="694" spans="4:4" x14ac:dyDescent="0.2">
      <c r="D694" s="141"/>
    </row>
    <row r="695" spans="4:4" x14ac:dyDescent="0.2">
      <c r="D695" s="141"/>
    </row>
    <row r="696" spans="4:4" x14ac:dyDescent="0.2">
      <c r="D696" s="141"/>
    </row>
    <row r="697" spans="4:4" x14ac:dyDescent="0.2">
      <c r="D697" s="141"/>
    </row>
    <row r="698" spans="4:4" x14ac:dyDescent="0.2">
      <c r="D698" s="141"/>
    </row>
    <row r="699" spans="4:4" x14ac:dyDescent="0.2">
      <c r="D699" s="141"/>
    </row>
    <row r="700" spans="4:4" x14ac:dyDescent="0.2">
      <c r="D700" s="141"/>
    </row>
    <row r="701" spans="4:4" x14ac:dyDescent="0.2">
      <c r="D701" s="141"/>
    </row>
    <row r="702" spans="4:4" x14ac:dyDescent="0.2">
      <c r="D702" s="141"/>
    </row>
    <row r="703" spans="4:4" x14ac:dyDescent="0.2">
      <c r="D703" s="141"/>
    </row>
    <row r="704" spans="4:4" x14ac:dyDescent="0.2">
      <c r="D704" s="141"/>
    </row>
    <row r="705" spans="4:4" x14ac:dyDescent="0.2">
      <c r="D705" s="141"/>
    </row>
    <row r="706" spans="4:4" x14ac:dyDescent="0.2">
      <c r="D706" s="141"/>
    </row>
    <row r="707" spans="4:4" x14ac:dyDescent="0.2">
      <c r="D707" s="141"/>
    </row>
    <row r="708" spans="4:4" x14ac:dyDescent="0.2">
      <c r="D708" s="141"/>
    </row>
    <row r="709" spans="4:4" x14ac:dyDescent="0.2">
      <c r="D709" s="141"/>
    </row>
    <row r="710" spans="4:4" x14ac:dyDescent="0.2">
      <c r="D710" s="141"/>
    </row>
    <row r="711" spans="4:4" x14ac:dyDescent="0.2">
      <c r="D711" s="141"/>
    </row>
    <row r="712" spans="4:4" x14ac:dyDescent="0.2">
      <c r="D712" s="141"/>
    </row>
    <row r="713" spans="4:4" x14ac:dyDescent="0.2">
      <c r="D713" s="141"/>
    </row>
    <row r="714" spans="4:4" x14ac:dyDescent="0.2">
      <c r="D714" s="141"/>
    </row>
    <row r="715" spans="4:4" x14ac:dyDescent="0.2">
      <c r="D715" s="141"/>
    </row>
    <row r="716" spans="4:4" x14ac:dyDescent="0.2">
      <c r="D716" s="141"/>
    </row>
    <row r="717" spans="4:4" x14ac:dyDescent="0.2">
      <c r="D717" s="141"/>
    </row>
    <row r="718" spans="4:4" x14ac:dyDescent="0.2">
      <c r="D718" s="141"/>
    </row>
    <row r="719" spans="4:4" x14ac:dyDescent="0.2">
      <c r="D719" s="141"/>
    </row>
    <row r="720" spans="4:4" x14ac:dyDescent="0.2">
      <c r="D720" s="141"/>
    </row>
    <row r="721" spans="4:4" x14ac:dyDescent="0.2">
      <c r="D721" s="141"/>
    </row>
    <row r="722" spans="4:4" x14ac:dyDescent="0.2">
      <c r="D722" s="141"/>
    </row>
    <row r="723" spans="4:4" x14ac:dyDescent="0.2">
      <c r="D723" s="141"/>
    </row>
    <row r="724" spans="4:4" x14ac:dyDescent="0.2">
      <c r="D724" s="141"/>
    </row>
    <row r="725" spans="4:4" x14ac:dyDescent="0.2">
      <c r="D725" s="141"/>
    </row>
    <row r="726" spans="4:4" x14ac:dyDescent="0.2">
      <c r="D726" s="141"/>
    </row>
    <row r="727" spans="4:4" x14ac:dyDescent="0.2">
      <c r="D727" s="141"/>
    </row>
    <row r="728" spans="4:4" x14ac:dyDescent="0.2">
      <c r="D728" s="141"/>
    </row>
    <row r="729" spans="4:4" x14ac:dyDescent="0.2">
      <c r="D729" s="141"/>
    </row>
    <row r="730" spans="4:4" x14ac:dyDescent="0.2">
      <c r="D730" s="141"/>
    </row>
    <row r="731" spans="4:4" x14ac:dyDescent="0.2">
      <c r="D731" s="141"/>
    </row>
    <row r="732" spans="4:4" x14ac:dyDescent="0.2">
      <c r="D732" s="141"/>
    </row>
    <row r="733" spans="4:4" x14ac:dyDescent="0.2">
      <c r="D733" s="141"/>
    </row>
    <row r="734" spans="4:4" x14ac:dyDescent="0.2">
      <c r="D734" s="141"/>
    </row>
    <row r="735" spans="4:4" x14ac:dyDescent="0.2">
      <c r="D735" s="141"/>
    </row>
    <row r="736" spans="4:4" x14ac:dyDescent="0.2">
      <c r="D736" s="141"/>
    </row>
    <row r="737" spans="4:4" x14ac:dyDescent="0.2">
      <c r="D737" s="141"/>
    </row>
    <row r="738" spans="4:4" x14ac:dyDescent="0.2">
      <c r="D738" s="141"/>
    </row>
    <row r="739" spans="4:4" x14ac:dyDescent="0.2">
      <c r="D739" s="141"/>
    </row>
    <row r="740" spans="4:4" x14ac:dyDescent="0.2">
      <c r="D740" s="141"/>
    </row>
    <row r="741" spans="4:4" x14ac:dyDescent="0.2">
      <c r="D741" s="141"/>
    </row>
    <row r="742" spans="4:4" x14ac:dyDescent="0.2">
      <c r="D742" s="141"/>
    </row>
    <row r="743" spans="4:4" x14ac:dyDescent="0.2">
      <c r="D743" s="141"/>
    </row>
    <row r="744" spans="4:4" x14ac:dyDescent="0.2">
      <c r="D744" s="141"/>
    </row>
    <row r="745" spans="4:4" x14ac:dyDescent="0.2">
      <c r="D745" s="141"/>
    </row>
    <row r="746" spans="4:4" x14ac:dyDescent="0.2">
      <c r="D746" s="141"/>
    </row>
    <row r="747" spans="4:4" x14ac:dyDescent="0.2">
      <c r="D747" s="141"/>
    </row>
    <row r="748" spans="4:4" x14ac:dyDescent="0.2">
      <c r="D748" s="141"/>
    </row>
    <row r="749" spans="4:4" x14ac:dyDescent="0.2">
      <c r="D749" s="141"/>
    </row>
    <row r="750" spans="4:4" x14ac:dyDescent="0.2">
      <c r="D750" s="141"/>
    </row>
    <row r="751" spans="4:4" x14ac:dyDescent="0.2">
      <c r="D751" s="141"/>
    </row>
    <row r="752" spans="4:4" x14ac:dyDescent="0.2">
      <c r="D752" s="141"/>
    </row>
    <row r="753" spans="4:4" x14ac:dyDescent="0.2">
      <c r="D753" s="141"/>
    </row>
    <row r="754" spans="4:4" x14ac:dyDescent="0.2">
      <c r="D754" s="141"/>
    </row>
    <row r="755" spans="4:4" x14ac:dyDescent="0.2">
      <c r="D755" s="141"/>
    </row>
    <row r="756" spans="4:4" x14ac:dyDescent="0.2">
      <c r="D756" s="141"/>
    </row>
    <row r="757" spans="4:4" x14ac:dyDescent="0.2">
      <c r="D757" s="141"/>
    </row>
    <row r="758" spans="4:4" x14ac:dyDescent="0.2">
      <c r="D758" s="141"/>
    </row>
    <row r="759" spans="4:4" x14ac:dyDescent="0.2">
      <c r="D759" s="141"/>
    </row>
    <row r="760" spans="4:4" x14ac:dyDescent="0.2">
      <c r="D760" s="141"/>
    </row>
    <row r="761" spans="4:4" x14ac:dyDescent="0.2">
      <c r="D761" s="141"/>
    </row>
    <row r="762" spans="4:4" x14ac:dyDescent="0.2">
      <c r="D762" s="141"/>
    </row>
    <row r="763" spans="4:4" x14ac:dyDescent="0.2">
      <c r="D763" s="141"/>
    </row>
    <row r="764" spans="4:4" x14ac:dyDescent="0.2">
      <c r="D764" s="141"/>
    </row>
    <row r="765" spans="4:4" x14ac:dyDescent="0.2">
      <c r="D765" s="141"/>
    </row>
    <row r="766" spans="4:4" x14ac:dyDescent="0.2">
      <c r="D766" s="141"/>
    </row>
    <row r="767" spans="4:4" x14ac:dyDescent="0.2">
      <c r="D767" s="141"/>
    </row>
    <row r="768" spans="4:4" x14ac:dyDescent="0.2">
      <c r="D768" s="141"/>
    </row>
    <row r="769" spans="4:4" x14ac:dyDescent="0.2">
      <c r="D769" s="141"/>
    </row>
    <row r="770" spans="4:4" x14ac:dyDescent="0.2">
      <c r="D770" s="141"/>
    </row>
    <row r="771" spans="4:4" x14ac:dyDescent="0.2">
      <c r="D771" s="141"/>
    </row>
    <row r="772" spans="4:4" x14ac:dyDescent="0.2">
      <c r="D772" s="141"/>
    </row>
    <row r="773" spans="4:4" x14ac:dyDescent="0.2">
      <c r="D773" s="141"/>
    </row>
    <row r="774" spans="4:4" x14ac:dyDescent="0.2">
      <c r="D774" s="141"/>
    </row>
    <row r="775" spans="4:4" x14ac:dyDescent="0.2">
      <c r="D775" s="141"/>
    </row>
    <row r="776" spans="4:4" x14ac:dyDescent="0.2">
      <c r="D776" s="141"/>
    </row>
    <row r="777" spans="4:4" x14ac:dyDescent="0.2">
      <c r="D777" s="141"/>
    </row>
    <row r="778" spans="4:4" x14ac:dyDescent="0.2">
      <c r="D778" s="141"/>
    </row>
    <row r="779" spans="4:4" x14ac:dyDescent="0.2">
      <c r="D779" s="141"/>
    </row>
    <row r="780" spans="4:4" x14ac:dyDescent="0.2">
      <c r="D780" s="141"/>
    </row>
    <row r="781" spans="4:4" x14ac:dyDescent="0.2">
      <c r="D781" s="141"/>
    </row>
    <row r="782" spans="4:4" x14ac:dyDescent="0.2">
      <c r="D782" s="141"/>
    </row>
    <row r="783" spans="4:4" x14ac:dyDescent="0.2">
      <c r="D783" s="141"/>
    </row>
    <row r="784" spans="4:4" x14ac:dyDescent="0.2">
      <c r="D784" s="141"/>
    </row>
    <row r="785" spans="4:4" x14ac:dyDescent="0.2">
      <c r="D785" s="141"/>
    </row>
    <row r="786" spans="4:4" x14ac:dyDescent="0.2">
      <c r="D786" s="141"/>
    </row>
    <row r="787" spans="4:4" x14ac:dyDescent="0.2">
      <c r="D787" s="141"/>
    </row>
    <row r="788" spans="4:4" x14ac:dyDescent="0.2">
      <c r="D788" s="141"/>
    </row>
    <row r="789" spans="4:4" x14ac:dyDescent="0.2">
      <c r="D789" s="141"/>
    </row>
    <row r="790" spans="4:4" x14ac:dyDescent="0.2">
      <c r="D790" s="141"/>
    </row>
    <row r="791" spans="4:4" x14ac:dyDescent="0.2">
      <c r="D791" s="141"/>
    </row>
    <row r="792" spans="4:4" x14ac:dyDescent="0.2">
      <c r="D792" s="141"/>
    </row>
    <row r="793" spans="4:4" x14ac:dyDescent="0.2">
      <c r="D793" s="141"/>
    </row>
    <row r="794" spans="4:4" x14ac:dyDescent="0.2">
      <c r="D794" s="141"/>
    </row>
    <row r="795" spans="4:4" x14ac:dyDescent="0.2">
      <c r="D795" s="141"/>
    </row>
    <row r="796" spans="4:4" x14ac:dyDescent="0.2">
      <c r="D796" s="141"/>
    </row>
    <row r="797" spans="4:4" x14ac:dyDescent="0.2">
      <c r="D797" s="141"/>
    </row>
    <row r="798" spans="4:4" x14ac:dyDescent="0.2">
      <c r="D798" s="141"/>
    </row>
    <row r="799" spans="4:4" x14ac:dyDescent="0.2">
      <c r="D799" s="141"/>
    </row>
    <row r="800" spans="4:4" x14ac:dyDescent="0.2">
      <c r="D800" s="141"/>
    </row>
    <row r="801" spans="4:4" x14ac:dyDescent="0.2">
      <c r="D801" s="141"/>
    </row>
    <row r="802" spans="4:4" x14ac:dyDescent="0.2">
      <c r="D802" s="141"/>
    </row>
    <row r="803" spans="4:4" x14ac:dyDescent="0.2">
      <c r="D803" s="141"/>
    </row>
    <row r="804" spans="4:4" x14ac:dyDescent="0.2">
      <c r="D804" s="141"/>
    </row>
    <row r="805" spans="4:4" x14ac:dyDescent="0.2">
      <c r="D805" s="141"/>
    </row>
    <row r="806" spans="4:4" x14ac:dyDescent="0.2">
      <c r="D806" s="141"/>
    </row>
    <row r="807" spans="4:4" x14ac:dyDescent="0.2">
      <c r="D807" s="141"/>
    </row>
    <row r="808" spans="4:4" x14ac:dyDescent="0.2">
      <c r="D808" s="141"/>
    </row>
    <row r="809" spans="4:4" x14ac:dyDescent="0.2">
      <c r="D809" s="141"/>
    </row>
    <row r="810" spans="4:4" x14ac:dyDescent="0.2">
      <c r="D810" s="141"/>
    </row>
    <row r="811" spans="4:4" x14ac:dyDescent="0.2">
      <c r="D811" s="141"/>
    </row>
    <row r="812" spans="4:4" x14ac:dyDescent="0.2">
      <c r="D812" s="141"/>
    </row>
    <row r="813" spans="4:4" x14ac:dyDescent="0.2">
      <c r="D813" s="141"/>
    </row>
    <row r="814" spans="4:4" x14ac:dyDescent="0.2">
      <c r="D814" s="141"/>
    </row>
    <row r="815" spans="4:4" x14ac:dyDescent="0.2">
      <c r="D815" s="141"/>
    </row>
    <row r="816" spans="4:4" x14ac:dyDescent="0.2">
      <c r="D816" s="141"/>
    </row>
    <row r="817" spans="4:4" x14ac:dyDescent="0.2">
      <c r="D817" s="141"/>
    </row>
    <row r="818" spans="4:4" x14ac:dyDescent="0.2">
      <c r="D818" s="141"/>
    </row>
    <row r="819" spans="4:4" x14ac:dyDescent="0.2">
      <c r="D819" s="141"/>
    </row>
    <row r="820" spans="4:4" x14ac:dyDescent="0.2">
      <c r="D820" s="141"/>
    </row>
    <row r="821" spans="4:4" x14ac:dyDescent="0.2">
      <c r="D821" s="141"/>
    </row>
    <row r="822" spans="4:4" x14ac:dyDescent="0.2">
      <c r="D822" s="141"/>
    </row>
    <row r="823" spans="4:4" x14ac:dyDescent="0.2">
      <c r="D823" s="141"/>
    </row>
    <row r="824" spans="4:4" x14ac:dyDescent="0.2">
      <c r="D824" s="141"/>
    </row>
    <row r="825" spans="4:4" x14ac:dyDescent="0.2">
      <c r="D825" s="141"/>
    </row>
    <row r="826" spans="4:4" x14ac:dyDescent="0.2">
      <c r="D826" s="141"/>
    </row>
    <row r="827" spans="4:4" x14ac:dyDescent="0.2">
      <c r="D827" s="141"/>
    </row>
    <row r="828" spans="4:4" x14ac:dyDescent="0.2">
      <c r="D828" s="141"/>
    </row>
    <row r="829" spans="4:4" x14ac:dyDescent="0.2">
      <c r="D829" s="141"/>
    </row>
    <row r="830" spans="4:4" x14ac:dyDescent="0.2">
      <c r="D830" s="141"/>
    </row>
    <row r="831" spans="4:4" x14ac:dyDescent="0.2">
      <c r="D831" s="141"/>
    </row>
    <row r="832" spans="4:4" x14ac:dyDescent="0.2">
      <c r="D832" s="141"/>
    </row>
    <row r="833" spans="4:4" x14ac:dyDescent="0.2">
      <c r="D833" s="141"/>
    </row>
    <row r="834" spans="4:4" x14ac:dyDescent="0.2">
      <c r="D834" s="141"/>
    </row>
    <row r="835" spans="4:4" x14ac:dyDescent="0.2">
      <c r="D835" s="141"/>
    </row>
    <row r="836" spans="4:4" x14ac:dyDescent="0.2">
      <c r="D836" s="141"/>
    </row>
    <row r="837" spans="4:4" x14ac:dyDescent="0.2">
      <c r="D837" s="141"/>
    </row>
    <row r="838" spans="4:4" x14ac:dyDescent="0.2">
      <c r="D838" s="141"/>
    </row>
    <row r="839" spans="4:4" x14ac:dyDescent="0.2">
      <c r="D839" s="141"/>
    </row>
    <row r="840" spans="4:4" x14ac:dyDescent="0.2">
      <c r="D840" s="141"/>
    </row>
    <row r="841" spans="4:4" x14ac:dyDescent="0.2">
      <c r="D841" s="141"/>
    </row>
    <row r="842" spans="4:4" x14ac:dyDescent="0.2">
      <c r="D842" s="141"/>
    </row>
    <row r="843" spans="4:4" x14ac:dyDescent="0.2">
      <c r="D843" s="141"/>
    </row>
    <row r="844" spans="4:4" x14ac:dyDescent="0.2">
      <c r="D844" s="141"/>
    </row>
    <row r="845" spans="4:4" x14ac:dyDescent="0.2">
      <c r="D845" s="141"/>
    </row>
    <row r="846" spans="4:4" x14ac:dyDescent="0.2">
      <c r="D846" s="141"/>
    </row>
    <row r="847" spans="4:4" x14ac:dyDescent="0.2">
      <c r="D847" s="141"/>
    </row>
    <row r="848" spans="4:4" x14ac:dyDescent="0.2">
      <c r="D848" s="141"/>
    </row>
    <row r="849" spans="4:4" x14ac:dyDescent="0.2">
      <c r="D849" s="141"/>
    </row>
    <row r="850" spans="4:4" x14ac:dyDescent="0.2">
      <c r="D850" s="141"/>
    </row>
    <row r="851" spans="4:4" x14ac:dyDescent="0.2">
      <c r="D851" s="141"/>
    </row>
    <row r="852" spans="4:4" x14ac:dyDescent="0.2">
      <c r="D852" s="141"/>
    </row>
    <row r="853" spans="4:4" x14ac:dyDescent="0.2">
      <c r="D853" s="141"/>
    </row>
    <row r="854" spans="4:4" x14ac:dyDescent="0.2">
      <c r="D854" s="141"/>
    </row>
    <row r="855" spans="4:4" x14ac:dyDescent="0.2">
      <c r="D855" s="141"/>
    </row>
    <row r="856" spans="4:4" x14ac:dyDescent="0.2">
      <c r="D856" s="141"/>
    </row>
    <row r="857" spans="4:4" x14ac:dyDescent="0.2">
      <c r="D857" s="141"/>
    </row>
    <row r="858" spans="4:4" x14ac:dyDescent="0.2">
      <c r="D858" s="141"/>
    </row>
    <row r="859" spans="4:4" x14ac:dyDescent="0.2">
      <c r="D859" s="141"/>
    </row>
    <row r="860" spans="4:4" x14ac:dyDescent="0.2">
      <c r="D860" s="141"/>
    </row>
    <row r="861" spans="4:4" x14ac:dyDescent="0.2">
      <c r="D861" s="141"/>
    </row>
    <row r="862" spans="4:4" x14ac:dyDescent="0.2">
      <c r="D862" s="141"/>
    </row>
    <row r="863" spans="4:4" x14ac:dyDescent="0.2">
      <c r="D863" s="141"/>
    </row>
    <row r="864" spans="4:4" x14ac:dyDescent="0.2">
      <c r="D864" s="141"/>
    </row>
    <row r="865" spans="4:4" x14ac:dyDescent="0.2">
      <c r="D865" s="141"/>
    </row>
    <row r="866" spans="4:4" x14ac:dyDescent="0.2">
      <c r="D866" s="141"/>
    </row>
    <row r="867" spans="4:4" x14ac:dyDescent="0.2">
      <c r="D867" s="141"/>
    </row>
    <row r="868" spans="4:4" x14ac:dyDescent="0.2">
      <c r="D868" s="141"/>
    </row>
    <row r="869" spans="4:4" x14ac:dyDescent="0.2">
      <c r="D869" s="141"/>
    </row>
    <row r="870" spans="4:4" x14ac:dyDescent="0.2">
      <c r="D870" s="141"/>
    </row>
    <row r="871" spans="4:4" x14ac:dyDescent="0.2">
      <c r="D871" s="141"/>
    </row>
    <row r="872" spans="4:4" x14ac:dyDescent="0.2">
      <c r="D872" s="141"/>
    </row>
    <row r="873" spans="4:4" x14ac:dyDescent="0.2">
      <c r="D873" s="141"/>
    </row>
    <row r="874" spans="4:4" x14ac:dyDescent="0.2">
      <c r="D874" s="141"/>
    </row>
    <row r="875" spans="4:4" x14ac:dyDescent="0.2">
      <c r="D875" s="141"/>
    </row>
    <row r="876" spans="4:4" x14ac:dyDescent="0.2">
      <c r="D876" s="141"/>
    </row>
    <row r="877" spans="4:4" x14ac:dyDescent="0.2">
      <c r="D877" s="141"/>
    </row>
    <row r="878" spans="4:4" x14ac:dyDescent="0.2">
      <c r="D878" s="141"/>
    </row>
    <row r="879" spans="4:4" x14ac:dyDescent="0.2">
      <c r="D879" s="141"/>
    </row>
    <row r="880" spans="4:4" x14ac:dyDescent="0.2">
      <c r="D880" s="141"/>
    </row>
    <row r="881" spans="4:4" x14ac:dyDescent="0.2">
      <c r="D881" s="141"/>
    </row>
    <row r="882" spans="4:4" x14ac:dyDescent="0.2">
      <c r="D882" s="141"/>
    </row>
    <row r="883" spans="4:4" x14ac:dyDescent="0.2">
      <c r="D883" s="141"/>
    </row>
    <row r="884" spans="4:4" x14ac:dyDescent="0.2">
      <c r="D884" s="141"/>
    </row>
    <row r="885" spans="4:4" x14ac:dyDescent="0.2">
      <c r="D885" s="141"/>
    </row>
    <row r="886" spans="4:4" x14ac:dyDescent="0.2">
      <c r="D886" s="141"/>
    </row>
    <row r="887" spans="4:4" x14ac:dyDescent="0.2">
      <c r="D887" s="141"/>
    </row>
    <row r="888" spans="4:4" x14ac:dyDescent="0.2">
      <c r="D888" s="141"/>
    </row>
    <row r="889" spans="4:4" x14ac:dyDescent="0.2">
      <c r="D889" s="141"/>
    </row>
    <row r="890" spans="4:4" x14ac:dyDescent="0.2">
      <c r="D890" s="141"/>
    </row>
    <row r="891" spans="4:4" x14ac:dyDescent="0.2">
      <c r="D891" s="141"/>
    </row>
    <row r="892" spans="4:4" x14ac:dyDescent="0.2">
      <c r="D892" s="141"/>
    </row>
    <row r="893" spans="4:4" x14ac:dyDescent="0.2">
      <c r="D893" s="141"/>
    </row>
    <row r="894" spans="4:4" x14ac:dyDescent="0.2">
      <c r="D894" s="141"/>
    </row>
    <row r="895" spans="4:4" x14ac:dyDescent="0.2">
      <c r="D895" s="141"/>
    </row>
    <row r="896" spans="4:4" x14ac:dyDescent="0.2">
      <c r="D896" s="141"/>
    </row>
    <row r="897" spans="4:4" x14ac:dyDescent="0.2">
      <c r="D897" s="141"/>
    </row>
    <row r="898" spans="4:4" x14ac:dyDescent="0.2">
      <c r="D898" s="141"/>
    </row>
    <row r="899" spans="4:4" x14ac:dyDescent="0.2">
      <c r="D899" s="141"/>
    </row>
    <row r="900" spans="4:4" x14ac:dyDescent="0.2">
      <c r="D900" s="141"/>
    </row>
    <row r="901" spans="4:4" x14ac:dyDescent="0.2">
      <c r="D901" s="141"/>
    </row>
    <row r="902" spans="4:4" x14ac:dyDescent="0.2">
      <c r="D902" s="141"/>
    </row>
    <row r="903" spans="4:4" x14ac:dyDescent="0.2">
      <c r="D903" s="141"/>
    </row>
    <row r="904" spans="4:4" x14ac:dyDescent="0.2">
      <c r="D904" s="141"/>
    </row>
    <row r="905" spans="4:4" x14ac:dyDescent="0.2">
      <c r="D905" s="141"/>
    </row>
    <row r="906" spans="4:4" x14ac:dyDescent="0.2">
      <c r="D906" s="141"/>
    </row>
    <row r="907" spans="4:4" x14ac:dyDescent="0.2">
      <c r="D907" s="141"/>
    </row>
    <row r="908" spans="4:4" x14ac:dyDescent="0.2">
      <c r="D908" s="141"/>
    </row>
    <row r="909" spans="4:4" x14ac:dyDescent="0.2">
      <c r="D909" s="141"/>
    </row>
    <row r="910" spans="4:4" x14ac:dyDescent="0.2">
      <c r="D910" s="141"/>
    </row>
    <row r="911" spans="4:4" x14ac:dyDescent="0.2">
      <c r="D911" s="141"/>
    </row>
    <row r="912" spans="4:4" x14ac:dyDescent="0.2">
      <c r="D912" s="141"/>
    </row>
    <row r="913" spans="4:4" x14ac:dyDescent="0.2">
      <c r="D913" s="141"/>
    </row>
    <row r="914" spans="4:4" x14ac:dyDescent="0.2">
      <c r="D914" s="141"/>
    </row>
    <row r="915" spans="4:4" x14ac:dyDescent="0.2">
      <c r="D915" s="141"/>
    </row>
    <row r="916" spans="4:4" x14ac:dyDescent="0.2">
      <c r="D916" s="141"/>
    </row>
    <row r="917" spans="4:4" x14ac:dyDescent="0.2">
      <c r="D917" s="141"/>
    </row>
    <row r="918" spans="4:4" x14ac:dyDescent="0.2">
      <c r="D918" s="141"/>
    </row>
    <row r="919" spans="4:4" x14ac:dyDescent="0.2">
      <c r="D919" s="141"/>
    </row>
    <row r="920" spans="4:4" x14ac:dyDescent="0.2">
      <c r="D920" s="141"/>
    </row>
    <row r="921" spans="4:4" x14ac:dyDescent="0.2">
      <c r="D921" s="141"/>
    </row>
    <row r="922" spans="4:4" x14ac:dyDescent="0.2">
      <c r="D922" s="141"/>
    </row>
    <row r="923" spans="4:4" x14ac:dyDescent="0.2">
      <c r="D923" s="141"/>
    </row>
    <row r="924" spans="4:4" x14ac:dyDescent="0.2">
      <c r="D924" s="141"/>
    </row>
    <row r="925" spans="4:4" x14ac:dyDescent="0.2">
      <c r="D925" s="141"/>
    </row>
    <row r="926" spans="4:4" x14ac:dyDescent="0.2">
      <c r="D926" s="141"/>
    </row>
    <row r="927" spans="4:4" x14ac:dyDescent="0.2">
      <c r="D927" s="141"/>
    </row>
    <row r="928" spans="4:4" x14ac:dyDescent="0.2">
      <c r="D928" s="141"/>
    </row>
    <row r="929" spans="4:4" x14ac:dyDescent="0.2">
      <c r="D929" s="141"/>
    </row>
    <row r="930" spans="4:4" x14ac:dyDescent="0.2">
      <c r="D930" s="141"/>
    </row>
    <row r="931" spans="4:4" x14ac:dyDescent="0.2">
      <c r="D931" s="141"/>
    </row>
    <row r="932" spans="4:4" x14ac:dyDescent="0.2">
      <c r="D932" s="141"/>
    </row>
    <row r="933" spans="4:4" x14ac:dyDescent="0.2">
      <c r="D933" s="141"/>
    </row>
    <row r="934" spans="4:4" x14ac:dyDescent="0.2">
      <c r="D934" s="141"/>
    </row>
    <row r="935" spans="4:4" x14ac:dyDescent="0.2">
      <c r="D935" s="141"/>
    </row>
    <row r="936" spans="4:4" x14ac:dyDescent="0.2">
      <c r="D936" s="141"/>
    </row>
    <row r="937" spans="4:4" x14ac:dyDescent="0.2">
      <c r="D937" s="141"/>
    </row>
    <row r="938" spans="4:4" x14ac:dyDescent="0.2">
      <c r="D938" s="141"/>
    </row>
    <row r="939" spans="4:4" x14ac:dyDescent="0.2">
      <c r="D939" s="141"/>
    </row>
    <row r="940" spans="4:4" x14ac:dyDescent="0.2">
      <c r="D940" s="141"/>
    </row>
    <row r="941" spans="4:4" x14ac:dyDescent="0.2">
      <c r="D941" s="141"/>
    </row>
    <row r="942" spans="4:4" x14ac:dyDescent="0.2">
      <c r="D942" s="141"/>
    </row>
    <row r="943" spans="4:4" x14ac:dyDescent="0.2">
      <c r="D943" s="141"/>
    </row>
    <row r="944" spans="4:4" x14ac:dyDescent="0.2">
      <c r="D944" s="141"/>
    </row>
    <row r="945" spans="4:4" x14ac:dyDescent="0.2">
      <c r="D945" s="141"/>
    </row>
    <row r="946" spans="4:4" x14ac:dyDescent="0.2">
      <c r="D946" s="141"/>
    </row>
    <row r="947" spans="4:4" x14ac:dyDescent="0.2">
      <c r="D947" s="141"/>
    </row>
    <row r="948" spans="4:4" x14ac:dyDescent="0.2">
      <c r="D948" s="141"/>
    </row>
    <row r="949" spans="4:4" x14ac:dyDescent="0.2">
      <c r="D949" s="141"/>
    </row>
    <row r="950" spans="4:4" x14ac:dyDescent="0.2">
      <c r="D950" s="141"/>
    </row>
    <row r="951" spans="4:4" x14ac:dyDescent="0.2">
      <c r="D951" s="141"/>
    </row>
    <row r="952" spans="4:4" x14ac:dyDescent="0.2">
      <c r="D952" s="141"/>
    </row>
    <row r="953" spans="4:4" x14ac:dyDescent="0.2">
      <c r="D953" s="141"/>
    </row>
    <row r="954" spans="4:4" x14ac:dyDescent="0.2">
      <c r="D954" s="141"/>
    </row>
    <row r="955" spans="4:4" x14ac:dyDescent="0.2">
      <c r="D955" s="141"/>
    </row>
    <row r="956" spans="4:4" x14ac:dyDescent="0.2">
      <c r="D956" s="141"/>
    </row>
    <row r="957" spans="4:4" x14ac:dyDescent="0.2">
      <c r="D957" s="141"/>
    </row>
    <row r="958" spans="4:4" x14ac:dyDescent="0.2">
      <c r="D958" s="141"/>
    </row>
    <row r="959" spans="4:4" x14ac:dyDescent="0.2">
      <c r="D959" s="141"/>
    </row>
    <row r="960" spans="4:4" x14ac:dyDescent="0.2">
      <c r="D960" s="141"/>
    </row>
    <row r="961" spans="4:4" x14ac:dyDescent="0.2">
      <c r="D961" s="141"/>
    </row>
    <row r="962" spans="4:4" x14ac:dyDescent="0.2">
      <c r="D962" s="141"/>
    </row>
    <row r="963" spans="4:4" x14ac:dyDescent="0.2">
      <c r="D963" s="141"/>
    </row>
    <row r="964" spans="4:4" x14ac:dyDescent="0.2">
      <c r="D964" s="141"/>
    </row>
    <row r="965" spans="4:4" x14ac:dyDescent="0.2">
      <c r="D965" s="141"/>
    </row>
    <row r="966" spans="4:4" x14ac:dyDescent="0.2">
      <c r="D966" s="141"/>
    </row>
    <row r="967" spans="4:4" x14ac:dyDescent="0.2">
      <c r="D967" s="141"/>
    </row>
    <row r="968" spans="4:4" x14ac:dyDescent="0.2">
      <c r="D968" s="141"/>
    </row>
    <row r="969" spans="4:4" x14ac:dyDescent="0.2">
      <c r="D969" s="141"/>
    </row>
    <row r="970" spans="4:4" x14ac:dyDescent="0.2">
      <c r="D970" s="141"/>
    </row>
    <row r="971" spans="4:4" x14ac:dyDescent="0.2">
      <c r="D971" s="141"/>
    </row>
    <row r="972" spans="4:4" x14ac:dyDescent="0.2">
      <c r="D972" s="141"/>
    </row>
    <row r="973" spans="4:4" x14ac:dyDescent="0.2">
      <c r="D973" s="141"/>
    </row>
    <row r="974" spans="4:4" x14ac:dyDescent="0.2">
      <c r="D974" s="141"/>
    </row>
    <row r="975" spans="4:4" x14ac:dyDescent="0.2">
      <c r="D975" s="141"/>
    </row>
    <row r="976" spans="4:4" x14ac:dyDescent="0.2">
      <c r="D976" s="141"/>
    </row>
    <row r="977" spans="4:4" x14ac:dyDescent="0.2">
      <c r="D977" s="141"/>
    </row>
    <row r="978" spans="4:4" x14ac:dyDescent="0.2">
      <c r="D978" s="141"/>
    </row>
    <row r="979" spans="4:4" x14ac:dyDescent="0.2">
      <c r="D979" s="141"/>
    </row>
    <row r="980" spans="4:4" x14ac:dyDescent="0.2">
      <c r="D980" s="141"/>
    </row>
    <row r="981" spans="4:4" x14ac:dyDescent="0.2">
      <c r="D981" s="141"/>
    </row>
    <row r="982" spans="4:4" x14ac:dyDescent="0.2">
      <c r="D982" s="141"/>
    </row>
    <row r="983" spans="4:4" x14ac:dyDescent="0.2">
      <c r="D983" s="141"/>
    </row>
    <row r="984" spans="4:4" x14ac:dyDescent="0.2">
      <c r="D984" s="141"/>
    </row>
    <row r="985" spans="4:4" x14ac:dyDescent="0.2">
      <c r="D985" s="141"/>
    </row>
    <row r="986" spans="4:4" x14ac:dyDescent="0.2">
      <c r="D986" s="141"/>
    </row>
    <row r="987" spans="4:4" x14ac:dyDescent="0.2">
      <c r="D987" s="141"/>
    </row>
    <row r="988" spans="4:4" x14ac:dyDescent="0.2">
      <c r="D988" s="141"/>
    </row>
    <row r="989" spans="4:4" x14ac:dyDescent="0.2">
      <c r="D989" s="141"/>
    </row>
    <row r="990" spans="4:4" x14ac:dyDescent="0.2">
      <c r="D990" s="141"/>
    </row>
    <row r="991" spans="4:4" x14ac:dyDescent="0.2">
      <c r="D991" s="141"/>
    </row>
    <row r="992" spans="4:4" x14ac:dyDescent="0.2">
      <c r="D992" s="141"/>
    </row>
    <row r="993" spans="4:4" x14ac:dyDescent="0.2">
      <c r="D993" s="141"/>
    </row>
    <row r="994" spans="4:4" x14ac:dyDescent="0.2">
      <c r="D994" s="141"/>
    </row>
    <row r="995" spans="4:4" x14ac:dyDescent="0.2">
      <c r="D995" s="141"/>
    </row>
    <row r="996" spans="4:4" x14ac:dyDescent="0.2">
      <c r="D996" s="141"/>
    </row>
    <row r="997" spans="4:4" x14ac:dyDescent="0.2">
      <c r="D997" s="141"/>
    </row>
    <row r="998" spans="4:4" x14ac:dyDescent="0.2">
      <c r="D998" s="141"/>
    </row>
    <row r="999" spans="4:4" x14ac:dyDescent="0.2">
      <c r="D999" s="141"/>
    </row>
    <row r="1000" spans="4:4" x14ac:dyDescent="0.2">
      <c r="D1000" s="141"/>
    </row>
    <row r="1001" spans="4:4" x14ac:dyDescent="0.2">
      <c r="D1001" s="141"/>
    </row>
    <row r="1002" spans="4:4" x14ac:dyDescent="0.2">
      <c r="D1002" s="141"/>
    </row>
    <row r="1003" spans="4:4" x14ac:dyDescent="0.2">
      <c r="D1003" s="141"/>
    </row>
    <row r="1004" spans="4:4" x14ac:dyDescent="0.2">
      <c r="D1004" s="141"/>
    </row>
    <row r="1005" spans="4:4" x14ac:dyDescent="0.2">
      <c r="D1005" s="141"/>
    </row>
    <row r="1006" spans="4:4" x14ac:dyDescent="0.2">
      <c r="D1006" s="141"/>
    </row>
    <row r="1007" spans="4:4" x14ac:dyDescent="0.2">
      <c r="D1007" s="141"/>
    </row>
    <row r="1008" spans="4:4" x14ac:dyDescent="0.2">
      <c r="D1008" s="141"/>
    </row>
    <row r="1009" spans="4:4" x14ac:dyDescent="0.2">
      <c r="D1009" s="141"/>
    </row>
    <row r="1010" spans="4:4" x14ac:dyDescent="0.2">
      <c r="D1010" s="141"/>
    </row>
    <row r="1011" spans="4:4" x14ac:dyDescent="0.2">
      <c r="D1011" s="141"/>
    </row>
    <row r="1012" spans="4:4" x14ac:dyDescent="0.2">
      <c r="D1012" s="141"/>
    </row>
    <row r="1013" spans="4:4" x14ac:dyDescent="0.2">
      <c r="D1013" s="141"/>
    </row>
    <row r="1014" spans="4:4" x14ac:dyDescent="0.2">
      <c r="D1014" s="141"/>
    </row>
    <row r="1015" spans="4:4" x14ac:dyDescent="0.2">
      <c r="D1015" s="141"/>
    </row>
    <row r="1016" spans="4:4" x14ac:dyDescent="0.2">
      <c r="D1016" s="141"/>
    </row>
    <row r="1017" spans="4:4" x14ac:dyDescent="0.2">
      <c r="D1017" s="141"/>
    </row>
    <row r="1018" spans="4:4" x14ac:dyDescent="0.2">
      <c r="D1018" s="141"/>
    </row>
    <row r="1019" spans="4:4" x14ac:dyDescent="0.2">
      <c r="D1019" s="141"/>
    </row>
    <row r="1020" spans="4:4" x14ac:dyDescent="0.2">
      <c r="D1020" s="141"/>
    </row>
    <row r="1021" spans="4:4" x14ac:dyDescent="0.2">
      <c r="D1021" s="141"/>
    </row>
    <row r="1022" spans="4:4" x14ac:dyDescent="0.2">
      <c r="D1022" s="141"/>
    </row>
    <row r="1023" spans="4:4" x14ac:dyDescent="0.2">
      <c r="D1023" s="141"/>
    </row>
    <row r="1024" spans="4:4" x14ac:dyDescent="0.2">
      <c r="D1024" s="141"/>
    </row>
    <row r="1025" spans="4:4" x14ac:dyDescent="0.2">
      <c r="D1025" s="141"/>
    </row>
    <row r="1026" spans="4:4" x14ac:dyDescent="0.2">
      <c r="D1026" s="141"/>
    </row>
    <row r="1027" spans="4:4" x14ac:dyDescent="0.2">
      <c r="D1027" s="141"/>
    </row>
    <row r="1028" spans="4:4" x14ac:dyDescent="0.2">
      <c r="D1028" s="141"/>
    </row>
    <row r="1029" spans="4:4" x14ac:dyDescent="0.2">
      <c r="D1029" s="141"/>
    </row>
    <row r="1030" spans="4:4" x14ac:dyDescent="0.2">
      <c r="D1030" s="141"/>
    </row>
    <row r="1031" spans="4:4" x14ac:dyDescent="0.2">
      <c r="D1031" s="141"/>
    </row>
    <row r="1032" spans="4:4" x14ac:dyDescent="0.2">
      <c r="D1032" s="141"/>
    </row>
    <row r="1033" spans="4:4" x14ac:dyDescent="0.2">
      <c r="D1033" s="141"/>
    </row>
    <row r="1034" spans="4:4" x14ac:dyDescent="0.2">
      <c r="D1034" s="141"/>
    </row>
    <row r="1035" spans="4:4" x14ac:dyDescent="0.2">
      <c r="D1035" s="141"/>
    </row>
    <row r="1036" spans="4:4" x14ac:dyDescent="0.2">
      <c r="D1036" s="141"/>
    </row>
    <row r="1037" spans="4:4" x14ac:dyDescent="0.2">
      <c r="D1037" s="141"/>
    </row>
    <row r="1038" spans="4:4" x14ac:dyDescent="0.2">
      <c r="D1038" s="141"/>
    </row>
    <row r="1039" spans="4:4" x14ac:dyDescent="0.2">
      <c r="D1039" s="141"/>
    </row>
    <row r="1040" spans="4:4" x14ac:dyDescent="0.2">
      <c r="D1040" s="141"/>
    </row>
    <row r="1041" spans="4:4" x14ac:dyDescent="0.2">
      <c r="D1041" s="141"/>
    </row>
    <row r="1042" spans="4:4" x14ac:dyDescent="0.2">
      <c r="D1042" s="141"/>
    </row>
    <row r="1043" spans="4:4" x14ac:dyDescent="0.2">
      <c r="D1043" s="141"/>
    </row>
    <row r="1044" spans="4:4" x14ac:dyDescent="0.2">
      <c r="D1044" s="141"/>
    </row>
    <row r="1045" spans="4:4" x14ac:dyDescent="0.2">
      <c r="D1045" s="141"/>
    </row>
    <row r="1046" spans="4:4" x14ac:dyDescent="0.2">
      <c r="D1046" s="141"/>
    </row>
    <row r="1047" spans="4:4" x14ac:dyDescent="0.2">
      <c r="D1047" s="141"/>
    </row>
    <row r="1048" spans="4:4" x14ac:dyDescent="0.2">
      <c r="D1048" s="141"/>
    </row>
    <row r="1049" spans="4:4" x14ac:dyDescent="0.2">
      <c r="D1049" s="141"/>
    </row>
    <row r="1050" spans="4:4" x14ac:dyDescent="0.2">
      <c r="D1050" s="141"/>
    </row>
    <row r="1051" spans="4:4" x14ac:dyDescent="0.2">
      <c r="D1051" s="141"/>
    </row>
    <row r="1052" spans="4:4" x14ac:dyDescent="0.2">
      <c r="D1052" s="141"/>
    </row>
    <row r="1053" spans="4:4" x14ac:dyDescent="0.2">
      <c r="D1053" s="141"/>
    </row>
    <row r="1054" spans="4:4" x14ac:dyDescent="0.2">
      <c r="D1054" s="141"/>
    </row>
    <row r="1055" spans="4:4" x14ac:dyDescent="0.2">
      <c r="D1055" s="141"/>
    </row>
    <row r="1056" spans="4:4" x14ac:dyDescent="0.2">
      <c r="D1056" s="141"/>
    </row>
    <row r="1057" spans="4:4" x14ac:dyDescent="0.2">
      <c r="D1057" s="141"/>
    </row>
    <row r="1058" spans="4:4" x14ac:dyDescent="0.2">
      <c r="D1058" s="141"/>
    </row>
    <row r="1059" spans="4:4" x14ac:dyDescent="0.2">
      <c r="D1059" s="141"/>
    </row>
    <row r="1060" spans="4:4" x14ac:dyDescent="0.2">
      <c r="D1060" s="141"/>
    </row>
    <row r="1061" spans="4:4" x14ac:dyDescent="0.2">
      <c r="D1061" s="141"/>
    </row>
    <row r="1062" spans="4:4" x14ac:dyDescent="0.2">
      <c r="D1062" s="141"/>
    </row>
    <row r="1063" spans="4:4" x14ac:dyDescent="0.2">
      <c r="D1063" s="141"/>
    </row>
    <row r="1064" spans="4:4" x14ac:dyDescent="0.2">
      <c r="D1064" s="141"/>
    </row>
    <row r="1065" spans="4:4" x14ac:dyDescent="0.2">
      <c r="D1065" s="141"/>
    </row>
    <row r="1066" spans="4:4" x14ac:dyDescent="0.2">
      <c r="D1066" s="141"/>
    </row>
    <row r="1067" spans="4:4" x14ac:dyDescent="0.2">
      <c r="D1067" s="141"/>
    </row>
    <row r="1068" spans="4:4" x14ac:dyDescent="0.2">
      <c r="D1068" s="141"/>
    </row>
    <row r="1069" spans="4:4" x14ac:dyDescent="0.2">
      <c r="D1069" s="141"/>
    </row>
    <row r="1070" spans="4:4" x14ac:dyDescent="0.2">
      <c r="D1070" s="141"/>
    </row>
    <row r="1071" spans="4:4" x14ac:dyDescent="0.2">
      <c r="D1071" s="141"/>
    </row>
    <row r="1072" spans="4:4" x14ac:dyDescent="0.2">
      <c r="D1072" s="141"/>
    </row>
    <row r="1073" spans="4:4" x14ac:dyDescent="0.2">
      <c r="D1073" s="141"/>
    </row>
    <row r="1074" spans="4:4" x14ac:dyDescent="0.2">
      <c r="D1074" s="141"/>
    </row>
    <row r="1075" spans="4:4" x14ac:dyDescent="0.2">
      <c r="D1075" s="141"/>
    </row>
    <row r="1076" spans="4:4" x14ac:dyDescent="0.2">
      <c r="D1076" s="141"/>
    </row>
    <row r="1077" spans="4:4" x14ac:dyDescent="0.2">
      <c r="D1077" s="141"/>
    </row>
    <row r="1078" spans="4:4" x14ac:dyDescent="0.2">
      <c r="D1078" s="141"/>
    </row>
    <row r="1079" spans="4:4" x14ac:dyDescent="0.2">
      <c r="D1079" s="141"/>
    </row>
    <row r="1080" spans="4:4" x14ac:dyDescent="0.2">
      <c r="D1080" s="141"/>
    </row>
    <row r="1081" spans="4:4" x14ac:dyDescent="0.2">
      <c r="D1081" s="141"/>
    </row>
    <row r="1082" spans="4:4" x14ac:dyDescent="0.2">
      <c r="D1082" s="141"/>
    </row>
    <row r="1083" spans="4:4" x14ac:dyDescent="0.2">
      <c r="D1083" s="141"/>
    </row>
    <row r="1084" spans="4:4" x14ac:dyDescent="0.2">
      <c r="D1084" s="141"/>
    </row>
    <row r="1085" spans="4:4" x14ac:dyDescent="0.2">
      <c r="D1085" s="141"/>
    </row>
    <row r="1086" spans="4:4" x14ac:dyDescent="0.2">
      <c r="D1086" s="141"/>
    </row>
    <row r="1087" spans="4:4" x14ac:dyDescent="0.2">
      <c r="D1087" s="141"/>
    </row>
    <row r="1088" spans="4:4" x14ac:dyDescent="0.2">
      <c r="D1088" s="141"/>
    </row>
    <row r="1089" spans="4:4" x14ac:dyDescent="0.2">
      <c r="D1089" s="141"/>
    </row>
    <row r="1090" spans="4:4" x14ac:dyDescent="0.2">
      <c r="D1090" s="141"/>
    </row>
    <row r="1091" spans="4:4" x14ac:dyDescent="0.2">
      <c r="D1091" s="141"/>
    </row>
    <row r="1092" spans="4:4" x14ac:dyDescent="0.2">
      <c r="D1092" s="141"/>
    </row>
    <row r="1093" spans="4:4" x14ac:dyDescent="0.2">
      <c r="D1093" s="141"/>
    </row>
    <row r="1094" spans="4:4" x14ac:dyDescent="0.2">
      <c r="D1094" s="141"/>
    </row>
    <row r="1095" spans="4:4" x14ac:dyDescent="0.2">
      <c r="D1095" s="141"/>
    </row>
    <row r="1096" spans="4:4" x14ac:dyDescent="0.2">
      <c r="D1096" s="141"/>
    </row>
    <row r="1097" spans="4:4" x14ac:dyDescent="0.2">
      <c r="D1097" s="141"/>
    </row>
    <row r="1098" spans="4:4" x14ac:dyDescent="0.2">
      <c r="D1098" s="141"/>
    </row>
    <row r="1099" spans="4:4" x14ac:dyDescent="0.2">
      <c r="D1099" s="141"/>
    </row>
    <row r="1100" spans="4:4" x14ac:dyDescent="0.2">
      <c r="D1100" s="141"/>
    </row>
    <row r="1101" spans="4:4" x14ac:dyDescent="0.2">
      <c r="D1101" s="141"/>
    </row>
    <row r="1102" spans="4:4" x14ac:dyDescent="0.2">
      <c r="D1102" s="141"/>
    </row>
    <row r="1103" spans="4:4" x14ac:dyDescent="0.2">
      <c r="D1103" s="141"/>
    </row>
    <row r="1104" spans="4:4" x14ac:dyDescent="0.2">
      <c r="D1104" s="141"/>
    </row>
    <row r="1105" spans="4:4" x14ac:dyDescent="0.2">
      <c r="D1105" s="141"/>
    </row>
    <row r="1106" spans="4:4" x14ac:dyDescent="0.2">
      <c r="D1106" s="141"/>
    </row>
    <row r="1107" spans="4:4" x14ac:dyDescent="0.2">
      <c r="D1107" s="141"/>
    </row>
    <row r="1108" spans="4:4" x14ac:dyDescent="0.2">
      <c r="D1108" s="141"/>
    </row>
    <row r="1109" spans="4:4" x14ac:dyDescent="0.2">
      <c r="D1109" s="141"/>
    </row>
    <row r="1110" spans="4:4" x14ac:dyDescent="0.2">
      <c r="D1110" s="141"/>
    </row>
    <row r="1111" spans="4:4" x14ac:dyDescent="0.2">
      <c r="D1111" s="141"/>
    </row>
    <row r="1112" spans="4:4" x14ac:dyDescent="0.2">
      <c r="D1112" s="141"/>
    </row>
    <row r="1113" spans="4:4" x14ac:dyDescent="0.2">
      <c r="D1113" s="141"/>
    </row>
    <row r="1114" spans="4:4" x14ac:dyDescent="0.2">
      <c r="D1114" s="141"/>
    </row>
    <row r="1115" spans="4:4" x14ac:dyDescent="0.2">
      <c r="D1115" s="141"/>
    </row>
    <row r="1116" spans="4:4" x14ac:dyDescent="0.2">
      <c r="D1116" s="141"/>
    </row>
    <row r="1117" spans="4:4" x14ac:dyDescent="0.2">
      <c r="D1117" s="141"/>
    </row>
    <row r="1118" spans="4:4" x14ac:dyDescent="0.2">
      <c r="D1118" s="141"/>
    </row>
    <row r="1119" spans="4:4" x14ac:dyDescent="0.2">
      <c r="D1119" s="141"/>
    </row>
    <row r="1120" spans="4:4" x14ac:dyDescent="0.2">
      <c r="D1120" s="141"/>
    </row>
    <row r="1121" spans="4:4" x14ac:dyDescent="0.2">
      <c r="D1121" s="141"/>
    </row>
    <row r="1122" spans="4:4" x14ac:dyDescent="0.2">
      <c r="D1122" s="141"/>
    </row>
    <row r="1123" spans="4:4" x14ac:dyDescent="0.2">
      <c r="D1123" s="141"/>
    </row>
    <row r="1124" spans="4:4" x14ac:dyDescent="0.2">
      <c r="D1124" s="141"/>
    </row>
    <row r="1125" spans="4:4" x14ac:dyDescent="0.2">
      <c r="D1125" s="141"/>
    </row>
    <row r="1126" spans="4:4" x14ac:dyDescent="0.2">
      <c r="D1126" s="141"/>
    </row>
    <row r="1127" spans="4:4" x14ac:dyDescent="0.2">
      <c r="D1127" s="141"/>
    </row>
    <row r="1128" spans="4:4" x14ac:dyDescent="0.2">
      <c r="D1128" s="141"/>
    </row>
    <row r="1129" spans="4:4" x14ac:dyDescent="0.2">
      <c r="D1129" s="141"/>
    </row>
    <row r="1130" spans="4:4" x14ac:dyDescent="0.2">
      <c r="D1130" s="141"/>
    </row>
    <row r="1131" spans="4:4" x14ac:dyDescent="0.2">
      <c r="D1131" s="141"/>
    </row>
    <row r="1132" spans="4:4" x14ac:dyDescent="0.2">
      <c r="D1132" s="141"/>
    </row>
    <row r="1133" spans="4:4" x14ac:dyDescent="0.2">
      <c r="D1133" s="141"/>
    </row>
    <row r="1134" spans="4:4" x14ac:dyDescent="0.2">
      <c r="D1134" s="141"/>
    </row>
    <row r="1135" spans="4:4" x14ac:dyDescent="0.2">
      <c r="D1135" s="141"/>
    </row>
    <row r="1136" spans="4:4" x14ac:dyDescent="0.2">
      <c r="D1136" s="141"/>
    </row>
    <row r="1137" spans="4:4" x14ac:dyDescent="0.2">
      <c r="D1137" s="141"/>
    </row>
    <row r="1138" spans="4:4" x14ac:dyDescent="0.2">
      <c r="D1138" s="141"/>
    </row>
    <row r="1139" spans="4:4" x14ac:dyDescent="0.2">
      <c r="D1139" s="141"/>
    </row>
    <row r="1140" spans="4:4" x14ac:dyDescent="0.2">
      <c r="D1140" s="141"/>
    </row>
    <row r="1141" spans="4:4" x14ac:dyDescent="0.2">
      <c r="D1141" s="141"/>
    </row>
    <row r="1142" spans="4:4" x14ac:dyDescent="0.2">
      <c r="D1142" s="141"/>
    </row>
    <row r="1143" spans="4:4" x14ac:dyDescent="0.2">
      <c r="D1143" s="141"/>
    </row>
    <row r="1144" spans="4:4" x14ac:dyDescent="0.2">
      <c r="D1144" s="141"/>
    </row>
    <row r="1145" spans="4:4" x14ac:dyDescent="0.2">
      <c r="D1145" s="141"/>
    </row>
    <row r="1146" spans="4:4" x14ac:dyDescent="0.2">
      <c r="D1146" s="141"/>
    </row>
    <row r="1147" spans="4:4" x14ac:dyDescent="0.2">
      <c r="D1147" s="141"/>
    </row>
    <row r="1148" spans="4:4" x14ac:dyDescent="0.2">
      <c r="D1148" s="141"/>
    </row>
    <row r="1149" spans="4:4" x14ac:dyDescent="0.2">
      <c r="D1149" s="141"/>
    </row>
    <row r="1150" spans="4:4" x14ac:dyDescent="0.2">
      <c r="D1150" s="141"/>
    </row>
    <row r="1151" spans="4:4" x14ac:dyDescent="0.2">
      <c r="D1151" s="141"/>
    </row>
    <row r="1152" spans="4:4" x14ac:dyDescent="0.2">
      <c r="D1152" s="141"/>
    </row>
    <row r="1153" spans="4:4" x14ac:dyDescent="0.2">
      <c r="D1153" s="141"/>
    </row>
    <row r="1154" spans="4:4" x14ac:dyDescent="0.2">
      <c r="D1154" s="141"/>
    </row>
    <row r="1155" spans="4:4" x14ac:dyDescent="0.2">
      <c r="D1155" s="141"/>
    </row>
    <row r="1156" spans="4:4" x14ac:dyDescent="0.2">
      <c r="D1156" s="141"/>
    </row>
    <row r="1157" spans="4:4" x14ac:dyDescent="0.2">
      <c r="D1157" s="141"/>
    </row>
    <row r="1158" spans="4:4" x14ac:dyDescent="0.2">
      <c r="D1158" s="141"/>
    </row>
    <row r="1159" spans="4:4" x14ac:dyDescent="0.2">
      <c r="D1159" s="141"/>
    </row>
    <row r="1160" spans="4:4" x14ac:dyDescent="0.2">
      <c r="D1160" s="141"/>
    </row>
    <row r="1161" spans="4:4" x14ac:dyDescent="0.2">
      <c r="D1161" s="141"/>
    </row>
    <row r="1162" spans="4:4" x14ac:dyDescent="0.2">
      <c r="D1162" s="141"/>
    </row>
    <row r="1163" spans="4:4" x14ac:dyDescent="0.2">
      <c r="D1163" s="141"/>
    </row>
    <row r="1164" spans="4:4" x14ac:dyDescent="0.2">
      <c r="D1164" s="141"/>
    </row>
    <row r="1165" spans="4:4" x14ac:dyDescent="0.2">
      <c r="D1165" s="141"/>
    </row>
    <row r="1166" spans="4:4" x14ac:dyDescent="0.2">
      <c r="D1166" s="141"/>
    </row>
    <row r="1167" spans="4:4" x14ac:dyDescent="0.2">
      <c r="D1167" s="141"/>
    </row>
    <row r="1168" spans="4:4" x14ac:dyDescent="0.2">
      <c r="D1168" s="141"/>
    </row>
    <row r="1169" spans="4:4" x14ac:dyDescent="0.2">
      <c r="D1169" s="141"/>
    </row>
    <row r="1170" spans="4:4" x14ac:dyDescent="0.2">
      <c r="D1170" s="141"/>
    </row>
    <row r="1171" spans="4:4" x14ac:dyDescent="0.2">
      <c r="D1171" s="141"/>
    </row>
    <row r="1172" spans="4:4" x14ac:dyDescent="0.2">
      <c r="D1172" s="141"/>
    </row>
    <row r="1173" spans="4:4" x14ac:dyDescent="0.2">
      <c r="D1173" s="141"/>
    </row>
    <row r="1174" spans="4:4" x14ac:dyDescent="0.2">
      <c r="D1174" s="141"/>
    </row>
    <row r="1175" spans="4:4" x14ac:dyDescent="0.2">
      <c r="D1175" s="141"/>
    </row>
    <row r="1176" spans="4:4" x14ac:dyDescent="0.2">
      <c r="D1176" s="141"/>
    </row>
    <row r="1177" spans="4:4" x14ac:dyDescent="0.2">
      <c r="D1177" s="141"/>
    </row>
    <row r="1178" spans="4:4" x14ac:dyDescent="0.2">
      <c r="D1178" s="141"/>
    </row>
    <row r="1179" spans="4:4" x14ac:dyDescent="0.2">
      <c r="D1179" s="141"/>
    </row>
    <row r="1180" spans="4:4" x14ac:dyDescent="0.2">
      <c r="D1180" s="141"/>
    </row>
    <row r="1181" spans="4:4" x14ac:dyDescent="0.2">
      <c r="D1181" s="141"/>
    </row>
    <row r="1182" spans="4:4" x14ac:dyDescent="0.2">
      <c r="D1182" s="141"/>
    </row>
    <row r="1183" spans="4:4" x14ac:dyDescent="0.2">
      <c r="D1183" s="141"/>
    </row>
    <row r="1184" spans="4:4" x14ac:dyDescent="0.2">
      <c r="D1184" s="141"/>
    </row>
    <row r="1185" spans="4:4" x14ac:dyDescent="0.2">
      <c r="D1185" s="141"/>
    </row>
    <row r="1186" spans="4:4" x14ac:dyDescent="0.2">
      <c r="D1186" s="141"/>
    </row>
    <row r="1187" spans="4:4" x14ac:dyDescent="0.2">
      <c r="D1187" s="141"/>
    </row>
    <row r="1188" spans="4:4" x14ac:dyDescent="0.2">
      <c r="D1188" s="141"/>
    </row>
    <row r="1189" spans="4:4" x14ac:dyDescent="0.2">
      <c r="D1189" s="141"/>
    </row>
    <row r="1190" spans="4:4" x14ac:dyDescent="0.2">
      <c r="D1190" s="141"/>
    </row>
    <row r="1191" spans="4:4" x14ac:dyDescent="0.2">
      <c r="D1191" s="141"/>
    </row>
    <row r="1192" spans="4:4" x14ac:dyDescent="0.2">
      <c r="D1192" s="141"/>
    </row>
    <row r="1193" spans="4:4" x14ac:dyDescent="0.2">
      <c r="D1193" s="141"/>
    </row>
    <row r="1194" spans="4:4" x14ac:dyDescent="0.2">
      <c r="D1194" s="141"/>
    </row>
    <row r="1195" spans="4:4" x14ac:dyDescent="0.2">
      <c r="D1195" s="141"/>
    </row>
    <row r="1196" spans="4:4" x14ac:dyDescent="0.2">
      <c r="D1196" s="141"/>
    </row>
    <row r="1197" spans="4:4" x14ac:dyDescent="0.2">
      <c r="D1197" s="141"/>
    </row>
    <row r="1198" spans="4:4" x14ac:dyDescent="0.2">
      <c r="D1198" s="141"/>
    </row>
    <row r="1199" spans="4:4" x14ac:dyDescent="0.2">
      <c r="D1199" s="141"/>
    </row>
    <row r="1200" spans="4:4" x14ac:dyDescent="0.2">
      <c r="D1200" s="141"/>
    </row>
    <row r="1201" spans="4:4" x14ac:dyDescent="0.2">
      <c r="D1201" s="141"/>
    </row>
    <row r="1202" spans="4:4" x14ac:dyDescent="0.2">
      <c r="D1202" s="141"/>
    </row>
    <row r="1203" spans="4:4" x14ac:dyDescent="0.2">
      <c r="D1203" s="141"/>
    </row>
    <row r="1204" spans="4:4" x14ac:dyDescent="0.2">
      <c r="D1204" s="141"/>
    </row>
    <row r="1205" spans="4:4" x14ac:dyDescent="0.2">
      <c r="D1205" s="141"/>
    </row>
    <row r="1206" spans="4:4" x14ac:dyDescent="0.2">
      <c r="D1206" s="141"/>
    </row>
    <row r="1207" spans="4:4" x14ac:dyDescent="0.2">
      <c r="D1207" s="141"/>
    </row>
    <row r="1208" spans="4:4" x14ac:dyDescent="0.2">
      <c r="D1208" s="141"/>
    </row>
    <row r="1209" spans="4:4" x14ac:dyDescent="0.2">
      <c r="D1209" s="141"/>
    </row>
    <row r="1210" spans="4:4" x14ac:dyDescent="0.2">
      <c r="D1210" s="141"/>
    </row>
    <row r="1211" spans="4:4" x14ac:dyDescent="0.2">
      <c r="D1211" s="141"/>
    </row>
    <row r="1212" spans="4:4" x14ac:dyDescent="0.2">
      <c r="D1212" s="141"/>
    </row>
    <row r="1213" spans="4:4" x14ac:dyDescent="0.2">
      <c r="D1213" s="141"/>
    </row>
    <row r="1214" spans="4:4" x14ac:dyDescent="0.2">
      <c r="D1214" s="141"/>
    </row>
    <row r="1215" spans="4:4" x14ac:dyDescent="0.2">
      <c r="D1215" s="141"/>
    </row>
    <row r="1216" spans="4:4" x14ac:dyDescent="0.2">
      <c r="D1216" s="141"/>
    </row>
    <row r="1217" spans="4:4" x14ac:dyDescent="0.2">
      <c r="D1217" s="141"/>
    </row>
    <row r="1218" spans="4:4" x14ac:dyDescent="0.2">
      <c r="D1218" s="141"/>
    </row>
    <row r="1219" spans="4:4" x14ac:dyDescent="0.2">
      <c r="D1219" s="141"/>
    </row>
    <row r="1220" spans="4:4" x14ac:dyDescent="0.2">
      <c r="D1220" s="141"/>
    </row>
    <row r="1221" spans="4:4" x14ac:dyDescent="0.2">
      <c r="D1221" s="141"/>
    </row>
    <row r="1222" spans="4:4" x14ac:dyDescent="0.2">
      <c r="D1222" s="141"/>
    </row>
    <row r="1223" spans="4:4" x14ac:dyDescent="0.2">
      <c r="D1223" s="141"/>
    </row>
    <row r="1224" spans="4:4" x14ac:dyDescent="0.2">
      <c r="D1224" s="141"/>
    </row>
    <row r="1225" spans="4:4" x14ac:dyDescent="0.2">
      <c r="D1225" s="141"/>
    </row>
    <row r="1226" spans="4:4" x14ac:dyDescent="0.2">
      <c r="D1226" s="141"/>
    </row>
    <row r="1227" spans="4:4" x14ac:dyDescent="0.2">
      <c r="D1227" s="141"/>
    </row>
    <row r="1228" spans="4:4" x14ac:dyDescent="0.2">
      <c r="D1228" s="141"/>
    </row>
    <row r="1229" spans="4:4" x14ac:dyDescent="0.2">
      <c r="D1229" s="141"/>
    </row>
    <row r="1230" spans="4:4" x14ac:dyDescent="0.2">
      <c r="D1230" s="141"/>
    </row>
    <row r="1231" spans="4:4" x14ac:dyDescent="0.2">
      <c r="D1231" s="141"/>
    </row>
    <row r="1232" spans="4:4" x14ac:dyDescent="0.2">
      <c r="D1232" s="141"/>
    </row>
    <row r="1233" spans="4:4" x14ac:dyDescent="0.2">
      <c r="D1233" s="141"/>
    </row>
    <row r="1234" spans="4:4" x14ac:dyDescent="0.2">
      <c r="D1234" s="141"/>
    </row>
    <row r="1235" spans="4:4" x14ac:dyDescent="0.2">
      <c r="D1235" s="141"/>
    </row>
    <row r="1236" spans="4:4" x14ac:dyDescent="0.2">
      <c r="D1236" s="141"/>
    </row>
    <row r="1237" spans="4:4" x14ac:dyDescent="0.2">
      <c r="D1237" s="141"/>
    </row>
    <row r="1238" spans="4:4" x14ac:dyDescent="0.2">
      <c r="D1238" s="141"/>
    </row>
    <row r="1239" spans="4:4" x14ac:dyDescent="0.2">
      <c r="D1239" s="141"/>
    </row>
    <row r="1240" spans="4:4" x14ac:dyDescent="0.2">
      <c r="D1240" s="141"/>
    </row>
    <row r="1241" spans="4:4" x14ac:dyDescent="0.2">
      <c r="D1241" s="141"/>
    </row>
    <row r="1242" spans="4:4" x14ac:dyDescent="0.2">
      <c r="D1242" s="141"/>
    </row>
    <row r="1243" spans="4:4" x14ac:dyDescent="0.2">
      <c r="D1243" s="141"/>
    </row>
    <row r="1244" spans="4:4" x14ac:dyDescent="0.2">
      <c r="D1244" s="141"/>
    </row>
    <row r="1245" spans="4:4" x14ac:dyDescent="0.2">
      <c r="D1245" s="141"/>
    </row>
    <row r="1246" spans="4:4" x14ac:dyDescent="0.2">
      <c r="D1246" s="141"/>
    </row>
    <row r="1247" spans="4:4" x14ac:dyDescent="0.2">
      <c r="D1247" s="141"/>
    </row>
    <row r="1248" spans="4:4" x14ac:dyDescent="0.2">
      <c r="D1248" s="141"/>
    </row>
    <row r="1249" spans="4:4" x14ac:dyDescent="0.2">
      <c r="D1249" s="141"/>
    </row>
    <row r="1250" spans="4:4" x14ac:dyDescent="0.2">
      <c r="D1250" s="141"/>
    </row>
    <row r="1251" spans="4:4" x14ac:dyDescent="0.2">
      <c r="D1251" s="141"/>
    </row>
    <row r="1252" spans="4:4" x14ac:dyDescent="0.2">
      <c r="D1252" s="141"/>
    </row>
    <row r="1253" spans="4:4" x14ac:dyDescent="0.2">
      <c r="D1253" s="141"/>
    </row>
    <row r="1254" spans="4:4" x14ac:dyDescent="0.2">
      <c r="D1254" s="141"/>
    </row>
    <row r="1255" spans="4:4" x14ac:dyDescent="0.2">
      <c r="D1255" s="141"/>
    </row>
    <row r="1256" spans="4:4" x14ac:dyDescent="0.2">
      <c r="D1256" s="141"/>
    </row>
    <row r="1257" spans="4:4" x14ac:dyDescent="0.2">
      <c r="D1257" s="141"/>
    </row>
    <row r="1258" spans="4:4" x14ac:dyDescent="0.2">
      <c r="D1258" s="141"/>
    </row>
    <row r="1259" spans="4:4" x14ac:dyDescent="0.2">
      <c r="D1259" s="141"/>
    </row>
    <row r="1260" spans="4:4" x14ac:dyDescent="0.2">
      <c r="D1260" s="141"/>
    </row>
    <row r="1261" spans="4:4" x14ac:dyDescent="0.2">
      <c r="D1261" s="141"/>
    </row>
    <row r="1262" spans="4:4" x14ac:dyDescent="0.2">
      <c r="D1262" s="141"/>
    </row>
    <row r="1263" spans="4:4" x14ac:dyDescent="0.2">
      <c r="D1263" s="141"/>
    </row>
    <row r="1264" spans="4:4" x14ac:dyDescent="0.2">
      <c r="D1264" s="141"/>
    </row>
    <row r="1265" spans="4:4" x14ac:dyDescent="0.2">
      <c r="D1265" s="141"/>
    </row>
    <row r="1266" spans="4:4" x14ac:dyDescent="0.2">
      <c r="D1266" s="141"/>
    </row>
    <row r="1267" spans="4:4" x14ac:dyDescent="0.2">
      <c r="D1267" s="141"/>
    </row>
    <row r="1268" spans="4:4" x14ac:dyDescent="0.2">
      <c r="D1268" s="141"/>
    </row>
    <row r="1269" spans="4:4" x14ac:dyDescent="0.2">
      <c r="D1269" s="141"/>
    </row>
    <row r="1270" spans="4:4" x14ac:dyDescent="0.2">
      <c r="D1270" s="141"/>
    </row>
    <row r="1271" spans="4:4" x14ac:dyDescent="0.2">
      <c r="D1271" s="141"/>
    </row>
    <row r="1272" spans="4:4" x14ac:dyDescent="0.2">
      <c r="D1272" s="141"/>
    </row>
    <row r="1273" spans="4:4" x14ac:dyDescent="0.2">
      <c r="D1273" s="141"/>
    </row>
    <row r="1274" spans="4:4" x14ac:dyDescent="0.2">
      <c r="D1274" s="141"/>
    </row>
    <row r="1275" spans="4:4" x14ac:dyDescent="0.2">
      <c r="D1275" s="141"/>
    </row>
    <row r="1276" spans="4:4" x14ac:dyDescent="0.2">
      <c r="D1276" s="141"/>
    </row>
    <row r="1277" spans="4:4" x14ac:dyDescent="0.2">
      <c r="D1277" s="141"/>
    </row>
    <row r="1278" spans="4:4" x14ac:dyDescent="0.2">
      <c r="D1278" s="141"/>
    </row>
    <row r="1279" spans="4:4" x14ac:dyDescent="0.2">
      <c r="D1279" s="141"/>
    </row>
    <row r="1280" spans="4:4" x14ac:dyDescent="0.2">
      <c r="D1280" s="141"/>
    </row>
    <row r="1281" spans="4:4" x14ac:dyDescent="0.2">
      <c r="D1281" s="141"/>
    </row>
    <row r="1282" spans="4:4" x14ac:dyDescent="0.2">
      <c r="D1282" s="141"/>
    </row>
    <row r="1283" spans="4:4" x14ac:dyDescent="0.2">
      <c r="D1283" s="141"/>
    </row>
    <row r="1284" spans="4:4" x14ac:dyDescent="0.2">
      <c r="D1284" s="141"/>
    </row>
    <row r="1285" spans="4:4" x14ac:dyDescent="0.2">
      <c r="D1285" s="141"/>
    </row>
    <row r="1286" spans="4:4" x14ac:dyDescent="0.2">
      <c r="D1286" s="141"/>
    </row>
    <row r="1287" spans="4:4" x14ac:dyDescent="0.2">
      <c r="D1287" s="141"/>
    </row>
    <row r="1288" spans="4:4" x14ac:dyDescent="0.2">
      <c r="D1288" s="141"/>
    </row>
    <row r="1289" spans="4:4" x14ac:dyDescent="0.2">
      <c r="D1289" s="141"/>
    </row>
    <row r="1290" spans="4:4" x14ac:dyDescent="0.2">
      <c r="D1290" s="141"/>
    </row>
    <row r="1291" spans="4:4" x14ac:dyDescent="0.2">
      <c r="D1291" s="141"/>
    </row>
    <row r="1292" spans="4:4" x14ac:dyDescent="0.2">
      <c r="D1292" s="141"/>
    </row>
    <row r="1293" spans="4:4" x14ac:dyDescent="0.2">
      <c r="D1293" s="141"/>
    </row>
    <row r="1294" spans="4:4" x14ac:dyDescent="0.2">
      <c r="D1294" s="141"/>
    </row>
    <row r="1295" spans="4:4" x14ac:dyDescent="0.2">
      <c r="D1295" s="141"/>
    </row>
    <row r="1296" spans="4:4" x14ac:dyDescent="0.2">
      <c r="D1296" s="141"/>
    </row>
    <row r="1297" spans="4:4" x14ac:dyDescent="0.2">
      <c r="D1297" s="141"/>
    </row>
    <row r="1298" spans="4:4" x14ac:dyDescent="0.2">
      <c r="D1298" s="141"/>
    </row>
    <row r="1299" spans="4:4" x14ac:dyDescent="0.2">
      <c r="D1299" s="141"/>
    </row>
    <row r="1300" spans="4:4" x14ac:dyDescent="0.2">
      <c r="D1300" s="141"/>
    </row>
    <row r="1301" spans="4:4" x14ac:dyDescent="0.2">
      <c r="D1301" s="141"/>
    </row>
    <row r="1302" spans="4:4" x14ac:dyDescent="0.2">
      <c r="D1302" s="141"/>
    </row>
    <row r="1303" spans="4:4" x14ac:dyDescent="0.2">
      <c r="D1303" s="141"/>
    </row>
    <row r="1304" spans="4:4" x14ac:dyDescent="0.2">
      <c r="D1304" s="141"/>
    </row>
    <row r="1305" spans="4:4" x14ac:dyDescent="0.2">
      <c r="D1305" s="141"/>
    </row>
    <row r="1306" spans="4:4" x14ac:dyDescent="0.2">
      <c r="D1306" s="141"/>
    </row>
    <row r="1307" spans="4:4" x14ac:dyDescent="0.2">
      <c r="D1307" s="141"/>
    </row>
    <row r="1308" spans="4:4" x14ac:dyDescent="0.2">
      <c r="D1308" s="141"/>
    </row>
    <row r="1309" spans="4:4" x14ac:dyDescent="0.2">
      <c r="D1309" s="141"/>
    </row>
    <row r="1310" spans="4:4" x14ac:dyDescent="0.2">
      <c r="D1310" s="141"/>
    </row>
    <row r="1311" spans="4:4" x14ac:dyDescent="0.2">
      <c r="D1311" s="141"/>
    </row>
    <row r="1312" spans="4:4" x14ac:dyDescent="0.2">
      <c r="D1312" s="141"/>
    </row>
    <row r="1313" spans="4:4" x14ac:dyDescent="0.2">
      <c r="D1313" s="141"/>
    </row>
    <row r="1314" spans="4:4" x14ac:dyDescent="0.2">
      <c r="D1314" s="141"/>
    </row>
    <row r="1315" spans="4:4" x14ac:dyDescent="0.2">
      <c r="D1315" s="141"/>
    </row>
    <row r="1316" spans="4:4" x14ac:dyDescent="0.2">
      <c r="D1316" s="141"/>
    </row>
    <row r="1317" spans="4:4" x14ac:dyDescent="0.2">
      <c r="D1317" s="141"/>
    </row>
    <row r="1318" spans="4:4" x14ac:dyDescent="0.2">
      <c r="D1318" s="141"/>
    </row>
    <row r="1319" spans="4:4" x14ac:dyDescent="0.2">
      <c r="D1319" s="141"/>
    </row>
    <row r="1320" spans="4:4" x14ac:dyDescent="0.2">
      <c r="D1320" s="141"/>
    </row>
    <row r="1321" spans="4:4" x14ac:dyDescent="0.2">
      <c r="D1321" s="141"/>
    </row>
    <row r="1322" spans="4:4" x14ac:dyDescent="0.2">
      <c r="D1322" s="141"/>
    </row>
    <row r="1323" spans="4:4" x14ac:dyDescent="0.2">
      <c r="D1323" s="141"/>
    </row>
    <row r="1324" spans="4:4" x14ac:dyDescent="0.2">
      <c r="D1324" s="141"/>
    </row>
    <row r="1325" spans="4:4" x14ac:dyDescent="0.2">
      <c r="D1325" s="141"/>
    </row>
    <row r="1326" spans="4:4" x14ac:dyDescent="0.2">
      <c r="D1326" s="141"/>
    </row>
    <row r="1327" spans="4:4" x14ac:dyDescent="0.2">
      <c r="D1327" s="141"/>
    </row>
    <row r="1328" spans="4:4" x14ac:dyDescent="0.2">
      <c r="D1328" s="141"/>
    </row>
    <row r="1329" spans="4:4" x14ac:dyDescent="0.2">
      <c r="D1329" s="141"/>
    </row>
    <row r="1330" spans="4:4" x14ac:dyDescent="0.2">
      <c r="D1330" s="141"/>
    </row>
    <row r="1331" spans="4:4" x14ac:dyDescent="0.2">
      <c r="D1331" s="141"/>
    </row>
    <row r="1332" spans="4:4" x14ac:dyDescent="0.2">
      <c r="D1332" s="141"/>
    </row>
    <row r="1333" spans="4:4" x14ac:dyDescent="0.2">
      <c r="D1333" s="141"/>
    </row>
    <row r="1334" spans="4:4" x14ac:dyDescent="0.2">
      <c r="D1334" s="141"/>
    </row>
    <row r="1335" spans="4:4" x14ac:dyDescent="0.2">
      <c r="D1335" s="141"/>
    </row>
    <row r="1336" spans="4:4" x14ac:dyDescent="0.2">
      <c r="D1336" s="141"/>
    </row>
    <row r="1337" spans="4:4" x14ac:dyDescent="0.2">
      <c r="D1337" s="141"/>
    </row>
    <row r="1338" spans="4:4" x14ac:dyDescent="0.2">
      <c r="D1338" s="141"/>
    </row>
    <row r="1339" spans="4:4" x14ac:dyDescent="0.2">
      <c r="D1339" s="141"/>
    </row>
    <row r="1340" spans="4:4" x14ac:dyDescent="0.2">
      <c r="D1340" s="141"/>
    </row>
    <row r="1341" spans="4:4" x14ac:dyDescent="0.2">
      <c r="D1341" s="141"/>
    </row>
    <row r="1342" spans="4:4" x14ac:dyDescent="0.2">
      <c r="D1342" s="141"/>
    </row>
    <row r="1343" spans="4:4" x14ac:dyDescent="0.2">
      <c r="D1343" s="141"/>
    </row>
    <row r="1344" spans="4:4" x14ac:dyDescent="0.2">
      <c r="D1344" s="141"/>
    </row>
    <row r="1345" spans="4:4" x14ac:dyDescent="0.2">
      <c r="D1345" s="141"/>
    </row>
    <row r="1346" spans="4:4" x14ac:dyDescent="0.2">
      <c r="D1346" s="141"/>
    </row>
    <row r="1347" spans="4:4" x14ac:dyDescent="0.2">
      <c r="D1347" s="141"/>
    </row>
    <row r="1348" spans="4:4" x14ac:dyDescent="0.2">
      <c r="D1348" s="141"/>
    </row>
    <row r="1349" spans="4:4" x14ac:dyDescent="0.2">
      <c r="D1349" s="141"/>
    </row>
    <row r="1350" spans="4:4" x14ac:dyDescent="0.2">
      <c r="D1350" s="141"/>
    </row>
    <row r="1351" spans="4:4" x14ac:dyDescent="0.2">
      <c r="D1351" s="141"/>
    </row>
    <row r="1352" spans="4:4" x14ac:dyDescent="0.2">
      <c r="D1352" s="141"/>
    </row>
    <row r="1353" spans="4:4" x14ac:dyDescent="0.2">
      <c r="D1353" s="141"/>
    </row>
    <row r="1354" spans="4:4" x14ac:dyDescent="0.2">
      <c r="D1354" s="141"/>
    </row>
    <row r="1355" spans="4:4" x14ac:dyDescent="0.2">
      <c r="D1355" s="141"/>
    </row>
    <row r="1356" spans="4:4" x14ac:dyDescent="0.2">
      <c r="D1356" s="141"/>
    </row>
    <row r="1357" spans="4:4" x14ac:dyDescent="0.2">
      <c r="D1357" s="141"/>
    </row>
    <row r="1358" spans="4:4" x14ac:dyDescent="0.2">
      <c r="D1358" s="141"/>
    </row>
    <row r="1359" spans="4:4" x14ac:dyDescent="0.2">
      <c r="D1359" s="141"/>
    </row>
    <row r="1360" spans="4:4" x14ac:dyDescent="0.2">
      <c r="D1360" s="141"/>
    </row>
    <row r="1361" spans="4:4" x14ac:dyDescent="0.2">
      <c r="D1361" s="141"/>
    </row>
    <row r="1362" spans="4:4" x14ac:dyDescent="0.2">
      <c r="D1362" s="141"/>
    </row>
    <row r="1363" spans="4:4" x14ac:dyDescent="0.2">
      <c r="D1363" s="141"/>
    </row>
    <row r="1364" spans="4:4" x14ac:dyDescent="0.2">
      <c r="D1364" s="141"/>
    </row>
    <row r="1365" spans="4:4" x14ac:dyDescent="0.2">
      <c r="D1365" s="141"/>
    </row>
    <row r="1366" spans="4:4" x14ac:dyDescent="0.2">
      <c r="D1366" s="141"/>
    </row>
    <row r="1367" spans="4:4" x14ac:dyDescent="0.2">
      <c r="D1367" s="141"/>
    </row>
    <row r="1368" spans="4:4" x14ac:dyDescent="0.2">
      <c r="D1368" s="141"/>
    </row>
    <row r="1369" spans="4:4" x14ac:dyDescent="0.2">
      <c r="D1369" s="141"/>
    </row>
    <row r="1370" spans="4:4" x14ac:dyDescent="0.2">
      <c r="D1370" s="141"/>
    </row>
    <row r="1371" spans="4:4" x14ac:dyDescent="0.2">
      <c r="D1371" s="141"/>
    </row>
    <row r="1372" spans="4:4" x14ac:dyDescent="0.2">
      <c r="D1372" s="141"/>
    </row>
    <row r="1373" spans="4:4" x14ac:dyDescent="0.2">
      <c r="D1373" s="141"/>
    </row>
    <row r="1374" spans="4:4" x14ac:dyDescent="0.2">
      <c r="D1374" s="141"/>
    </row>
    <row r="1375" spans="4:4" x14ac:dyDescent="0.2">
      <c r="D1375" s="141"/>
    </row>
    <row r="1376" spans="4:4" x14ac:dyDescent="0.2">
      <c r="D1376" s="141"/>
    </row>
    <row r="1377" spans="4:4" x14ac:dyDescent="0.2">
      <c r="D1377" s="141"/>
    </row>
    <row r="1378" spans="4:4" x14ac:dyDescent="0.2">
      <c r="D1378" s="141"/>
    </row>
    <row r="1379" spans="4:4" x14ac:dyDescent="0.2">
      <c r="D1379" s="141"/>
    </row>
    <row r="1380" spans="4:4" x14ac:dyDescent="0.2">
      <c r="D1380" s="141"/>
    </row>
    <row r="1381" spans="4:4" x14ac:dyDescent="0.2">
      <c r="D1381" s="141"/>
    </row>
    <row r="1382" spans="4:4" x14ac:dyDescent="0.2">
      <c r="D1382" s="141"/>
    </row>
    <row r="1383" spans="4:4" x14ac:dyDescent="0.2">
      <c r="D1383" s="141"/>
    </row>
    <row r="1384" spans="4:4" x14ac:dyDescent="0.2">
      <c r="D1384" s="141"/>
    </row>
    <row r="1385" spans="4:4" x14ac:dyDescent="0.2">
      <c r="D1385" s="141"/>
    </row>
    <row r="1386" spans="4:4" x14ac:dyDescent="0.2">
      <c r="D1386" s="141"/>
    </row>
    <row r="1387" spans="4:4" x14ac:dyDescent="0.2">
      <c r="D1387" s="141"/>
    </row>
    <row r="1388" spans="4:4" x14ac:dyDescent="0.2">
      <c r="D1388" s="141"/>
    </row>
    <row r="1389" spans="4:4" x14ac:dyDescent="0.2">
      <c r="D1389" s="141"/>
    </row>
    <row r="1390" spans="4:4" x14ac:dyDescent="0.2">
      <c r="D1390" s="141"/>
    </row>
    <row r="1391" spans="4:4" x14ac:dyDescent="0.2">
      <c r="D1391" s="141"/>
    </row>
    <row r="1392" spans="4:4" x14ac:dyDescent="0.2">
      <c r="D1392" s="141"/>
    </row>
    <row r="1393" spans="4:4" x14ac:dyDescent="0.2">
      <c r="D1393" s="141"/>
    </row>
    <row r="1394" spans="4:4" x14ac:dyDescent="0.2">
      <c r="D1394" s="141"/>
    </row>
    <row r="1395" spans="4:4" x14ac:dyDescent="0.2">
      <c r="D1395" s="141"/>
    </row>
    <row r="1396" spans="4:4" x14ac:dyDescent="0.2">
      <c r="D1396" s="141"/>
    </row>
    <row r="1397" spans="4:4" x14ac:dyDescent="0.2">
      <c r="D1397" s="141"/>
    </row>
    <row r="1398" spans="4:4" x14ac:dyDescent="0.2">
      <c r="D1398" s="141"/>
    </row>
    <row r="1399" spans="4:4" x14ac:dyDescent="0.2">
      <c r="D1399" s="141"/>
    </row>
    <row r="1400" spans="4:4" x14ac:dyDescent="0.2">
      <c r="D1400" s="141"/>
    </row>
    <row r="1401" spans="4:4" x14ac:dyDescent="0.2">
      <c r="D1401" s="141"/>
    </row>
    <row r="1402" spans="4:4" x14ac:dyDescent="0.2">
      <c r="D1402" s="141"/>
    </row>
    <row r="1403" spans="4:4" x14ac:dyDescent="0.2">
      <c r="D1403" s="141"/>
    </row>
    <row r="1404" spans="4:4" x14ac:dyDescent="0.2">
      <c r="D1404" s="141"/>
    </row>
    <row r="1405" spans="4:4" x14ac:dyDescent="0.2">
      <c r="D1405" s="141"/>
    </row>
    <row r="1406" spans="4:4" x14ac:dyDescent="0.2">
      <c r="D1406" s="141"/>
    </row>
    <row r="1407" spans="4:4" x14ac:dyDescent="0.2">
      <c r="D1407" s="141"/>
    </row>
    <row r="1408" spans="4:4" x14ac:dyDescent="0.2">
      <c r="D1408" s="141"/>
    </row>
    <row r="1409" spans="4:4" x14ac:dyDescent="0.2">
      <c r="D1409" s="141"/>
    </row>
    <row r="1410" spans="4:4" x14ac:dyDescent="0.2">
      <c r="D1410" s="141"/>
    </row>
    <row r="1411" spans="4:4" x14ac:dyDescent="0.2">
      <c r="D1411" s="141"/>
    </row>
    <row r="1412" spans="4:4" x14ac:dyDescent="0.2">
      <c r="D1412" s="141"/>
    </row>
    <row r="1413" spans="4:4" x14ac:dyDescent="0.2">
      <c r="D1413" s="141"/>
    </row>
    <row r="1414" spans="4:4" x14ac:dyDescent="0.2">
      <c r="D1414" s="141"/>
    </row>
    <row r="1415" spans="4:4" x14ac:dyDescent="0.2">
      <c r="D1415" s="141"/>
    </row>
    <row r="1416" spans="4:4" x14ac:dyDescent="0.2">
      <c r="D1416" s="141"/>
    </row>
    <row r="1417" spans="4:4" x14ac:dyDescent="0.2">
      <c r="D1417" s="141"/>
    </row>
    <row r="1418" spans="4:4" x14ac:dyDescent="0.2">
      <c r="D1418" s="141"/>
    </row>
    <row r="1419" spans="4:4" x14ac:dyDescent="0.2">
      <c r="D1419" s="141"/>
    </row>
    <row r="1420" spans="4:4" x14ac:dyDescent="0.2">
      <c r="D1420" s="141"/>
    </row>
    <row r="1421" spans="4:4" x14ac:dyDescent="0.2">
      <c r="D1421" s="141"/>
    </row>
    <row r="1422" spans="4:4" x14ac:dyDescent="0.2">
      <c r="D1422" s="141"/>
    </row>
    <row r="1423" spans="4:4" x14ac:dyDescent="0.2">
      <c r="D1423" s="141"/>
    </row>
    <row r="1424" spans="4:4" x14ac:dyDescent="0.2">
      <c r="D1424" s="141"/>
    </row>
    <row r="1425" spans="4:4" x14ac:dyDescent="0.2">
      <c r="D1425" s="141"/>
    </row>
    <row r="1426" spans="4:4" x14ac:dyDescent="0.2">
      <c r="D1426" s="141"/>
    </row>
    <row r="1427" spans="4:4" x14ac:dyDescent="0.2">
      <c r="D1427" s="141"/>
    </row>
    <row r="1428" spans="4:4" x14ac:dyDescent="0.2">
      <c r="D1428" s="141"/>
    </row>
    <row r="1429" spans="4:4" x14ac:dyDescent="0.2">
      <c r="D1429" s="141"/>
    </row>
    <row r="1430" spans="4:4" x14ac:dyDescent="0.2">
      <c r="D1430" s="141"/>
    </row>
    <row r="1431" spans="4:4" x14ac:dyDescent="0.2">
      <c r="D1431" s="141"/>
    </row>
    <row r="1432" spans="4:4" x14ac:dyDescent="0.2">
      <c r="D1432" s="141"/>
    </row>
    <row r="1433" spans="4:4" x14ac:dyDescent="0.2">
      <c r="D1433" s="141"/>
    </row>
    <row r="1434" spans="4:4" x14ac:dyDescent="0.2">
      <c r="D1434" s="141"/>
    </row>
    <row r="1435" spans="4:4" x14ac:dyDescent="0.2">
      <c r="D1435" s="141"/>
    </row>
    <row r="1436" spans="4:4" x14ac:dyDescent="0.2">
      <c r="D1436" s="141"/>
    </row>
    <row r="1437" spans="4:4" x14ac:dyDescent="0.2">
      <c r="D1437" s="141"/>
    </row>
    <row r="1438" spans="4:4" x14ac:dyDescent="0.2">
      <c r="D1438" s="141"/>
    </row>
    <row r="1439" spans="4:4" x14ac:dyDescent="0.2">
      <c r="D1439" s="141"/>
    </row>
    <row r="1440" spans="4:4" x14ac:dyDescent="0.2">
      <c r="D1440" s="141"/>
    </row>
    <row r="1441" spans="4:4" x14ac:dyDescent="0.2">
      <c r="D1441" s="141"/>
    </row>
    <row r="1442" spans="4:4" x14ac:dyDescent="0.2">
      <c r="D1442" s="141"/>
    </row>
    <row r="1443" spans="4:4" x14ac:dyDescent="0.2">
      <c r="D1443" s="141"/>
    </row>
    <row r="1444" spans="4:4" x14ac:dyDescent="0.2">
      <c r="D1444" s="141"/>
    </row>
    <row r="1445" spans="4:4" x14ac:dyDescent="0.2">
      <c r="D1445" s="141"/>
    </row>
    <row r="1446" spans="4:4" x14ac:dyDescent="0.2">
      <c r="D1446" s="141"/>
    </row>
    <row r="1447" spans="4:4" x14ac:dyDescent="0.2">
      <c r="D1447" s="141"/>
    </row>
    <row r="1448" spans="4:4" x14ac:dyDescent="0.2">
      <c r="D1448" s="141"/>
    </row>
    <row r="1449" spans="4:4" x14ac:dyDescent="0.2">
      <c r="D1449" s="141"/>
    </row>
    <row r="1450" spans="4:4" x14ac:dyDescent="0.2">
      <c r="D1450" s="141"/>
    </row>
    <row r="1451" spans="4:4" x14ac:dyDescent="0.2">
      <c r="D1451" s="141"/>
    </row>
    <row r="1452" spans="4:4" x14ac:dyDescent="0.2">
      <c r="D1452" s="141"/>
    </row>
    <row r="1453" spans="4:4" x14ac:dyDescent="0.2">
      <c r="D1453" s="141"/>
    </row>
    <row r="1454" spans="4:4" x14ac:dyDescent="0.2">
      <c r="D1454" s="141"/>
    </row>
    <row r="1455" spans="4:4" x14ac:dyDescent="0.2">
      <c r="D1455" s="141"/>
    </row>
    <row r="1456" spans="4:4" x14ac:dyDescent="0.2">
      <c r="D1456" s="141"/>
    </row>
    <row r="1457" spans="4:4" x14ac:dyDescent="0.2">
      <c r="D1457" s="141"/>
    </row>
    <row r="1458" spans="4:4" x14ac:dyDescent="0.2">
      <c r="D1458" s="141"/>
    </row>
    <row r="1459" spans="4:4" x14ac:dyDescent="0.2">
      <c r="D1459" s="141"/>
    </row>
    <row r="1460" spans="4:4" x14ac:dyDescent="0.2">
      <c r="D1460" s="141"/>
    </row>
    <row r="1461" spans="4:4" x14ac:dyDescent="0.2">
      <c r="D1461" s="141"/>
    </row>
    <row r="1462" spans="4:4" x14ac:dyDescent="0.2">
      <c r="D1462" s="141"/>
    </row>
    <row r="1463" spans="4:4" x14ac:dyDescent="0.2">
      <c r="D1463" s="141"/>
    </row>
    <row r="1464" spans="4:4" x14ac:dyDescent="0.2">
      <c r="D1464" s="141"/>
    </row>
    <row r="1465" spans="4:4" x14ac:dyDescent="0.2">
      <c r="D1465" s="141"/>
    </row>
    <row r="1466" spans="4:4" x14ac:dyDescent="0.2">
      <c r="D1466" s="141"/>
    </row>
    <row r="1467" spans="4:4" x14ac:dyDescent="0.2">
      <c r="D1467" s="141"/>
    </row>
    <row r="1468" spans="4:4" x14ac:dyDescent="0.2">
      <c r="D1468" s="141"/>
    </row>
    <row r="1469" spans="4:4" x14ac:dyDescent="0.2">
      <c r="D1469" s="141"/>
    </row>
    <row r="1470" spans="4:4" x14ac:dyDescent="0.2">
      <c r="D1470" s="141"/>
    </row>
    <row r="1471" spans="4:4" x14ac:dyDescent="0.2">
      <c r="D1471" s="141"/>
    </row>
    <row r="1472" spans="4:4" x14ac:dyDescent="0.2">
      <c r="D1472" s="141"/>
    </row>
    <row r="1473" spans="4:4" x14ac:dyDescent="0.2">
      <c r="D1473" s="141"/>
    </row>
    <row r="1474" spans="4:4" x14ac:dyDescent="0.2">
      <c r="D1474" s="141"/>
    </row>
    <row r="1475" spans="4:4" x14ac:dyDescent="0.2">
      <c r="D1475" s="141"/>
    </row>
    <row r="1476" spans="4:4" x14ac:dyDescent="0.2">
      <c r="D1476" s="141"/>
    </row>
    <row r="1477" spans="4:4" x14ac:dyDescent="0.2">
      <c r="D1477" s="141"/>
    </row>
    <row r="1478" spans="4:4" x14ac:dyDescent="0.2">
      <c r="D1478" s="141"/>
    </row>
    <row r="1479" spans="4:4" x14ac:dyDescent="0.2">
      <c r="D1479" s="141"/>
    </row>
    <row r="1480" spans="4:4" x14ac:dyDescent="0.2">
      <c r="D1480" s="141"/>
    </row>
    <row r="1481" spans="4:4" x14ac:dyDescent="0.2">
      <c r="D1481" s="141"/>
    </row>
    <row r="1482" spans="4:4" x14ac:dyDescent="0.2">
      <c r="D1482" s="141"/>
    </row>
    <row r="1483" spans="4:4" x14ac:dyDescent="0.2">
      <c r="D1483" s="141"/>
    </row>
    <row r="1484" spans="4:4" x14ac:dyDescent="0.2">
      <c r="D1484" s="141"/>
    </row>
    <row r="1485" spans="4:4" x14ac:dyDescent="0.2">
      <c r="D1485" s="141"/>
    </row>
    <row r="1486" spans="4:4" x14ac:dyDescent="0.2">
      <c r="D1486" s="141"/>
    </row>
    <row r="1487" spans="4:4" x14ac:dyDescent="0.2">
      <c r="D1487" s="141"/>
    </row>
    <row r="1488" spans="4:4" x14ac:dyDescent="0.2">
      <c r="D1488" s="141"/>
    </row>
    <row r="1489" spans="4:4" x14ac:dyDescent="0.2">
      <c r="D1489" s="141"/>
    </row>
    <row r="1490" spans="4:4" x14ac:dyDescent="0.2">
      <c r="D1490" s="141"/>
    </row>
    <row r="1491" spans="4:4" x14ac:dyDescent="0.2">
      <c r="D1491" s="141"/>
    </row>
    <row r="1492" spans="4:4" x14ac:dyDescent="0.2">
      <c r="D1492" s="141"/>
    </row>
    <row r="1493" spans="4:4" x14ac:dyDescent="0.2">
      <c r="D1493" s="141"/>
    </row>
    <row r="1494" spans="4:4" x14ac:dyDescent="0.2">
      <c r="D1494" s="141"/>
    </row>
    <row r="1495" spans="4:4" x14ac:dyDescent="0.2">
      <c r="D1495" s="141"/>
    </row>
    <row r="1496" spans="4:4" x14ac:dyDescent="0.2">
      <c r="D1496" s="141"/>
    </row>
    <row r="1497" spans="4:4" x14ac:dyDescent="0.2">
      <c r="D1497" s="141"/>
    </row>
    <row r="1498" spans="4:4" x14ac:dyDescent="0.2">
      <c r="D1498" s="141"/>
    </row>
    <row r="1499" spans="4:4" x14ac:dyDescent="0.2">
      <c r="D1499" s="141"/>
    </row>
    <row r="1500" spans="4:4" x14ac:dyDescent="0.2">
      <c r="D1500" s="141"/>
    </row>
    <row r="1501" spans="4:4" x14ac:dyDescent="0.2">
      <c r="D1501" s="141"/>
    </row>
    <row r="1502" spans="4:4" x14ac:dyDescent="0.2">
      <c r="D1502" s="141"/>
    </row>
    <row r="1503" spans="4:4" x14ac:dyDescent="0.2">
      <c r="D1503" s="141"/>
    </row>
    <row r="1504" spans="4:4" x14ac:dyDescent="0.2">
      <c r="D1504" s="141"/>
    </row>
    <row r="1505" spans="4:4" x14ac:dyDescent="0.2">
      <c r="D1505" s="141"/>
    </row>
    <row r="1506" spans="4:4" x14ac:dyDescent="0.2">
      <c r="D1506" s="141"/>
    </row>
    <row r="1507" spans="4:4" x14ac:dyDescent="0.2">
      <c r="D1507" s="141"/>
    </row>
    <row r="1508" spans="4:4" x14ac:dyDescent="0.2">
      <c r="D1508" s="141"/>
    </row>
    <row r="1509" spans="4:4" x14ac:dyDescent="0.2">
      <c r="D1509" s="141"/>
    </row>
    <row r="1510" spans="4:4" x14ac:dyDescent="0.2">
      <c r="D1510" s="141"/>
    </row>
    <row r="1511" spans="4:4" x14ac:dyDescent="0.2">
      <c r="D1511" s="141"/>
    </row>
    <row r="1512" spans="4:4" x14ac:dyDescent="0.2">
      <c r="D1512" s="141"/>
    </row>
    <row r="1513" spans="4:4" x14ac:dyDescent="0.2">
      <c r="D1513" s="141"/>
    </row>
    <row r="1514" spans="4:4" x14ac:dyDescent="0.2">
      <c r="D1514" s="141"/>
    </row>
    <row r="1515" spans="4:4" x14ac:dyDescent="0.2">
      <c r="D1515" s="141"/>
    </row>
    <row r="1516" spans="4:4" x14ac:dyDescent="0.2">
      <c r="D1516" s="141"/>
    </row>
    <row r="1517" spans="4:4" x14ac:dyDescent="0.2">
      <c r="D1517" s="141"/>
    </row>
    <row r="1518" spans="4:4" x14ac:dyDescent="0.2">
      <c r="D1518" s="141"/>
    </row>
    <row r="1519" spans="4:4" x14ac:dyDescent="0.2">
      <c r="D1519" s="141"/>
    </row>
    <row r="1520" spans="4:4" x14ac:dyDescent="0.2">
      <c r="D1520" s="141"/>
    </row>
    <row r="1521" spans="4:4" x14ac:dyDescent="0.2">
      <c r="D1521" s="141"/>
    </row>
    <row r="1522" spans="4:4" x14ac:dyDescent="0.2">
      <c r="D1522" s="141"/>
    </row>
    <row r="1523" spans="4:4" x14ac:dyDescent="0.2">
      <c r="D1523" s="141"/>
    </row>
    <row r="1524" spans="4:4" x14ac:dyDescent="0.2">
      <c r="D1524" s="141"/>
    </row>
    <row r="1525" spans="4:4" x14ac:dyDescent="0.2">
      <c r="D1525" s="141"/>
    </row>
    <row r="1526" spans="4:4" x14ac:dyDescent="0.2">
      <c r="D1526" s="141"/>
    </row>
    <row r="1527" spans="4:4" x14ac:dyDescent="0.2">
      <c r="D1527" s="141"/>
    </row>
    <row r="1528" spans="4:4" x14ac:dyDescent="0.2">
      <c r="D1528" s="141"/>
    </row>
    <row r="1529" spans="4:4" x14ac:dyDescent="0.2">
      <c r="D1529" s="141"/>
    </row>
    <row r="1530" spans="4:4" x14ac:dyDescent="0.2">
      <c r="D1530" s="141"/>
    </row>
    <row r="1531" spans="4:4" x14ac:dyDescent="0.2">
      <c r="D1531" s="141"/>
    </row>
    <row r="1532" spans="4:4" x14ac:dyDescent="0.2">
      <c r="D1532" s="141"/>
    </row>
    <row r="1533" spans="4:4" x14ac:dyDescent="0.2">
      <c r="D1533" s="141"/>
    </row>
    <row r="1534" spans="4:4" x14ac:dyDescent="0.2">
      <c r="D1534" s="141"/>
    </row>
    <row r="1535" spans="4:4" x14ac:dyDescent="0.2">
      <c r="D1535" s="141"/>
    </row>
    <row r="1536" spans="4:4" x14ac:dyDescent="0.2">
      <c r="D1536" s="141"/>
    </row>
    <row r="1537" spans="4:4" x14ac:dyDescent="0.2">
      <c r="D1537" s="141"/>
    </row>
    <row r="1538" spans="4:4" x14ac:dyDescent="0.2">
      <c r="D1538" s="141"/>
    </row>
    <row r="1539" spans="4:4" x14ac:dyDescent="0.2">
      <c r="D1539" s="141"/>
    </row>
    <row r="1540" spans="4:4" x14ac:dyDescent="0.2">
      <c r="D1540" s="141"/>
    </row>
    <row r="1541" spans="4:4" x14ac:dyDescent="0.2">
      <c r="D1541" s="141"/>
    </row>
    <row r="1542" spans="4:4" x14ac:dyDescent="0.2">
      <c r="D1542" s="141"/>
    </row>
    <row r="1543" spans="4:4" x14ac:dyDescent="0.2">
      <c r="D1543" s="141"/>
    </row>
    <row r="1544" spans="4:4" x14ac:dyDescent="0.2">
      <c r="D1544" s="141"/>
    </row>
    <row r="1545" spans="4:4" x14ac:dyDescent="0.2">
      <c r="D1545" s="141"/>
    </row>
    <row r="1546" spans="4:4" x14ac:dyDescent="0.2">
      <c r="D1546" s="141"/>
    </row>
    <row r="1547" spans="4:4" x14ac:dyDescent="0.2">
      <c r="D1547" s="141"/>
    </row>
    <row r="1548" spans="4:4" x14ac:dyDescent="0.2">
      <c r="D1548" s="141"/>
    </row>
    <row r="1549" spans="4:4" x14ac:dyDescent="0.2">
      <c r="D1549" s="141"/>
    </row>
    <row r="1550" spans="4:4" x14ac:dyDescent="0.2">
      <c r="D1550" s="141"/>
    </row>
    <row r="1551" spans="4:4" x14ac:dyDescent="0.2">
      <c r="D1551" s="141"/>
    </row>
    <row r="1552" spans="4:4" x14ac:dyDescent="0.2">
      <c r="D1552" s="141"/>
    </row>
    <row r="1553" spans="4:4" x14ac:dyDescent="0.2">
      <c r="D1553" s="141"/>
    </row>
    <row r="1554" spans="4:4" x14ac:dyDescent="0.2">
      <c r="D1554" s="141"/>
    </row>
    <row r="1555" spans="4:4" x14ac:dyDescent="0.2">
      <c r="D1555" s="141"/>
    </row>
    <row r="1556" spans="4:4" x14ac:dyDescent="0.2">
      <c r="D1556" s="141"/>
    </row>
    <row r="1557" spans="4:4" x14ac:dyDescent="0.2">
      <c r="D1557" s="141"/>
    </row>
    <row r="1558" spans="4:4" x14ac:dyDescent="0.2">
      <c r="D1558" s="141"/>
    </row>
    <row r="1559" spans="4:4" x14ac:dyDescent="0.2">
      <c r="D1559" s="141"/>
    </row>
    <row r="1560" spans="4:4" x14ac:dyDescent="0.2">
      <c r="D1560" s="141"/>
    </row>
    <row r="1561" spans="4:4" x14ac:dyDescent="0.2">
      <c r="D1561" s="141"/>
    </row>
    <row r="1562" spans="4:4" x14ac:dyDescent="0.2">
      <c r="D1562" s="141"/>
    </row>
    <row r="1563" spans="4:4" x14ac:dyDescent="0.2">
      <c r="D1563" s="141"/>
    </row>
    <row r="1564" spans="4:4" x14ac:dyDescent="0.2">
      <c r="D1564" s="141"/>
    </row>
    <row r="1565" spans="4:4" x14ac:dyDescent="0.2">
      <c r="D1565" s="141"/>
    </row>
    <row r="1566" spans="4:4" x14ac:dyDescent="0.2">
      <c r="D1566" s="141"/>
    </row>
    <row r="1567" spans="4:4" x14ac:dyDescent="0.2">
      <c r="D1567" s="141"/>
    </row>
    <row r="1568" spans="4:4" x14ac:dyDescent="0.2">
      <c r="D1568" s="141"/>
    </row>
    <row r="1569" spans="4:4" x14ac:dyDescent="0.2">
      <c r="D1569" s="141"/>
    </row>
    <row r="1570" spans="4:4" x14ac:dyDescent="0.2">
      <c r="D1570" s="141"/>
    </row>
    <row r="1571" spans="4:4" x14ac:dyDescent="0.2">
      <c r="D1571" s="141"/>
    </row>
    <row r="1572" spans="4:4" x14ac:dyDescent="0.2">
      <c r="D1572" s="141"/>
    </row>
    <row r="1573" spans="4:4" x14ac:dyDescent="0.2">
      <c r="D1573" s="141"/>
    </row>
    <row r="1574" spans="4:4" x14ac:dyDescent="0.2">
      <c r="D1574" s="141"/>
    </row>
    <row r="1575" spans="4:4" x14ac:dyDescent="0.2">
      <c r="D1575" s="141"/>
    </row>
    <row r="1576" spans="4:4" x14ac:dyDescent="0.2">
      <c r="D1576" s="141"/>
    </row>
    <row r="1577" spans="4:4" x14ac:dyDescent="0.2">
      <c r="D1577" s="141"/>
    </row>
    <row r="1578" spans="4:4" x14ac:dyDescent="0.2">
      <c r="D1578" s="141"/>
    </row>
    <row r="1579" spans="4:4" x14ac:dyDescent="0.2">
      <c r="D1579" s="141"/>
    </row>
    <row r="1580" spans="4:4" x14ac:dyDescent="0.2">
      <c r="D1580" s="141"/>
    </row>
    <row r="1581" spans="4:4" x14ac:dyDescent="0.2">
      <c r="D1581" s="141"/>
    </row>
    <row r="1582" spans="4:4" x14ac:dyDescent="0.2">
      <c r="D1582" s="141"/>
    </row>
    <row r="1583" spans="4:4" x14ac:dyDescent="0.2">
      <c r="D1583" s="141"/>
    </row>
    <row r="1584" spans="4:4" x14ac:dyDescent="0.2">
      <c r="D1584" s="141"/>
    </row>
    <row r="1585" spans="4:4" x14ac:dyDescent="0.2">
      <c r="D1585" s="141"/>
    </row>
    <row r="1586" spans="4:4" x14ac:dyDescent="0.2">
      <c r="D1586" s="141"/>
    </row>
    <row r="1587" spans="4:4" x14ac:dyDescent="0.2">
      <c r="D1587" s="141"/>
    </row>
    <row r="1588" spans="4:4" x14ac:dyDescent="0.2">
      <c r="D1588" s="141"/>
    </row>
    <row r="1589" spans="4:4" x14ac:dyDescent="0.2">
      <c r="D1589" s="141"/>
    </row>
    <row r="1590" spans="4:4" x14ac:dyDescent="0.2">
      <c r="D1590" s="141"/>
    </row>
    <row r="1591" spans="4:4" x14ac:dyDescent="0.2">
      <c r="D1591" s="141"/>
    </row>
    <row r="1592" spans="4:4" x14ac:dyDescent="0.2">
      <c r="D1592" s="141"/>
    </row>
    <row r="1593" spans="4:4" x14ac:dyDescent="0.2">
      <c r="D1593" s="141"/>
    </row>
    <row r="1594" spans="4:4" x14ac:dyDescent="0.2">
      <c r="D1594" s="141"/>
    </row>
    <row r="1595" spans="4:4" x14ac:dyDescent="0.2">
      <c r="D1595" s="141"/>
    </row>
    <row r="1596" spans="4:4" x14ac:dyDescent="0.2">
      <c r="D1596" s="141"/>
    </row>
    <row r="1597" spans="4:4" x14ac:dyDescent="0.2">
      <c r="D1597" s="141"/>
    </row>
    <row r="1598" spans="4:4" x14ac:dyDescent="0.2">
      <c r="D1598" s="141"/>
    </row>
    <row r="1599" spans="4:4" x14ac:dyDescent="0.2">
      <c r="D1599" s="141"/>
    </row>
    <row r="1600" spans="4:4" x14ac:dyDescent="0.2">
      <c r="D1600" s="141"/>
    </row>
    <row r="1601" spans="4:4" x14ac:dyDescent="0.2">
      <c r="D1601" s="141"/>
    </row>
    <row r="1602" spans="4:4" x14ac:dyDescent="0.2">
      <c r="D1602" s="141"/>
    </row>
    <row r="1603" spans="4:4" x14ac:dyDescent="0.2">
      <c r="D1603" s="141"/>
    </row>
    <row r="1604" spans="4:4" x14ac:dyDescent="0.2">
      <c r="D1604" s="141"/>
    </row>
    <row r="1605" spans="4:4" x14ac:dyDescent="0.2">
      <c r="D1605" s="141"/>
    </row>
    <row r="1606" spans="4:4" x14ac:dyDescent="0.2">
      <c r="D1606" s="141"/>
    </row>
    <row r="1607" spans="4:4" x14ac:dyDescent="0.2">
      <c r="D1607" s="141"/>
    </row>
    <row r="1608" spans="4:4" x14ac:dyDescent="0.2">
      <c r="D1608" s="141"/>
    </row>
    <row r="1609" spans="4:4" x14ac:dyDescent="0.2">
      <c r="D1609" s="141"/>
    </row>
    <row r="1610" spans="4:4" x14ac:dyDescent="0.2">
      <c r="D1610" s="141"/>
    </row>
    <row r="1611" spans="4:4" x14ac:dyDescent="0.2">
      <c r="D1611" s="141"/>
    </row>
    <row r="1612" spans="4:4" x14ac:dyDescent="0.2">
      <c r="D1612" s="141"/>
    </row>
    <row r="1613" spans="4:4" x14ac:dyDescent="0.2">
      <c r="D1613" s="141"/>
    </row>
    <row r="1614" spans="4:4" x14ac:dyDescent="0.2">
      <c r="D1614" s="141"/>
    </row>
    <row r="1615" spans="4:4" x14ac:dyDescent="0.2">
      <c r="D1615" s="141"/>
    </row>
    <row r="1616" spans="4:4" x14ac:dyDescent="0.2">
      <c r="D1616" s="141"/>
    </row>
    <row r="1617" spans="4:4" x14ac:dyDescent="0.2">
      <c r="D1617" s="141"/>
    </row>
    <row r="1618" spans="4:4" x14ac:dyDescent="0.2">
      <c r="D1618" s="141"/>
    </row>
    <row r="1619" spans="4:4" x14ac:dyDescent="0.2">
      <c r="D1619" s="141"/>
    </row>
    <row r="1620" spans="4:4" x14ac:dyDescent="0.2">
      <c r="D1620" s="141"/>
    </row>
    <row r="1621" spans="4:4" x14ac:dyDescent="0.2">
      <c r="D1621" s="141"/>
    </row>
    <row r="1622" spans="4:4" x14ac:dyDescent="0.2">
      <c r="D1622" s="141"/>
    </row>
    <row r="1623" spans="4:4" x14ac:dyDescent="0.2">
      <c r="D1623" s="141"/>
    </row>
    <row r="1624" spans="4:4" x14ac:dyDescent="0.2">
      <c r="D1624" s="141"/>
    </row>
    <row r="1625" spans="4:4" x14ac:dyDescent="0.2">
      <c r="D1625" s="141"/>
    </row>
    <row r="1626" spans="4:4" x14ac:dyDescent="0.2">
      <c r="D1626" s="141"/>
    </row>
    <row r="1627" spans="4:4" x14ac:dyDescent="0.2">
      <c r="D1627" s="141"/>
    </row>
    <row r="1628" spans="4:4" x14ac:dyDescent="0.2">
      <c r="D1628" s="141"/>
    </row>
    <row r="1629" spans="4:4" x14ac:dyDescent="0.2">
      <c r="D1629" s="141"/>
    </row>
    <row r="1630" spans="4:4" x14ac:dyDescent="0.2">
      <c r="D1630" s="141"/>
    </row>
    <row r="1631" spans="4:4" x14ac:dyDescent="0.2">
      <c r="D1631" s="141"/>
    </row>
    <row r="1632" spans="4:4" x14ac:dyDescent="0.2">
      <c r="D1632" s="141"/>
    </row>
    <row r="1633" spans="4:4" x14ac:dyDescent="0.2">
      <c r="D1633" s="141"/>
    </row>
    <row r="1634" spans="4:4" x14ac:dyDescent="0.2">
      <c r="D1634" s="141"/>
    </row>
    <row r="1635" spans="4:4" x14ac:dyDescent="0.2">
      <c r="D1635" s="141"/>
    </row>
    <row r="1636" spans="4:4" x14ac:dyDescent="0.2">
      <c r="D1636" s="141"/>
    </row>
    <row r="1637" spans="4:4" x14ac:dyDescent="0.2">
      <c r="D1637" s="141"/>
    </row>
    <row r="1638" spans="4:4" x14ac:dyDescent="0.2">
      <c r="D1638" s="141"/>
    </row>
    <row r="1639" spans="4:4" x14ac:dyDescent="0.2">
      <c r="D1639" s="141"/>
    </row>
    <row r="1640" spans="4:4" x14ac:dyDescent="0.2">
      <c r="D1640" s="141"/>
    </row>
    <row r="1641" spans="4:4" x14ac:dyDescent="0.2">
      <c r="D1641" s="141"/>
    </row>
    <row r="1642" spans="4:4" x14ac:dyDescent="0.2">
      <c r="D1642" s="141"/>
    </row>
    <row r="1643" spans="4:4" x14ac:dyDescent="0.2">
      <c r="D1643" s="141"/>
    </row>
    <row r="1644" spans="4:4" x14ac:dyDescent="0.2">
      <c r="D1644" s="141"/>
    </row>
    <row r="1645" spans="4:4" x14ac:dyDescent="0.2">
      <c r="D1645" s="141"/>
    </row>
    <row r="1646" spans="4:4" x14ac:dyDescent="0.2">
      <c r="D1646" s="141"/>
    </row>
    <row r="1647" spans="4:4" x14ac:dyDescent="0.2">
      <c r="D1647" s="141"/>
    </row>
    <row r="1648" spans="4:4" x14ac:dyDescent="0.2">
      <c r="D1648" s="141"/>
    </row>
    <row r="1649" spans="4:4" x14ac:dyDescent="0.2">
      <c r="D1649" s="141"/>
    </row>
    <row r="1650" spans="4:4" x14ac:dyDescent="0.2">
      <c r="D1650" s="141"/>
    </row>
    <row r="1651" spans="4:4" x14ac:dyDescent="0.2">
      <c r="D1651" s="141"/>
    </row>
    <row r="1652" spans="4:4" x14ac:dyDescent="0.2">
      <c r="D1652" s="141"/>
    </row>
    <row r="1653" spans="4:4" x14ac:dyDescent="0.2">
      <c r="D1653" s="141"/>
    </row>
    <row r="1654" spans="4:4" x14ac:dyDescent="0.2">
      <c r="D1654" s="141"/>
    </row>
    <row r="1655" spans="4:4" x14ac:dyDescent="0.2">
      <c r="D1655" s="141"/>
    </row>
    <row r="1656" spans="4:4" x14ac:dyDescent="0.2">
      <c r="D1656" s="141"/>
    </row>
    <row r="1657" spans="4:4" x14ac:dyDescent="0.2">
      <c r="D1657" s="141"/>
    </row>
    <row r="1658" spans="4:4" x14ac:dyDescent="0.2">
      <c r="D1658" s="141"/>
    </row>
    <row r="1659" spans="4:4" x14ac:dyDescent="0.2">
      <c r="D1659" s="141"/>
    </row>
    <row r="1660" spans="4:4" x14ac:dyDescent="0.2">
      <c r="D1660" s="141"/>
    </row>
    <row r="1661" spans="4:4" x14ac:dyDescent="0.2">
      <c r="D1661" s="141"/>
    </row>
    <row r="1662" spans="4:4" x14ac:dyDescent="0.2">
      <c r="D1662" s="141"/>
    </row>
    <row r="1663" spans="4:4" x14ac:dyDescent="0.2">
      <c r="D1663" s="141"/>
    </row>
    <row r="1664" spans="4:4" x14ac:dyDescent="0.2">
      <c r="D1664" s="141"/>
    </row>
    <row r="1665" spans="4:4" x14ac:dyDescent="0.2">
      <c r="D1665" s="141"/>
    </row>
    <row r="1666" spans="4:4" x14ac:dyDescent="0.2">
      <c r="D1666" s="141"/>
    </row>
    <row r="1667" spans="4:4" x14ac:dyDescent="0.2">
      <c r="D1667" s="141"/>
    </row>
    <row r="1668" spans="4:4" x14ac:dyDescent="0.2">
      <c r="D1668" s="141"/>
    </row>
    <row r="1669" spans="4:4" x14ac:dyDescent="0.2">
      <c r="D1669" s="141"/>
    </row>
    <row r="1670" spans="4:4" x14ac:dyDescent="0.2">
      <c r="D1670" s="141"/>
    </row>
    <row r="1671" spans="4:4" x14ac:dyDescent="0.2">
      <c r="D1671" s="141"/>
    </row>
    <row r="1672" spans="4:4" x14ac:dyDescent="0.2">
      <c r="D1672" s="141"/>
    </row>
    <row r="1673" spans="4:4" x14ac:dyDescent="0.2">
      <c r="D1673" s="141"/>
    </row>
    <row r="1674" spans="4:4" x14ac:dyDescent="0.2">
      <c r="D1674" s="141"/>
    </row>
    <row r="1675" spans="4:4" x14ac:dyDescent="0.2">
      <c r="D1675" s="141"/>
    </row>
    <row r="1676" spans="4:4" x14ac:dyDescent="0.2">
      <c r="D1676" s="141"/>
    </row>
    <row r="1677" spans="4:4" x14ac:dyDescent="0.2">
      <c r="D1677" s="141"/>
    </row>
    <row r="1678" spans="4:4" x14ac:dyDescent="0.2">
      <c r="D1678" s="141"/>
    </row>
    <row r="1679" spans="4:4" x14ac:dyDescent="0.2">
      <c r="D1679" s="141"/>
    </row>
    <row r="1680" spans="4:4" x14ac:dyDescent="0.2">
      <c r="D1680" s="141"/>
    </row>
    <row r="1681" spans="4:4" x14ac:dyDescent="0.2">
      <c r="D1681" s="141"/>
    </row>
    <row r="1682" spans="4:4" x14ac:dyDescent="0.2">
      <c r="D1682" s="141"/>
    </row>
    <row r="1683" spans="4:4" x14ac:dyDescent="0.2">
      <c r="D1683" s="141"/>
    </row>
    <row r="1684" spans="4:4" x14ac:dyDescent="0.2">
      <c r="D1684" s="141"/>
    </row>
    <row r="1685" spans="4:4" x14ac:dyDescent="0.2">
      <c r="D1685" s="141"/>
    </row>
    <row r="1686" spans="4:4" x14ac:dyDescent="0.2">
      <c r="D1686" s="141"/>
    </row>
    <row r="1687" spans="4:4" x14ac:dyDescent="0.2">
      <c r="D1687" s="141"/>
    </row>
    <row r="1688" spans="4:4" x14ac:dyDescent="0.2">
      <c r="D1688" s="141"/>
    </row>
    <row r="1689" spans="4:4" x14ac:dyDescent="0.2">
      <c r="D1689" s="141"/>
    </row>
    <row r="1690" spans="4:4" x14ac:dyDescent="0.2">
      <c r="D1690" s="141"/>
    </row>
    <row r="1691" spans="4:4" x14ac:dyDescent="0.2">
      <c r="D1691" s="141"/>
    </row>
    <row r="1692" spans="4:4" x14ac:dyDescent="0.2">
      <c r="D1692" s="141"/>
    </row>
    <row r="1693" spans="4:4" x14ac:dyDescent="0.2">
      <c r="D1693" s="141"/>
    </row>
    <row r="1694" spans="4:4" x14ac:dyDescent="0.2">
      <c r="D1694" s="141"/>
    </row>
    <row r="1695" spans="4:4" x14ac:dyDescent="0.2">
      <c r="D1695" s="141"/>
    </row>
    <row r="1696" spans="4:4" x14ac:dyDescent="0.2">
      <c r="D1696" s="141"/>
    </row>
    <row r="1697" spans="4:4" x14ac:dyDescent="0.2">
      <c r="D1697" s="141"/>
    </row>
    <row r="1698" spans="4:4" x14ac:dyDescent="0.2">
      <c r="D1698" s="141"/>
    </row>
    <row r="1699" spans="4:4" x14ac:dyDescent="0.2">
      <c r="D1699" s="141"/>
    </row>
    <row r="1700" spans="4:4" x14ac:dyDescent="0.2">
      <c r="D1700" s="141"/>
    </row>
    <row r="1701" spans="4:4" x14ac:dyDescent="0.2">
      <c r="D1701" s="141"/>
    </row>
    <row r="1702" spans="4:4" x14ac:dyDescent="0.2">
      <c r="D1702" s="141"/>
    </row>
    <row r="1703" spans="4:4" x14ac:dyDescent="0.2">
      <c r="D1703" s="141"/>
    </row>
    <row r="1704" spans="4:4" x14ac:dyDescent="0.2">
      <c r="D1704" s="141"/>
    </row>
    <row r="1705" spans="4:4" x14ac:dyDescent="0.2">
      <c r="D1705" s="141"/>
    </row>
    <row r="1706" spans="4:4" x14ac:dyDescent="0.2">
      <c r="D1706" s="141"/>
    </row>
    <row r="1707" spans="4:4" x14ac:dyDescent="0.2">
      <c r="D1707" s="141"/>
    </row>
    <row r="1708" spans="4:4" x14ac:dyDescent="0.2">
      <c r="D1708" s="141"/>
    </row>
    <row r="1709" spans="4:4" x14ac:dyDescent="0.2">
      <c r="D1709" s="141"/>
    </row>
    <row r="1710" spans="4:4" x14ac:dyDescent="0.2">
      <c r="D1710" s="141"/>
    </row>
    <row r="1711" spans="4:4" x14ac:dyDescent="0.2">
      <c r="D1711" s="141"/>
    </row>
    <row r="1712" spans="4:4" x14ac:dyDescent="0.2">
      <c r="D1712" s="141"/>
    </row>
    <row r="1713" spans="4:4" x14ac:dyDescent="0.2">
      <c r="D1713" s="141"/>
    </row>
    <row r="1714" spans="4:4" x14ac:dyDescent="0.2">
      <c r="D1714" s="141"/>
    </row>
    <row r="1715" spans="4:4" x14ac:dyDescent="0.2">
      <c r="D1715" s="141"/>
    </row>
    <row r="1716" spans="4:4" x14ac:dyDescent="0.2">
      <c r="D1716" s="141"/>
    </row>
    <row r="1717" spans="4:4" x14ac:dyDescent="0.2">
      <c r="D1717" s="141"/>
    </row>
    <row r="1718" spans="4:4" x14ac:dyDescent="0.2">
      <c r="D1718" s="141"/>
    </row>
    <row r="1719" spans="4:4" x14ac:dyDescent="0.2">
      <c r="D1719" s="141"/>
    </row>
    <row r="1720" spans="4:4" x14ac:dyDescent="0.2">
      <c r="D1720" s="141"/>
    </row>
    <row r="1721" spans="4:4" x14ac:dyDescent="0.2">
      <c r="D1721" s="141"/>
    </row>
    <row r="1722" spans="4:4" x14ac:dyDescent="0.2">
      <c r="D1722" s="141"/>
    </row>
    <row r="1723" spans="4:4" x14ac:dyDescent="0.2">
      <c r="D1723" s="141"/>
    </row>
    <row r="1724" spans="4:4" x14ac:dyDescent="0.2">
      <c r="D1724" s="141"/>
    </row>
    <row r="1725" spans="4:4" x14ac:dyDescent="0.2">
      <c r="D1725" s="141"/>
    </row>
    <row r="1726" spans="4:4" x14ac:dyDescent="0.2">
      <c r="D1726" s="141"/>
    </row>
    <row r="1727" spans="4:4" x14ac:dyDescent="0.2">
      <c r="D1727" s="141"/>
    </row>
    <row r="1728" spans="4:4" x14ac:dyDescent="0.2">
      <c r="D1728" s="141"/>
    </row>
    <row r="1729" spans="4:4" x14ac:dyDescent="0.2">
      <c r="D1729" s="141"/>
    </row>
    <row r="1730" spans="4:4" x14ac:dyDescent="0.2">
      <c r="D1730" s="141"/>
    </row>
    <row r="1731" spans="4:4" x14ac:dyDescent="0.2">
      <c r="D1731" s="141"/>
    </row>
    <row r="1732" spans="4:4" x14ac:dyDescent="0.2">
      <c r="D1732" s="141"/>
    </row>
    <row r="1733" spans="4:4" x14ac:dyDescent="0.2">
      <c r="D1733" s="141"/>
    </row>
    <row r="1734" spans="4:4" x14ac:dyDescent="0.2">
      <c r="D1734" s="141"/>
    </row>
    <row r="1735" spans="4:4" x14ac:dyDescent="0.2">
      <c r="D1735" s="141"/>
    </row>
    <row r="1736" spans="4:4" x14ac:dyDescent="0.2">
      <c r="D1736" s="141"/>
    </row>
    <row r="1737" spans="4:4" x14ac:dyDescent="0.2">
      <c r="D1737" s="141"/>
    </row>
    <row r="1738" spans="4:4" x14ac:dyDescent="0.2">
      <c r="D1738" s="141"/>
    </row>
    <row r="1739" spans="4:4" x14ac:dyDescent="0.2">
      <c r="D1739" s="141"/>
    </row>
    <row r="1740" spans="4:4" x14ac:dyDescent="0.2">
      <c r="D1740" s="141"/>
    </row>
    <row r="1741" spans="4:4" x14ac:dyDescent="0.2">
      <c r="D1741" s="141"/>
    </row>
    <row r="1742" spans="4:4" x14ac:dyDescent="0.2">
      <c r="D1742" s="141"/>
    </row>
    <row r="1743" spans="4:4" x14ac:dyDescent="0.2">
      <c r="D1743" s="141"/>
    </row>
    <row r="1744" spans="4:4" x14ac:dyDescent="0.2">
      <c r="D1744" s="141"/>
    </row>
    <row r="1745" spans="4:4" x14ac:dyDescent="0.2">
      <c r="D1745" s="141"/>
    </row>
    <row r="1746" spans="4:4" x14ac:dyDescent="0.2">
      <c r="D1746" s="141"/>
    </row>
    <row r="1747" spans="4:4" x14ac:dyDescent="0.2">
      <c r="D1747" s="141"/>
    </row>
    <row r="1748" spans="4:4" x14ac:dyDescent="0.2">
      <c r="D1748" s="141"/>
    </row>
    <row r="1749" spans="4:4" x14ac:dyDescent="0.2">
      <c r="D1749" s="141"/>
    </row>
    <row r="1750" spans="4:4" x14ac:dyDescent="0.2">
      <c r="D1750" s="141"/>
    </row>
    <row r="1751" spans="4:4" x14ac:dyDescent="0.2">
      <c r="D1751" s="141"/>
    </row>
    <row r="1752" spans="4:4" x14ac:dyDescent="0.2">
      <c r="D1752" s="141"/>
    </row>
    <row r="1753" spans="4:4" x14ac:dyDescent="0.2">
      <c r="D1753" s="141"/>
    </row>
    <row r="1754" spans="4:4" x14ac:dyDescent="0.2">
      <c r="D1754" s="141"/>
    </row>
    <row r="1755" spans="4:4" x14ac:dyDescent="0.2">
      <c r="D1755" s="141"/>
    </row>
    <row r="1756" spans="4:4" x14ac:dyDescent="0.2">
      <c r="D1756" s="141"/>
    </row>
    <row r="1757" spans="4:4" x14ac:dyDescent="0.2">
      <c r="D1757" s="141"/>
    </row>
    <row r="1758" spans="4:4" x14ac:dyDescent="0.2">
      <c r="D1758" s="141"/>
    </row>
    <row r="1759" spans="4:4" x14ac:dyDescent="0.2">
      <c r="D1759" s="141"/>
    </row>
    <row r="1760" spans="4:4" x14ac:dyDescent="0.2">
      <c r="D1760" s="141"/>
    </row>
    <row r="1761" spans="4:4" x14ac:dyDescent="0.2">
      <c r="D1761" s="141"/>
    </row>
    <row r="1762" spans="4:4" x14ac:dyDescent="0.2">
      <c r="D1762" s="141"/>
    </row>
    <row r="1763" spans="4:4" x14ac:dyDescent="0.2">
      <c r="D1763" s="141"/>
    </row>
    <row r="1764" spans="4:4" x14ac:dyDescent="0.2">
      <c r="D1764" s="141"/>
    </row>
    <row r="1765" spans="4:4" x14ac:dyDescent="0.2">
      <c r="D1765" s="141"/>
    </row>
    <row r="1766" spans="4:4" x14ac:dyDescent="0.2">
      <c r="D1766" s="141"/>
    </row>
    <row r="1767" spans="4:4" x14ac:dyDescent="0.2">
      <c r="D1767" s="141"/>
    </row>
    <row r="1768" spans="4:4" x14ac:dyDescent="0.2">
      <c r="D1768" s="141"/>
    </row>
    <row r="1769" spans="4:4" x14ac:dyDescent="0.2">
      <c r="D1769" s="141"/>
    </row>
    <row r="1770" spans="4:4" x14ac:dyDescent="0.2">
      <c r="D1770" s="141"/>
    </row>
    <row r="1771" spans="4:4" x14ac:dyDescent="0.2">
      <c r="D1771" s="141"/>
    </row>
    <row r="1772" spans="4:4" x14ac:dyDescent="0.2">
      <c r="D1772" s="141"/>
    </row>
    <row r="1773" spans="4:4" x14ac:dyDescent="0.2">
      <c r="D1773" s="141"/>
    </row>
    <row r="1774" spans="4:4" x14ac:dyDescent="0.2">
      <c r="D1774" s="141"/>
    </row>
    <row r="1775" spans="4:4" x14ac:dyDescent="0.2">
      <c r="D1775" s="141"/>
    </row>
    <row r="1776" spans="4:4" x14ac:dyDescent="0.2">
      <c r="D1776" s="141"/>
    </row>
    <row r="1777" spans="4:4" x14ac:dyDescent="0.2">
      <c r="D1777" s="141"/>
    </row>
    <row r="1778" spans="4:4" x14ac:dyDescent="0.2">
      <c r="D1778" s="141"/>
    </row>
    <row r="1779" spans="4:4" x14ac:dyDescent="0.2">
      <c r="D1779" s="141"/>
    </row>
    <row r="1780" spans="4:4" x14ac:dyDescent="0.2">
      <c r="D1780" s="141"/>
    </row>
    <row r="1781" spans="4:4" x14ac:dyDescent="0.2">
      <c r="D1781" s="141"/>
    </row>
    <row r="1782" spans="4:4" x14ac:dyDescent="0.2">
      <c r="D1782" s="141"/>
    </row>
    <row r="1783" spans="4:4" x14ac:dyDescent="0.2">
      <c r="D1783" s="141"/>
    </row>
    <row r="1784" spans="4:4" x14ac:dyDescent="0.2">
      <c r="D1784" s="141"/>
    </row>
    <row r="1785" spans="4:4" x14ac:dyDescent="0.2">
      <c r="D1785" s="141"/>
    </row>
    <row r="1786" spans="4:4" x14ac:dyDescent="0.2">
      <c r="D1786" s="141"/>
    </row>
    <row r="1787" spans="4:4" x14ac:dyDescent="0.2">
      <c r="D1787" s="141"/>
    </row>
    <row r="1788" spans="4:4" x14ac:dyDescent="0.2">
      <c r="D1788" s="141"/>
    </row>
    <row r="1789" spans="4:4" x14ac:dyDescent="0.2">
      <c r="D1789" s="141"/>
    </row>
    <row r="1790" spans="4:4" x14ac:dyDescent="0.2">
      <c r="D1790" s="141"/>
    </row>
    <row r="1791" spans="4:4" x14ac:dyDescent="0.2">
      <c r="D1791" s="141"/>
    </row>
    <row r="1792" spans="4:4" x14ac:dyDescent="0.2">
      <c r="D1792" s="141"/>
    </row>
    <row r="1793" spans="4:4" x14ac:dyDescent="0.2">
      <c r="D1793" s="141"/>
    </row>
    <row r="1794" spans="4:4" x14ac:dyDescent="0.2">
      <c r="D1794" s="141"/>
    </row>
    <row r="1795" spans="4:4" x14ac:dyDescent="0.2">
      <c r="D1795" s="141"/>
    </row>
    <row r="1796" spans="4:4" x14ac:dyDescent="0.2">
      <c r="D1796" s="141"/>
    </row>
    <row r="1797" spans="4:4" x14ac:dyDescent="0.2">
      <c r="D1797" s="141"/>
    </row>
    <row r="1798" spans="4:4" x14ac:dyDescent="0.2">
      <c r="D1798" s="141"/>
    </row>
    <row r="1799" spans="4:4" x14ac:dyDescent="0.2">
      <c r="D1799" s="141"/>
    </row>
    <row r="1800" spans="4:4" x14ac:dyDescent="0.2">
      <c r="D1800" s="141"/>
    </row>
    <row r="1801" spans="4:4" x14ac:dyDescent="0.2">
      <c r="D1801" s="141"/>
    </row>
    <row r="1802" spans="4:4" x14ac:dyDescent="0.2">
      <c r="D1802" s="141"/>
    </row>
    <row r="1803" spans="4:4" x14ac:dyDescent="0.2">
      <c r="D1803" s="141"/>
    </row>
    <row r="1804" spans="4:4" x14ac:dyDescent="0.2">
      <c r="D1804" s="141"/>
    </row>
    <row r="1805" spans="4:4" x14ac:dyDescent="0.2">
      <c r="D1805" s="141"/>
    </row>
    <row r="1806" spans="4:4" x14ac:dyDescent="0.2">
      <c r="D1806" s="141"/>
    </row>
    <row r="1807" spans="4:4" x14ac:dyDescent="0.2">
      <c r="D1807" s="141"/>
    </row>
    <row r="1808" spans="4:4" x14ac:dyDescent="0.2">
      <c r="D1808" s="141"/>
    </row>
    <row r="1809" spans="4:4" x14ac:dyDescent="0.2">
      <c r="D1809" s="141"/>
    </row>
    <row r="1810" spans="4:4" x14ac:dyDescent="0.2">
      <c r="D1810" s="141"/>
    </row>
    <row r="1811" spans="4:4" x14ac:dyDescent="0.2">
      <c r="D1811" s="141"/>
    </row>
    <row r="1812" spans="4:4" x14ac:dyDescent="0.2">
      <c r="D1812" s="141"/>
    </row>
    <row r="1813" spans="4:4" x14ac:dyDescent="0.2">
      <c r="D1813" s="141"/>
    </row>
    <row r="1814" spans="4:4" x14ac:dyDescent="0.2">
      <c r="D1814" s="141"/>
    </row>
    <row r="1815" spans="4:4" x14ac:dyDescent="0.2">
      <c r="D1815" s="141"/>
    </row>
    <row r="1816" spans="4:4" x14ac:dyDescent="0.2">
      <c r="D1816" s="141"/>
    </row>
    <row r="1817" spans="4:4" x14ac:dyDescent="0.2">
      <c r="D1817" s="141"/>
    </row>
    <row r="1818" spans="4:4" x14ac:dyDescent="0.2">
      <c r="D1818" s="141"/>
    </row>
    <row r="1819" spans="4:4" x14ac:dyDescent="0.2">
      <c r="D1819" s="141"/>
    </row>
    <row r="1820" spans="4:4" x14ac:dyDescent="0.2">
      <c r="D1820" s="141"/>
    </row>
    <row r="1821" spans="4:4" x14ac:dyDescent="0.2">
      <c r="D1821" s="141"/>
    </row>
    <row r="1822" spans="4:4" x14ac:dyDescent="0.2">
      <c r="D1822" s="141"/>
    </row>
    <row r="1823" spans="4:4" x14ac:dyDescent="0.2">
      <c r="D1823" s="141"/>
    </row>
    <row r="1824" spans="4:4" x14ac:dyDescent="0.2">
      <c r="D1824" s="141"/>
    </row>
    <row r="1825" spans="4:4" x14ac:dyDescent="0.2">
      <c r="D1825" s="141"/>
    </row>
    <row r="1826" spans="4:4" x14ac:dyDescent="0.2">
      <c r="D1826" s="141"/>
    </row>
    <row r="1827" spans="4:4" x14ac:dyDescent="0.2">
      <c r="D1827" s="141"/>
    </row>
    <row r="1828" spans="4:4" x14ac:dyDescent="0.2">
      <c r="D1828" s="141"/>
    </row>
    <row r="1829" spans="4:4" x14ac:dyDescent="0.2">
      <c r="D1829" s="141"/>
    </row>
    <row r="1830" spans="4:4" x14ac:dyDescent="0.2">
      <c r="D1830" s="141"/>
    </row>
    <row r="1831" spans="4:4" x14ac:dyDescent="0.2">
      <c r="D1831" s="141"/>
    </row>
    <row r="1832" spans="4:4" x14ac:dyDescent="0.2">
      <c r="D1832" s="141"/>
    </row>
    <row r="1833" spans="4:4" x14ac:dyDescent="0.2">
      <c r="D1833" s="141"/>
    </row>
    <row r="1834" spans="4:4" x14ac:dyDescent="0.2">
      <c r="D1834" s="141"/>
    </row>
    <row r="1835" spans="4:4" x14ac:dyDescent="0.2">
      <c r="D1835" s="141"/>
    </row>
    <row r="1836" spans="4:4" x14ac:dyDescent="0.2">
      <c r="D1836" s="141"/>
    </row>
    <row r="1837" spans="4:4" x14ac:dyDescent="0.2">
      <c r="D1837" s="141"/>
    </row>
    <row r="1838" spans="4:4" x14ac:dyDescent="0.2">
      <c r="D1838" s="141"/>
    </row>
    <row r="1839" spans="4:4" x14ac:dyDescent="0.2">
      <c r="D1839" s="141"/>
    </row>
    <row r="1840" spans="4:4" x14ac:dyDescent="0.2">
      <c r="D1840" s="141"/>
    </row>
    <row r="1841" spans="4:4" x14ac:dyDescent="0.2">
      <c r="D1841" s="141"/>
    </row>
    <row r="1842" spans="4:4" x14ac:dyDescent="0.2">
      <c r="D1842" s="141"/>
    </row>
    <row r="1843" spans="4:4" x14ac:dyDescent="0.2">
      <c r="D1843" s="141"/>
    </row>
    <row r="1844" spans="4:4" x14ac:dyDescent="0.2">
      <c r="D1844" s="141"/>
    </row>
    <row r="1845" spans="4:4" x14ac:dyDescent="0.2">
      <c r="D1845" s="141"/>
    </row>
    <row r="1846" spans="4:4" x14ac:dyDescent="0.2">
      <c r="D1846" s="141"/>
    </row>
    <row r="1847" spans="4:4" x14ac:dyDescent="0.2">
      <c r="D1847" s="141"/>
    </row>
    <row r="1848" spans="4:4" x14ac:dyDescent="0.2">
      <c r="D1848" s="141"/>
    </row>
    <row r="1849" spans="4:4" x14ac:dyDescent="0.2">
      <c r="D1849" s="141"/>
    </row>
    <row r="1850" spans="4:4" x14ac:dyDescent="0.2">
      <c r="D1850" s="141"/>
    </row>
    <row r="1851" spans="4:4" x14ac:dyDescent="0.2">
      <c r="D1851" s="141"/>
    </row>
    <row r="1852" spans="4:4" x14ac:dyDescent="0.2">
      <c r="D1852" s="141"/>
    </row>
    <row r="1853" spans="4:4" x14ac:dyDescent="0.2">
      <c r="D1853" s="141"/>
    </row>
    <row r="1854" spans="4:4" x14ac:dyDescent="0.2">
      <c r="D1854" s="141"/>
    </row>
    <row r="1855" spans="4:4" x14ac:dyDescent="0.2">
      <c r="D1855" s="141"/>
    </row>
    <row r="1856" spans="4:4" x14ac:dyDescent="0.2">
      <c r="D1856" s="141"/>
    </row>
    <row r="1857" spans="4:4" x14ac:dyDescent="0.2">
      <c r="D1857" s="141"/>
    </row>
    <row r="1858" spans="4:4" x14ac:dyDescent="0.2">
      <c r="D1858" s="141"/>
    </row>
    <row r="1859" spans="4:4" x14ac:dyDescent="0.2">
      <c r="D1859" s="141"/>
    </row>
    <row r="1860" spans="4:4" x14ac:dyDescent="0.2">
      <c r="D1860" s="141"/>
    </row>
    <row r="1861" spans="4:4" x14ac:dyDescent="0.2">
      <c r="D1861" s="141"/>
    </row>
    <row r="1862" spans="4:4" x14ac:dyDescent="0.2">
      <c r="D1862" s="141"/>
    </row>
    <row r="1863" spans="4:4" x14ac:dyDescent="0.2">
      <c r="D1863" s="141"/>
    </row>
    <row r="1864" spans="4:4" x14ac:dyDescent="0.2">
      <c r="D1864" s="141"/>
    </row>
    <row r="1865" spans="4:4" x14ac:dyDescent="0.2">
      <c r="D1865" s="141"/>
    </row>
    <row r="1866" spans="4:4" x14ac:dyDescent="0.2">
      <c r="D1866" s="141"/>
    </row>
    <row r="1867" spans="4:4" x14ac:dyDescent="0.2">
      <c r="D1867" s="141"/>
    </row>
    <row r="1868" spans="4:4" x14ac:dyDescent="0.2">
      <c r="D1868" s="141"/>
    </row>
    <row r="1869" spans="4:4" x14ac:dyDescent="0.2">
      <c r="D1869" s="141"/>
    </row>
    <row r="1870" spans="4:4" x14ac:dyDescent="0.2">
      <c r="D1870" s="141"/>
    </row>
    <row r="1871" spans="4:4" x14ac:dyDescent="0.2">
      <c r="D1871" s="141"/>
    </row>
    <row r="1872" spans="4:4" x14ac:dyDescent="0.2">
      <c r="D1872" s="141"/>
    </row>
    <row r="1873" spans="4:4" x14ac:dyDescent="0.2">
      <c r="D1873" s="141"/>
    </row>
    <row r="1874" spans="4:4" x14ac:dyDescent="0.2">
      <c r="D1874" s="141"/>
    </row>
    <row r="1875" spans="4:4" x14ac:dyDescent="0.2">
      <c r="D1875" s="141"/>
    </row>
    <row r="1876" spans="4:4" x14ac:dyDescent="0.2">
      <c r="D1876" s="141"/>
    </row>
    <row r="1877" spans="4:4" x14ac:dyDescent="0.2">
      <c r="D1877" s="141"/>
    </row>
    <row r="1878" spans="4:4" x14ac:dyDescent="0.2">
      <c r="D1878" s="141"/>
    </row>
    <row r="1879" spans="4:4" x14ac:dyDescent="0.2">
      <c r="D1879" s="141"/>
    </row>
    <row r="1880" spans="4:4" x14ac:dyDescent="0.2">
      <c r="D1880" s="141"/>
    </row>
    <row r="1881" spans="4:4" x14ac:dyDescent="0.2">
      <c r="D1881" s="141"/>
    </row>
    <row r="1882" spans="4:4" x14ac:dyDescent="0.2">
      <c r="D1882" s="141"/>
    </row>
    <row r="1883" spans="4:4" x14ac:dyDescent="0.2">
      <c r="D1883" s="141"/>
    </row>
    <row r="1884" spans="4:4" x14ac:dyDescent="0.2">
      <c r="D1884" s="141"/>
    </row>
    <row r="1885" spans="4:4" x14ac:dyDescent="0.2">
      <c r="D1885" s="141"/>
    </row>
    <row r="1886" spans="4:4" x14ac:dyDescent="0.2">
      <c r="D1886" s="141"/>
    </row>
    <row r="1887" spans="4:4" x14ac:dyDescent="0.2">
      <c r="D1887" s="141"/>
    </row>
    <row r="1888" spans="4:4" x14ac:dyDescent="0.2">
      <c r="D1888" s="141"/>
    </row>
    <row r="1889" spans="4:4" x14ac:dyDescent="0.2">
      <c r="D1889" s="141"/>
    </row>
    <row r="1890" spans="4:4" x14ac:dyDescent="0.2">
      <c r="D1890" s="141"/>
    </row>
    <row r="1891" spans="4:4" x14ac:dyDescent="0.2">
      <c r="D1891" s="141"/>
    </row>
    <row r="1892" spans="4:4" x14ac:dyDescent="0.2">
      <c r="D1892" s="141"/>
    </row>
    <row r="1893" spans="4:4" x14ac:dyDescent="0.2">
      <c r="D1893" s="141"/>
    </row>
    <row r="1894" spans="4:4" x14ac:dyDescent="0.2">
      <c r="D1894" s="141"/>
    </row>
    <row r="1895" spans="4:4" x14ac:dyDescent="0.2">
      <c r="D1895" s="141"/>
    </row>
    <row r="1896" spans="4:4" x14ac:dyDescent="0.2">
      <c r="D1896" s="141"/>
    </row>
    <row r="1897" spans="4:4" x14ac:dyDescent="0.2">
      <c r="D1897" s="141"/>
    </row>
    <row r="1898" spans="4:4" x14ac:dyDescent="0.2">
      <c r="D1898" s="141"/>
    </row>
    <row r="1899" spans="4:4" x14ac:dyDescent="0.2">
      <c r="D1899" s="141"/>
    </row>
    <row r="1900" spans="4:4" x14ac:dyDescent="0.2">
      <c r="D1900" s="141"/>
    </row>
    <row r="1901" spans="4:4" x14ac:dyDescent="0.2">
      <c r="D1901" s="141"/>
    </row>
    <row r="1902" spans="4:4" x14ac:dyDescent="0.2">
      <c r="D1902" s="141"/>
    </row>
    <row r="1903" spans="4:4" x14ac:dyDescent="0.2">
      <c r="D1903" s="141"/>
    </row>
    <row r="1904" spans="4:4" x14ac:dyDescent="0.2">
      <c r="D1904" s="141"/>
    </row>
    <row r="1905" spans="4:4" x14ac:dyDescent="0.2">
      <c r="D1905" s="141"/>
    </row>
    <row r="1906" spans="4:4" x14ac:dyDescent="0.2">
      <c r="D1906" s="141"/>
    </row>
    <row r="1907" spans="4:4" x14ac:dyDescent="0.2">
      <c r="D1907" s="141"/>
    </row>
    <row r="1908" spans="4:4" x14ac:dyDescent="0.2">
      <c r="D1908" s="141"/>
    </row>
    <row r="1909" spans="4:4" x14ac:dyDescent="0.2">
      <c r="D1909" s="141"/>
    </row>
    <row r="1910" spans="4:4" x14ac:dyDescent="0.2">
      <c r="D1910" s="141"/>
    </row>
    <row r="1911" spans="4:4" x14ac:dyDescent="0.2">
      <c r="D1911" s="141"/>
    </row>
    <row r="1912" spans="4:4" x14ac:dyDescent="0.2">
      <c r="D1912" s="141"/>
    </row>
    <row r="1913" spans="4:4" x14ac:dyDescent="0.2">
      <c r="D1913" s="141"/>
    </row>
    <row r="1914" spans="4:4" x14ac:dyDescent="0.2">
      <c r="D1914" s="141"/>
    </row>
    <row r="1915" spans="4:4" x14ac:dyDescent="0.2">
      <c r="D1915" s="141"/>
    </row>
    <row r="1916" spans="4:4" x14ac:dyDescent="0.2">
      <c r="D1916" s="141"/>
    </row>
    <row r="1917" spans="4:4" x14ac:dyDescent="0.2">
      <c r="D1917" s="141"/>
    </row>
    <row r="1918" spans="4:4" x14ac:dyDescent="0.2">
      <c r="D1918" s="141"/>
    </row>
    <row r="1919" spans="4:4" x14ac:dyDescent="0.2">
      <c r="D1919" s="141"/>
    </row>
    <row r="1920" spans="4:4" x14ac:dyDescent="0.2">
      <c r="D1920" s="141"/>
    </row>
    <row r="1921" spans="4:4" x14ac:dyDescent="0.2">
      <c r="D1921" s="141"/>
    </row>
    <row r="1922" spans="4:4" x14ac:dyDescent="0.2">
      <c r="D1922" s="141"/>
    </row>
    <row r="1923" spans="4:4" x14ac:dyDescent="0.2">
      <c r="D1923" s="141"/>
    </row>
    <row r="1924" spans="4:4" x14ac:dyDescent="0.2">
      <c r="D1924" s="141"/>
    </row>
    <row r="1925" spans="4:4" x14ac:dyDescent="0.2">
      <c r="D1925" s="141"/>
    </row>
    <row r="1926" spans="4:4" x14ac:dyDescent="0.2">
      <c r="D1926" s="141"/>
    </row>
    <row r="1927" spans="4:4" x14ac:dyDescent="0.2">
      <c r="D1927" s="141"/>
    </row>
    <row r="1928" spans="4:4" x14ac:dyDescent="0.2">
      <c r="D1928" s="141"/>
    </row>
    <row r="1929" spans="4:4" x14ac:dyDescent="0.2">
      <c r="D1929" s="141"/>
    </row>
    <row r="1930" spans="4:4" x14ac:dyDescent="0.2">
      <c r="D1930" s="141"/>
    </row>
    <row r="1931" spans="4:4" x14ac:dyDescent="0.2">
      <c r="D1931" s="141"/>
    </row>
    <row r="1932" spans="4:4" x14ac:dyDescent="0.2">
      <c r="D1932" s="141"/>
    </row>
    <row r="1933" spans="4:4" x14ac:dyDescent="0.2">
      <c r="D1933" s="141"/>
    </row>
    <row r="1934" spans="4:4" x14ac:dyDescent="0.2">
      <c r="D1934" s="141"/>
    </row>
    <row r="1935" spans="4:4" x14ac:dyDescent="0.2">
      <c r="D1935" s="141"/>
    </row>
    <row r="1936" spans="4:4" x14ac:dyDescent="0.2">
      <c r="D1936" s="141"/>
    </row>
    <row r="1937" spans="4:4" x14ac:dyDescent="0.2">
      <c r="D1937" s="141"/>
    </row>
    <row r="1938" spans="4:4" x14ac:dyDescent="0.2">
      <c r="D1938" s="141"/>
    </row>
    <row r="1939" spans="4:4" x14ac:dyDescent="0.2">
      <c r="D1939" s="141"/>
    </row>
    <row r="1940" spans="4:4" x14ac:dyDescent="0.2">
      <c r="D1940" s="141"/>
    </row>
    <row r="1941" spans="4:4" x14ac:dyDescent="0.2">
      <c r="D1941" s="141"/>
    </row>
    <row r="1942" spans="4:4" x14ac:dyDescent="0.2">
      <c r="D1942" s="141"/>
    </row>
    <row r="1943" spans="4:4" x14ac:dyDescent="0.2">
      <c r="D1943" s="141"/>
    </row>
    <row r="1944" spans="4:4" x14ac:dyDescent="0.2">
      <c r="D1944" s="141"/>
    </row>
    <row r="1945" spans="4:4" x14ac:dyDescent="0.2">
      <c r="D1945" s="141"/>
    </row>
    <row r="1946" spans="4:4" x14ac:dyDescent="0.2">
      <c r="D1946" s="141"/>
    </row>
    <row r="1947" spans="4:4" x14ac:dyDescent="0.2">
      <c r="D1947" s="141"/>
    </row>
    <row r="1948" spans="4:4" x14ac:dyDescent="0.2">
      <c r="D1948" s="141"/>
    </row>
    <row r="1949" spans="4:4" x14ac:dyDescent="0.2">
      <c r="D1949" s="141"/>
    </row>
    <row r="1950" spans="4:4" x14ac:dyDescent="0.2">
      <c r="D1950" s="141"/>
    </row>
    <row r="1951" spans="4:4" x14ac:dyDescent="0.2">
      <c r="D1951" s="141"/>
    </row>
    <row r="1952" spans="4:4" x14ac:dyDescent="0.2">
      <c r="D1952" s="141"/>
    </row>
    <row r="1953" spans="4:4" x14ac:dyDescent="0.2">
      <c r="D1953" s="141"/>
    </row>
    <row r="1954" spans="4:4" x14ac:dyDescent="0.2">
      <c r="D1954" s="141"/>
    </row>
    <row r="1955" spans="4:4" x14ac:dyDescent="0.2">
      <c r="D1955" s="141"/>
    </row>
    <row r="1956" spans="4:4" x14ac:dyDescent="0.2">
      <c r="D1956" s="141"/>
    </row>
    <row r="1957" spans="4:4" x14ac:dyDescent="0.2">
      <c r="D1957" s="141"/>
    </row>
    <row r="1958" spans="4:4" x14ac:dyDescent="0.2">
      <c r="D1958" s="141"/>
    </row>
    <row r="1959" spans="4:4" x14ac:dyDescent="0.2">
      <c r="D1959" s="141"/>
    </row>
    <row r="1960" spans="4:4" x14ac:dyDescent="0.2">
      <c r="D1960" s="141"/>
    </row>
    <row r="1961" spans="4:4" x14ac:dyDescent="0.2">
      <c r="D1961" s="141"/>
    </row>
    <row r="1962" spans="4:4" x14ac:dyDescent="0.2">
      <c r="D1962" s="141"/>
    </row>
    <row r="1963" spans="4:4" x14ac:dyDescent="0.2">
      <c r="D1963" s="141"/>
    </row>
    <row r="1964" spans="4:4" x14ac:dyDescent="0.2">
      <c r="D1964" s="141"/>
    </row>
    <row r="1965" spans="4:4" x14ac:dyDescent="0.2">
      <c r="D1965" s="141"/>
    </row>
    <row r="1966" spans="4:4" x14ac:dyDescent="0.2">
      <c r="D1966" s="141"/>
    </row>
    <row r="1967" spans="4:4" x14ac:dyDescent="0.2">
      <c r="D1967" s="141"/>
    </row>
    <row r="1968" spans="4:4" x14ac:dyDescent="0.2">
      <c r="D1968" s="141"/>
    </row>
    <row r="1969" spans="4:4" x14ac:dyDescent="0.2">
      <c r="D1969" s="141"/>
    </row>
    <row r="1970" spans="4:4" x14ac:dyDescent="0.2">
      <c r="D1970" s="141"/>
    </row>
    <row r="1971" spans="4:4" x14ac:dyDescent="0.2">
      <c r="D1971" s="141"/>
    </row>
    <row r="1972" spans="4:4" x14ac:dyDescent="0.2">
      <c r="D1972" s="141"/>
    </row>
    <row r="1973" spans="4:4" x14ac:dyDescent="0.2">
      <c r="D1973" s="141"/>
    </row>
    <row r="1974" spans="4:4" x14ac:dyDescent="0.2">
      <c r="D1974" s="141"/>
    </row>
    <row r="1975" spans="4:4" x14ac:dyDescent="0.2">
      <c r="D1975" s="141"/>
    </row>
    <row r="1976" spans="4:4" x14ac:dyDescent="0.2">
      <c r="D1976" s="141"/>
    </row>
    <row r="1977" spans="4:4" x14ac:dyDescent="0.2">
      <c r="D1977" s="141"/>
    </row>
    <row r="1978" spans="4:4" x14ac:dyDescent="0.2">
      <c r="D1978" s="141"/>
    </row>
    <row r="1979" spans="4:4" x14ac:dyDescent="0.2">
      <c r="D1979" s="141"/>
    </row>
    <row r="1980" spans="4:4" x14ac:dyDescent="0.2">
      <c r="D1980" s="141"/>
    </row>
    <row r="1981" spans="4:4" x14ac:dyDescent="0.2">
      <c r="D1981" s="141"/>
    </row>
    <row r="1982" spans="4:4" x14ac:dyDescent="0.2">
      <c r="D1982" s="141"/>
    </row>
    <row r="1983" spans="4:4" x14ac:dyDescent="0.2">
      <c r="D1983" s="141"/>
    </row>
    <row r="1984" spans="4:4" x14ac:dyDescent="0.2">
      <c r="D1984" s="141"/>
    </row>
    <row r="1985" spans="4:4" x14ac:dyDescent="0.2">
      <c r="D1985" s="141"/>
    </row>
    <row r="1986" spans="4:4" x14ac:dyDescent="0.2">
      <c r="D1986" s="141"/>
    </row>
    <row r="1987" spans="4:4" x14ac:dyDescent="0.2">
      <c r="D1987" s="141"/>
    </row>
    <row r="1988" spans="4:4" x14ac:dyDescent="0.2">
      <c r="D1988" s="141"/>
    </row>
    <row r="1989" spans="4:4" x14ac:dyDescent="0.2">
      <c r="D1989" s="141"/>
    </row>
    <row r="1990" spans="4:4" x14ac:dyDescent="0.2">
      <c r="D1990" s="141"/>
    </row>
    <row r="1991" spans="4:4" x14ac:dyDescent="0.2">
      <c r="D1991" s="141"/>
    </row>
    <row r="1992" spans="4:4" x14ac:dyDescent="0.2">
      <c r="D1992" s="141"/>
    </row>
    <row r="1993" spans="4:4" x14ac:dyDescent="0.2">
      <c r="D1993" s="141"/>
    </row>
    <row r="1994" spans="4:4" x14ac:dyDescent="0.2">
      <c r="D1994" s="141"/>
    </row>
    <row r="1995" spans="4:4" x14ac:dyDescent="0.2">
      <c r="D1995" s="141"/>
    </row>
    <row r="1996" spans="4:4" x14ac:dyDescent="0.2">
      <c r="D1996" s="141"/>
    </row>
    <row r="1997" spans="4:4" x14ac:dyDescent="0.2">
      <c r="D1997" s="141"/>
    </row>
    <row r="1998" spans="4:4" x14ac:dyDescent="0.2">
      <c r="D1998" s="141"/>
    </row>
    <row r="1999" spans="4:4" x14ac:dyDescent="0.2">
      <c r="D1999" s="141"/>
    </row>
    <row r="2000" spans="4:4" x14ac:dyDescent="0.2">
      <c r="D2000" s="141"/>
    </row>
    <row r="2001" spans="4:4" x14ac:dyDescent="0.2">
      <c r="D2001" s="141"/>
    </row>
    <row r="2002" spans="4:4" x14ac:dyDescent="0.2">
      <c r="D2002" s="141"/>
    </row>
    <row r="2003" spans="4:4" x14ac:dyDescent="0.2">
      <c r="D2003" s="141"/>
    </row>
    <row r="2004" spans="4:4" x14ac:dyDescent="0.2">
      <c r="D2004" s="141"/>
    </row>
    <row r="2005" spans="4:4" x14ac:dyDescent="0.2">
      <c r="D2005" s="141"/>
    </row>
    <row r="2006" spans="4:4" x14ac:dyDescent="0.2">
      <c r="D2006" s="141"/>
    </row>
    <row r="2007" spans="4:4" x14ac:dyDescent="0.2">
      <c r="D2007" s="141"/>
    </row>
    <row r="2008" spans="4:4" x14ac:dyDescent="0.2">
      <c r="D2008" s="141"/>
    </row>
    <row r="2009" spans="4:4" x14ac:dyDescent="0.2">
      <c r="D2009" s="141"/>
    </row>
    <row r="2010" spans="4:4" x14ac:dyDescent="0.2">
      <c r="D2010" s="141"/>
    </row>
    <row r="2011" spans="4:4" x14ac:dyDescent="0.2">
      <c r="D2011" s="141"/>
    </row>
    <row r="2012" spans="4:4" x14ac:dyDescent="0.2">
      <c r="D2012" s="141"/>
    </row>
    <row r="2013" spans="4:4" x14ac:dyDescent="0.2">
      <c r="D2013" s="141"/>
    </row>
    <row r="2014" spans="4:4" x14ac:dyDescent="0.2">
      <c r="D2014" s="141"/>
    </row>
    <row r="2015" spans="4:4" x14ac:dyDescent="0.2">
      <c r="D2015" s="141"/>
    </row>
    <row r="2016" spans="4:4" x14ac:dyDescent="0.2">
      <c r="D2016" s="141"/>
    </row>
    <row r="2017" spans="4:4" x14ac:dyDescent="0.2">
      <c r="D2017" s="141"/>
    </row>
    <row r="2018" spans="4:4" x14ac:dyDescent="0.2">
      <c r="D2018" s="141"/>
    </row>
    <row r="2019" spans="4:4" x14ac:dyDescent="0.2">
      <c r="D2019" s="141"/>
    </row>
    <row r="2020" spans="4:4" x14ac:dyDescent="0.2">
      <c r="D2020" s="141"/>
    </row>
    <row r="2021" spans="4:4" x14ac:dyDescent="0.2">
      <c r="D2021" s="141"/>
    </row>
    <row r="2022" spans="4:4" x14ac:dyDescent="0.2">
      <c r="D2022" s="141"/>
    </row>
    <row r="2023" spans="4:4" x14ac:dyDescent="0.2">
      <c r="D2023" s="141"/>
    </row>
    <row r="2024" spans="4:4" x14ac:dyDescent="0.2">
      <c r="D2024" s="141"/>
    </row>
    <row r="2025" spans="4:4" x14ac:dyDescent="0.2">
      <c r="D2025" s="141"/>
    </row>
    <row r="2026" spans="4:4" x14ac:dyDescent="0.2">
      <c r="D2026" s="141"/>
    </row>
    <row r="2027" spans="4:4" x14ac:dyDescent="0.2">
      <c r="D2027" s="141"/>
    </row>
    <row r="2028" spans="4:4" x14ac:dyDescent="0.2">
      <c r="D2028" s="141"/>
    </row>
    <row r="2029" spans="4:4" x14ac:dyDescent="0.2">
      <c r="D2029" s="141"/>
    </row>
    <row r="2030" spans="4:4" x14ac:dyDescent="0.2">
      <c r="D2030" s="141"/>
    </row>
    <row r="2031" spans="4:4" x14ac:dyDescent="0.2">
      <c r="D2031" s="141"/>
    </row>
    <row r="2032" spans="4:4" x14ac:dyDescent="0.2">
      <c r="D2032" s="141"/>
    </row>
    <row r="2033" spans="4:4" x14ac:dyDescent="0.2">
      <c r="D2033" s="141"/>
    </row>
    <row r="2034" spans="4:4" x14ac:dyDescent="0.2">
      <c r="D2034" s="141"/>
    </row>
    <row r="2035" spans="4:4" x14ac:dyDescent="0.2">
      <c r="D2035" s="141"/>
    </row>
    <row r="2036" spans="4:4" x14ac:dyDescent="0.2">
      <c r="D2036" s="141"/>
    </row>
    <row r="2037" spans="4:4" x14ac:dyDescent="0.2">
      <c r="D2037" s="141"/>
    </row>
    <row r="2038" spans="4:4" x14ac:dyDescent="0.2">
      <c r="D2038" s="141"/>
    </row>
    <row r="2039" spans="4:4" x14ac:dyDescent="0.2">
      <c r="D2039" s="141"/>
    </row>
    <row r="2040" spans="4:4" x14ac:dyDescent="0.2">
      <c r="D2040" s="141"/>
    </row>
    <row r="2041" spans="4:4" x14ac:dyDescent="0.2">
      <c r="D2041" s="141"/>
    </row>
    <row r="2042" spans="4:4" x14ac:dyDescent="0.2">
      <c r="D2042" s="141"/>
    </row>
    <row r="2043" spans="4:4" x14ac:dyDescent="0.2">
      <c r="D2043" s="141"/>
    </row>
    <row r="2044" spans="4:4" x14ac:dyDescent="0.2">
      <c r="D2044" s="141"/>
    </row>
    <row r="2045" spans="4:4" x14ac:dyDescent="0.2">
      <c r="D2045" s="141"/>
    </row>
    <row r="2046" spans="4:4" x14ac:dyDescent="0.2">
      <c r="D2046" s="141"/>
    </row>
    <row r="2047" spans="4:4" x14ac:dyDescent="0.2">
      <c r="D2047" s="141"/>
    </row>
    <row r="2048" spans="4:4" x14ac:dyDescent="0.2">
      <c r="D2048" s="141"/>
    </row>
    <row r="2049" spans="4:4" x14ac:dyDescent="0.2">
      <c r="D2049" s="141"/>
    </row>
    <row r="2050" spans="4:4" x14ac:dyDescent="0.2">
      <c r="D2050" s="141"/>
    </row>
    <row r="2051" spans="4:4" x14ac:dyDescent="0.2">
      <c r="D2051" s="141"/>
    </row>
    <row r="2052" spans="4:4" x14ac:dyDescent="0.2">
      <c r="D2052" s="141"/>
    </row>
    <row r="2053" spans="4:4" x14ac:dyDescent="0.2">
      <c r="D2053" s="141"/>
    </row>
    <row r="2054" spans="4:4" x14ac:dyDescent="0.2">
      <c r="D2054" s="141"/>
    </row>
    <row r="2055" spans="4:4" x14ac:dyDescent="0.2">
      <c r="D2055" s="141"/>
    </row>
    <row r="2056" spans="4:4" x14ac:dyDescent="0.2">
      <c r="D2056" s="141"/>
    </row>
    <row r="2057" spans="4:4" x14ac:dyDescent="0.2">
      <c r="D2057" s="141"/>
    </row>
    <row r="2058" spans="4:4" x14ac:dyDescent="0.2">
      <c r="D2058" s="141"/>
    </row>
    <row r="2059" spans="4:4" x14ac:dyDescent="0.2">
      <c r="D2059" s="141"/>
    </row>
    <row r="2060" spans="4:4" x14ac:dyDescent="0.2">
      <c r="D2060" s="141"/>
    </row>
    <row r="2061" spans="4:4" x14ac:dyDescent="0.2">
      <c r="D2061" s="141"/>
    </row>
    <row r="2062" spans="4:4" x14ac:dyDescent="0.2">
      <c r="D2062" s="141"/>
    </row>
    <row r="2063" spans="4:4" x14ac:dyDescent="0.2">
      <c r="D2063" s="141"/>
    </row>
    <row r="2064" spans="4:4" x14ac:dyDescent="0.2">
      <c r="D2064" s="141"/>
    </row>
    <row r="2065" spans="4:4" x14ac:dyDescent="0.2">
      <c r="D2065" s="141"/>
    </row>
    <row r="2066" spans="4:4" x14ac:dyDescent="0.2">
      <c r="D2066" s="141"/>
    </row>
    <row r="2067" spans="4:4" x14ac:dyDescent="0.2">
      <c r="D2067" s="141"/>
    </row>
    <row r="2068" spans="4:4" x14ac:dyDescent="0.2">
      <c r="D2068" s="141"/>
    </row>
    <row r="2069" spans="4:4" x14ac:dyDescent="0.2">
      <c r="D2069" s="141"/>
    </row>
    <row r="2070" spans="4:4" x14ac:dyDescent="0.2">
      <c r="D2070" s="141"/>
    </row>
    <row r="2071" spans="4:4" x14ac:dyDescent="0.2">
      <c r="D2071" s="141"/>
    </row>
    <row r="2072" spans="4:4" x14ac:dyDescent="0.2">
      <c r="D2072" s="141"/>
    </row>
    <row r="2073" spans="4:4" x14ac:dyDescent="0.2">
      <c r="D2073" s="141"/>
    </row>
    <row r="2074" spans="4:4" x14ac:dyDescent="0.2">
      <c r="D2074" s="141"/>
    </row>
    <row r="2075" spans="4:4" x14ac:dyDescent="0.2">
      <c r="D2075" s="141"/>
    </row>
    <row r="2076" spans="4:4" x14ac:dyDescent="0.2">
      <c r="D2076" s="141"/>
    </row>
    <row r="2077" spans="4:4" x14ac:dyDescent="0.2">
      <c r="D2077" s="141"/>
    </row>
    <row r="2078" spans="4:4" x14ac:dyDescent="0.2">
      <c r="D2078" s="141"/>
    </row>
    <row r="2079" spans="4:4" x14ac:dyDescent="0.2">
      <c r="D2079" s="141"/>
    </row>
    <row r="2080" spans="4:4" x14ac:dyDescent="0.2">
      <c r="D2080" s="141"/>
    </row>
    <row r="2081" spans="4:4" x14ac:dyDescent="0.2">
      <c r="D2081" s="141"/>
    </row>
    <row r="2082" spans="4:4" x14ac:dyDescent="0.2">
      <c r="D2082" s="141"/>
    </row>
    <row r="2083" spans="4:4" x14ac:dyDescent="0.2">
      <c r="D2083" s="141"/>
    </row>
    <row r="2084" spans="4:4" x14ac:dyDescent="0.2">
      <c r="D2084" s="141"/>
    </row>
    <row r="2085" spans="4:4" x14ac:dyDescent="0.2">
      <c r="D2085" s="141"/>
    </row>
    <row r="2086" spans="4:4" x14ac:dyDescent="0.2">
      <c r="D2086" s="141"/>
    </row>
    <row r="2087" spans="4:4" x14ac:dyDescent="0.2">
      <c r="D2087" s="141"/>
    </row>
    <row r="2088" spans="4:4" x14ac:dyDescent="0.2">
      <c r="D2088" s="141"/>
    </row>
    <row r="2089" spans="4:4" x14ac:dyDescent="0.2">
      <c r="D2089" s="141"/>
    </row>
    <row r="2090" spans="4:4" x14ac:dyDescent="0.2">
      <c r="D2090" s="141"/>
    </row>
    <row r="2091" spans="4:4" x14ac:dyDescent="0.2">
      <c r="D2091" s="141"/>
    </row>
    <row r="2092" spans="4:4" x14ac:dyDescent="0.2">
      <c r="D2092" s="141"/>
    </row>
    <row r="2093" spans="4:4" x14ac:dyDescent="0.2">
      <c r="D2093" s="141"/>
    </row>
    <row r="2094" spans="4:4" x14ac:dyDescent="0.2">
      <c r="D2094" s="141"/>
    </row>
    <row r="2095" spans="4:4" x14ac:dyDescent="0.2">
      <c r="D2095" s="141"/>
    </row>
    <row r="2096" spans="4:4" x14ac:dyDescent="0.2">
      <c r="D2096" s="141"/>
    </row>
    <row r="2097" spans="4:4" x14ac:dyDescent="0.2">
      <c r="D2097" s="141"/>
    </row>
    <row r="2098" spans="4:4" x14ac:dyDescent="0.2">
      <c r="D2098" s="141"/>
    </row>
    <row r="2099" spans="4:4" x14ac:dyDescent="0.2">
      <c r="D2099" s="141"/>
    </row>
    <row r="2100" spans="4:4" x14ac:dyDescent="0.2">
      <c r="D2100" s="141"/>
    </row>
    <row r="2101" spans="4:4" x14ac:dyDescent="0.2">
      <c r="D2101" s="141"/>
    </row>
    <row r="2102" spans="4:4" x14ac:dyDescent="0.2">
      <c r="D2102" s="141"/>
    </row>
    <row r="2103" spans="4:4" x14ac:dyDescent="0.2">
      <c r="D2103" s="141"/>
    </row>
    <row r="2104" spans="4:4" x14ac:dyDescent="0.2">
      <c r="D2104" s="141"/>
    </row>
    <row r="2105" spans="4:4" x14ac:dyDescent="0.2">
      <c r="D2105" s="141"/>
    </row>
    <row r="2106" spans="4:4" x14ac:dyDescent="0.2">
      <c r="D2106" s="141"/>
    </row>
    <row r="2107" spans="4:4" x14ac:dyDescent="0.2">
      <c r="D2107" s="141"/>
    </row>
    <row r="2108" spans="4:4" x14ac:dyDescent="0.2">
      <c r="D2108" s="141"/>
    </row>
    <row r="2109" spans="4:4" x14ac:dyDescent="0.2">
      <c r="D2109" s="141"/>
    </row>
    <row r="2110" spans="4:4" x14ac:dyDescent="0.2">
      <c r="D2110" s="141"/>
    </row>
    <row r="2111" spans="4:4" x14ac:dyDescent="0.2">
      <c r="D2111" s="141"/>
    </row>
    <row r="2112" spans="4:4" x14ac:dyDescent="0.2">
      <c r="D2112" s="141"/>
    </row>
    <row r="2113" spans="4:4" x14ac:dyDescent="0.2">
      <c r="D2113" s="141"/>
    </row>
    <row r="2114" spans="4:4" x14ac:dyDescent="0.2">
      <c r="D2114" s="141"/>
    </row>
    <row r="2115" spans="4:4" x14ac:dyDescent="0.2">
      <c r="D2115" s="141"/>
    </row>
    <row r="2116" spans="4:4" x14ac:dyDescent="0.2">
      <c r="D2116" s="141"/>
    </row>
    <row r="2117" spans="4:4" x14ac:dyDescent="0.2">
      <c r="D2117" s="141"/>
    </row>
    <row r="2118" spans="4:4" x14ac:dyDescent="0.2">
      <c r="D2118" s="141"/>
    </row>
    <row r="2119" spans="4:4" x14ac:dyDescent="0.2">
      <c r="D2119" s="141"/>
    </row>
    <row r="2120" spans="4:4" x14ac:dyDescent="0.2">
      <c r="D2120" s="141"/>
    </row>
    <row r="2121" spans="4:4" x14ac:dyDescent="0.2">
      <c r="D2121" s="141"/>
    </row>
    <row r="2122" spans="4:4" x14ac:dyDescent="0.2">
      <c r="D2122" s="141"/>
    </row>
    <row r="2123" spans="4:4" x14ac:dyDescent="0.2">
      <c r="D2123" s="141"/>
    </row>
    <row r="2124" spans="4:4" x14ac:dyDescent="0.2">
      <c r="D2124" s="141"/>
    </row>
    <row r="2125" spans="4:4" x14ac:dyDescent="0.2">
      <c r="D2125" s="141"/>
    </row>
    <row r="2126" spans="4:4" x14ac:dyDescent="0.2">
      <c r="D2126" s="141"/>
    </row>
    <row r="2127" spans="4:4" x14ac:dyDescent="0.2">
      <c r="D2127" s="141"/>
    </row>
    <row r="2128" spans="4:4" x14ac:dyDescent="0.2">
      <c r="D2128" s="141"/>
    </row>
    <row r="2129" spans="4:4" x14ac:dyDescent="0.2">
      <c r="D2129" s="141"/>
    </row>
    <row r="2130" spans="4:4" x14ac:dyDescent="0.2">
      <c r="D2130" s="141"/>
    </row>
    <row r="2131" spans="4:4" x14ac:dyDescent="0.2">
      <c r="D2131" s="141"/>
    </row>
    <row r="2132" spans="4:4" x14ac:dyDescent="0.2">
      <c r="D2132" s="141"/>
    </row>
    <row r="2133" spans="4:4" x14ac:dyDescent="0.2">
      <c r="D2133" s="141"/>
    </row>
    <row r="2134" spans="4:4" x14ac:dyDescent="0.2">
      <c r="D2134" s="141"/>
    </row>
    <row r="2135" spans="4:4" x14ac:dyDescent="0.2">
      <c r="D2135" s="141"/>
    </row>
    <row r="2136" spans="4:4" x14ac:dyDescent="0.2">
      <c r="D2136" s="141"/>
    </row>
    <row r="2137" spans="4:4" x14ac:dyDescent="0.2">
      <c r="D2137" s="141"/>
    </row>
    <row r="2138" spans="4:4" x14ac:dyDescent="0.2">
      <c r="D2138" s="141"/>
    </row>
    <row r="2139" spans="4:4" x14ac:dyDescent="0.2">
      <c r="D2139" s="141"/>
    </row>
    <row r="2140" spans="4:4" x14ac:dyDescent="0.2">
      <c r="D2140" s="141"/>
    </row>
    <row r="2141" spans="4:4" x14ac:dyDescent="0.2">
      <c r="D2141" s="141"/>
    </row>
    <row r="2142" spans="4:4" x14ac:dyDescent="0.2">
      <c r="D2142" s="141"/>
    </row>
    <row r="2143" spans="4:4" x14ac:dyDescent="0.2">
      <c r="D2143" s="141"/>
    </row>
    <row r="2144" spans="4:4" x14ac:dyDescent="0.2">
      <c r="D2144" s="141"/>
    </row>
    <row r="2145" spans="4:4" x14ac:dyDescent="0.2">
      <c r="D2145" s="141"/>
    </row>
    <row r="2146" spans="4:4" x14ac:dyDescent="0.2">
      <c r="D2146" s="141"/>
    </row>
    <row r="2147" spans="4:4" x14ac:dyDescent="0.2">
      <c r="D2147" s="141"/>
    </row>
    <row r="2148" spans="4:4" x14ac:dyDescent="0.2">
      <c r="D2148" s="141"/>
    </row>
    <row r="2149" spans="4:4" x14ac:dyDescent="0.2">
      <c r="D2149" s="141"/>
    </row>
    <row r="2150" spans="4:4" x14ac:dyDescent="0.2">
      <c r="D2150" s="141"/>
    </row>
    <row r="2151" spans="4:4" x14ac:dyDescent="0.2">
      <c r="D2151" s="141"/>
    </row>
    <row r="2152" spans="4:4" x14ac:dyDescent="0.2">
      <c r="D2152" s="141"/>
    </row>
    <row r="2153" spans="4:4" x14ac:dyDescent="0.2">
      <c r="D2153" s="141"/>
    </row>
    <row r="2154" spans="4:4" x14ac:dyDescent="0.2">
      <c r="D2154" s="141"/>
    </row>
    <row r="2155" spans="4:4" x14ac:dyDescent="0.2">
      <c r="D2155" s="141"/>
    </row>
    <row r="2156" spans="4:4" x14ac:dyDescent="0.2">
      <c r="D2156" s="141"/>
    </row>
    <row r="2157" spans="4:4" x14ac:dyDescent="0.2">
      <c r="D2157" s="141"/>
    </row>
    <row r="2158" spans="4:4" x14ac:dyDescent="0.2">
      <c r="D2158" s="141"/>
    </row>
    <row r="2159" spans="4:4" x14ac:dyDescent="0.2">
      <c r="D2159" s="141"/>
    </row>
    <row r="2160" spans="4:4" x14ac:dyDescent="0.2">
      <c r="D2160" s="141"/>
    </row>
    <row r="2161" spans="4:4" x14ac:dyDescent="0.2">
      <c r="D2161" s="141"/>
    </row>
    <row r="2162" spans="4:4" x14ac:dyDescent="0.2">
      <c r="D2162" s="141"/>
    </row>
    <row r="2163" spans="4:4" x14ac:dyDescent="0.2">
      <c r="D2163" s="141"/>
    </row>
    <row r="2164" spans="4:4" x14ac:dyDescent="0.2">
      <c r="D2164" s="141"/>
    </row>
    <row r="2165" spans="4:4" x14ac:dyDescent="0.2">
      <c r="D2165" s="141"/>
    </row>
    <row r="2166" spans="4:4" x14ac:dyDescent="0.2">
      <c r="D2166" s="141"/>
    </row>
    <row r="2167" spans="4:4" x14ac:dyDescent="0.2">
      <c r="D2167" s="141"/>
    </row>
    <row r="2168" spans="4:4" x14ac:dyDescent="0.2">
      <c r="D2168" s="141"/>
    </row>
    <row r="2169" spans="4:4" x14ac:dyDescent="0.2">
      <c r="D2169" s="141"/>
    </row>
    <row r="2170" spans="4:4" x14ac:dyDescent="0.2">
      <c r="D2170" s="141"/>
    </row>
    <row r="2171" spans="4:4" x14ac:dyDescent="0.2">
      <c r="D2171" s="141"/>
    </row>
    <row r="2172" spans="4:4" x14ac:dyDescent="0.2">
      <c r="D2172" s="141"/>
    </row>
    <row r="2173" spans="4:4" x14ac:dyDescent="0.2">
      <c r="D2173" s="141"/>
    </row>
    <row r="2174" spans="4:4" x14ac:dyDescent="0.2">
      <c r="D2174" s="141"/>
    </row>
    <row r="2175" spans="4:4" x14ac:dyDescent="0.2">
      <c r="D2175" s="141"/>
    </row>
    <row r="2176" spans="4:4" x14ac:dyDescent="0.2">
      <c r="D2176" s="141"/>
    </row>
    <row r="2177" spans="4:4" x14ac:dyDescent="0.2">
      <c r="D2177" s="141"/>
    </row>
    <row r="2178" spans="4:4" x14ac:dyDescent="0.2">
      <c r="D2178" s="141"/>
    </row>
    <row r="2179" spans="4:4" x14ac:dyDescent="0.2">
      <c r="D2179" s="141"/>
    </row>
    <row r="2180" spans="4:4" x14ac:dyDescent="0.2">
      <c r="D2180" s="141"/>
    </row>
    <row r="2181" spans="4:4" x14ac:dyDescent="0.2">
      <c r="D2181" s="141"/>
    </row>
    <row r="2182" spans="4:4" x14ac:dyDescent="0.2">
      <c r="D2182" s="141"/>
    </row>
    <row r="2183" spans="4:4" x14ac:dyDescent="0.2">
      <c r="D2183" s="141"/>
    </row>
    <row r="2184" spans="4:4" x14ac:dyDescent="0.2">
      <c r="D2184" s="141"/>
    </row>
    <row r="2185" spans="4:4" x14ac:dyDescent="0.2">
      <c r="D2185" s="141"/>
    </row>
    <row r="2186" spans="4:4" x14ac:dyDescent="0.2">
      <c r="D2186" s="141"/>
    </row>
    <row r="2187" spans="4:4" x14ac:dyDescent="0.2">
      <c r="D2187" s="141"/>
    </row>
    <row r="2188" spans="4:4" x14ac:dyDescent="0.2">
      <c r="D2188" s="141"/>
    </row>
    <row r="2189" spans="4:4" x14ac:dyDescent="0.2">
      <c r="D2189" s="141"/>
    </row>
    <row r="2190" spans="4:4" x14ac:dyDescent="0.2">
      <c r="D2190" s="141"/>
    </row>
    <row r="2191" spans="4:4" x14ac:dyDescent="0.2">
      <c r="D2191" s="141"/>
    </row>
    <row r="2192" spans="4:4" x14ac:dyDescent="0.2">
      <c r="D2192" s="141"/>
    </row>
    <row r="2193" spans="4:4" x14ac:dyDescent="0.2">
      <c r="D2193" s="141"/>
    </row>
    <row r="2194" spans="4:4" x14ac:dyDescent="0.2">
      <c r="D2194" s="141"/>
    </row>
    <row r="2195" spans="4:4" x14ac:dyDescent="0.2">
      <c r="D2195" s="141"/>
    </row>
    <row r="2196" spans="4:4" x14ac:dyDescent="0.2">
      <c r="D2196" s="141"/>
    </row>
    <row r="2197" spans="4:4" x14ac:dyDescent="0.2">
      <c r="D2197" s="141"/>
    </row>
    <row r="2198" spans="4:4" x14ac:dyDescent="0.2">
      <c r="D2198" s="141"/>
    </row>
    <row r="2199" spans="4:4" x14ac:dyDescent="0.2">
      <c r="D2199" s="141"/>
    </row>
    <row r="2200" spans="4:4" x14ac:dyDescent="0.2">
      <c r="D2200" s="141"/>
    </row>
    <row r="2201" spans="4:4" x14ac:dyDescent="0.2">
      <c r="D2201" s="141"/>
    </row>
    <row r="2202" spans="4:4" x14ac:dyDescent="0.2">
      <c r="D2202" s="141"/>
    </row>
    <row r="2203" spans="4:4" x14ac:dyDescent="0.2">
      <c r="D2203" s="141"/>
    </row>
    <row r="2204" spans="4:4" x14ac:dyDescent="0.2">
      <c r="D2204" s="141"/>
    </row>
    <row r="2205" spans="4:4" x14ac:dyDescent="0.2">
      <c r="D2205" s="141"/>
    </row>
    <row r="2206" spans="4:4" x14ac:dyDescent="0.2">
      <c r="D2206" s="141"/>
    </row>
    <row r="2207" spans="4:4" x14ac:dyDescent="0.2">
      <c r="D2207" s="141"/>
    </row>
    <row r="2208" spans="4:4" x14ac:dyDescent="0.2">
      <c r="D2208" s="141"/>
    </row>
    <row r="2209" spans="4:4" x14ac:dyDescent="0.2">
      <c r="D2209" s="141"/>
    </row>
    <row r="2210" spans="4:4" x14ac:dyDescent="0.2">
      <c r="D2210" s="141"/>
    </row>
    <row r="2211" spans="4:4" x14ac:dyDescent="0.2">
      <c r="D2211" s="141"/>
    </row>
    <row r="2212" spans="4:4" x14ac:dyDescent="0.2">
      <c r="D2212" s="141"/>
    </row>
    <row r="2213" spans="4:4" x14ac:dyDescent="0.2">
      <c r="D2213" s="141"/>
    </row>
    <row r="2214" spans="4:4" x14ac:dyDescent="0.2">
      <c r="D2214" s="141"/>
    </row>
    <row r="2215" spans="4:4" x14ac:dyDescent="0.2">
      <c r="D2215" s="141"/>
    </row>
    <row r="2216" spans="4:4" x14ac:dyDescent="0.2">
      <c r="D2216" s="141"/>
    </row>
    <row r="2217" spans="4:4" x14ac:dyDescent="0.2">
      <c r="D2217" s="141"/>
    </row>
    <row r="2218" spans="4:4" x14ac:dyDescent="0.2">
      <c r="D2218" s="141"/>
    </row>
    <row r="2219" spans="4:4" x14ac:dyDescent="0.2">
      <c r="D2219" s="141"/>
    </row>
    <row r="2220" spans="4:4" x14ac:dyDescent="0.2">
      <c r="D2220" s="141"/>
    </row>
    <row r="2221" spans="4:4" x14ac:dyDescent="0.2">
      <c r="D2221" s="141"/>
    </row>
    <row r="2222" spans="4:4" x14ac:dyDescent="0.2">
      <c r="D2222" s="141"/>
    </row>
    <row r="2223" spans="4:4" x14ac:dyDescent="0.2">
      <c r="D2223" s="141"/>
    </row>
    <row r="2224" spans="4:4" x14ac:dyDescent="0.2">
      <c r="D2224" s="141"/>
    </row>
    <row r="2225" spans="4:4" x14ac:dyDescent="0.2">
      <c r="D2225" s="141"/>
    </row>
    <row r="2226" spans="4:4" x14ac:dyDescent="0.2">
      <c r="D2226" s="141"/>
    </row>
    <row r="2227" spans="4:4" x14ac:dyDescent="0.2">
      <c r="D2227" s="141"/>
    </row>
    <row r="2228" spans="4:4" x14ac:dyDescent="0.2">
      <c r="D2228" s="141"/>
    </row>
    <row r="2229" spans="4:4" x14ac:dyDescent="0.2">
      <c r="D2229" s="141"/>
    </row>
    <row r="2230" spans="4:4" x14ac:dyDescent="0.2">
      <c r="D2230" s="141"/>
    </row>
    <row r="2231" spans="4:4" x14ac:dyDescent="0.2">
      <c r="D2231" s="141"/>
    </row>
    <row r="2232" spans="4:4" x14ac:dyDescent="0.2">
      <c r="D2232" s="141"/>
    </row>
    <row r="2233" spans="4:4" x14ac:dyDescent="0.2">
      <c r="D2233" s="141"/>
    </row>
    <row r="2234" spans="4:4" x14ac:dyDescent="0.2">
      <c r="D2234" s="141"/>
    </row>
    <row r="2235" spans="4:4" x14ac:dyDescent="0.2">
      <c r="D2235" s="141"/>
    </row>
    <row r="2236" spans="4:4" x14ac:dyDescent="0.2">
      <c r="D2236" s="141"/>
    </row>
    <row r="2237" spans="4:4" x14ac:dyDescent="0.2">
      <c r="D2237" s="141"/>
    </row>
    <row r="2238" spans="4:4" x14ac:dyDescent="0.2">
      <c r="D2238" s="141"/>
    </row>
    <row r="2239" spans="4:4" x14ac:dyDescent="0.2">
      <c r="D2239" s="141"/>
    </row>
    <row r="2240" spans="4:4" x14ac:dyDescent="0.2">
      <c r="D2240" s="141"/>
    </row>
    <row r="2241" spans="4:4" x14ac:dyDescent="0.2">
      <c r="D2241" s="141"/>
    </row>
    <row r="2242" spans="4:4" x14ac:dyDescent="0.2">
      <c r="D2242" s="141"/>
    </row>
    <row r="2243" spans="4:4" x14ac:dyDescent="0.2">
      <c r="D2243" s="141"/>
    </row>
    <row r="2244" spans="4:4" x14ac:dyDescent="0.2">
      <c r="D2244" s="141"/>
    </row>
    <row r="2245" spans="4:4" x14ac:dyDescent="0.2">
      <c r="D2245" s="141"/>
    </row>
    <row r="2246" spans="4:4" x14ac:dyDescent="0.2">
      <c r="D2246" s="141"/>
    </row>
    <row r="2247" spans="4:4" x14ac:dyDescent="0.2">
      <c r="D2247" s="141"/>
    </row>
    <row r="2248" spans="4:4" x14ac:dyDescent="0.2">
      <c r="D2248" s="141"/>
    </row>
    <row r="2249" spans="4:4" x14ac:dyDescent="0.2">
      <c r="D2249" s="141"/>
    </row>
    <row r="2250" spans="4:4" x14ac:dyDescent="0.2">
      <c r="D2250" s="141"/>
    </row>
    <row r="2251" spans="4:4" x14ac:dyDescent="0.2">
      <c r="D2251" s="141"/>
    </row>
    <row r="2252" spans="4:4" x14ac:dyDescent="0.2">
      <c r="D2252" s="141"/>
    </row>
    <row r="2253" spans="4:4" x14ac:dyDescent="0.2">
      <c r="D2253" s="141"/>
    </row>
    <row r="2254" spans="4:4" x14ac:dyDescent="0.2">
      <c r="D2254" s="141"/>
    </row>
    <row r="2255" spans="4:4" x14ac:dyDescent="0.2">
      <c r="D2255" s="141"/>
    </row>
    <row r="2256" spans="4:4" x14ac:dyDescent="0.2">
      <c r="D2256" s="141"/>
    </row>
    <row r="2257" spans="4:4" x14ac:dyDescent="0.2">
      <c r="D2257" s="141"/>
    </row>
    <row r="2258" spans="4:4" x14ac:dyDescent="0.2">
      <c r="D2258" s="141"/>
    </row>
    <row r="2259" spans="4:4" x14ac:dyDescent="0.2">
      <c r="D2259" s="141"/>
    </row>
    <row r="2260" spans="4:4" x14ac:dyDescent="0.2">
      <c r="D2260" s="141"/>
    </row>
    <row r="2261" spans="4:4" x14ac:dyDescent="0.2">
      <c r="D2261" s="141"/>
    </row>
    <row r="2262" spans="4:4" x14ac:dyDescent="0.2">
      <c r="D2262" s="141"/>
    </row>
    <row r="2263" spans="4:4" x14ac:dyDescent="0.2">
      <c r="D2263" s="141"/>
    </row>
    <row r="2264" spans="4:4" x14ac:dyDescent="0.2">
      <c r="D2264" s="141"/>
    </row>
    <row r="2265" spans="4:4" x14ac:dyDescent="0.2">
      <c r="D2265" s="141"/>
    </row>
    <row r="2266" spans="4:4" x14ac:dyDescent="0.2">
      <c r="D2266" s="141"/>
    </row>
    <row r="2267" spans="4:4" x14ac:dyDescent="0.2">
      <c r="D2267" s="141"/>
    </row>
    <row r="2268" spans="4:4" x14ac:dyDescent="0.2">
      <c r="D2268" s="141"/>
    </row>
    <row r="2269" spans="4:4" x14ac:dyDescent="0.2">
      <c r="D2269" s="141"/>
    </row>
    <row r="2270" spans="4:4" x14ac:dyDescent="0.2">
      <c r="D2270" s="141"/>
    </row>
    <row r="2271" spans="4:4" x14ac:dyDescent="0.2">
      <c r="D2271" s="141"/>
    </row>
    <row r="2272" spans="4:4" x14ac:dyDescent="0.2">
      <c r="D2272" s="141"/>
    </row>
    <row r="2273" spans="4:4" x14ac:dyDescent="0.2">
      <c r="D2273" s="141"/>
    </row>
    <row r="2274" spans="4:4" x14ac:dyDescent="0.2">
      <c r="D2274" s="141"/>
    </row>
    <row r="2275" spans="4:4" x14ac:dyDescent="0.2">
      <c r="D2275" s="141"/>
    </row>
    <row r="2276" spans="4:4" x14ac:dyDescent="0.2">
      <c r="D2276" s="141"/>
    </row>
    <row r="2277" spans="4:4" x14ac:dyDescent="0.2">
      <c r="D2277" s="141"/>
    </row>
    <row r="2278" spans="4:4" x14ac:dyDescent="0.2">
      <c r="D2278" s="141"/>
    </row>
    <row r="2279" spans="4:4" x14ac:dyDescent="0.2">
      <c r="D2279" s="141"/>
    </row>
    <row r="2280" spans="4:4" x14ac:dyDescent="0.2">
      <c r="D2280" s="141"/>
    </row>
    <row r="2281" spans="4:4" x14ac:dyDescent="0.2">
      <c r="D2281" s="141"/>
    </row>
    <row r="2282" spans="4:4" x14ac:dyDescent="0.2">
      <c r="D2282" s="141"/>
    </row>
    <row r="2283" spans="4:4" x14ac:dyDescent="0.2">
      <c r="D2283" s="141"/>
    </row>
    <row r="2284" spans="4:4" x14ac:dyDescent="0.2">
      <c r="D2284" s="141"/>
    </row>
    <row r="2285" spans="4:4" x14ac:dyDescent="0.2">
      <c r="D2285" s="141"/>
    </row>
    <row r="2286" spans="4:4" x14ac:dyDescent="0.2">
      <c r="D2286" s="141"/>
    </row>
    <row r="2287" spans="4:4" x14ac:dyDescent="0.2">
      <c r="D2287" s="141"/>
    </row>
    <row r="2288" spans="4:4" x14ac:dyDescent="0.2">
      <c r="D2288" s="141"/>
    </row>
    <row r="2289" spans="4:4" x14ac:dyDescent="0.2">
      <c r="D2289" s="141"/>
    </row>
    <row r="2290" spans="4:4" x14ac:dyDescent="0.2">
      <c r="D2290" s="141"/>
    </row>
    <row r="2291" spans="4:4" x14ac:dyDescent="0.2">
      <c r="D2291" s="141"/>
    </row>
    <row r="2292" spans="4:4" x14ac:dyDescent="0.2">
      <c r="D2292" s="141"/>
    </row>
    <row r="2293" spans="4:4" x14ac:dyDescent="0.2">
      <c r="D2293" s="141"/>
    </row>
    <row r="2294" spans="4:4" x14ac:dyDescent="0.2">
      <c r="D2294" s="141"/>
    </row>
    <row r="2295" spans="4:4" x14ac:dyDescent="0.2">
      <c r="D2295" s="141"/>
    </row>
    <row r="2296" spans="4:4" x14ac:dyDescent="0.2">
      <c r="D2296" s="141"/>
    </row>
    <row r="2297" spans="4:4" x14ac:dyDescent="0.2">
      <c r="D2297" s="141"/>
    </row>
    <row r="2298" spans="4:4" x14ac:dyDescent="0.2">
      <c r="D2298" s="141"/>
    </row>
    <row r="2299" spans="4:4" x14ac:dyDescent="0.2">
      <c r="D2299" s="141"/>
    </row>
    <row r="2300" spans="4:4" x14ac:dyDescent="0.2">
      <c r="D2300" s="141"/>
    </row>
    <row r="2301" spans="4:4" x14ac:dyDescent="0.2">
      <c r="D2301" s="141"/>
    </row>
    <row r="2302" spans="4:4" x14ac:dyDescent="0.2">
      <c r="D2302" s="141"/>
    </row>
    <row r="2303" spans="4:4" x14ac:dyDescent="0.2">
      <c r="D2303" s="141"/>
    </row>
    <row r="2304" spans="4:4" x14ac:dyDescent="0.2">
      <c r="D2304" s="141"/>
    </row>
    <row r="2305" spans="4:4" x14ac:dyDescent="0.2">
      <c r="D2305" s="141"/>
    </row>
    <row r="2306" spans="4:4" x14ac:dyDescent="0.2">
      <c r="D2306" s="141"/>
    </row>
    <row r="2307" spans="4:4" x14ac:dyDescent="0.2">
      <c r="D2307" s="141"/>
    </row>
    <row r="2308" spans="4:4" x14ac:dyDescent="0.2">
      <c r="D2308" s="141"/>
    </row>
    <row r="2309" spans="4:4" x14ac:dyDescent="0.2">
      <c r="D2309" s="141"/>
    </row>
    <row r="2310" spans="4:4" x14ac:dyDescent="0.2">
      <c r="D2310" s="141"/>
    </row>
    <row r="2311" spans="4:4" x14ac:dyDescent="0.2">
      <c r="D2311" s="141"/>
    </row>
    <row r="2312" spans="4:4" x14ac:dyDescent="0.2">
      <c r="D2312" s="141"/>
    </row>
    <row r="2313" spans="4:4" x14ac:dyDescent="0.2">
      <c r="D2313" s="141"/>
    </row>
    <row r="2314" spans="4:4" x14ac:dyDescent="0.2">
      <c r="D2314" s="141"/>
    </row>
    <row r="2315" spans="4:4" x14ac:dyDescent="0.2">
      <c r="D2315" s="141"/>
    </row>
    <row r="2316" spans="4:4" x14ac:dyDescent="0.2">
      <c r="D2316" s="141"/>
    </row>
    <row r="2317" spans="4:4" x14ac:dyDescent="0.2">
      <c r="D2317" s="141"/>
    </row>
    <row r="2318" spans="4:4" x14ac:dyDescent="0.2">
      <c r="D2318" s="141"/>
    </row>
    <row r="2319" spans="4:4" x14ac:dyDescent="0.2">
      <c r="D2319" s="141"/>
    </row>
    <row r="2320" spans="4:4" x14ac:dyDescent="0.2">
      <c r="D2320" s="141"/>
    </row>
    <row r="2321" spans="4:4" x14ac:dyDescent="0.2">
      <c r="D2321" s="141"/>
    </row>
    <row r="2322" spans="4:4" x14ac:dyDescent="0.2">
      <c r="D2322" s="141"/>
    </row>
    <row r="2323" spans="4:4" x14ac:dyDescent="0.2">
      <c r="D2323" s="141"/>
    </row>
    <row r="2324" spans="4:4" x14ac:dyDescent="0.2">
      <c r="D2324" s="141"/>
    </row>
    <row r="2325" spans="4:4" x14ac:dyDescent="0.2">
      <c r="D2325" s="141"/>
    </row>
    <row r="2326" spans="4:4" x14ac:dyDescent="0.2">
      <c r="D2326" s="141"/>
    </row>
    <row r="2327" spans="4:4" x14ac:dyDescent="0.2">
      <c r="D2327" s="141"/>
    </row>
    <row r="2328" spans="4:4" x14ac:dyDescent="0.2">
      <c r="D2328" s="141"/>
    </row>
    <row r="2329" spans="4:4" x14ac:dyDescent="0.2">
      <c r="D2329" s="141"/>
    </row>
    <row r="2330" spans="4:4" x14ac:dyDescent="0.2">
      <c r="D2330" s="141"/>
    </row>
    <row r="2331" spans="4:4" x14ac:dyDescent="0.2">
      <c r="D2331" s="141"/>
    </row>
    <row r="2332" spans="4:4" x14ac:dyDescent="0.2">
      <c r="D2332" s="141"/>
    </row>
    <row r="2333" spans="4:4" x14ac:dyDescent="0.2">
      <c r="D2333" s="141"/>
    </row>
    <row r="2334" spans="4:4" x14ac:dyDescent="0.2">
      <c r="D2334" s="141"/>
    </row>
    <row r="2335" spans="4:4" x14ac:dyDescent="0.2">
      <c r="D2335" s="141"/>
    </row>
    <row r="2336" spans="4:4" x14ac:dyDescent="0.2">
      <c r="D2336" s="141"/>
    </row>
    <row r="2337" spans="4:4" x14ac:dyDescent="0.2">
      <c r="D2337" s="141"/>
    </row>
    <row r="2338" spans="4:4" x14ac:dyDescent="0.2">
      <c r="D2338" s="141"/>
    </row>
    <row r="2339" spans="4:4" x14ac:dyDescent="0.2">
      <c r="D2339" s="141"/>
    </row>
    <row r="2340" spans="4:4" x14ac:dyDescent="0.2">
      <c r="D2340" s="141"/>
    </row>
    <row r="2341" spans="4:4" x14ac:dyDescent="0.2">
      <c r="D2341" s="141"/>
    </row>
    <row r="2342" spans="4:4" x14ac:dyDescent="0.2">
      <c r="D2342" s="141"/>
    </row>
    <row r="2343" spans="4:4" x14ac:dyDescent="0.2">
      <c r="D2343" s="141"/>
    </row>
    <row r="2344" spans="4:4" x14ac:dyDescent="0.2">
      <c r="D2344" s="141"/>
    </row>
    <row r="2345" spans="4:4" x14ac:dyDescent="0.2">
      <c r="D2345" s="141"/>
    </row>
    <row r="2346" spans="4:4" x14ac:dyDescent="0.2">
      <c r="D2346" s="141"/>
    </row>
    <row r="2347" spans="4:4" x14ac:dyDescent="0.2">
      <c r="D2347" s="141"/>
    </row>
    <row r="2348" spans="4:4" x14ac:dyDescent="0.2">
      <c r="D2348" s="141"/>
    </row>
    <row r="2349" spans="4:4" x14ac:dyDescent="0.2">
      <c r="D2349" s="141"/>
    </row>
    <row r="2350" spans="4:4" x14ac:dyDescent="0.2">
      <c r="D2350" s="141"/>
    </row>
    <row r="2351" spans="4:4" x14ac:dyDescent="0.2">
      <c r="D2351" s="141"/>
    </row>
    <row r="2352" spans="4:4" x14ac:dyDescent="0.2">
      <c r="D2352" s="141"/>
    </row>
    <row r="2353" spans="4:4" x14ac:dyDescent="0.2">
      <c r="D2353" s="141"/>
    </row>
    <row r="2354" spans="4:4" x14ac:dyDescent="0.2">
      <c r="D2354" s="141"/>
    </row>
    <row r="2355" spans="4:4" x14ac:dyDescent="0.2">
      <c r="D2355" s="141"/>
    </row>
    <row r="2356" spans="4:4" x14ac:dyDescent="0.2">
      <c r="D2356" s="141"/>
    </row>
    <row r="2357" spans="4:4" x14ac:dyDescent="0.2">
      <c r="D2357" s="141"/>
    </row>
    <row r="2358" spans="4:4" x14ac:dyDescent="0.2">
      <c r="D2358" s="141"/>
    </row>
    <row r="2359" spans="4:4" x14ac:dyDescent="0.2">
      <c r="D2359" s="141"/>
    </row>
    <row r="2360" spans="4:4" x14ac:dyDescent="0.2">
      <c r="D2360" s="141"/>
    </row>
    <row r="2361" spans="4:4" x14ac:dyDescent="0.2">
      <c r="D2361" s="141"/>
    </row>
    <row r="2362" spans="4:4" x14ac:dyDescent="0.2">
      <c r="D2362" s="141"/>
    </row>
    <row r="2363" spans="4:4" x14ac:dyDescent="0.2">
      <c r="D2363" s="141"/>
    </row>
    <row r="2364" spans="4:4" x14ac:dyDescent="0.2">
      <c r="D2364" s="141"/>
    </row>
    <row r="2365" spans="4:4" x14ac:dyDescent="0.2">
      <c r="D2365" s="141"/>
    </row>
    <row r="2366" spans="4:4" x14ac:dyDescent="0.2">
      <c r="D2366" s="141"/>
    </row>
    <row r="2367" spans="4:4" x14ac:dyDescent="0.2">
      <c r="D2367" s="141"/>
    </row>
    <row r="2368" spans="4:4" x14ac:dyDescent="0.2">
      <c r="D2368" s="141"/>
    </row>
    <row r="2369" spans="4:4" x14ac:dyDescent="0.2">
      <c r="D2369" s="141"/>
    </row>
    <row r="2370" spans="4:4" x14ac:dyDescent="0.2">
      <c r="D2370" s="141"/>
    </row>
    <row r="2371" spans="4:4" x14ac:dyDescent="0.2">
      <c r="D2371" s="141"/>
    </row>
    <row r="2372" spans="4:4" x14ac:dyDescent="0.2">
      <c r="D2372" s="141"/>
    </row>
    <row r="2373" spans="4:4" x14ac:dyDescent="0.2">
      <c r="D2373" s="141"/>
    </row>
    <row r="2374" spans="4:4" x14ac:dyDescent="0.2">
      <c r="D2374" s="141"/>
    </row>
    <row r="2375" spans="4:4" x14ac:dyDescent="0.2">
      <c r="D2375" s="141"/>
    </row>
    <row r="2376" spans="4:4" x14ac:dyDescent="0.2">
      <c r="D2376" s="141"/>
    </row>
    <row r="2377" spans="4:4" x14ac:dyDescent="0.2">
      <c r="D2377" s="141"/>
    </row>
    <row r="2378" spans="4:4" x14ac:dyDescent="0.2">
      <c r="D2378" s="141"/>
    </row>
    <row r="2379" spans="4:4" x14ac:dyDescent="0.2">
      <c r="D2379" s="141"/>
    </row>
    <row r="2380" spans="4:4" x14ac:dyDescent="0.2">
      <c r="D2380" s="141"/>
    </row>
    <row r="2381" spans="4:4" x14ac:dyDescent="0.2">
      <c r="D2381" s="141"/>
    </row>
    <row r="2382" spans="4:4" x14ac:dyDescent="0.2">
      <c r="D2382" s="141"/>
    </row>
    <row r="2383" spans="4:4" x14ac:dyDescent="0.2">
      <c r="D2383" s="141"/>
    </row>
    <row r="2384" spans="4:4" x14ac:dyDescent="0.2">
      <c r="D2384" s="141"/>
    </row>
    <row r="2385" spans="4:4" x14ac:dyDescent="0.2">
      <c r="D2385" s="141"/>
    </row>
    <row r="2386" spans="4:4" x14ac:dyDescent="0.2">
      <c r="D2386" s="141"/>
    </row>
    <row r="2387" spans="4:4" x14ac:dyDescent="0.2">
      <c r="D2387" s="141"/>
    </row>
    <row r="2388" spans="4:4" x14ac:dyDescent="0.2">
      <c r="D2388" s="141"/>
    </row>
    <row r="2389" spans="4:4" x14ac:dyDescent="0.2">
      <c r="D2389" s="141"/>
    </row>
    <row r="2390" spans="4:4" x14ac:dyDescent="0.2">
      <c r="D2390" s="141"/>
    </row>
    <row r="2391" spans="4:4" x14ac:dyDescent="0.2">
      <c r="D2391" s="141"/>
    </row>
    <row r="2392" spans="4:4" x14ac:dyDescent="0.2">
      <c r="D2392" s="141"/>
    </row>
    <row r="2393" spans="4:4" x14ac:dyDescent="0.2">
      <c r="D2393" s="141"/>
    </row>
    <row r="2394" spans="4:4" x14ac:dyDescent="0.2">
      <c r="D2394" s="141"/>
    </row>
    <row r="2395" spans="4:4" x14ac:dyDescent="0.2">
      <c r="D2395" s="141"/>
    </row>
    <row r="2396" spans="4:4" x14ac:dyDescent="0.2">
      <c r="D2396" s="141"/>
    </row>
    <row r="2397" spans="4:4" x14ac:dyDescent="0.2">
      <c r="D2397" s="141"/>
    </row>
    <row r="2398" spans="4:4" x14ac:dyDescent="0.2">
      <c r="D2398" s="141"/>
    </row>
    <row r="2399" spans="4:4" x14ac:dyDescent="0.2">
      <c r="D2399" s="141"/>
    </row>
    <row r="2400" spans="4:4" x14ac:dyDescent="0.2">
      <c r="D2400" s="141"/>
    </row>
    <row r="2401" spans="4:4" x14ac:dyDescent="0.2">
      <c r="D2401" s="141"/>
    </row>
    <row r="2402" spans="4:4" x14ac:dyDescent="0.2">
      <c r="D2402" s="141"/>
    </row>
    <row r="2403" spans="4:4" x14ac:dyDescent="0.2">
      <c r="D2403" s="141"/>
    </row>
    <row r="2404" spans="4:4" x14ac:dyDescent="0.2">
      <c r="D2404" s="141"/>
    </row>
    <row r="2405" spans="4:4" x14ac:dyDescent="0.2">
      <c r="D2405" s="141"/>
    </row>
    <row r="2406" spans="4:4" x14ac:dyDescent="0.2">
      <c r="D2406" s="141"/>
    </row>
    <row r="2407" spans="4:4" x14ac:dyDescent="0.2">
      <c r="D2407" s="141"/>
    </row>
    <row r="2408" spans="4:4" x14ac:dyDescent="0.2">
      <c r="D2408" s="141"/>
    </row>
    <row r="2409" spans="4:4" x14ac:dyDescent="0.2">
      <c r="D2409" s="141"/>
    </row>
    <row r="2410" spans="4:4" x14ac:dyDescent="0.2">
      <c r="D2410" s="141"/>
    </row>
    <row r="2411" spans="4:4" x14ac:dyDescent="0.2">
      <c r="D2411" s="141"/>
    </row>
    <row r="2412" spans="4:4" x14ac:dyDescent="0.2">
      <c r="D2412" s="141"/>
    </row>
    <row r="2413" spans="4:4" x14ac:dyDescent="0.2">
      <c r="D2413" s="141"/>
    </row>
    <row r="2414" spans="4:4" x14ac:dyDescent="0.2">
      <c r="D2414" s="141"/>
    </row>
    <row r="2415" spans="4:4" x14ac:dyDescent="0.2">
      <c r="D2415" s="141"/>
    </row>
    <row r="2416" spans="4:4" x14ac:dyDescent="0.2">
      <c r="D2416" s="141"/>
    </row>
    <row r="2417" spans="4:4" x14ac:dyDescent="0.2">
      <c r="D2417" s="141"/>
    </row>
    <row r="2418" spans="4:4" x14ac:dyDescent="0.2">
      <c r="D2418" s="141"/>
    </row>
    <row r="2419" spans="4:4" x14ac:dyDescent="0.2">
      <c r="D2419" s="141"/>
    </row>
    <row r="2420" spans="4:4" x14ac:dyDescent="0.2">
      <c r="D2420" s="141"/>
    </row>
    <row r="2421" spans="4:4" x14ac:dyDescent="0.2">
      <c r="D2421" s="141"/>
    </row>
    <row r="2422" spans="4:4" x14ac:dyDescent="0.2">
      <c r="D2422" s="141"/>
    </row>
    <row r="2423" spans="4:4" x14ac:dyDescent="0.2">
      <c r="D2423" s="141"/>
    </row>
    <row r="2424" spans="4:4" x14ac:dyDescent="0.2">
      <c r="D2424" s="141"/>
    </row>
    <row r="2425" spans="4:4" x14ac:dyDescent="0.2">
      <c r="D2425" s="141"/>
    </row>
    <row r="2426" spans="4:4" x14ac:dyDescent="0.2">
      <c r="D2426" s="141"/>
    </row>
    <row r="2427" spans="4:4" x14ac:dyDescent="0.2">
      <c r="D2427" s="141"/>
    </row>
    <row r="2428" spans="4:4" x14ac:dyDescent="0.2">
      <c r="D2428" s="141"/>
    </row>
    <row r="2429" spans="4:4" x14ac:dyDescent="0.2">
      <c r="D2429" s="141"/>
    </row>
    <row r="2430" spans="4:4" x14ac:dyDescent="0.2">
      <c r="D2430" s="141"/>
    </row>
    <row r="2431" spans="4:4" x14ac:dyDescent="0.2">
      <c r="D2431" s="141"/>
    </row>
    <row r="2432" spans="4:4" x14ac:dyDescent="0.2">
      <c r="D2432" s="141"/>
    </row>
    <row r="2433" spans="4:4" x14ac:dyDescent="0.2">
      <c r="D2433" s="141"/>
    </row>
    <row r="2434" spans="4:4" x14ac:dyDescent="0.2">
      <c r="D2434" s="141"/>
    </row>
    <row r="2435" spans="4:4" x14ac:dyDescent="0.2">
      <c r="D2435" s="141"/>
    </row>
    <row r="2436" spans="4:4" x14ac:dyDescent="0.2">
      <c r="D2436" s="141"/>
    </row>
    <row r="2437" spans="4:4" x14ac:dyDescent="0.2">
      <c r="D2437" s="141"/>
    </row>
    <row r="2438" spans="4:4" x14ac:dyDescent="0.2">
      <c r="D2438" s="141"/>
    </row>
    <row r="2439" spans="4:4" x14ac:dyDescent="0.2">
      <c r="D2439" s="141"/>
    </row>
    <row r="2440" spans="4:4" x14ac:dyDescent="0.2">
      <c r="D2440" s="141"/>
    </row>
    <row r="2441" spans="4:4" x14ac:dyDescent="0.2">
      <c r="D2441" s="141"/>
    </row>
    <row r="2442" spans="4:4" x14ac:dyDescent="0.2">
      <c r="D2442" s="141"/>
    </row>
    <row r="2443" spans="4:4" x14ac:dyDescent="0.2">
      <c r="D2443" s="141"/>
    </row>
    <row r="2444" spans="4:4" x14ac:dyDescent="0.2">
      <c r="D2444" s="141"/>
    </row>
    <row r="2445" spans="4:4" x14ac:dyDescent="0.2">
      <c r="D2445" s="141"/>
    </row>
    <row r="2446" spans="4:4" x14ac:dyDescent="0.2">
      <c r="D2446" s="141"/>
    </row>
    <row r="2447" spans="4:4" x14ac:dyDescent="0.2">
      <c r="D2447" s="141"/>
    </row>
    <row r="2448" spans="4:4" x14ac:dyDescent="0.2">
      <c r="D2448" s="141"/>
    </row>
    <row r="2449" spans="4:4" x14ac:dyDescent="0.2">
      <c r="D2449" s="141"/>
    </row>
    <row r="2450" spans="4:4" x14ac:dyDescent="0.2">
      <c r="D2450" s="141"/>
    </row>
    <row r="2451" spans="4:4" x14ac:dyDescent="0.2">
      <c r="D2451" s="141"/>
    </row>
    <row r="2452" spans="4:4" x14ac:dyDescent="0.2">
      <c r="D2452" s="141"/>
    </row>
    <row r="2453" spans="4:4" x14ac:dyDescent="0.2">
      <c r="D2453" s="141"/>
    </row>
    <row r="2454" spans="4:4" x14ac:dyDescent="0.2">
      <c r="D2454" s="141"/>
    </row>
    <row r="2455" spans="4:4" x14ac:dyDescent="0.2">
      <c r="D2455" s="141"/>
    </row>
    <row r="2456" spans="4:4" x14ac:dyDescent="0.2">
      <c r="D2456" s="141"/>
    </row>
    <row r="2457" spans="4:4" x14ac:dyDescent="0.2">
      <c r="D2457" s="141"/>
    </row>
    <row r="2458" spans="4:4" x14ac:dyDescent="0.2">
      <c r="D2458" s="141"/>
    </row>
    <row r="2459" spans="4:4" x14ac:dyDescent="0.2">
      <c r="D2459" s="141"/>
    </row>
    <row r="2460" spans="4:4" x14ac:dyDescent="0.2">
      <c r="D2460" s="141"/>
    </row>
    <row r="2461" spans="4:4" x14ac:dyDescent="0.2">
      <c r="D2461" s="141"/>
    </row>
    <row r="2462" spans="4:4" x14ac:dyDescent="0.2">
      <c r="D2462" s="141"/>
    </row>
    <row r="2463" spans="4:4" x14ac:dyDescent="0.2">
      <c r="D2463" s="141"/>
    </row>
    <row r="2464" spans="4:4" x14ac:dyDescent="0.2">
      <c r="D2464" s="141"/>
    </row>
    <row r="2465" spans="4:4" x14ac:dyDescent="0.2">
      <c r="D2465" s="141"/>
    </row>
    <row r="2466" spans="4:4" x14ac:dyDescent="0.2">
      <c r="D2466" s="141"/>
    </row>
    <row r="2467" spans="4:4" x14ac:dyDescent="0.2">
      <c r="D2467" s="141"/>
    </row>
    <row r="2468" spans="4:4" x14ac:dyDescent="0.2">
      <c r="D2468" s="141"/>
    </row>
    <row r="2469" spans="4:4" x14ac:dyDescent="0.2">
      <c r="D2469" s="141"/>
    </row>
    <row r="2470" spans="4:4" x14ac:dyDescent="0.2">
      <c r="D2470" s="141"/>
    </row>
    <row r="2471" spans="4:4" x14ac:dyDescent="0.2">
      <c r="D2471" s="141"/>
    </row>
    <row r="2472" spans="4:4" x14ac:dyDescent="0.2">
      <c r="D2472" s="141"/>
    </row>
    <row r="2473" spans="4:4" x14ac:dyDescent="0.2">
      <c r="D2473" s="141"/>
    </row>
    <row r="2474" spans="4:4" x14ac:dyDescent="0.2">
      <c r="D2474" s="141"/>
    </row>
    <row r="2475" spans="4:4" x14ac:dyDescent="0.2">
      <c r="D2475" s="141"/>
    </row>
    <row r="2476" spans="4:4" x14ac:dyDescent="0.2">
      <c r="D2476" s="141"/>
    </row>
    <row r="2477" spans="4:4" x14ac:dyDescent="0.2">
      <c r="D2477" s="141"/>
    </row>
    <row r="2478" spans="4:4" x14ac:dyDescent="0.2">
      <c r="D2478" s="141"/>
    </row>
    <row r="2479" spans="4:4" x14ac:dyDescent="0.2">
      <c r="D2479" s="141"/>
    </row>
    <row r="2480" spans="4:4" x14ac:dyDescent="0.2">
      <c r="D2480" s="141"/>
    </row>
    <row r="2481" spans="4:4" x14ac:dyDescent="0.2">
      <c r="D2481" s="141"/>
    </row>
    <row r="2482" spans="4:4" x14ac:dyDescent="0.2">
      <c r="D2482" s="141"/>
    </row>
    <row r="2483" spans="4:4" x14ac:dyDescent="0.2">
      <c r="D2483" s="141"/>
    </row>
    <row r="2484" spans="4:4" x14ac:dyDescent="0.2">
      <c r="D2484" s="141"/>
    </row>
    <row r="2485" spans="4:4" x14ac:dyDescent="0.2">
      <c r="D2485" s="141"/>
    </row>
    <row r="2486" spans="4:4" x14ac:dyDescent="0.2">
      <c r="D2486" s="141"/>
    </row>
    <row r="2487" spans="4:4" x14ac:dyDescent="0.2">
      <c r="D2487" s="141"/>
    </row>
    <row r="2488" spans="4:4" x14ac:dyDescent="0.2">
      <c r="D2488" s="141"/>
    </row>
    <row r="2489" spans="4:4" x14ac:dyDescent="0.2">
      <c r="D2489" s="141"/>
    </row>
    <row r="2490" spans="4:4" x14ac:dyDescent="0.2">
      <c r="D2490" s="141"/>
    </row>
    <row r="2491" spans="4:4" x14ac:dyDescent="0.2">
      <c r="D2491" s="141"/>
    </row>
    <row r="2492" spans="4:4" x14ac:dyDescent="0.2">
      <c r="D2492" s="141"/>
    </row>
    <row r="2493" spans="4:4" x14ac:dyDescent="0.2">
      <c r="D2493" s="141"/>
    </row>
    <row r="2494" spans="4:4" x14ac:dyDescent="0.2">
      <c r="D2494" s="141"/>
    </row>
    <row r="2495" spans="4:4" x14ac:dyDescent="0.2">
      <c r="D2495" s="141"/>
    </row>
    <row r="2496" spans="4:4" x14ac:dyDescent="0.2">
      <c r="D2496" s="141"/>
    </row>
    <row r="2497" spans="4:4" x14ac:dyDescent="0.2">
      <c r="D2497" s="141"/>
    </row>
    <row r="2498" spans="4:4" x14ac:dyDescent="0.2">
      <c r="D2498" s="141"/>
    </row>
    <row r="2499" spans="4:4" x14ac:dyDescent="0.2">
      <c r="D2499" s="141"/>
    </row>
    <row r="2500" spans="4:4" x14ac:dyDescent="0.2">
      <c r="D2500" s="141"/>
    </row>
    <row r="2501" spans="4:4" x14ac:dyDescent="0.2">
      <c r="D2501" s="141"/>
    </row>
    <row r="2502" spans="4:4" x14ac:dyDescent="0.2">
      <c r="D2502" s="141"/>
    </row>
    <row r="2503" spans="4:4" x14ac:dyDescent="0.2">
      <c r="D2503" s="141"/>
    </row>
    <row r="2504" spans="4:4" x14ac:dyDescent="0.2">
      <c r="D2504" s="141"/>
    </row>
    <row r="2505" spans="4:4" x14ac:dyDescent="0.2">
      <c r="D2505" s="141"/>
    </row>
    <row r="2506" spans="4:4" x14ac:dyDescent="0.2">
      <c r="D2506" s="141"/>
    </row>
    <row r="2507" spans="4:4" x14ac:dyDescent="0.2">
      <c r="D2507" s="141"/>
    </row>
    <row r="2508" spans="4:4" x14ac:dyDescent="0.2">
      <c r="D2508" s="141"/>
    </row>
    <row r="2509" spans="4:4" x14ac:dyDescent="0.2">
      <c r="D2509" s="141"/>
    </row>
    <row r="2510" spans="4:4" x14ac:dyDescent="0.2">
      <c r="D2510" s="141"/>
    </row>
    <row r="2511" spans="4:4" x14ac:dyDescent="0.2">
      <c r="D2511" s="141"/>
    </row>
    <row r="2512" spans="4:4" x14ac:dyDescent="0.2">
      <c r="D2512" s="141"/>
    </row>
    <row r="2513" spans="4:4" x14ac:dyDescent="0.2">
      <c r="D2513" s="141"/>
    </row>
    <row r="2514" spans="4:4" x14ac:dyDescent="0.2">
      <c r="D2514" s="141"/>
    </row>
    <row r="2515" spans="4:4" x14ac:dyDescent="0.2">
      <c r="D2515" s="141"/>
    </row>
    <row r="2516" spans="4:4" x14ac:dyDescent="0.2">
      <c r="D2516" s="141"/>
    </row>
    <row r="2517" spans="4:4" x14ac:dyDescent="0.2">
      <c r="D2517" s="141"/>
    </row>
    <row r="2518" spans="4:4" x14ac:dyDescent="0.2">
      <c r="D2518" s="141"/>
    </row>
    <row r="2519" spans="4:4" x14ac:dyDescent="0.2">
      <c r="D2519" s="141"/>
    </row>
    <row r="2520" spans="4:4" x14ac:dyDescent="0.2">
      <c r="D2520" s="141"/>
    </row>
    <row r="2521" spans="4:4" x14ac:dyDescent="0.2">
      <c r="D2521" s="141"/>
    </row>
    <row r="2522" spans="4:4" x14ac:dyDescent="0.2">
      <c r="D2522" s="141"/>
    </row>
    <row r="2523" spans="4:4" x14ac:dyDescent="0.2">
      <c r="D2523" s="141"/>
    </row>
    <row r="2524" spans="4:4" x14ac:dyDescent="0.2">
      <c r="D2524" s="141"/>
    </row>
    <row r="2525" spans="4:4" x14ac:dyDescent="0.2">
      <c r="D2525" s="141"/>
    </row>
    <row r="2526" spans="4:4" x14ac:dyDescent="0.2">
      <c r="D2526" s="141"/>
    </row>
    <row r="2527" spans="4:4" x14ac:dyDescent="0.2">
      <c r="D2527" s="141"/>
    </row>
    <row r="2528" spans="4:4" x14ac:dyDescent="0.2">
      <c r="D2528" s="141"/>
    </row>
    <row r="2529" spans="4:4" x14ac:dyDescent="0.2">
      <c r="D2529" s="141"/>
    </row>
    <row r="2530" spans="4:4" x14ac:dyDescent="0.2">
      <c r="D2530" s="141"/>
    </row>
    <row r="2531" spans="4:4" x14ac:dyDescent="0.2">
      <c r="D2531" s="141"/>
    </row>
    <row r="2532" spans="4:4" x14ac:dyDescent="0.2">
      <c r="D2532" s="141"/>
    </row>
    <row r="2533" spans="4:4" x14ac:dyDescent="0.2">
      <c r="D2533" s="141"/>
    </row>
    <row r="2534" spans="4:4" x14ac:dyDescent="0.2">
      <c r="D2534" s="141"/>
    </row>
    <row r="2535" spans="4:4" x14ac:dyDescent="0.2">
      <c r="D2535" s="141"/>
    </row>
    <row r="2536" spans="4:4" x14ac:dyDescent="0.2">
      <c r="D2536" s="141"/>
    </row>
    <row r="2537" spans="4:4" x14ac:dyDescent="0.2">
      <c r="D2537" s="141"/>
    </row>
    <row r="2538" spans="4:4" x14ac:dyDescent="0.2">
      <c r="D2538" s="141"/>
    </row>
    <row r="2539" spans="4:4" x14ac:dyDescent="0.2">
      <c r="D2539" s="141"/>
    </row>
    <row r="2540" spans="4:4" x14ac:dyDescent="0.2">
      <c r="D2540" s="141"/>
    </row>
    <row r="2541" spans="4:4" x14ac:dyDescent="0.2">
      <c r="D2541" s="141"/>
    </row>
    <row r="2542" spans="4:4" x14ac:dyDescent="0.2">
      <c r="D2542" s="141"/>
    </row>
    <row r="2543" spans="4:4" x14ac:dyDescent="0.2">
      <c r="D2543" s="141"/>
    </row>
    <row r="2544" spans="4:4" x14ac:dyDescent="0.2">
      <c r="D2544" s="141"/>
    </row>
    <row r="2545" spans="4:4" x14ac:dyDescent="0.2">
      <c r="D2545" s="141"/>
    </row>
    <row r="2546" spans="4:4" x14ac:dyDescent="0.2">
      <c r="D2546" s="141"/>
    </row>
    <row r="2547" spans="4:4" x14ac:dyDescent="0.2">
      <c r="D2547" s="141"/>
    </row>
    <row r="2548" spans="4:4" x14ac:dyDescent="0.2">
      <c r="D2548" s="141"/>
    </row>
    <row r="2549" spans="4:4" x14ac:dyDescent="0.2">
      <c r="D2549" s="141"/>
    </row>
    <row r="2550" spans="4:4" x14ac:dyDescent="0.2">
      <c r="D2550" s="141"/>
    </row>
    <row r="2551" spans="4:4" x14ac:dyDescent="0.2">
      <c r="D2551" s="141"/>
    </row>
    <row r="2552" spans="4:4" x14ac:dyDescent="0.2">
      <c r="D2552" s="141"/>
    </row>
    <row r="2553" spans="4:4" x14ac:dyDescent="0.2">
      <c r="D2553" s="141"/>
    </row>
    <row r="2554" spans="4:4" x14ac:dyDescent="0.2">
      <c r="D2554" s="141"/>
    </row>
    <row r="2555" spans="4:4" x14ac:dyDescent="0.2">
      <c r="D2555" s="141"/>
    </row>
    <row r="2556" spans="4:4" x14ac:dyDescent="0.2">
      <c r="D2556" s="141"/>
    </row>
    <row r="2557" spans="4:4" x14ac:dyDescent="0.2">
      <c r="D2557" s="141"/>
    </row>
    <row r="2558" spans="4:4" x14ac:dyDescent="0.2">
      <c r="D2558" s="141"/>
    </row>
    <row r="2559" spans="4:4" x14ac:dyDescent="0.2">
      <c r="D2559" s="141"/>
    </row>
    <row r="2560" spans="4:4" x14ac:dyDescent="0.2">
      <c r="D2560" s="141"/>
    </row>
    <row r="2561" spans="4:4" x14ac:dyDescent="0.2">
      <c r="D2561" s="141"/>
    </row>
    <row r="2562" spans="4:4" x14ac:dyDescent="0.2">
      <c r="D2562" s="141"/>
    </row>
    <row r="2563" spans="4:4" x14ac:dyDescent="0.2">
      <c r="D2563" s="141"/>
    </row>
    <row r="2564" spans="4:4" x14ac:dyDescent="0.2">
      <c r="D2564" s="141"/>
    </row>
    <row r="2565" spans="4:4" x14ac:dyDescent="0.2">
      <c r="D2565" s="141"/>
    </row>
    <row r="2566" spans="4:4" x14ac:dyDescent="0.2">
      <c r="D2566" s="141"/>
    </row>
    <row r="2567" spans="4:4" x14ac:dyDescent="0.2">
      <c r="D2567" s="141"/>
    </row>
    <row r="2568" spans="4:4" x14ac:dyDescent="0.2">
      <c r="D2568" s="141"/>
    </row>
    <row r="2569" spans="4:4" x14ac:dyDescent="0.2">
      <c r="D2569" s="141"/>
    </row>
    <row r="2570" spans="4:4" x14ac:dyDescent="0.2">
      <c r="D2570" s="141"/>
    </row>
    <row r="2571" spans="4:4" x14ac:dyDescent="0.2">
      <c r="D2571" s="141"/>
    </row>
    <row r="2572" spans="4:4" x14ac:dyDescent="0.2">
      <c r="D2572" s="141"/>
    </row>
    <row r="2573" spans="4:4" x14ac:dyDescent="0.2">
      <c r="D2573" s="141"/>
    </row>
    <row r="2574" spans="4:4" x14ac:dyDescent="0.2">
      <c r="D2574" s="141"/>
    </row>
    <row r="2575" spans="4:4" x14ac:dyDescent="0.2">
      <c r="D2575" s="141"/>
    </row>
    <row r="2576" spans="4:4" x14ac:dyDescent="0.2">
      <c r="D2576" s="141"/>
    </row>
    <row r="2577" spans="4:4" x14ac:dyDescent="0.2">
      <c r="D2577" s="141"/>
    </row>
    <row r="2578" spans="4:4" x14ac:dyDescent="0.2">
      <c r="D2578" s="141"/>
    </row>
    <row r="2579" spans="4:4" x14ac:dyDescent="0.2">
      <c r="D2579" s="141"/>
    </row>
    <row r="2580" spans="4:4" x14ac:dyDescent="0.2">
      <c r="D2580" s="141"/>
    </row>
    <row r="2581" spans="4:4" x14ac:dyDescent="0.2">
      <c r="D2581" s="141"/>
    </row>
    <row r="2582" spans="4:4" x14ac:dyDescent="0.2">
      <c r="D2582" s="141"/>
    </row>
    <row r="2583" spans="4:4" x14ac:dyDescent="0.2">
      <c r="D2583" s="141"/>
    </row>
    <row r="2584" spans="4:4" x14ac:dyDescent="0.2">
      <c r="D2584" s="141"/>
    </row>
    <row r="2585" spans="4:4" x14ac:dyDescent="0.2">
      <c r="D2585" s="141"/>
    </row>
    <row r="2586" spans="4:4" x14ac:dyDescent="0.2">
      <c r="D2586" s="141"/>
    </row>
    <row r="2587" spans="4:4" x14ac:dyDescent="0.2">
      <c r="D2587" s="141"/>
    </row>
    <row r="2588" spans="4:4" x14ac:dyDescent="0.2">
      <c r="D2588" s="141"/>
    </row>
    <row r="2589" spans="4:4" x14ac:dyDescent="0.2">
      <c r="D2589" s="141"/>
    </row>
    <row r="2590" spans="4:4" x14ac:dyDescent="0.2">
      <c r="D2590" s="141"/>
    </row>
    <row r="2591" spans="4:4" x14ac:dyDescent="0.2">
      <c r="D2591" s="141"/>
    </row>
    <row r="2592" spans="4:4" x14ac:dyDescent="0.2">
      <c r="D2592" s="141"/>
    </row>
    <row r="2593" spans="4:4" x14ac:dyDescent="0.2">
      <c r="D2593" s="141"/>
    </row>
    <row r="2594" spans="4:4" x14ac:dyDescent="0.2">
      <c r="D2594" s="141"/>
    </row>
    <row r="2595" spans="4:4" x14ac:dyDescent="0.2">
      <c r="D2595" s="141"/>
    </row>
    <row r="2596" spans="4:4" x14ac:dyDescent="0.2">
      <c r="D2596" s="141"/>
    </row>
    <row r="2597" spans="4:4" x14ac:dyDescent="0.2">
      <c r="D2597" s="141"/>
    </row>
    <row r="2598" spans="4:4" x14ac:dyDescent="0.2">
      <c r="D2598" s="141"/>
    </row>
    <row r="2599" spans="4:4" x14ac:dyDescent="0.2">
      <c r="D2599" s="141"/>
    </row>
    <row r="2600" spans="4:4" x14ac:dyDescent="0.2">
      <c r="D2600" s="141"/>
    </row>
    <row r="2601" spans="4:4" x14ac:dyDescent="0.2">
      <c r="D2601" s="141"/>
    </row>
    <row r="2602" spans="4:4" x14ac:dyDescent="0.2">
      <c r="D2602" s="141"/>
    </row>
    <row r="2603" spans="4:4" x14ac:dyDescent="0.2">
      <c r="D2603" s="141"/>
    </row>
    <row r="2604" spans="4:4" x14ac:dyDescent="0.2">
      <c r="D2604" s="141"/>
    </row>
    <row r="2605" spans="4:4" x14ac:dyDescent="0.2">
      <c r="D2605" s="141"/>
    </row>
    <row r="2606" spans="4:4" x14ac:dyDescent="0.2">
      <c r="D2606" s="141"/>
    </row>
    <row r="2607" spans="4:4" x14ac:dyDescent="0.2">
      <c r="D2607" s="141"/>
    </row>
    <row r="2608" spans="4:4" x14ac:dyDescent="0.2">
      <c r="D2608" s="141"/>
    </row>
    <row r="2609" spans="4:4" x14ac:dyDescent="0.2">
      <c r="D2609" s="141"/>
    </row>
    <row r="2610" spans="4:4" x14ac:dyDescent="0.2">
      <c r="D2610" s="141"/>
    </row>
    <row r="2611" spans="4:4" x14ac:dyDescent="0.2">
      <c r="D2611" s="141"/>
    </row>
    <row r="2612" spans="4:4" x14ac:dyDescent="0.2">
      <c r="D2612" s="141"/>
    </row>
    <row r="2613" spans="4:4" x14ac:dyDescent="0.2">
      <c r="D2613" s="141"/>
    </row>
    <row r="2614" spans="4:4" x14ac:dyDescent="0.2">
      <c r="D2614" s="141"/>
    </row>
    <row r="2615" spans="4:4" x14ac:dyDescent="0.2">
      <c r="D2615" s="141"/>
    </row>
    <row r="2616" spans="4:4" x14ac:dyDescent="0.2">
      <c r="D2616" s="141"/>
    </row>
    <row r="2617" spans="4:4" x14ac:dyDescent="0.2">
      <c r="D2617" s="141"/>
    </row>
    <row r="2618" spans="4:4" x14ac:dyDescent="0.2">
      <c r="D2618" s="141"/>
    </row>
    <row r="2619" spans="4:4" x14ac:dyDescent="0.2">
      <c r="D2619" s="141"/>
    </row>
    <row r="2620" spans="4:4" x14ac:dyDescent="0.2">
      <c r="D2620" s="141"/>
    </row>
    <row r="2621" spans="4:4" x14ac:dyDescent="0.2">
      <c r="D2621" s="141"/>
    </row>
    <row r="2622" spans="4:4" x14ac:dyDescent="0.2">
      <c r="D2622" s="141"/>
    </row>
    <row r="2623" spans="4:4" x14ac:dyDescent="0.2">
      <c r="D2623" s="141"/>
    </row>
    <row r="2624" spans="4:4" x14ac:dyDescent="0.2">
      <c r="D2624" s="141"/>
    </row>
    <row r="2625" spans="4:4" x14ac:dyDescent="0.2">
      <c r="D2625" s="141"/>
    </row>
    <row r="2626" spans="4:4" x14ac:dyDescent="0.2">
      <c r="D2626" s="141"/>
    </row>
    <row r="2627" spans="4:4" x14ac:dyDescent="0.2">
      <c r="D2627" s="141"/>
    </row>
    <row r="2628" spans="4:4" x14ac:dyDescent="0.2">
      <c r="D2628" s="141"/>
    </row>
    <row r="2629" spans="4:4" x14ac:dyDescent="0.2">
      <c r="D2629" s="141"/>
    </row>
    <row r="2630" spans="4:4" x14ac:dyDescent="0.2">
      <c r="D2630" s="141"/>
    </row>
    <row r="2631" spans="4:4" x14ac:dyDescent="0.2">
      <c r="D2631" s="141"/>
    </row>
    <row r="2632" spans="4:4" x14ac:dyDescent="0.2">
      <c r="D2632" s="141"/>
    </row>
    <row r="2633" spans="4:4" x14ac:dyDescent="0.2">
      <c r="D2633" s="141"/>
    </row>
    <row r="2634" spans="4:4" x14ac:dyDescent="0.2">
      <c r="D2634" s="141"/>
    </row>
    <row r="2635" spans="4:4" x14ac:dyDescent="0.2">
      <c r="D2635" s="141"/>
    </row>
    <row r="2636" spans="4:4" x14ac:dyDescent="0.2">
      <c r="D2636" s="141"/>
    </row>
    <row r="2637" spans="4:4" x14ac:dyDescent="0.2">
      <c r="D2637" s="141"/>
    </row>
    <row r="2638" spans="4:4" x14ac:dyDescent="0.2">
      <c r="D2638" s="141"/>
    </row>
    <row r="2639" spans="4:4" x14ac:dyDescent="0.2">
      <c r="D2639" s="141"/>
    </row>
    <row r="2640" spans="4:4" x14ac:dyDescent="0.2">
      <c r="D2640" s="141"/>
    </row>
    <row r="2641" spans="4:4" x14ac:dyDescent="0.2">
      <c r="D2641" s="141"/>
    </row>
    <row r="2642" spans="4:4" x14ac:dyDescent="0.2">
      <c r="D2642" s="141"/>
    </row>
    <row r="2643" spans="4:4" x14ac:dyDescent="0.2">
      <c r="D2643" s="141"/>
    </row>
    <row r="2644" spans="4:4" x14ac:dyDescent="0.2">
      <c r="D2644" s="141"/>
    </row>
    <row r="2645" spans="4:4" x14ac:dyDescent="0.2">
      <c r="D2645" s="141"/>
    </row>
    <row r="2646" spans="4:4" x14ac:dyDescent="0.2">
      <c r="D2646" s="141"/>
    </row>
    <row r="2647" spans="4:4" x14ac:dyDescent="0.2">
      <c r="D2647" s="141"/>
    </row>
    <row r="2648" spans="4:4" x14ac:dyDescent="0.2">
      <c r="D2648" s="141"/>
    </row>
    <row r="2649" spans="4:4" x14ac:dyDescent="0.2">
      <c r="D2649" s="141"/>
    </row>
    <row r="2650" spans="4:4" x14ac:dyDescent="0.2">
      <c r="D2650" s="141"/>
    </row>
    <row r="2651" spans="4:4" x14ac:dyDescent="0.2">
      <c r="D2651" s="141"/>
    </row>
    <row r="2652" spans="4:4" x14ac:dyDescent="0.2">
      <c r="D2652" s="141"/>
    </row>
    <row r="2653" spans="4:4" x14ac:dyDescent="0.2">
      <c r="D2653" s="141"/>
    </row>
    <row r="2654" spans="4:4" x14ac:dyDescent="0.2">
      <c r="D2654" s="141"/>
    </row>
    <row r="2655" spans="4:4" x14ac:dyDescent="0.2">
      <c r="D2655" s="141"/>
    </row>
    <row r="2656" spans="4:4" x14ac:dyDescent="0.2">
      <c r="D2656" s="141"/>
    </row>
    <row r="2657" spans="4:4" x14ac:dyDescent="0.2">
      <c r="D2657" s="141"/>
    </row>
    <row r="2658" spans="4:4" x14ac:dyDescent="0.2">
      <c r="D2658" s="141"/>
    </row>
    <row r="2659" spans="4:4" x14ac:dyDescent="0.2">
      <c r="D2659" s="141"/>
    </row>
    <row r="2660" spans="4:4" x14ac:dyDescent="0.2">
      <c r="D2660" s="141"/>
    </row>
    <row r="2661" spans="4:4" x14ac:dyDescent="0.2">
      <c r="D2661" s="141"/>
    </row>
    <row r="2662" spans="4:4" x14ac:dyDescent="0.2">
      <c r="D2662" s="141"/>
    </row>
    <row r="2663" spans="4:4" x14ac:dyDescent="0.2">
      <c r="D2663" s="141"/>
    </row>
    <row r="2664" spans="4:4" x14ac:dyDescent="0.2">
      <c r="D2664" s="141"/>
    </row>
    <row r="2665" spans="4:4" x14ac:dyDescent="0.2">
      <c r="D2665" s="141"/>
    </row>
    <row r="2666" spans="4:4" x14ac:dyDescent="0.2">
      <c r="D2666" s="141"/>
    </row>
    <row r="2667" spans="4:4" x14ac:dyDescent="0.2">
      <c r="D2667" s="141"/>
    </row>
    <row r="2668" spans="4:4" x14ac:dyDescent="0.2">
      <c r="D2668" s="141"/>
    </row>
    <row r="2669" spans="4:4" x14ac:dyDescent="0.2">
      <c r="D2669" s="141"/>
    </row>
    <row r="2670" spans="4:4" x14ac:dyDescent="0.2">
      <c r="D2670" s="141"/>
    </row>
    <row r="2671" spans="4:4" x14ac:dyDescent="0.2">
      <c r="D2671" s="141"/>
    </row>
    <row r="2672" spans="4:4" x14ac:dyDescent="0.2">
      <c r="D2672" s="141"/>
    </row>
    <row r="2673" spans="4:4" x14ac:dyDescent="0.2">
      <c r="D2673" s="141"/>
    </row>
    <row r="2674" spans="4:4" x14ac:dyDescent="0.2">
      <c r="D2674" s="141"/>
    </row>
    <row r="2675" spans="4:4" x14ac:dyDescent="0.2">
      <c r="D2675" s="141"/>
    </row>
    <row r="2676" spans="4:4" x14ac:dyDescent="0.2">
      <c r="D2676" s="141"/>
    </row>
    <row r="2677" spans="4:4" x14ac:dyDescent="0.2">
      <c r="D2677" s="141"/>
    </row>
    <row r="2678" spans="4:4" x14ac:dyDescent="0.2">
      <c r="D2678" s="141"/>
    </row>
    <row r="2679" spans="4:4" x14ac:dyDescent="0.2">
      <c r="D2679" s="141"/>
    </row>
    <row r="2680" spans="4:4" x14ac:dyDescent="0.2">
      <c r="D2680" s="141"/>
    </row>
    <row r="2681" spans="4:4" x14ac:dyDescent="0.2">
      <c r="D2681" s="141"/>
    </row>
    <row r="2682" spans="4:4" x14ac:dyDescent="0.2">
      <c r="D2682" s="141"/>
    </row>
    <row r="2683" spans="4:4" x14ac:dyDescent="0.2">
      <c r="D2683" s="141"/>
    </row>
    <row r="2684" spans="4:4" x14ac:dyDescent="0.2">
      <c r="D2684" s="141"/>
    </row>
    <row r="2685" spans="4:4" x14ac:dyDescent="0.2">
      <c r="D2685" s="141"/>
    </row>
    <row r="2686" spans="4:4" x14ac:dyDescent="0.2">
      <c r="D2686" s="141"/>
    </row>
    <row r="2687" spans="4:4" x14ac:dyDescent="0.2">
      <c r="D2687" s="141"/>
    </row>
    <row r="2688" spans="4:4" x14ac:dyDescent="0.2">
      <c r="D2688" s="141"/>
    </row>
    <row r="2689" spans="4:4" x14ac:dyDescent="0.2">
      <c r="D2689" s="141"/>
    </row>
    <row r="2690" spans="4:4" x14ac:dyDescent="0.2">
      <c r="D2690" s="141"/>
    </row>
    <row r="2691" spans="4:4" x14ac:dyDescent="0.2">
      <c r="D2691" s="141"/>
    </row>
    <row r="2692" spans="4:4" x14ac:dyDescent="0.2">
      <c r="D2692" s="141"/>
    </row>
    <row r="2693" spans="4:4" x14ac:dyDescent="0.2">
      <c r="D2693" s="141"/>
    </row>
    <row r="2694" spans="4:4" x14ac:dyDescent="0.2">
      <c r="D2694" s="141"/>
    </row>
    <row r="2695" spans="4:4" x14ac:dyDescent="0.2">
      <c r="D2695" s="141"/>
    </row>
    <row r="2696" spans="4:4" x14ac:dyDescent="0.2">
      <c r="D2696" s="141"/>
    </row>
    <row r="2697" spans="4:4" x14ac:dyDescent="0.2">
      <c r="D2697" s="141"/>
    </row>
    <row r="2698" spans="4:4" x14ac:dyDescent="0.2">
      <c r="D2698" s="141"/>
    </row>
    <row r="2699" spans="4:4" x14ac:dyDescent="0.2">
      <c r="D2699" s="141"/>
    </row>
    <row r="2700" spans="4:4" x14ac:dyDescent="0.2">
      <c r="D2700" s="141"/>
    </row>
    <row r="2701" spans="4:4" x14ac:dyDescent="0.2">
      <c r="D2701" s="141"/>
    </row>
    <row r="2702" spans="4:4" x14ac:dyDescent="0.2">
      <c r="D2702" s="141"/>
    </row>
    <row r="2703" spans="4:4" x14ac:dyDescent="0.2">
      <c r="D2703" s="141"/>
    </row>
    <row r="2704" spans="4:4" x14ac:dyDescent="0.2">
      <c r="D2704" s="141"/>
    </row>
    <row r="2705" spans="4:4" x14ac:dyDescent="0.2">
      <c r="D2705" s="141"/>
    </row>
    <row r="2706" spans="4:4" x14ac:dyDescent="0.2">
      <c r="D2706" s="141"/>
    </row>
    <row r="2707" spans="4:4" x14ac:dyDescent="0.2">
      <c r="D2707" s="141"/>
    </row>
    <row r="2708" spans="4:4" x14ac:dyDescent="0.2">
      <c r="D2708" s="141"/>
    </row>
    <row r="2709" spans="4:4" x14ac:dyDescent="0.2">
      <c r="D2709" s="141"/>
    </row>
    <row r="2710" spans="4:4" x14ac:dyDescent="0.2">
      <c r="D2710" s="141"/>
    </row>
    <row r="2711" spans="4:4" x14ac:dyDescent="0.2">
      <c r="D2711" s="141"/>
    </row>
    <row r="2712" spans="4:4" x14ac:dyDescent="0.2">
      <c r="D2712" s="141"/>
    </row>
    <row r="2713" spans="4:4" x14ac:dyDescent="0.2">
      <c r="D2713" s="141"/>
    </row>
    <row r="2714" spans="4:4" x14ac:dyDescent="0.2">
      <c r="D2714" s="141"/>
    </row>
    <row r="2715" spans="4:4" x14ac:dyDescent="0.2">
      <c r="D2715" s="141"/>
    </row>
    <row r="2716" spans="4:4" x14ac:dyDescent="0.2">
      <c r="D2716" s="141"/>
    </row>
    <row r="2717" spans="4:4" x14ac:dyDescent="0.2">
      <c r="D2717" s="141"/>
    </row>
    <row r="2718" spans="4:4" x14ac:dyDescent="0.2">
      <c r="D2718" s="141"/>
    </row>
    <row r="2719" spans="4:4" x14ac:dyDescent="0.2">
      <c r="D2719" s="141"/>
    </row>
    <row r="2720" spans="4:4" x14ac:dyDescent="0.2">
      <c r="D2720" s="141"/>
    </row>
    <row r="2721" spans="4:4" x14ac:dyDescent="0.2">
      <c r="D2721" s="141"/>
    </row>
    <row r="2722" spans="4:4" x14ac:dyDescent="0.2">
      <c r="D2722" s="141"/>
    </row>
    <row r="2723" spans="4:4" x14ac:dyDescent="0.2">
      <c r="D2723" s="141"/>
    </row>
    <row r="2724" spans="4:4" x14ac:dyDescent="0.2">
      <c r="D2724" s="141"/>
    </row>
    <row r="2725" spans="4:4" x14ac:dyDescent="0.2">
      <c r="D2725" s="141"/>
    </row>
    <row r="2726" spans="4:4" x14ac:dyDescent="0.2">
      <c r="D2726" s="141"/>
    </row>
    <row r="2727" spans="4:4" x14ac:dyDescent="0.2">
      <c r="D2727" s="141"/>
    </row>
    <row r="2728" spans="4:4" x14ac:dyDescent="0.2">
      <c r="D2728" s="141"/>
    </row>
    <row r="2729" spans="4:4" x14ac:dyDescent="0.2">
      <c r="D2729" s="141"/>
    </row>
    <row r="2730" spans="4:4" x14ac:dyDescent="0.2">
      <c r="D2730" s="141"/>
    </row>
    <row r="2731" spans="4:4" x14ac:dyDescent="0.2">
      <c r="D2731" s="141"/>
    </row>
    <row r="2732" spans="4:4" x14ac:dyDescent="0.2">
      <c r="D2732" s="141"/>
    </row>
    <row r="2733" spans="4:4" x14ac:dyDescent="0.2">
      <c r="D2733" s="141"/>
    </row>
    <row r="2734" spans="4:4" x14ac:dyDescent="0.2">
      <c r="D2734" s="141"/>
    </row>
    <row r="2735" spans="4:4" x14ac:dyDescent="0.2">
      <c r="D2735" s="141"/>
    </row>
    <row r="2736" spans="4:4" x14ac:dyDescent="0.2">
      <c r="D2736" s="141"/>
    </row>
    <row r="2737" spans="4:4" x14ac:dyDescent="0.2">
      <c r="D2737" s="141"/>
    </row>
    <row r="2738" spans="4:4" x14ac:dyDescent="0.2">
      <c r="D2738" s="141"/>
    </row>
    <row r="2739" spans="4:4" x14ac:dyDescent="0.2">
      <c r="D2739" s="141"/>
    </row>
    <row r="2740" spans="4:4" x14ac:dyDescent="0.2">
      <c r="D2740" s="141"/>
    </row>
    <row r="2741" spans="4:4" x14ac:dyDescent="0.2">
      <c r="D2741" s="141"/>
    </row>
    <row r="2742" spans="4:4" x14ac:dyDescent="0.2">
      <c r="D2742" s="141"/>
    </row>
    <row r="2743" spans="4:4" x14ac:dyDescent="0.2">
      <c r="D2743" s="141"/>
    </row>
    <row r="2744" spans="4:4" x14ac:dyDescent="0.2">
      <c r="D2744" s="141"/>
    </row>
    <row r="2745" spans="4:4" x14ac:dyDescent="0.2">
      <c r="D2745" s="141"/>
    </row>
    <row r="2746" spans="4:4" x14ac:dyDescent="0.2">
      <c r="D2746" s="141"/>
    </row>
    <row r="2747" spans="4:4" x14ac:dyDescent="0.2">
      <c r="D2747" s="141"/>
    </row>
    <row r="2748" spans="4:4" x14ac:dyDescent="0.2">
      <c r="D2748" s="141"/>
    </row>
    <row r="2749" spans="4:4" x14ac:dyDescent="0.2">
      <c r="D2749" s="141"/>
    </row>
    <row r="2750" spans="4:4" x14ac:dyDescent="0.2">
      <c r="D2750" s="141"/>
    </row>
    <row r="2751" spans="4:4" x14ac:dyDescent="0.2">
      <c r="D2751" s="141"/>
    </row>
    <row r="2752" spans="4:4" x14ac:dyDescent="0.2">
      <c r="D2752" s="141"/>
    </row>
    <row r="2753" spans="4:4" x14ac:dyDescent="0.2">
      <c r="D2753" s="141"/>
    </row>
    <row r="2754" spans="4:4" x14ac:dyDescent="0.2">
      <c r="D2754" s="141"/>
    </row>
    <row r="2755" spans="4:4" x14ac:dyDescent="0.2">
      <c r="D2755" s="141"/>
    </row>
    <row r="2756" spans="4:4" x14ac:dyDescent="0.2">
      <c r="D2756" s="141"/>
    </row>
    <row r="2757" spans="4:4" x14ac:dyDescent="0.2">
      <c r="D2757" s="141"/>
    </row>
    <row r="2758" spans="4:4" x14ac:dyDescent="0.2">
      <c r="D2758" s="141"/>
    </row>
    <row r="2759" spans="4:4" x14ac:dyDescent="0.2">
      <c r="D2759" s="141"/>
    </row>
    <row r="2760" spans="4:4" x14ac:dyDescent="0.2">
      <c r="D2760" s="141"/>
    </row>
    <row r="2761" spans="4:4" x14ac:dyDescent="0.2">
      <c r="D2761" s="141"/>
    </row>
    <row r="2762" spans="4:4" x14ac:dyDescent="0.2">
      <c r="D2762" s="141"/>
    </row>
    <row r="2763" spans="4:4" x14ac:dyDescent="0.2">
      <c r="D2763" s="141"/>
    </row>
    <row r="2764" spans="4:4" x14ac:dyDescent="0.2">
      <c r="D2764" s="141"/>
    </row>
    <row r="2765" spans="4:4" x14ac:dyDescent="0.2">
      <c r="D2765" s="141"/>
    </row>
    <row r="2766" spans="4:4" x14ac:dyDescent="0.2">
      <c r="D2766" s="141"/>
    </row>
    <row r="2767" spans="4:4" x14ac:dyDescent="0.2">
      <c r="D2767" s="141"/>
    </row>
    <row r="2768" spans="4:4" x14ac:dyDescent="0.2">
      <c r="D2768" s="141"/>
    </row>
    <row r="2769" spans="4:4" x14ac:dyDescent="0.2">
      <c r="D2769" s="141"/>
    </row>
    <row r="2770" spans="4:4" x14ac:dyDescent="0.2">
      <c r="D2770" s="141"/>
    </row>
    <row r="2771" spans="4:4" x14ac:dyDescent="0.2">
      <c r="D2771" s="141"/>
    </row>
    <row r="2772" spans="4:4" x14ac:dyDescent="0.2">
      <c r="D2772" s="141"/>
    </row>
    <row r="2773" spans="4:4" x14ac:dyDescent="0.2">
      <c r="D2773" s="141"/>
    </row>
    <row r="2774" spans="4:4" x14ac:dyDescent="0.2">
      <c r="D2774" s="141"/>
    </row>
    <row r="2775" spans="4:4" x14ac:dyDescent="0.2">
      <c r="D2775" s="141"/>
    </row>
    <row r="2776" spans="4:4" x14ac:dyDescent="0.2">
      <c r="D2776" s="141"/>
    </row>
    <row r="2777" spans="4:4" x14ac:dyDescent="0.2">
      <c r="D2777" s="141"/>
    </row>
    <row r="2778" spans="4:4" x14ac:dyDescent="0.2">
      <c r="D2778" s="141"/>
    </row>
    <row r="2779" spans="4:4" x14ac:dyDescent="0.2">
      <c r="D2779" s="141"/>
    </row>
    <row r="2780" spans="4:4" x14ac:dyDescent="0.2">
      <c r="D2780" s="141"/>
    </row>
    <row r="2781" spans="4:4" x14ac:dyDescent="0.2">
      <c r="D2781" s="141"/>
    </row>
    <row r="2782" spans="4:4" x14ac:dyDescent="0.2">
      <c r="D2782" s="141"/>
    </row>
    <row r="2783" spans="4:4" x14ac:dyDescent="0.2">
      <c r="D2783" s="141"/>
    </row>
    <row r="2784" spans="4:4" x14ac:dyDescent="0.2">
      <c r="D2784" s="141"/>
    </row>
    <row r="2785" spans="4:4" x14ac:dyDescent="0.2">
      <c r="D2785" s="141"/>
    </row>
    <row r="2786" spans="4:4" x14ac:dyDescent="0.2">
      <c r="D2786" s="141"/>
    </row>
    <row r="2787" spans="4:4" x14ac:dyDescent="0.2">
      <c r="D2787" s="141"/>
    </row>
    <row r="2788" spans="4:4" x14ac:dyDescent="0.2">
      <c r="D2788" s="141"/>
    </row>
    <row r="2789" spans="4:4" x14ac:dyDescent="0.2">
      <c r="D2789" s="141"/>
    </row>
    <row r="2790" spans="4:4" x14ac:dyDescent="0.2">
      <c r="D2790" s="141"/>
    </row>
    <row r="2791" spans="4:4" x14ac:dyDescent="0.2">
      <c r="D2791" s="141"/>
    </row>
    <row r="2792" spans="4:4" x14ac:dyDescent="0.2">
      <c r="D2792" s="141"/>
    </row>
    <row r="2793" spans="4:4" x14ac:dyDescent="0.2">
      <c r="D2793" s="141"/>
    </row>
    <row r="2794" spans="4:4" x14ac:dyDescent="0.2">
      <c r="D2794" s="141"/>
    </row>
    <row r="2795" spans="4:4" x14ac:dyDescent="0.2">
      <c r="D2795" s="141"/>
    </row>
    <row r="2796" spans="4:4" x14ac:dyDescent="0.2">
      <c r="D2796" s="141"/>
    </row>
    <row r="2797" spans="4:4" x14ac:dyDescent="0.2">
      <c r="D2797" s="141"/>
    </row>
    <row r="2798" spans="4:4" x14ac:dyDescent="0.2">
      <c r="D2798" s="141"/>
    </row>
    <row r="2799" spans="4:4" x14ac:dyDescent="0.2">
      <c r="D2799" s="141"/>
    </row>
    <row r="2800" spans="4:4" x14ac:dyDescent="0.2">
      <c r="D2800" s="141"/>
    </row>
    <row r="2801" spans="4:4" x14ac:dyDescent="0.2">
      <c r="D2801" s="141"/>
    </row>
    <row r="2802" spans="4:4" x14ac:dyDescent="0.2">
      <c r="D2802" s="141"/>
    </row>
    <row r="2803" spans="4:4" x14ac:dyDescent="0.2">
      <c r="D2803" s="141"/>
    </row>
    <row r="2804" spans="4:4" x14ac:dyDescent="0.2">
      <c r="D2804" s="141"/>
    </row>
    <row r="2805" spans="4:4" x14ac:dyDescent="0.2">
      <c r="D2805" s="141"/>
    </row>
    <row r="2806" spans="4:4" x14ac:dyDescent="0.2">
      <c r="D2806" s="141"/>
    </row>
    <row r="2807" spans="4:4" x14ac:dyDescent="0.2">
      <c r="D2807" s="141"/>
    </row>
    <row r="2808" spans="4:4" x14ac:dyDescent="0.2">
      <c r="D2808" s="141"/>
    </row>
    <row r="2809" spans="4:4" x14ac:dyDescent="0.2">
      <c r="D2809" s="141"/>
    </row>
    <row r="2810" spans="4:4" x14ac:dyDescent="0.2">
      <c r="D2810" s="141"/>
    </row>
    <row r="2811" spans="4:4" x14ac:dyDescent="0.2">
      <c r="D2811" s="141"/>
    </row>
    <row r="2812" spans="4:4" x14ac:dyDescent="0.2">
      <c r="D2812" s="141"/>
    </row>
    <row r="2813" spans="4:4" x14ac:dyDescent="0.2">
      <c r="D2813" s="141"/>
    </row>
    <row r="2814" spans="4:4" x14ac:dyDescent="0.2">
      <c r="D2814" s="141"/>
    </row>
    <row r="2815" spans="4:4" x14ac:dyDescent="0.2">
      <c r="D2815" s="141"/>
    </row>
    <row r="2816" spans="4:4" x14ac:dyDescent="0.2">
      <c r="D2816" s="141"/>
    </row>
    <row r="2817" spans="4:4" x14ac:dyDescent="0.2">
      <c r="D2817" s="141"/>
    </row>
    <row r="2818" spans="4:4" x14ac:dyDescent="0.2">
      <c r="D2818" s="141"/>
    </row>
    <row r="2819" spans="4:4" x14ac:dyDescent="0.2">
      <c r="D2819" s="141"/>
    </row>
    <row r="2820" spans="4:4" x14ac:dyDescent="0.2">
      <c r="D2820" s="141"/>
    </row>
    <row r="2821" spans="4:4" x14ac:dyDescent="0.2">
      <c r="D2821" s="141"/>
    </row>
    <row r="2822" spans="4:4" x14ac:dyDescent="0.2">
      <c r="D2822" s="141"/>
    </row>
    <row r="2823" spans="4:4" x14ac:dyDescent="0.2">
      <c r="D2823" s="141"/>
    </row>
    <row r="2824" spans="4:4" x14ac:dyDescent="0.2">
      <c r="D2824" s="141"/>
    </row>
    <row r="2825" spans="4:4" x14ac:dyDescent="0.2">
      <c r="D2825" s="141"/>
    </row>
    <row r="2826" spans="4:4" x14ac:dyDescent="0.2">
      <c r="D2826" s="141"/>
    </row>
    <row r="2827" spans="4:4" x14ac:dyDescent="0.2">
      <c r="D2827" s="141"/>
    </row>
    <row r="2828" spans="4:4" x14ac:dyDescent="0.2">
      <c r="D2828" s="141"/>
    </row>
    <row r="2829" spans="4:4" x14ac:dyDescent="0.2">
      <c r="D2829" s="141"/>
    </row>
    <row r="2830" spans="4:4" x14ac:dyDescent="0.2">
      <c r="D2830" s="141"/>
    </row>
    <row r="2831" spans="4:4" x14ac:dyDescent="0.2">
      <c r="D2831" s="141"/>
    </row>
    <row r="2832" spans="4:4" x14ac:dyDescent="0.2">
      <c r="D2832" s="141"/>
    </row>
    <row r="2833" spans="4:4" x14ac:dyDescent="0.2">
      <c r="D2833" s="141"/>
    </row>
    <row r="2834" spans="4:4" x14ac:dyDescent="0.2">
      <c r="D2834" s="141"/>
    </row>
    <row r="2835" spans="4:4" x14ac:dyDescent="0.2">
      <c r="D2835" s="141"/>
    </row>
    <row r="2836" spans="4:4" x14ac:dyDescent="0.2">
      <c r="D2836" s="141"/>
    </row>
    <row r="2837" spans="4:4" x14ac:dyDescent="0.2">
      <c r="D2837" s="141"/>
    </row>
    <row r="2838" spans="4:4" x14ac:dyDescent="0.2">
      <c r="D2838" s="141"/>
    </row>
    <row r="2839" spans="4:4" x14ac:dyDescent="0.2">
      <c r="D2839" s="141"/>
    </row>
    <row r="2840" spans="4:4" x14ac:dyDescent="0.2">
      <c r="D2840" s="141"/>
    </row>
    <row r="2841" spans="4:4" x14ac:dyDescent="0.2">
      <c r="D2841" s="141"/>
    </row>
    <row r="2842" spans="4:4" x14ac:dyDescent="0.2">
      <c r="D2842" s="141"/>
    </row>
    <row r="2843" spans="4:4" x14ac:dyDescent="0.2">
      <c r="D2843" s="141"/>
    </row>
    <row r="2844" spans="4:4" x14ac:dyDescent="0.2">
      <c r="D2844" s="141"/>
    </row>
    <row r="2845" spans="4:4" x14ac:dyDescent="0.2">
      <c r="D2845" s="141"/>
    </row>
    <row r="2846" spans="4:4" x14ac:dyDescent="0.2">
      <c r="D2846" s="141"/>
    </row>
    <row r="2847" spans="4:4" x14ac:dyDescent="0.2">
      <c r="D2847" s="141"/>
    </row>
    <row r="2848" spans="4:4" x14ac:dyDescent="0.2">
      <c r="D2848" s="141"/>
    </row>
    <row r="2849" spans="4:4" x14ac:dyDescent="0.2">
      <c r="D2849" s="141"/>
    </row>
    <row r="2850" spans="4:4" x14ac:dyDescent="0.2">
      <c r="D2850" s="141"/>
    </row>
    <row r="2851" spans="4:4" x14ac:dyDescent="0.2">
      <c r="D2851" s="141"/>
    </row>
    <row r="2852" spans="4:4" x14ac:dyDescent="0.2">
      <c r="D2852" s="141"/>
    </row>
    <row r="2853" spans="4:4" x14ac:dyDescent="0.2">
      <c r="D2853" s="141"/>
    </row>
    <row r="2854" spans="4:4" x14ac:dyDescent="0.2">
      <c r="D2854" s="141"/>
    </row>
    <row r="2855" spans="4:4" x14ac:dyDescent="0.2">
      <c r="D2855" s="141"/>
    </row>
    <row r="2856" spans="4:4" x14ac:dyDescent="0.2">
      <c r="D2856" s="141"/>
    </row>
    <row r="2857" spans="4:4" x14ac:dyDescent="0.2">
      <c r="D2857" s="141"/>
    </row>
    <row r="2858" spans="4:4" x14ac:dyDescent="0.2">
      <c r="D2858" s="141"/>
    </row>
    <row r="2859" spans="4:4" x14ac:dyDescent="0.2">
      <c r="D2859" s="141"/>
    </row>
    <row r="2860" spans="4:4" x14ac:dyDescent="0.2">
      <c r="D2860" s="141"/>
    </row>
    <row r="2861" spans="4:4" x14ac:dyDescent="0.2">
      <c r="D2861" s="141"/>
    </row>
    <row r="2862" spans="4:4" x14ac:dyDescent="0.2">
      <c r="D2862" s="141"/>
    </row>
    <row r="2863" spans="4:4" x14ac:dyDescent="0.2">
      <c r="D2863" s="141"/>
    </row>
    <row r="2864" spans="4:4" x14ac:dyDescent="0.2">
      <c r="D2864" s="141"/>
    </row>
    <row r="2865" spans="4:4" x14ac:dyDescent="0.2">
      <c r="D2865" s="141"/>
    </row>
    <row r="2866" spans="4:4" x14ac:dyDescent="0.2">
      <c r="D2866" s="141"/>
    </row>
    <row r="2867" spans="4:4" x14ac:dyDescent="0.2">
      <c r="D2867" s="141"/>
    </row>
    <row r="2868" spans="4:4" x14ac:dyDescent="0.2">
      <c r="D2868" s="141"/>
    </row>
    <row r="2869" spans="4:4" x14ac:dyDescent="0.2">
      <c r="D2869" s="141"/>
    </row>
    <row r="2870" spans="4:4" x14ac:dyDescent="0.2">
      <c r="D2870" s="141"/>
    </row>
    <row r="2871" spans="4:4" x14ac:dyDescent="0.2">
      <c r="D2871" s="141"/>
    </row>
    <row r="2872" spans="4:4" x14ac:dyDescent="0.2">
      <c r="D2872" s="141"/>
    </row>
    <row r="2873" spans="4:4" x14ac:dyDescent="0.2">
      <c r="D2873" s="141"/>
    </row>
    <row r="2874" spans="4:4" x14ac:dyDescent="0.2">
      <c r="D2874" s="141"/>
    </row>
    <row r="2875" spans="4:4" x14ac:dyDescent="0.2">
      <c r="D2875" s="141"/>
    </row>
    <row r="2876" spans="4:4" x14ac:dyDescent="0.2">
      <c r="D2876" s="141"/>
    </row>
    <row r="2877" spans="4:4" x14ac:dyDescent="0.2">
      <c r="D2877" s="141"/>
    </row>
    <row r="2878" spans="4:4" x14ac:dyDescent="0.2">
      <c r="D2878" s="141"/>
    </row>
    <row r="2879" spans="4:4" x14ac:dyDescent="0.2">
      <c r="D2879" s="141"/>
    </row>
    <row r="2880" spans="4:4" x14ac:dyDescent="0.2">
      <c r="D2880" s="141"/>
    </row>
    <row r="2881" spans="4:4" x14ac:dyDescent="0.2">
      <c r="D2881" s="141"/>
    </row>
    <row r="2882" spans="4:4" x14ac:dyDescent="0.2">
      <c r="D2882" s="141"/>
    </row>
    <row r="2883" spans="4:4" x14ac:dyDescent="0.2">
      <c r="D2883" s="141"/>
    </row>
    <row r="2884" spans="4:4" x14ac:dyDescent="0.2">
      <c r="D2884" s="141"/>
    </row>
    <row r="2885" spans="4:4" x14ac:dyDescent="0.2">
      <c r="D2885" s="141"/>
    </row>
    <row r="2886" spans="4:4" x14ac:dyDescent="0.2">
      <c r="D2886" s="141"/>
    </row>
    <row r="2887" spans="4:4" x14ac:dyDescent="0.2">
      <c r="D2887" s="141"/>
    </row>
    <row r="2888" spans="4:4" x14ac:dyDescent="0.2">
      <c r="D2888" s="141"/>
    </row>
    <row r="2889" spans="4:4" x14ac:dyDescent="0.2">
      <c r="D2889" s="141"/>
    </row>
    <row r="2890" spans="4:4" x14ac:dyDescent="0.2">
      <c r="D2890" s="141"/>
    </row>
    <row r="2891" spans="4:4" x14ac:dyDescent="0.2">
      <c r="D2891" s="141"/>
    </row>
    <row r="2892" spans="4:4" x14ac:dyDescent="0.2">
      <c r="D2892" s="141"/>
    </row>
    <row r="2893" spans="4:4" x14ac:dyDescent="0.2">
      <c r="D2893" s="141"/>
    </row>
    <row r="2894" spans="4:4" x14ac:dyDescent="0.2">
      <c r="D2894" s="141"/>
    </row>
    <row r="2895" spans="4:4" x14ac:dyDescent="0.2">
      <c r="D2895" s="141"/>
    </row>
    <row r="2896" spans="4:4" x14ac:dyDescent="0.2">
      <c r="D2896" s="141"/>
    </row>
    <row r="2897" spans="4:4" x14ac:dyDescent="0.2">
      <c r="D2897" s="141"/>
    </row>
    <row r="2898" spans="4:4" x14ac:dyDescent="0.2">
      <c r="D2898" s="141"/>
    </row>
    <row r="2899" spans="4:4" x14ac:dyDescent="0.2">
      <c r="D2899" s="141"/>
    </row>
    <row r="2900" spans="4:4" x14ac:dyDescent="0.2">
      <c r="D2900" s="141"/>
    </row>
    <row r="2901" spans="4:4" x14ac:dyDescent="0.2">
      <c r="D2901" s="141"/>
    </row>
    <row r="2902" spans="4:4" x14ac:dyDescent="0.2">
      <c r="D2902" s="141"/>
    </row>
    <row r="2903" spans="4:4" x14ac:dyDescent="0.2">
      <c r="D2903" s="141"/>
    </row>
    <row r="2904" spans="4:4" x14ac:dyDescent="0.2">
      <c r="D2904" s="141"/>
    </row>
    <row r="2905" spans="4:4" x14ac:dyDescent="0.2">
      <c r="D2905" s="141"/>
    </row>
    <row r="2906" spans="4:4" x14ac:dyDescent="0.2">
      <c r="D2906" s="141"/>
    </row>
    <row r="2907" spans="4:4" x14ac:dyDescent="0.2">
      <c r="D2907" s="141"/>
    </row>
    <row r="2908" spans="4:4" x14ac:dyDescent="0.2">
      <c r="D2908" s="141"/>
    </row>
    <row r="2909" spans="4:4" x14ac:dyDescent="0.2">
      <c r="D2909" s="141"/>
    </row>
    <row r="2910" spans="4:4" x14ac:dyDescent="0.2">
      <c r="D2910" s="141"/>
    </row>
    <row r="2911" spans="4:4" x14ac:dyDescent="0.2">
      <c r="D2911" s="141"/>
    </row>
    <row r="2912" spans="4:4" x14ac:dyDescent="0.2">
      <c r="D2912" s="141"/>
    </row>
    <row r="2913" spans="4:4" x14ac:dyDescent="0.2">
      <c r="D2913" s="141"/>
    </row>
    <row r="2914" spans="4:4" x14ac:dyDescent="0.2">
      <c r="D2914" s="141"/>
    </row>
    <row r="2915" spans="4:4" x14ac:dyDescent="0.2">
      <c r="D2915" s="141"/>
    </row>
    <row r="2916" spans="4:4" x14ac:dyDescent="0.2">
      <c r="D2916" s="141"/>
    </row>
    <row r="2917" spans="4:4" x14ac:dyDescent="0.2">
      <c r="D2917" s="141"/>
    </row>
    <row r="2918" spans="4:4" x14ac:dyDescent="0.2">
      <c r="D2918" s="141"/>
    </row>
    <row r="2919" spans="4:4" x14ac:dyDescent="0.2">
      <c r="D2919" s="141"/>
    </row>
    <row r="2920" spans="4:4" x14ac:dyDescent="0.2">
      <c r="D2920" s="141"/>
    </row>
    <row r="2921" spans="4:4" x14ac:dyDescent="0.2">
      <c r="D2921" s="141"/>
    </row>
    <row r="2922" spans="4:4" x14ac:dyDescent="0.2">
      <c r="D2922" s="141"/>
    </row>
    <row r="2923" spans="4:4" x14ac:dyDescent="0.2">
      <c r="D2923" s="141"/>
    </row>
    <row r="2924" spans="4:4" x14ac:dyDescent="0.2">
      <c r="D2924" s="141"/>
    </row>
    <row r="2925" spans="4:4" x14ac:dyDescent="0.2">
      <c r="D2925" s="141"/>
    </row>
    <row r="2926" spans="4:4" x14ac:dyDescent="0.2">
      <c r="D2926" s="141"/>
    </row>
    <row r="2927" spans="4:4" x14ac:dyDescent="0.2">
      <c r="D2927" s="141"/>
    </row>
    <row r="2928" spans="4:4" x14ac:dyDescent="0.2">
      <c r="D2928" s="141"/>
    </row>
    <row r="2929" spans="4:4" x14ac:dyDescent="0.2">
      <c r="D2929" s="141"/>
    </row>
    <row r="2930" spans="4:4" x14ac:dyDescent="0.2">
      <c r="D2930" s="141"/>
    </row>
    <row r="2931" spans="4:4" x14ac:dyDescent="0.2">
      <c r="D2931" s="141"/>
    </row>
    <row r="2932" spans="4:4" x14ac:dyDescent="0.2">
      <c r="D2932" s="141"/>
    </row>
    <row r="2933" spans="4:4" x14ac:dyDescent="0.2">
      <c r="D2933" s="141"/>
    </row>
    <row r="2934" spans="4:4" x14ac:dyDescent="0.2">
      <c r="D2934" s="141"/>
    </row>
    <row r="2935" spans="4:4" x14ac:dyDescent="0.2">
      <c r="D2935" s="141"/>
    </row>
    <row r="2936" spans="4:4" x14ac:dyDescent="0.2">
      <c r="D2936" s="141"/>
    </row>
    <row r="2937" spans="4:4" x14ac:dyDescent="0.2">
      <c r="D2937" s="141"/>
    </row>
    <row r="2938" spans="4:4" x14ac:dyDescent="0.2">
      <c r="D2938" s="141"/>
    </row>
    <row r="2939" spans="4:4" x14ac:dyDescent="0.2">
      <c r="D2939" s="141"/>
    </row>
    <row r="2940" spans="4:4" x14ac:dyDescent="0.2">
      <c r="D2940" s="141"/>
    </row>
    <row r="2941" spans="4:4" x14ac:dyDescent="0.2">
      <c r="D2941" s="141"/>
    </row>
    <row r="2942" spans="4:4" x14ac:dyDescent="0.2">
      <c r="D2942" s="141"/>
    </row>
    <row r="2943" spans="4:4" x14ac:dyDescent="0.2">
      <c r="D2943" s="141"/>
    </row>
    <row r="2944" spans="4:4" x14ac:dyDescent="0.2">
      <c r="D2944" s="141"/>
    </row>
    <row r="2945" spans="4:4" x14ac:dyDescent="0.2">
      <c r="D2945" s="141"/>
    </row>
    <row r="2946" spans="4:4" x14ac:dyDescent="0.2">
      <c r="D2946" s="141"/>
    </row>
    <row r="2947" spans="4:4" x14ac:dyDescent="0.2">
      <c r="D2947" s="141"/>
    </row>
    <row r="2948" spans="4:4" x14ac:dyDescent="0.2">
      <c r="D2948" s="141"/>
    </row>
    <row r="2949" spans="4:4" x14ac:dyDescent="0.2">
      <c r="D2949" s="141"/>
    </row>
    <row r="2950" spans="4:4" x14ac:dyDescent="0.2">
      <c r="D2950" s="141"/>
    </row>
    <row r="2951" spans="4:4" x14ac:dyDescent="0.2">
      <c r="D2951" s="141"/>
    </row>
    <row r="2952" spans="4:4" x14ac:dyDescent="0.2">
      <c r="D2952" s="141"/>
    </row>
    <row r="2953" spans="4:4" x14ac:dyDescent="0.2">
      <c r="D2953" s="141"/>
    </row>
    <row r="2954" spans="4:4" x14ac:dyDescent="0.2">
      <c r="D2954" s="141"/>
    </row>
    <row r="2955" spans="4:4" x14ac:dyDescent="0.2">
      <c r="D2955" s="141"/>
    </row>
    <row r="2956" spans="4:4" x14ac:dyDescent="0.2">
      <c r="D2956" s="141"/>
    </row>
    <row r="2957" spans="4:4" x14ac:dyDescent="0.2">
      <c r="D2957" s="141"/>
    </row>
    <row r="2958" spans="4:4" x14ac:dyDescent="0.2">
      <c r="D2958" s="141"/>
    </row>
    <row r="2959" spans="4:4" x14ac:dyDescent="0.2">
      <c r="D2959" s="141"/>
    </row>
    <row r="2960" spans="4:4" x14ac:dyDescent="0.2">
      <c r="D2960" s="141"/>
    </row>
    <row r="2961" spans="4:4" x14ac:dyDescent="0.2">
      <c r="D2961" s="141"/>
    </row>
    <row r="2962" spans="4:4" x14ac:dyDescent="0.2">
      <c r="D2962" s="141"/>
    </row>
    <row r="2963" spans="4:4" x14ac:dyDescent="0.2">
      <c r="D2963" s="141"/>
    </row>
    <row r="2964" spans="4:4" x14ac:dyDescent="0.2">
      <c r="D2964" s="141"/>
    </row>
    <row r="2965" spans="4:4" x14ac:dyDescent="0.2">
      <c r="D2965" s="141"/>
    </row>
    <row r="2966" spans="4:4" x14ac:dyDescent="0.2">
      <c r="D2966" s="141"/>
    </row>
    <row r="2967" spans="4:4" x14ac:dyDescent="0.2">
      <c r="D2967" s="141"/>
    </row>
    <row r="2968" spans="4:4" x14ac:dyDescent="0.2">
      <c r="D2968" s="141"/>
    </row>
    <row r="2969" spans="4:4" x14ac:dyDescent="0.2">
      <c r="D2969" s="141"/>
    </row>
    <row r="2970" spans="4:4" x14ac:dyDescent="0.2">
      <c r="D2970" s="141"/>
    </row>
    <row r="2971" spans="4:4" x14ac:dyDescent="0.2">
      <c r="D2971" s="141"/>
    </row>
    <row r="2972" spans="4:4" x14ac:dyDescent="0.2">
      <c r="D2972" s="141"/>
    </row>
    <row r="2973" spans="4:4" x14ac:dyDescent="0.2">
      <c r="D2973" s="141"/>
    </row>
    <row r="2974" spans="4:4" x14ac:dyDescent="0.2">
      <c r="D2974" s="141"/>
    </row>
    <row r="2975" spans="4:4" x14ac:dyDescent="0.2">
      <c r="D2975" s="141"/>
    </row>
    <row r="2976" spans="4:4" x14ac:dyDescent="0.2">
      <c r="D2976" s="141"/>
    </row>
    <row r="2977" spans="4:4" x14ac:dyDescent="0.2">
      <c r="D2977" s="141"/>
    </row>
    <row r="2978" spans="4:4" x14ac:dyDescent="0.2">
      <c r="D2978" s="141"/>
    </row>
    <row r="2979" spans="4:4" x14ac:dyDescent="0.2">
      <c r="D2979" s="141"/>
    </row>
    <row r="2980" spans="4:4" x14ac:dyDescent="0.2">
      <c r="D2980" s="141"/>
    </row>
    <row r="2981" spans="4:4" x14ac:dyDescent="0.2">
      <c r="D2981" s="141"/>
    </row>
    <row r="2982" spans="4:4" x14ac:dyDescent="0.2">
      <c r="D2982" s="141"/>
    </row>
    <row r="2983" spans="4:4" x14ac:dyDescent="0.2">
      <c r="D2983" s="141"/>
    </row>
    <row r="2984" spans="4:4" x14ac:dyDescent="0.2">
      <c r="D2984" s="141"/>
    </row>
    <row r="2985" spans="4:4" x14ac:dyDescent="0.2">
      <c r="D2985" s="141"/>
    </row>
    <row r="2986" spans="4:4" x14ac:dyDescent="0.2">
      <c r="D2986" s="141"/>
    </row>
    <row r="2987" spans="4:4" x14ac:dyDescent="0.2">
      <c r="D2987" s="141"/>
    </row>
    <row r="2988" spans="4:4" x14ac:dyDescent="0.2">
      <c r="D2988" s="141"/>
    </row>
    <row r="2989" spans="4:4" x14ac:dyDescent="0.2">
      <c r="D2989" s="141"/>
    </row>
    <row r="2990" spans="4:4" x14ac:dyDescent="0.2">
      <c r="D2990" s="141"/>
    </row>
    <row r="2991" spans="4:4" x14ac:dyDescent="0.2">
      <c r="D2991" s="141"/>
    </row>
    <row r="2992" spans="4:4" x14ac:dyDescent="0.2">
      <c r="D2992" s="141"/>
    </row>
    <row r="2993" spans="4:4" x14ac:dyDescent="0.2">
      <c r="D2993" s="141"/>
    </row>
    <row r="2994" spans="4:4" x14ac:dyDescent="0.2">
      <c r="D2994" s="141"/>
    </row>
    <row r="2995" spans="4:4" x14ac:dyDescent="0.2">
      <c r="D2995" s="141"/>
    </row>
    <row r="2996" spans="4:4" x14ac:dyDescent="0.2">
      <c r="D2996" s="141"/>
    </row>
    <row r="2997" spans="4:4" x14ac:dyDescent="0.2">
      <c r="D2997" s="141"/>
    </row>
    <row r="2998" spans="4:4" x14ac:dyDescent="0.2">
      <c r="D2998" s="141"/>
    </row>
    <row r="2999" spans="4:4" x14ac:dyDescent="0.2">
      <c r="D2999" s="141"/>
    </row>
    <row r="3000" spans="4:4" x14ac:dyDescent="0.2">
      <c r="D3000" s="141"/>
    </row>
    <row r="3001" spans="4:4" x14ac:dyDescent="0.2">
      <c r="D3001" s="141"/>
    </row>
    <row r="3002" spans="4:4" x14ac:dyDescent="0.2">
      <c r="D3002" s="141"/>
    </row>
    <row r="3003" spans="4:4" x14ac:dyDescent="0.2">
      <c r="D3003" s="141"/>
    </row>
    <row r="3004" spans="4:4" x14ac:dyDescent="0.2">
      <c r="D3004" s="141"/>
    </row>
    <row r="3005" spans="4:4" x14ac:dyDescent="0.2">
      <c r="D3005" s="141"/>
    </row>
    <row r="3006" spans="4:4" x14ac:dyDescent="0.2">
      <c r="D3006" s="141"/>
    </row>
    <row r="3007" spans="4:4" x14ac:dyDescent="0.2">
      <c r="D3007" s="141"/>
    </row>
    <row r="3008" spans="4:4" x14ac:dyDescent="0.2">
      <c r="D3008" s="141"/>
    </row>
    <row r="3009" spans="4:4" x14ac:dyDescent="0.2">
      <c r="D3009" s="141"/>
    </row>
    <row r="3010" spans="4:4" x14ac:dyDescent="0.2">
      <c r="D3010" s="141"/>
    </row>
    <row r="3011" spans="4:4" x14ac:dyDescent="0.2">
      <c r="D3011" s="141"/>
    </row>
    <row r="3012" spans="4:4" x14ac:dyDescent="0.2">
      <c r="D3012" s="141"/>
    </row>
    <row r="3013" spans="4:4" x14ac:dyDescent="0.2">
      <c r="D3013" s="141"/>
    </row>
    <row r="3014" spans="4:4" x14ac:dyDescent="0.2">
      <c r="D3014" s="141"/>
    </row>
    <row r="3015" spans="4:4" x14ac:dyDescent="0.2">
      <c r="D3015" s="141"/>
    </row>
    <row r="3016" spans="4:4" x14ac:dyDescent="0.2">
      <c r="D3016" s="141"/>
    </row>
    <row r="3017" spans="4:4" x14ac:dyDescent="0.2">
      <c r="D3017" s="141"/>
    </row>
    <row r="3018" spans="4:4" x14ac:dyDescent="0.2">
      <c r="D3018" s="141"/>
    </row>
    <row r="3019" spans="4:4" x14ac:dyDescent="0.2">
      <c r="D3019" s="141"/>
    </row>
    <row r="3020" spans="4:4" x14ac:dyDescent="0.2">
      <c r="D3020" s="141"/>
    </row>
    <row r="3021" spans="4:4" x14ac:dyDescent="0.2">
      <c r="D3021" s="141"/>
    </row>
    <row r="3022" spans="4:4" x14ac:dyDescent="0.2">
      <c r="D3022" s="141"/>
    </row>
    <row r="3023" spans="4:4" x14ac:dyDescent="0.2">
      <c r="D3023" s="141"/>
    </row>
    <row r="3024" spans="4:4" x14ac:dyDescent="0.2">
      <c r="D3024" s="141"/>
    </row>
    <row r="3025" spans="4:4" x14ac:dyDescent="0.2">
      <c r="D3025" s="141"/>
    </row>
    <row r="3026" spans="4:4" x14ac:dyDescent="0.2">
      <c r="D3026" s="141"/>
    </row>
    <row r="3027" spans="4:4" x14ac:dyDescent="0.2">
      <c r="D3027" s="141"/>
    </row>
    <row r="3028" spans="4:4" x14ac:dyDescent="0.2">
      <c r="D3028" s="141"/>
    </row>
    <row r="3029" spans="4:4" x14ac:dyDescent="0.2">
      <c r="D3029" s="141"/>
    </row>
    <row r="3030" spans="4:4" x14ac:dyDescent="0.2">
      <c r="D3030" s="141"/>
    </row>
    <row r="3031" spans="4:4" x14ac:dyDescent="0.2">
      <c r="D3031" s="141"/>
    </row>
    <row r="3032" spans="4:4" x14ac:dyDescent="0.2">
      <c r="D3032" s="141"/>
    </row>
    <row r="3033" spans="4:4" x14ac:dyDescent="0.2">
      <c r="D3033" s="141"/>
    </row>
    <row r="3034" spans="4:4" x14ac:dyDescent="0.2">
      <c r="D3034" s="141"/>
    </row>
    <row r="3035" spans="4:4" x14ac:dyDescent="0.2">
      <c r="D3035" s="141"/>
    </row>
    <row r="3036" spans="4:4" x14ac:dyDescent="0.2">
      <c r="D3036" s="141"/>
    </row>
    <row r="3037" spans="4:4" x14ac:dyDescent="0.2">
      <c r="D3037" s="141"/>
    </row>
    <row r="3038" spans="4:4" x14ac:dyDescent="0.2">
      <c r="D3038" s="141"/>
    </row>
    <row r="3039" spans="4:4" x14ac:dyDescent="0.2">
      <c r="D3039" s="141"/>
    </row>
    <row r="3040" spans="4:4" x14ac:dyDescent="0.2">
      <c r="D3040" s="141"/>
    </row>
    <row r="3041" spans="4:4" x14ac:dyDescent="0.2">
      <c r="D3041" s="141"/>
    </row>
    <row r="3042" spans="4:4" x14ac:dyDescent="0.2">
      <c r="D3042" s="141"/>
    </row>
    <row r="3043" spans="4:4" x14ac:dyDescent="0.2">
      <c r="D3043" s="141"/>
    </row>
    <row r="3044" spans="4:4" x14ac:dyDescent="0.2">
      <c r="D3044" s="141"/>
    </row>
    <row r="3045" spans="4:4" x14ac:dyDescent="0.2">
      <c r="D3045" s="141"/>
    </row>
    <row r="3046" spans="4:4" x14ac:dyDescent="0.2">
      <c r="D3046" s="141"/>
    </row>
    <row r="3047" spans="4:4" x14ac:dyDescent="0.2">
      <c r="D3047" s="141"/>
    </row>
    <row r="3048" spans="4:4" x14ac:dyDescent="0.2">
      <c r="D3048" s="141"/>
    </row>
    <row r="3049" spans="4:4" x14ac:dyDescent="0.2">
      <c r="D3049" s="141"/>
    </row>
    <row r="3050" spans="4:4" x14ac:dyDescent="0.2">
      <c r="D3050" s="141"/>
    </row>
    <row r="3051" spans="4:4" x14ac:dyDescent="0.2">
      <c r="D3051" s="141"/>
    </row>
    <row r="3052" spans="4:4" x14ac:dyDescent="0.2">
      <c r="D3052" s="141"/>
    </row>
    <row r="3053" spans="4:4" x14ac:dyDescent="0.2">
      <c r="D3053" s="141"/>
    </row>
    <row r="3054" spans="4:4" x14ac:dyDescent="0.2">
      <c r="D3054" s="141"/>
    </row>
    <row r="3055" spans="4:4" x14ac:dyDescent="0.2">
      <c r="D3055" s="141"/>
    </row>
    <row r="3056" spans="4:4" x14ac:dyDescent="0.2">
      <c r="D3056" s="141"/>
    </row>
    <row r="3057" spans="4:4" x14ac:dyDescent="0.2">
      <c r="D3057" s="141"/>
    </row>
    <row r="3058" spans="4:4" x14ac:dyDescent="0.2">
      <c r="D3058" s="141"/>
    </row>
    <row r="3059" spans="4:4" x14ac:dyDescent="0.2">
      <c r="D3059" s="141"/>
    </row>
    <row r="3060" spans="4:4" x14ac:dyDescent="0.2">
      <c r="D3060" s="141"/>
    </row>
    <row r="3061" spans="4:4" x14ac:dyDescent="0.2">
      <c r="D3061" s="141"/>
    </row>
    <row r="3062" spans="4:4" x14ac:dyDescent="0.2">
      <c r="D3062" s="141"/>
    </row>
    <row r="3063" spans="4:4" x14ac:dyDescent="0.2">
      <c r="D3063" s="141"/>
    </row>
    <row r="3064" spans="4:4" x14ac:dyDescent="0.2">
      <c r="D3064" s="141"/>
    </row>
    <row r="3065" spans="4:4" x14ac:dyDescent="0.2">
      <c r="D3065" s="141"/>
    </row>
    <row r="3066" spans="4:4" x14ac:dyDescent="0.2">
      <c r="D3066" s="141"/>
    </row>
    <row r="3067" spans="4:4" x14ac:dyDescent="0.2">
      <c r="D3067" s="141"/>
    </row>
    <row r="3068" spans="4:4" x14ac:dyDescent="0.2">
      <c r="D3068" s="141"/>
    </row>
    <row r="3069" spans="4:4" x14ac:dyDescent="0.2">
      <c r="D3069" s="141"/>
    </row>
    <row r="3070" spans="4:4" x14ac:dyDescent="0.2">
      <c r="D3070" s="141"/>
    </row>
    <row r="3071" spans="4:4" x14ac:dyDescent="0.2">
      <c r="D3071" s="141"/>
    </row>
    <row r="3072" spans="4:4" x14ac:dyDescent="0.2">
      <c r="D3072" s="141"/>
    </row>
    <row r="3073" spans="4:4" x14ac:dyDescent="0.2">
      <c r="D3073" s="141"/>
    </row>
    <row r="3074" spans="4:4" x14ac:dyDescent="0.2">
      <c r="D3074" s="141"/>
    </row>
    <row r="3075" spans="4:4" x14ac:dyDescent="0.2">
      <c r="D3075" s="141"/>
    </row>
    <row r="3076" spans="4:4" x14ac:dyDescent="0.2">
      <c r="D3076" s="141"/>
    </row>
    <row r="3077" spans="4:4" x14ac:dyDescent="0.2">
      <c r="D3077" s="141"/>
    </row>
    <row r="3078" spans="4:4" x14ac:dyDescent="0.2">
      <c r="D3078" s="141"/>
    </row>
    <row r="3079" spans="4:4" x14ac:dyDescent="0.2">
      <c r="D3079" s="141"/>
    </row>
    <row r="3080" spans="4:4" x14ac:dyDescent="0.2">
      <c r="D3080" s="141"/>
    </row>
    <row r="3081" spans="4:4" x14ac:dyDescent="0.2">
      <c r="D3081" s="141"/>
    </row>
    <row r="3082" spans="4:4" x14ac:dyDescent="0.2">
      <c r="D3082" s="141"/>
    </row>
    <row r="3083" spans="4:4" x14ac:dyDescent="0.2">
      <c r="D3083" s="141"/>
    </row>
    <row r="3084" spans="4:4" x14ac:dyDescent="0.2">
      <c r="D3084" s="141"/>
    </row>
    <row r="3085" spans="4:4" x14ac:dyDescent="0.2">
      <c r="D3085" s="141"/>
    </row>
    <row r="3086" spans="4:4" x14ac:dyDescent="0.2">
      <c r="D3086" s="141"/>
    </row>
    <row r="3087" spans="4:4" x14ac:dyDescent="0.2">
      <c r="D3087" s="141"/>
    </row>
    <row r="3088" spans="4:4" x14ac:dyDescent="0.2">
      <c r="D3088" s="141"/>
    </row>
    <row r="3089" spans="4:4" x14ac:dyDescent="0.2">
      <c r="D3089" s="141"/>
    </row>
    <row r="3090" spans="4:4" x14ac:dyDescent="0.2">
      <c r="D3090" s="141"/>
    </row>
    <row r="3091" spans="4:4" x14ac:dyDescent="0.2">
      <c r="D3091" s="141"/>
    </row>
    <row r="3092" spans="4:4" x14ac:dyDescent="0.2">
      <c r="D3092" s="141"/>
    </row>
    <row r="3093" spans="4:4" x14ac:dyDescent="0.2">
      <c r="D3093" s="141"/>
    </row>
    <row r="3094" spans="4:4" x14ac:dyDescent="0.2">
      <c r="D3094" s="141"/>
    </row>
    <row r="3095" spans="4:4" x14ac:dyDescent="0.2">
      <c r="D3095" s="141"/>
    </row>
    <row r="3096" spans="4:4" x14ac:dyDescent="0.2">
      <c r="D3096" s="141"/>
    </row>
    <row r="3097" spans="4:4" x14ac:dyDescent="0.2">
      <c r="D3097" s="141"/>
    </row>
    <row r="3098" spans="4:4" x14ac:dyDescent="0.2">
      <c r="D3098" s="141"/>
    </row>
    <row r="3099" spans="4:4" x14ac:dyDescent="0.2">
      <c r="D3099" s="141"/>
    </row>
    <row r="3100" spans="4:4" x14ac:dyDescent="0.2">
      <c r="D3100" s="141"/>
    </row>
    <row r="3101" spans="4:4" x14ac:dyDescent="0.2">
      <c r="D3101" s="141"/>
    </row>
    <row r="3102" spans="4:4" x14ac:dyDescent="0.2">
      <c r="D3102" s="141"/>
    </row>
    <row r="3103" spans="4:4" x14ac:dyDescent="0.2">
      <c r="D3103" s="141"/>
    </row>
    <row r="3104" spans="4:4" x14ac:dyDescent="0.2">
      <c r="D3104" s="141"/>
    </row>
    <row r="3105" spans="4:4" x14ac:dyDescent="0.2">
      <c r="D3105" s="141"/>
    </row>
    <row r="3106" spans="4:4" x14ac:dyDescent="0.2">
      <c r="D3106" s="141"/>
    </row>
    <row r="3107" spans="4:4" x14ac:dyDescent="0.2">
      <c r="D3107" s="141"/>
    </row>
    <row r="3108" spans="4:4" x14ac:dyDescent="0.2">
      <c r="D3108" s="141"/>
    </row>
    <row r="3109" spans="4:4" x14ac:dyDescent="0.2">
      <c r="D3109" s="141"/>
    </row>
    <row r="3110" spans="4:4" x14ac:dyDescent="0.2">
      <c r="D3110" s="141"/>
    </row>
    <row r="3111" spans="4:4" x14ac:dyDescent="0.2">
      <c r="D3111" s="141"/>
    </row>
    <row r="3112" spans="4:4" x14ac:dyDescent="0.2">
      <c r="D3112" s="141"/>
    </row>
    <row r="3113" spans="4:4" x14ac:dyDescent="0.2">
      <c r="D3113" s="141"/>
    </row>
    <row r="3114" spans="4:4" x14ac:dyDescent="0.2">
      <c r="D3114" s="141"/>
    </row>
    <row r="3115" spans="4:4" x14ac:dyDescent="0.2">
      <c r="D3115" s="141"/>
    </row>
    <row r="3116" spans="4:4" x14ac:dyDescent="0.2">
      <c r="D3116" s="141"/>
    </row>
    <row r="3117" spans="4:4" x14ac:dyDescent="0.2">
      <c r="D3117" s="141"/>
    </row>
    <row r="3118" spans="4:4" x14ac:dyDescent="0.2">
      <c r="D3118" s="141"/>
    </row>
    <row r="3119" spans="4:4" x14ac:dyDescent="0.2">
      <c r="D3119" s="141"/>
    </row>
    <row r="3120" spans="4:4" x14ac:dyDescent="0.2">
      <c r="D3120" s="141"/>
    </row>
    <row r="3121" spans="4:4" x14ac:dyDescent="0.2">
      <c r="D3121" s="141"/>
    </row>
    <row r="3122" spans="4:4" x14ac:dyDescent="0.2">
      <c r="D3122" s="141"/>
    </row>
    <row r="3123" spans="4:4" x14ac:dyDescent="0.2">
      <c r="D3123" s="141"/>
    </row>
    <row r="3124" spans="4:4" x14ac:dyDescent="0.2">
      <c r="D3124" s="141"/>
    </row>
    <row r="3125" spans="4:4" x14ac:dyDescent="0.2">
      <c r="D3125" s="141"/>
    </row>
    <row r="3126" spans="4:4" x14ac:dyDescent="0.2">
      <c r="D3126" s="141"/>
    </row>
    <row r="3127" spans="4:4" x14ac:dyDescent="0.2">
      <c r="D3127" s="141"/>
    </row>
    <row r="3128" spans="4:4" x14ac:dyDescent="0.2">
      <c r="D3128" s="141"/>
    </row>
    <row r="3129" spans="4:4" x14ac:dyDescent="0.2">
      <c r="D3129" s="141"/>
    </row>
    <row r="3130" spans="4:4" x14ac:dyDescent="0.2">
      <c r="D3130" s="141"/>
    </row>
    <row r="3131" spans="4:4" x14ac:dyDescent="0.2">
      <c r="D3131" s="141"/>
    </row>
    <row r="3132" spans="4:4" x14ac:dyDescent="0.2">
      <c r="D3132" s="141"/>
    </row>
    <row r="3133" spans="4:4" x14ac:dyDescent="0.2">
      <c r="D3133" s="141"/>
    </row>
    <row r="3134" spans="4:4" x14ac:dyDescent="0.2">
      <c r="D3134" s="141"/>
    </row>
    <row r="3135" spans="4:4" x14ac:dyDescent="0.2">
      <c r="D3135" s="141"/>
    </row>
    <row r="3136" spans="4:4" x14ac:dyDescent="0.2">
      <c r="D3136" s="141"/>
    </row>
    <row r="3137" spans="4:4" x14ac:dyDescent="0.2">
      <c r="D3137" s="141"/>
    </row>
    <row r="3138" spans="4:4" x14ac:dyDescent="0.2">
      <c r="D3138" s="141"/>
    </row>
    <row r="3139" spans="4:4" x14ac:dyDescent="0.2">
      <c r="D3139" s="141"/>
    </row>
    <row r="3140" spans="4:4" x14ac:dyDescent="0.2">
      <c r="D3140" s="141"/>
    </row>
    <row r="3141" spans="4:4" x14ac:dyDescent="0.2">
      <c r="D3141" s="141"/>
    </row>
    <row r="3142" spans="4:4" x14ac:dyDescent="0.2">
      <c r="D3142" s="141"/>
    </row>
    <row r="3143" spans="4:4" x14ac:dyDescent="0.2">
      <c r="D3143" s="141"/>
    </row>
    <row r="3144" spans="4:4" x14ac:dyDescent="0.2">
      <c r="D3144" s="141"/>
    </row>
    <row r="3145" spans="4:4" x14ac:dyDescent="0.2">
      <c r="D3145" s="141"/>
    </row>
    <row r="3146" spans="4:4" x14ac:dyDescent="0.2">
      <c r="D3146" s="141"/>
    </row>
    <row r="3147" spans="4:4" x14ac:dyDescent="0.2">
      <c r="D3147" s="141"/>
    </row>
    <row r="3148" spans="4:4" x14ac:dyDescent="0.2">
      <c r="D3148" s="141"/>
    </row>
    <row r="3149" spans="4:4" x14ac:dyDescent="0.2">
      <c r="D3149" s="141"/>
    </row>
    <row r="3150" spans="4:4" x14ac:dyDescent="0.2">
      <c r="D3150" s="141"/>
    </row>
    <row r="3151" spans="4:4" x14ac:dyDescent="0.2">
      <c r="D3151" s="141"/>
    </row>
    <row r="3152" spans="4:4" x14ac:dyDescent="0.2">
      <c r="D3152" s="141"/>
    </row>
    <row r="3153" spans="4:4" x14ac:dyDescent="0.2">
      <c r="D3153" s="141"/>
    </row>
    <row r="3154" spans="4:4" x14ac:dyDescent="0.2">
      <c r="D3154" s="141"/>
    </row>
    <row r="3155" spans="4:4" x14ac:dyDescent="0.2">
      <c r="D3155" s="141"/>
    </row>
    <row r="3156" spans="4:4" x14ac:dyDescent="0.2">
      <c r="D3156" s="141"/>
    </row>
    <row r="3157" spans="4:4" x14ac:dyDescent="0.2">
      <c r="D3157" s="141"/>
    </row>
    <row r="3158" spans="4:4" x14ac:dyDescent="0.2">
      <c r="D3158" s="141"/>
    </row>
    <row r="3159" spans="4:4" x14ac:dyDescent="0.2">
      <c r="D3159" s="141"/>
    </row>
    <row r="3160" spans="4:4" x14ac:dyDescent="0.2">
      <c r="D3160" s="141"/>
    </row>
    <row r="3161" spans="4:4" x14ac:dyDescent="0.2">
      <c r="D3161" s="141"/>
    </row>
    <row r="3162" spans="4:4" x14ac:dyDescent="0.2">
      <c r="D3162" s="141"/>
    </row>
    <row r="3163" spans="4:4" x14ac:dyDescent="0.2">
      <c r="D3163" s="141"/>
    </row>
    <row r="3164" spans="4:4" x14ac:dyDescent="0.2">
      <c r="D3164" s="141"/>
    </row>
    <row r="3165" spans="4:4" x14ac:dyDescent="0.2">
      <c r="D3165" s="141"/>
    </row>
    <row r="3166" spans="4:4" x14ac:dyDescent="0.2">
      <c r="D3166" s="141"/>
    </row>
    <row r="3167" spans="4:4" x14ac:dyDescent="0.2">
      <c r="D3167" s="141"/>
    </row>
    <row r="3168" spans="4:4" x14ac:dyDescent="0.2">
      <c r="D3168" s="141"/>
    </row>
    <row r="3169" spans="4:4" x14ac:dyDescent="0.2">
      <c r="D3169" s="141"/>
    </row>
    <row r="3170" spans="4:4" x14ac:dyDescent="0.2">
      <c r="D3170" s="141"/>
    </row>
    <row r="3171" spans="4:4" x14ac:dyDescent="0.2">
      <c r="D3171" s="141"/>
    </row>
    <row r="3172" spans="4:4" x14ac:dyDescent="0.2">
      <c r="D3172" s="141"/>
    </row>
    <row r="3173" spans="4:4" x14ac:dyDescent="0.2">
      <c r="D3173" s="141"/>
    </row>
    <row r="3174" spans="4:4" x14ac:dyDescent="0.2">
      <c r="D3174" s="141"/>
    </row>
    <row r="3175" spans="4:4" x14ac:dyDescent="0.2">
      <c r="D3175" s="141"/>
    </row>
    <row r="3176" spans="4:4" x14ac:dyDescent="0.2">
      <c r="D3176" s="141"/>
    </row>
    <row r="3177" spans="4:4" x14ac:dyDescent="0.2">
      <c r="D3177" s="141"/>
    </row>
    <row r="3178" spans="4:4" x14ac:dyDescent="0.2">
      <c r="D3178" s="141"/>
    </row>
    <row r="3179" spans="4:4" x14ac:dyDescent="0.2">
      <c r="D3179" s="141"/>
    </row>
    <row r="3180" spans="4:4" x14ac:dyDescent="0.2">
      <c r="D3180" s="141"/>
    </row>
    <row r="3181" spans="4:4" x14ac:dyDescent="0.2">
      <c r="D3181" s="141"/>
    </row>
    <row r="3182" spans="4:4" x14ac:dyDescent="0.2">
      <c r="D3182" s="141"/>
    </row>
    <row r="3183" spans="4:4" x14ac:dyDescent="0.2">
      <c r="D3183" s="141"/>
    </row>
    <row r="3184" spans="4:4" x14ac:dyDescent="0.2">
      <c r="D3184" s="141"/>
    </row>
    <row r="3185" spans="4:4" x14ac:dyDescent="0.2">
      <c r="D3185" s="141"/>
    </row>
    <row r="3186" spans="4:4" x14ac:dyDescent="0.2">
      <c r="D3186" s="141"/>
    </row>
    <row r="3187" spans="4:4" x14ac:dyDescent="0.2">
      <c r="D3187" s="141"/>
    </row>
    <row r="3188" spans="4:4" x14ac:dyDescent="0.2">
      <c r="D3188" s="141"/>
    </row>
    <row r="3189" spans="4:4" x14ac:dyDescent="0.2">
      <c r="D3189" s="141"/>
    </row>
    <row r="3190" spans="4:4" x14ac:dyDescent="0.2">
      <c r="D3190" s="141"/>
    </row>
    <row r="3191" spans="4:4" x14ac:dyDescent="0.2">
      <c r="D3191" s="141"/>
    </row>
    <row r="3192" spans="4:4" x14ac:dyDescent="0.2">
      <c r="D3192" s="141"/>
    </row>
    <row r="3193" spans="4:4" x14ac:dyDescent="0.2">
      <c r="D3193" s="141"/>
    </row>
    <row r="3194" spans="4:4" x14ac:dyDescent="0.2">
      <c r="D3194" s="141"/>
    </row>
    <row r="3195" spans="4:4" x14ac:dyDescent="0.2">
      <c r="D3195" s="141"/>
    </row>
    <row r="3196" spans="4:4" x14ac:dyDescent="0.2">
      <c r="D3196" s="141"/>
    </row>
    <row r="3197" spans="4:4" x14ac:dyDescent="0.2">
      <c r="D3197" s="141"/>
    </row>
    <row r="3198" spans="4:4" x14ac:dyDescent="0.2">
      <c r="D3198" s="141"/>
    </row>
    <row r="3199" spans="4:4" x14ac:dyDescent="0.2">
      <c r="D3199" s="141"/>
    </row>
    <row r="3200" spans="4:4" x14ac:dyDescent="0.2">
      <c r="D3200" s="141"/>
    </row>
    <row r="3201" spans="4:4" x14ac:dyDescent="0.2">
      <c r="D3201" s="141"/>
    </row>
    <row r="3202" spans="4:4" x14ac:dyDescent="0.2">
      <c r="D3202" s="141"/>
    </row>
    <row r="3203" spans="4:4" x14ac:dyDescent="0.2">
      <c r="D3203" s="141"/>
    </row>
    <row r="3204" spans="4:4" x14ac:dyDescent="0.2">
      <c r="D3204" s="141"/>
    </row>
    <row r="3205" spans="4:4" x14ac:dyDescent="0.2">
      <c r="D3205" s="141"/>
    </row>
    <row r="3206" spans="4:4" x14ac:dyDescent="0.2">
      <c r="D3206" s="141"/>
    </row>
    <row r="3207" spans="4:4" x14ac:dyDescent="0.2">
      <c r="D3207" s="141"/>
    </row>
    <row r="3208" spans="4:4" x14ac:dyDescent="0.2">
      <c r="D3208" s="141"/>
    </row>
    <row r="3209" spans="4:4" x14ac:dyDescent="0.2">
      <c r="D3209" s="141"/>
    </row>
    <row r="3210" spans="4:4" x14ac:dyDescent="0.2">
      <c r="D3210" s="141"/>
    </row>
    <row r="3211" spans="4:4" x14ac:dyDescent="0.2">
      <c r="D3211" s="141"/>
    </row>
    <row r="3212" spans="4:4" x14ac:dyDescent="0.2">
      <c r="D3212" s="141"/>
    </row>
    <row r="3213" spans="4:4" x14ac:dyDescent="0.2">
      <c r="D3213" s="141"/>
    </row>
    <row r="3214" spans="4:4" x14ac:dyDescent="0.2">
      <c r="D3214" s="141"/>
    </row>
    <row r="3215" spans="4:4" x14ac:dyDescent="0.2">
      <c r="D3215" s="141"/>
    </row>
    <row r="3216" spans="4:4" x14ac:dyDescent="0.2">
      <c r="D3216" s="141"/>
    </row>
    <row r="3217" spans="4:4" x14ac:dyDescent="0.2">
      <c r="D3217" s="141"/>
    </row>
    <row r="3218" spans="4:4" x14ac:dyDescent="0.2">
      <c r="D3218" s="141"/>
    </row>
    <row r="3219" spans="4:4" x14ac:dyDescent="0.2">
      <c r="D3219" s="141"/>
    </row>
    <row r="3220" spans="4:4" x14ac:dyDescent="0.2">
      <c r="D3220" s="141"/>
    </row>
    <row r="3221" spans="4:4" x14ac:dyDescent="0.2">
      <c r="D3221" s="141"/>
    </row>
    <row r="3222" spans="4:4" x14ac:dyDescent="0.2">
      <c r="D3222" s="141"/>
    </row>
    <row r="3223" spans="4:4" x14ac:dyDescent="0.2">
      <c r="D3223" s="141"/>
    </row>
    <row r="3224" spans="4:4" x14ac:dyDescent="0.2">
      <c r="D3224" s="141"/>
    </row>
    <row r="3225" spans="4:4" x14ac:dyDescent="0.2">
      <c r="D3225" s="141"/>
    </row>
    <row r="3226" spans="4:4" x14ac:dyDescent="0.2">
      <c r="D3226" s="141"/>
    </row>
    <row r="3227" spans="4:4" x14ac:dyDescent="0.2">
      <c r="D3227" s="141"/>
    </row>
    <row r="3228" spans="4:4" x14ac:dyDescent="0.2">
      <c r="D3228" s="141"/>
    </row>
    <row r="3229" spans="4:4" x14ac:dyDescent="0.2">
      <c r="D3229" s="141"/>
    </row>
    <row r="3230" spans="4:4" x14ac:dyDescent="0.2">
      <c r="D3230" s="141"/>
    </row>
    <row r="3231" spans="4:4" x14ac:dyDescent="0.2">
      <c r="D3231" s="141"/>
    </row>
    <row r="3232" spans="4:4" x14ac:dyDescent="0.2">
      <c r="D3232" s="141"/>
    </row>
    <row r="3233" spans="4:4" x14ac:dyDescent="0.2">
      <c r="D3233" s="141"/>
    </row>
    <row r="3234" spans="4:4" x14ac:dyDescent="0.2">
      <c r="D3234" s="141"/>
    </row>
    <row r="3235" spans="4:4" x14ac:dyDescent="0.2">
      <c r="D3235" s="141"/>
    </row>
    <row r="3236" spans="4:4" x14ac:dyDescent="0.2">
      <c r="D3236" s="141"/>
    </row>
    <row r="3237" spans="4:4" x14ac:dyDescent="0.2">
      <c r="D3237" s="141"/>
    </row>
    <row r="3238" spans="4:4" x14ac:dyDescent="0.2">
      <c r="D3238" s="141"/>
    </row>
    <row r="3239" spans="4:4" x14ac:dyDescent="0.2">
      <c r="D3239" s="141"/>
    </row>
    <row r="3240" spans="4:4" x14ac:dyDescent="0.2">
      <c r="D3240" s="141"/>
    </row>
    <row r="3241" spans="4:4" x14ac:dyDescent="0.2">
      <c r="D3241" s="141"/>
    </row>
    <row r="3242" spans="4:4" x14ac:dyDescent="0.2">
      <c r="D3242" s="141"/>
    </row>
    <row r="3243" spans="4:4" x14ac:dyDescent="0.2">
      <c r="D3243" s="141"/>
    </row>
    <row r="3244" spans="4:4" x14ac:dyDescent="0.2">
      <c r="D3244" s="141"/>
    </row>
    <row r="3245" spans="4:4" x14ac:dyDescent="0.2">
      <c r="D3245" s="141"/>
    </row>
    <row r="3246" spans="4:4" x14ac:dyDescent="0.2">
      <c r="D3246" s="141"/>
    </row>
    <row r="3247" spans="4:4" x14ac:dyDescent="0.2">
      <c r="D3247" s="141"/>
    </row>
    <row r="3248" spans="4:4" x14ac:dyDescent="0.2">
      <c r="D3248" s="141"/>
    </row>
    <row r="3249" spans="4:4" x14ac:dyDescent="0.2">
      <c r="D3249" s="141"/>
    </row>
    <row r="3250" spans="4:4" x14ac:dyDescent="0.2">
      <c r="D3250" s="141"/>
    </row>
    <row r="3251" spans="4:4" x14ac:dyDescent="0.2">
      <c r="D3251" s="141"/>
    </row>
    <row r="3252" spans="4:4" x14ac:dyDescent="0.2">
      <c r="D3252" s="141"/>
    </row>
    <row r="3253" spans="4:4" x14ac:dyDescent="0.2">
      <c r="D3253" s="141"/>
    </row>
    <row r="3254" spans="4:4" x14ac:dyDescent="0.2">
      <c r="D3254" s="141"/>
    </row>
    <row r="3255" spans="4:4" x14ac:dyDescent="0.2">
      <c r="D3255" s="141"/>
    </row>
    <row r="3256" spans="4:4" x14ac:dyDescent="0.2">
      <c r="D3256" s="141"/>
    </row>
    <row r="3257" spans="4:4" x14ac:dyDescent="0.2">
      <c r="D3257" s="141"/>
    </row>
    <row r="3258" spans="4:4" x14ac:dyDescent="0.2">
      <c r="D3258" s="141"/>
    </row>
    <row r="3259" spans="4:4" x14ac:dyDescent="0.2">
      <c r="D3259" s="141"/>
    </row>
    <row r="3260" spans="4:4" x14ac:dyDescent="0.2">
      <c r="D3260" s="141"/>
    </row>
    <row r="3261" spans="4:4" x14ac:dyDescent="0.2">
      <c r="D3261" s="141"/>
    </row>
    <row r="3262" spans="4:4" x14ac:dyDescent="0.2">
      <c r="D3262" s="141"/>
    </row>
    <row r="3263" spans="4:4" x14ac:dyDescent="0.2">
      <c r="D3263" s="141"/>
    </row>
    <row r="3264" spans="4:4" x14ac:dyDescent="0.2">
      <c r="D3264" s="141"/>
    </row>
    <row r="3265" spans="4:4" x14ac:dyDescent="0.2">
      <c r="D3265" s="141"/>
    </row>
    <row r="3266" spans="4:4" x14ac:dyDescent="0.2">
      <c r="D3266" s="141"/>
    </row>
    <row r="3267" spans="4:4" x14ac:dyDescent="0.2">
      <c r="D3267" s="141"/>
    </row>
    <row r="3268" spans="4:4" x14ac:dyDescent="0.2">
      <c r="D3268" s="141"/>
    </row>
    <row r="3269" spans="4:4" x14ac:dyDescent="0.2">
      <c r="D3269" s="141"/>
    </row>
    <row r="3270" spans="4:4" x14ac:dyDescent="0.2">
      <c r="D3270" s="141"/>
    </row>
    <row r="3271" spans="4:4" x14ac:dyDescent="0.2">
      <c r="D3271" s="141"/>
    </row>
    <row r="3272" spans="4:4" x14ac:dyDescent="0.2">
      <c r="D3272" s="141"/>
    </row>
    <row r="3273" spans="4:4" x14ac:dyDescent="0.2">
      <c r="D3273" s="141"/>
    </row>
    <row r="3274" spans="4:4" x14ac:dyDescent="0.2">
      <c r="D3274" s="141"/>
    </row>
    <row r="3275" spans="4:4" x14ac:dyDescent="0.2">
      <c r="D3275" s="141"/>
    </row>
    <row r="3276" spans="4:4" x14ac:dyDescent="0.2">
      <c r="D3276" s="141"/>
    </row>
    <row r="3277" spans="4:4" x14ac:dyDescent="0.2">
      <c r="D3277" s="141"/>
    </row>
    <row r="3278" spans="4:4" x14ac:dyDescent="0.2">
      <c r="D3278" s="141"/>
    </row>
    <row r="3279" spans="4:4" x14ac:dyDescent="0.2">
      <c r="D3279" s="141"/>
    </row>
    <row r="3280" spans="4:4" x14ac:dyDescent="0.2">
      <c r="D3280" s="141"/>
    </row>
    <row r="3281" spans="4:4" x14ac:dyDescent="0.2">
      <c r="D3281" s="141"/>
    </row>
    <row r="3282" spans="4:4" x14ac:dyDescent="0.2">
      <c r="D3282" s="141"/>
    </row>
    <row r="3283" spans="4:4" x14ac:dyDescent="0.2">
      <c r="D3283" s="141"/>
    </row>
    <row r="3284" spans="4:4" x14ac:dyDescent="0.2">
      <c r="D3284" s="141"/>
    </row>
    <row r="3285" spans="4:4" x14ac:dyDescent="0.2">
      <c r="D3285" s="141"/>
    </row>
    <row r="3286" spans="4:4" x14ac:dyDescent="0.2">
      <c r="D3286" s="141"/>
    </row>
    <row r="3287" spans="4:4" x14ac:dyDescent="0.2">
      <c r="D3287" s="141"/>
    </row>
    <row r="3288" spans="4:4" x14ac:dyDescent="0.2">
      <c r="D3288" s="141"/>
    </row>
    <row r="3289" spans="4:4" x14ac:dyDescent="0.2">
      <c r="D3289" s="141"/>
    </row>
    <row r="3290" spans="4:4" x14ac:dyDescent="0.2">
      <c r="D3290" s="141"/>
    </row>
    <row r="3291" spans="4:4" x14ac:dyDescent="0.2">
      <c r="D3291" s="141"/>
    </row>
    <row r="3292" spans="4:4" x14ac:dyDescent="0.2">
      <c r="D3292" s="141"/>
    </row>
    <row r="3293" spans="4:4" x14ac:dyDescent="0.2">
      <c r="D3293" s="141"/>
    </row>
    <row r="3294" spans="4:4" x14ac:dyDescent="0.2">
      <c r="D3294" s="141"/>
    </row>
    <row r="3295" spans="4:4" x14ac:dyDescent="0.2">
      <c r="D3295" s="141"/>
    </row>
    <row r="3296" spans="4:4" x14ac:dyDescent="0.2">
      <c r="D3296" s="141"/>
    </row>
    <row r="3297" spans="4:4" x14ac:dyDescent="0.2">
      <c r="D3297" s="141"/>
    </row>
    <row r="3298" spans="4:4" x14ac:dyDescent="0.2">
      <c r="D3298" s="141"/>
    </row>
    <row r="3299" spans="4:4" x14ac:dyDescent="0.2">
      <c r="D3299" s="141"/>
    </row>
    <row r="3300" spans="4:4" x14ac:dyDescent="0.2">
      <c r="D3300" s="141"/>
    </row>
    <row r="3301" spans="4:4" x14ac:dyDescent="0.2">
      <c r="D3301" s="141"/>
    </row>
    <row r="3302" spans="4:4" x14ac:dyDescent="0.2">
      <c r="D3302" s="141"/>
    </row>
    <row r="3303" spans="4:4" x14ac:dyDescent="0.2">
      <c r="D3303" s="141"/>
    </row>
    <row r="3304" spans="4:4" x14ac:dyDescent="0.2">
      <c r="D3304" s="141"/>
    </row>
    <row r="3305" spans="4:4" x14ac:dyDescent="0.2">
      <c r="D3305" s="141"/>
    </row>
    <row r="3306" spans="4:4" x14ac:dyDescent="0.2">
      <c r="D3306" s="141"/>
    </row>
    <row r="3307" spans="4:4" x14ac:dyDescent="0.2">
      <c r="D3307" s="141"/>
    </row>
    <row r="3308" spans="4:4" x14ac:dyDescent="0.2">
      <c r="D3308" s="141"/>
    </row>
    <row r="3309" spans="4:4" x14ac:dyDescent="0.2">
      <c r="D3309" s="141"/>
    </row>
    <row r="3310" spans="4:4" x14ac:dyDescent="0.2">
      <c r="D3310" s="141"/>
    </row>
    <row r="3311" spans="4:4" x14ac:dyDescent="0.2">
      <c r="D3311" s="141"/>
    </row>
    <row r="3312" spans="4:4" x14ac:dyDescent="0.2">
      <c r="D3312" s="141"/>
    </row>
    <row r="3313" spans="4:4" x14ac:dyDescent="0.2">
      <c r="D3313" s="141"/>
    </row>
    <row r="3314" spans="4:4" x14ac:dyDescent="0.2">
      <c r="D3314" s="141"/>
    </row>
    <row r="3315" spans="4:4" x14ac:dyDescent="0.2">
      <c r="D3315" s="141"/>
    </row>
    <row r="3316" spans="4:4" x14ac:dyDescent="0.2">
      <c r="D3316" s="141"/>
    </row>
    <row r="3317" spans="4:4" x14ac:dyDescent="0.2">
      <c r="D3317" s="141"/>
    </row>
    <row r="3318" spans="4:4" x14ac:dyDescent="0.2">
      <c r="D3318" s="141"/>
    </row>
    <row r="3319" spans="4:4" x14ac:dyDescent="0.2">
      <c r="D3319" s="141"/>
    </row>
    <row r="3320" spans="4:4" x14ac:dyDescent="0.2">
      <c r="D3320" s="141"/>
    </row>
    <row r="3321" spans="4:4" x14ac:dyDescent="0.2">
      <c r="D3321" s="141"/>
    </row>
    <row r="3322" spans="4:4" x14ac:dyDescent="0.2">
      <c r="D3322" s="141"/>
    </row>
    <row r="3323" spans="4:4" x14ac:dyDescent="0.2">
      <c r="D3323" s="141"/>
    </row>
    <row r="3324" spans="4:4" x14ac:dyDescent="0.2">
      <c r="D3324" s="141"/>
    </row>
    <row r="3325" spans="4:4" x14ac:dyDescent="0.2">
      <c r="D3325" s="141"/>
    </row>
    <row r="3326" spans="4:4" x14ac:dyDescent="0.2">
      <c r="D3326" s="141"/>
    </row>
    <row r="3327" spans="4:4" x14ac:dyDescent="0.2">
      <c r="D3327" s="141"/>
    </row>
    <row r="3328" spans="4:4" x14ac:dyDescent="0.2">
      <c r="D3328" s="141"/>
    </row>
    <row r="3329" spans="4:4" x14ac:dyDescent="0.2">
      <c r="D3329" s="141"/>
    </row>
    <row r="3330" spans="4:4" x14ac:dyDescent="0.2">
      <c r="D3330" s="141"/>
    </row>
    <row r="3331" spans="4:4" x14ac:dyDescent="0.2">
      <c r="D3331" s="141"/>
    </row>
    <row r="3332" spans="4:4" x14ac:dyDescent="0.2">
      <c r="D3332" s="141"/>
    </row>
    <row r="3333" spans="4:4" x14ac:dyDescent="0.2">
      <c r="D3333" s="141"/>
    </row>
    <row r="3334" spans="4:4" x14ac:dyDescent="0.2">
      <c r="D3334" s="141"/>
    </row>
    <row r="3335" spans="4:4" x14ac:dyDescent="0.2">
      <c r="D3335" s="141"/>
    </row>
    <row r="3336" spans="4:4" x14ac:dyDescent="0.2">
      <c r="D3336" s="141"/>
    </row>
    <row r="3337" spans="4:4" x14ac:dyDescent="0.2">
      <c r="D3337" s="141"/>
    </row>
    <row r="3338" spans="4:4" x14ac:dyDescent="0.2">
      <c r="D3338" s="141"/>
    </row>
    <row r="3339" spans="4:4" x14ac:dyDescent="0.2">
      <c r="D3339" s="141"/>
    </row>
    <row r="3340" spans="4:4" x14ac:dyDescent="0.2">
      <c r="D3340" s="141"/>
    </row>
    <row r="3341" spans="4:4" x14ac:dyDescent="0.2">
      <c r="D3341" s="141"/>
    </row>
    <row r="3342" spans="4:4" x14ac:dyDescent="0.2">
      <c r="D3342" s="141"/>
    </row>
    <row r="3343" spans="4:4" x14ac:dyDescent="0.2">
      <c r="D3343" s="141"/>
    </row>
    <row r="3344" spans="4:4" x14ac:dyDescent="0.2">
      <c r="D3344" s="141"/>
    </row>
    <row r="3345" spans="4:4" x14ac:dyDescent="0.2">
      <c r="D3345" s="141"/>
    </row>
    <row r="3346" spans="4:4" x14ac:dyDescent="0.2">
      <c r="D3346" s="141"/>
    </row>
    <row r="3347" spans="4:4" x14ac:dyDescent="0.2">
      <c r="D3347" s="141"/>
    </row>
    <row r="3348" spans="4:4" x14ac:dyDescent="0.2">
      <c r="D3348" s="141"/>
    </row>
    <row r="3349" spans="4:4" x14ac:dyDescent="0.2">
      <c r="D3349" s="141"/>
    </row>
    <row r="3350" spans="4:4" x14ac:dyDescent="0.2">
      <c r="D3350" s="141"/>
    </row>
    <row r="3351" spans="4:4" x14ac:dyDescent="0.2">
      <c r="D3351" s="141"/>
    </row>
    <row r="3352" spans="4:4" x14ac:dyDescent="0.2">
      <c r="D3352" s="141"/>
    </row>
    <row r="3353" spans="4:4" x14ac:dyDescent="0.2">
      <c r="D3353" s="141"/>
    </row>
    <row r="3354" spans="4:4" x14ac:dyDescent="0.2">
      <c r="D3354" s="141"/>
    </row>
    <row r="3355" spans="4:4" x14ac:dyDescent="0.2">
      <c r="D3355" s="141"/>
    </row>
    <row r="3356" spans="4:4" x14ac:dyDescent="0.2">
      <c r="D3356" s="141"/>
    </row>
    <row r="3357" spans="4:4" x14ac:dyDescent="0.2">
      <c r="D3357" s="141"/>
    </row>
    <row r="3358" spans="4:4" x14ac:dyDescent="0.2">
      <c r="D3358" s="141"/>
    </row>
    <row r="3359" spans="4:4" x14ac:dyDescent="0.2">
      <c r="D3359" s="141"/>
    </row>
    <row r="3360" spans="4:4" x14ac:dyDescent="0.2">
      <c r="D3360" s="141"/>
    </row>
    <row r="3361" spans="4:4" x14ac:dyDescent="0.2">
      <c r="D3361" s="141"/>
    </row>
    <row r="3362" spans="4:4" x14ac:dyDescent="0.2">
      <c r="D3362" s="141"/>
    </row>
    <row r="3363" spans="4:4" x14ac:dyDescent="0.2">
      <c r="D3363" s="141"/>
    </row>
    <row r="3364" spans="4:4" x14ac:dyDescent="0.2">
      <c r="D3364" s="141"/>
    </row>
    <row r="3365" spans="4:4" x14ac:dyDescent="0.2">
      <c r="D3365" s="141"/>
    </row>
    <row r="3366" spans="4:4" x14ac:dyDescent="0.2">
      <c r="D3366" s="141"/>
    </row>
    <row r="3367" spans="4:4" x14ac:dyDescent="0.2">
      <c r="D3367" s="141"/>
    </row>
    <row r="3368" spans="4:4" x14ac:dyDescent="0.2">
      <c r="D3368" s="141"/>
    </row>
    <row r="3369" spans="4:4" x14ac:dyDescent="0.2">
      <c r="D3369" s="141"/>
    </row>
    <row r="3370" spans="4:4" x14ac:dyDescent="0.2">
      <c r="D3370" s="141"/>
    </row>
    <row r="3371" spans="4:4" x14ac:dyDescent="0.2">
      <c r="D3371" s="141"/>
    </row>
    <row r="3372" spans="4:4" x14ac:dyDescent="0.2">
      <c r="D3372" s="141"/>
    </row>
    <row r="3373" spans="4:4" x14ac:dyDescent="0.2">
      <c r="D3373" s="141"/>
    </row>
    <row r="3374" spans="4:4" x14ac:dyDescent="0.2">
      <c r="D3374" s="141"/>
    </row>
    <row r="3375" spans="4:4" x14ac:dyDescent="0.2">
      <c r="D3375" s="141"/>
    </row>
    <row r="3376" spans="4:4" x14ac:dyDescent="0.2">
      <c r="D3376" s="141"/>
    </row>
    <row r="3377" spans="4:4" x14ac:dyDescent="0.2">
      <c r="D3377" s="141"/>
    </row>
    <row r="3378" spans="4:4" x14ac:dyDescent="0.2">
      <c r="D3378" s="141"/>
    </row>
    <row r="3379" spans="4:4" x14ac:dyDescent="0.2">
      <c r="D3379" s="141"/>
    </row>
    <row r="3380" spans="4:4" x14ac:dyDescent="0.2">
      <c r="D3380" s="141"/>
    </row>
    <row r="3381" spans="4:4" x14ac:dyDescent="0.2">
      <c r="D3381" s="141"/>
    </row>
    <row r="3382" spans="4:4" x14ac:dyDescent="0.2">
      <c r="D3382" s="141"/>
    </row>
    <row r="3383" spans="4:4" x14ac:dyDescent="0.2">
      <c r="D3383" s="141"/>
    </row>
    <row r="3384" spans="4:4" x14ac:dyDescent="0.2">
      <c r="D3384" s="141"/>
    </row>
    <row r="3385" spans="4:4" x14ac:dyDescent="0.2">
      <c r="D3385" s="141"/>
    </row>
    <row r="3386" spans="4:4" x14ac:dyDescent="0.2">
      <c r="D3386" s="141"/>
    </row>
    <row r="3387" spans="4:4" x14ac:dyDescent="0.2">
      <c r="D3387" s="141"/>
    </row>
    <row r="3388" spans="4:4" x14ac:dyDescent="0.2">
      <c r="D3388" s="141"/>
    </row>
    <row r="3389" spans="4:4" x14ac:dyDescent="0.2">
      <c r="D3389" s="141"/>
    </row>
    <row r="3390" spans="4:4" x14ac:dyDescent="0.2">
      <c r="D3390" s="141"/>
    </row>
    <row r="3391" spans="4:4" x14ac:dyDescent="0.2">
      <c r="D3391" s="141"/>
    </row>
    <row r="3392" spans="4:4" x14ac:dyDescent="0.2">
      <c r="D3392" s="141"/>
    </row>
    <row r="3393" spans="4:4" x14ac:dyDescent="0.2">
      <c r="D3393" s="141"/>
    </row>
    <row r="3394" spans="4:4" x14ac:dyDescent="0.2">
      <c r="D3394" s="141"/>
    </row>
    <row r="3395" spans="4:4" x14ac:dyDescent="0.2">
      <c r="D3395" s="141"/>
    </row>
    <row r="3396" spans="4:4" x14ac:dyDescent="0.2">
      <c r="D3396" s="141"/>
    </row>
    <row r="3397" spans="4:4" x14ac:dyDescent="0.2">
      <c r="D3397" s="141"/>
    </row>
    <row r="3398" spans="4:4" x14ac:dyDescent="0.2">
      <c r="D3398" s="141"/>
    </row>
    <row r="3399" spans="4:4" x14ac:dyDescent="0.2">
      <c r="D3399" s="141"/>
    </row>
    <row r="3400" spans="4:4" x14ac:dyDescent="0.2">
      <c r="D3400" s="141"/>
    </row>
    <row r="3401" spans="4:4" x14ac:dyDescent="0.2">
      <c r="D3401" s="141"/>
    </row>
    <row r="3402" spans="4:4" x14ac:dyDescent="0.2">
      <c r="D3402" s="141"/>
    </row>
    <row r="3403" spans="4:4" x14ac:dyDescent="0.2">
      <c r="D3403" s="141"/>
    </row>
    <row r="3404" spans="4:4" x14ac:dyDescent="0.2">
      <c r="D3404" s="141"/>
    </row>
    <row r="3405" spans="4:4" x14ac:dyDescent="0.2">
      <c r="D3405" s="141"/>
    </row>
    <row r="3406" spans="4:4" x14ac:dyDescent="0.2">
      <c r="D3406" s="141"/>
    </row>
    <row r="3407" spans="4:4" x14ac:dyDescent="0.2">
      <c r="D3407" s="141"/>
    </row>
    <row r="3408" spans="4:4" x14ac:dyDescent="0.2">
      <c r="D3408" s="141"/>
    </row>
    <row r="3409" spans="4:4" x14ac:dyDescent="0.2">
      <c r="D3409" s="141"/>
    </row>
    <row r="3410" spans="4:4" x14ac:dyDescent="0.2">
      <c r="D3410" s="141"/>
    </row>
    <row r="3411" spans="4:4" x14ac:dyDescent="0.2">
      <c r="D3411" s="141"/>
    </row>
    <row r="3412" spans="4:4" x14ac:dyDescent="0.2">
      <c r="D3412" s="141"/>
    </row>
    <row r="3413" spans="4:4" x14ac:dyDescent="0.2">
      <c r="D3413" s="141"/>
    </row>
    <row r="3414" spans="4:4" x14ac:dyDescent="0.2">
      <c r="D3414" s="141"/>
    </row>
    <row r="3415" spans="4:4" x14ac:dyDescent="0.2">
      <c r="D3415" s="141"/>
    </row>
    <row r="3416" spans="4:4" x14ac:dyDescent="0.2">
      <c r="D3416" s="141"/>
    </row>
    <row r="3417" spans="4:4" x14ac:dyDescent="0.2">
      <c r="D3417" s="141"/>
    </row>
    <row r="3418" spans="4:4" x14ac:dyDescent="0.2">
      <c r="D3418" s="141"/>
    </row>
    <row r="3419" spans="4:4" x14ac:dyDescent="0.2">
      <c r="D3419" s="141"/>
    </row>
    <row r="3420" spans="4:4" x14ac:dyDescent="0.2">
      <c r="D3420" s="141"/>
    </row>
    <row r="3421" spans="4:4" x14ac:dyDescent="0.2">
      <c r="D3421" s="141"/>
    </row>
    <row r="3422" spans="4:4" x14ac:dyDescent="0.2">
      <c r="D3422" s="141"/>
    </row>
    <row r="3423" spans="4:4" x14ac:dyDescent="0.2">
      <c r="D3423" s="141"/>
    </row>
    <row r="3424" spans="4:4" x14ac:dyDescent="0.2">
      <c r="D3424" s="141"/>
    </row>
    <row r="3425" spans="4:4" x14ac:dyDescent="0.2">
      <c r="D3425" s="141"/>
    </row>
    <row r="3426" spans="4:4" x14ac:dyDescent="0.2">
      <c r="D3426" s="141"/>
    </row>
    <row r="3427" spans="4:4" x14ac:dyDescent="0.2">
      <c r="D3427" s="141"/>
    </row>
    <row r="3428" spans="4:4" x14ac:dyDescent="0.2">
      <c r="D3428" s="141"/>
    </row>
    <row r="3429" spans="4:4" x14ac:dyDescent="0.2">
      <c r="D3429" s="141"/>
    </row>
    <row r="3430" spans="4:4" x14ac:dyDescent="0.2">
      <c r="D3430" s="141"/>
    </row>
    <row r="3431" spans="4:4" x14ac:dyDescent="0.2">
      <c r="D3431" s="141"/>
    </row>
    <row r="3432" spans="4:4" x14ac:dyDescent="0.2">
      <c r="D3432" s="141"/>
    </row>
    <row r="3433" spans="4:4" x14ac:dyDescent="0.2">
      <c r="D3433" s="141"/>
    </row>
    <row r="3434" spans="4:4" x14ac:dyDescent="0.2">
      <c r="D3434" s="141"/>
    </row>
    <row r="3435" spans="4:4" x14ac:dyDescent="0.2">
      <c r="D3435" s="141"/>
    </row>
    <row r="3436" spans="4:4" x14ac:dyDescent="0.2">
      <c r="D3436" s="141"/>
    </row>
    <row r="3437" spans="4:4" x14ac:dyDescent="0.2">
      <c r="D3437" s="141"/>
    </row>
    <row r="3438" spans="4:4" x14ac:dyDescent="0.2">
      <c r="D3438" s="141"/>
    </row>
    <row r="3439" spans="4:4" x14ac:dyDescent="0.2">
      <c r="D3439" s="141"/>
    </row>
    <row r="3440" spans="4:4" x14ac:dyDescent="0.2">
      <c r="D3440" s="141"/>
    </row>
    <row r="3441" spans="4:4" x14ac:dyDescent="0.2">
      <c r="D3441" s="141"/>
    </row>
    <row r="3442" spans="4:4" x14ac:dyDescent="0.2">
      <c r="D3442" s="141"/>
    </row>
    <row r="3443" spans="4:4" x14ac:dyDescent="0.2">
      <c r="D3443" s="141"/>
    </row>
    <row r="3444" spans="4:4" x14ac:dyDescent="0.2">
      <c r="D3444" s="141"/>
    </row>
    <row r="3445" spans="4:4" x14ac:dyDescent="0.2">
      <c r="D3445" s="141"/>
    </row>
    <row r="3446" spans="4:4" x14ac:dyDescent="0.2">
      <c r="D3446" s="141"/>
    </row>
    <row r="3447" spans="4:4" x14ac:dyDescent="0.2">
      <c r="D3447" s="141"/>
    </row>
    <row r="3448" spans="4:4" x14ac:dyDescent="0.2">
      <c r="D3448" s="141"/>
    </row>
    <row r="3449" spans="4:4" x14ac:dyDescent="0.2">
      <c r="D3449" s="141"/>
    </row>
    <row r="3450" spans="4:4" x14ac:dyDescent="0.2">
      <c r="D3450" s="141"/>
    </row>
    <row r="3451" spans="4:4" x14ac:dyDescent="0.2">
      <c r="D3451" s="141"/>
    </row>
    <row r="3452" spans="4:4" x14ac:dyDescent="0.2">
      <c r="D3452" s="141"/>
    </row>
    <row r="3453" spans="4:4" x14ac:dyDescent="0.2">
      <c r="D3453" s="141"/>
    </row>
    <row r="3454" spans="4:4" x14ac:dyDescent="0.2">
      <c r="D3454" s="141"/>
    </row>
    <row r="3455" spans="4:4" x14ac:dyDescent="0.2">
      <c r="D3455" s="141"/>
    </row>
    <row r="3456" spans="4:4" x14ac:dyDescent="0.2">
      <c r="D3456" s="141"/>
    </row>
    <row r="3457" spans="4:4" x14ac:dyDescent="0.2">
      <c r="D3457" s="141"/>
    </row>
    <row r="3458" spans="4:4" x14ac:dyDescent="0.2">
      <c r="D3458" s="141"/>
    </row>
    <row r="3459" spans="4:4" x14ac:dyDescent="0.2">
      <c r="D3459" s="141"/>
    </row>
    <row r="3460" spans="4:4" x14ac:dyDescent="0.2">
      <c r="D3460" s="141"/>
    </row>
    <row r="3461" spans="4:4" x14ac:dyDescent="0.2">
      <c r="D3461" s="141"/>
    </row>
    <row r="3462" spans="4:4" x14ac:dyDescent="0.2">
      <c r="D3462" s="141"/>
    </row>
    <row r="3463" spans="4:4" x14ac:dyDescent="0.2">
      <c r="D3463" s="141"/>
    </row>
    <row r="3464" spans="4:4" x14ac:dyDescent="0.2">
      <c r="D3464" s="141"/>
    </row>
    <row r="3465" spans="4:4" x14ac:dyDescent="0.2">
      <c r="D3465" s="141"/>
    </row>
    <row r="3466" spans="4:4" x14ac:dyDescent="0.2">
      <c r="D3466" s="141"/>
    </row>
    <row r="3467" spans="4:4" x14ac:dyDescent="0.2">
      <c r="D3467" s="141"/>
    </row>
    <row r="3468" spans="4:4" x14ac:dyDescent="0.2">
      <c r="D3468" s="141"/>
    </row>
    <row r="3469" spans="4:4" x14ac:dyDescent="0.2">
      <c r="D3469" s="141"/>
    </row>
    <row r="3470" spans="4:4" x14ac:dyDescent="0.2">
      <c r="D3470" s="141"/>
    </row>
    <row r="3471" spans="4:4" x14ac:dyDescent="0.2">
      <c r="D3471" s="141"/>
    </row>
    <row r="3472" spans="4:4" x14ac:dyDescent="0.2">
      <c r="D3472" s="141"/>
    </row>
    <row r="3473" spans="4:4" x14ac:dyDescent="0.2">
      <c r="D3473" s="141"/>
    </row>
    <row r="3474" spans="4:4" x14ac:dyDescent="0.2">
      <c r="D3474" s="141"/>
    </row>
    <row r="3475" spans="4:4" x14ac:dyDescent="0.2">
      <c r="D3475" s="141"/>
    </row>
    <row r="3476" spans="4:4" x14ac:dyDescent="0.2">
      <c r="D3476" s="141"/>
    </row>
    <row r="3477" spans="4:4" x14ac:dyDescent="0.2">
      <c r="D3477" s="141"/>
    </row>
    <row r="3478" spans="4:4" x14ac:dyDescent="0.2">
      <c r="D3478" s="141"/>
    </row>
    <row r="3479" spans="4:4" x14ac:dyDescent="0.2">
      <c r="D3479" s="141"/>
    </row>
    <row r="3480" spans="4:4" x14ac:dyDescent="0.2">
      <c r="D3480" s="141"/>
    </row>
    <row r="3481" spans="4:4" x14ac:dyDescent="0.2">
      <c r="D3481" s="141"/>
    </row>
    <row r="3482" spans="4:4" x14ac:dyDescent="0.2">
      <c r="D3482" s="141"/>
    </row>
    <row r="3483" spans="4:4" x14ac:dyDescent="0.2">
      <c r="D3483" s="141"/>
    </row>
    <row r="3484" spans="4:4" x14ac:dyDescent="0.2">
      <c r="D3484" s="141"/>
    </row>
    <row r="3485" spans="4:4" x14ac:dyDescent="0.2">
      <c r="D3485" s="141"/>
    </row>
    <row r="3486" spans="4:4" x14ac:dyDescent="0.2">
      <c r="D3486" s="141"/>
    </row>
    <row r="3487" spans="4:4" x14ac:dyDescent="0.2">
      <c r="D3487" s="141"/>
    </row>
    <row r="3488" spans="4:4" x14ac:dyDescent="0.2">
      <c r="D3488" s="141"/>
    </row>
    <row r="3489" spans="4:4" x14ac:dyDescent="0.2">
      <c r="D3489" s="141"/>
    </row>
    <row r="3490" spans="4:4" x14ac:dyDescent="0.2">
      <c r="D3490" s="141"/>
    </row>
    <row r="3491" spans="4:4" x14ac:dyDescent="0.2">
      <c r="D3491" s="141"/>
    </row>
    <row r="3492" spans="4:4" x14ac:dyDescent="0.2">
      <c r="D3492" s="141"/>
    </row>
    <row r="3493" spans="4:4" x14ac:dyDescent="0.2">
      <c r="D3493" s="141"/>
    </row>
    <row r="3494" spans="4:4" x14ac:dyDescent="0.2">
      <c r="D3494" s="141"/>
    </row>
    <row r="3495" spans="4:4" x14ac:dyDescent="0.2">
      <c r="D3495" s="141"/>
    </row>
    <row r="3496" spans="4:4" x14ac:dyDescent="0.2">
      <c r="D3496" s="141"/>
    </row>
    <row r="3497" spans="4:4" x14ac:dyDescent="0.2">
      <c r="D3497" s="141"/>
    </row>
    <row r="3498" spans="4:4" x14ac:dyDescent="0.2">
      <c r="D3498" s="141"/>
    </row>
    <row r="3499" spans="4:4" x14ac:dyDescent="0.2">
      <c r="D3499" s="141"/>
    </row>
    <row r="3500" spans="4:4" x14ac:dyDescent="0.2">
      <c r="D3500" s="141"/>
    </row>
    <row r="3501" spans="4:4" x14ac:dyDescent="0.2">
      <c r="D3501" s="141"/>
    </row>
    <row r="3502" spans="4:4" x14ac:dyDescent="0.2">
      <c r="D3502" s="141"/>
    </row>
    <row r="3503" spans="4:4" x14ac:dyDescent="0.2">
      <c r="D3503" s="141"/>
    </row>
    <row r="3504" spans="4:4" x14ac:dyDescent="0.2">
      <c r="D3504" s="141"/>
    </row>
    <row r="3505" spans="4:4" x14ac:dyDescent="0.2">
      <c r="D3505" s="141"/>
    </row>
    <row r="3506" spans="4:4" x14ac:dyDescent="0.2">
      <c r="D3506" s="141"/>
    </row>
    <row r="3507" spans="4:4" x14ac:dyDescent="0.2">
      <c r="D3507" s="141"/>
    </row>
    <row r="3508" spans="4:4" x14ac:dyDescent="0.2">
      <c r="D3508" s="141"/>
    </row>
    <row r="3509" spans="4:4" x14ac:dyDescent="0.2">
      <c r="D3509" s="141"/>
    </row>
    <row r="3510" spans="4:4" x14ac:dyDescent="0.2">
      <c r="D3510" s="141"/>
    </row>
    <row r="3511" spans="4:4" x14ac:dyDescent="0.2">
      <c r="D3511" s="141"/>
    </row>
    <row r="3512" spans="4:4" x14ac:dyDescent="0.2">
      <c r="D3512" s="141"/>
    </row>
    <row r="3513" spans="4:4" x14ac:dyDescent="0.2">
      <c r="D3513" s="141"/>
    </row>
    <row r="3514" spans="4:4" x14ac:dyDescent="0.2">
      <c r="D3514" s="141"/>
    </row>
    <row r="3515" spans="4:4" x14ac:dyDescent="0.2">
      <c r="D3515" s="141"/>
    </row>
    <row r="3516" spans="4:4" x14ac:dyDescent="0.2">
      <c r="D3516" s="141"/>
    </row>
    <row r="3517" spans="4:4" x14ac:dyDescent="0.2">
      <c r="D3517" s="141"/>
    </row>
    <row r="3518" spans="4:4" x14ac:dyDescent="0.2">
      <c r="D3518" s="141"/>
    </row>
    <row r="3519" spans="4:4" x14ac:dyDescent="0.2">
      <c r="D3519" s="141"/>
    </row>
    <row r="3520" spans="4:4" x14ac:dyDescent="0.2">
      <c r="D3520" s="141"/>
    </row>
    <row r="3521" spans="4:4" x14ac:dyDescent="0.2">
      <c r="D3521" s="141"/>
    </row>
    <row r="3522" spans="4:4" x14ac:dyDescent="0.2">
      <c r="D3522" s="141"/>
    </row>
    <row r="3523" spans="4:4" x14ac:dyDescent="0.2">
      <c r="D3523" s="141"/>
    </row>
    <row r="3524" spans="4:4" x14ac:dyDescent="0.2">
      <c r="D3524" s="141"/>
    </row>
    <row r="3525" spans="4:4" x14ac:dyDescent="0.2">
      <c r="D3525" s="141"/>
    </row>
    <row r="3526" spans="4:4" x14ac:dyDescent="0.2">
      <c r="D3526" s="141"/>
    </row>
    <row r="3527" spans="4:4" x14ac:dyDescent="0.2">
      <c r="D3527" s="141"/>
    </row>
    <row r="3528" spans="4:4" x14ac:dyDescent="0.2">
      <c r="D3528" s="141"/>
    </row>
    <row r="3529" spans="4:4" x14ac:dyDescent="0.2">
      <c r="D3529" s="141"/>
    </row>
    <row r="3530" spans="4:4" x14ac:dyDescent="0.2">
      <c r="D3530" s="141"/>
    </row>
    <row r="3531" spans="4:4" x14ac:dyDescent="0.2">
      <c r="D3531" s="141"/>
    </row>
    <row r="3532" spans="4:4" x14ac:dyDescent="0.2">
      <c r="D3532" s="141"/>
    </row>
    <row r="3533" spans="4:4" x14ac:dyDescent="0.2">
      <c r="D3533" s="141"/>
    </row>
    <row r="3534" spans="4:4" x14ac:dyDescent="0.2">
      <c r="D3534" s="141"/>
    </row>
    <row r="3535" spans="4:4" x14ac:dyDescent="0.2">
      <c r="D3535" s="141"/>
    </row>
    <row r="3536" spans="4:4" x14ac:dyDescent="0.2">
      <c r="D3536" s="141"/>
    </row>
    <row r="3537" spans="4:4" x14ac:dyDescent="0.2">
      <c r="D3537" s="141"/>
    </row>
    <row r="3538" spans="4:4" x14ac:dyDescent="0.2">
      <c r="D3538" s="141"/>
    </row>
    <row r="3539" spans="4:4" x14ac:dyDescent="0.2">
      <c r="D3539" s="141"/>
    </row>
    <row r="3540" spans="4:4" x14ac:dyDescent="0.2">
      <c r="D3540" s="141"/>
    </row>
    <row r="3541" spans="4:4" x14ac:dyDescent="0.2">
      <c r="D3541" s="141"/>
    </row>
    <row r="3542" spans="4:4" x14ac:dyDescent="0.2">
      <c r="D3542" s="141"/>
    </row>
    <row r="3543" spans="4:4" x14ac:dyDescent="0.2">
      <c r="D3543" s="141"/>
    </row>
    <row r="3544" spans="4:4" x14ac:dyDescent="0.2">
      <c r="D3544" s="141"/>
    </row>
    <row r="3545" spans="4:4" x14ac:dyDescent="0.2">
      <c r="D3545" s="141"/>
    </row>
    <row r="3546" spans="4:4" x14ac:dyDescent="0.2">
      <c r="D3546" s="141"/>
    </row>
    <row r="3547" spans="4:4" x14ac:dyDescent="0.2">
      <c r="D3547" s="141"/>
    </row>
    <row r="3548" spans="4:4" x14ac:dyDescent="0.2">
      <c r="D3548" s="141"/>
    </row>
    <row r="3549" spans="4:4" x14ac:dyDescent="0.2">
      <c r="D3549" s="141"/>
    </row>
    <row r="3550" spans="4:4" x14ac:dyDescent="0.2">
      <c r="D3550" s="141"/>
    </row>
    <row r="3551" spans="4:4" x14ac:dyDescent="0.2">
      <c r="D3551" s="141"/>
    </row>
    <row r="3552" spans="4:4" x14ac:dyDescent="0.2">
      <c r="D3552" s="141"/>
    </row>
    <row r="3553" spans="4:4" x14ac:dyDescent="0.2">
      <c r="D3553" s="141"/>
    </row>
    <row r="3554" spans="4:4" x14ac:dyDescent="0.2">
      <c r="D3554" s="141"/>
    </row>
    <row r="3555" spans="4:4" x14ac:dyDescent="0.2">
      <c r="D3555" s="141"/>
    </row>
    <row r="3556" spans="4:4" x14ac:dyDescent="0.2">
      <c r="D3556" s="141"/>
    </row>
    <row r="3557" spans="4:4" x14ac:dyDescent="0.2">
      <c r="D3557" s="141"/>
    </row>
    <row r="3558" spans="4:4" x14ac:dyDescent="0.2">
      <c r="D3558" s="141"/>
    </row>
    <row r="3559" spans="4:4" x14ac:dyDescent="0.2">
      <c r="D3559" s="141"/>
    </row>
    <row r="3560" spans="4:4" x14ac:dyDescent="0.2">
      <c r="D3560" s="141"/>
    </row>
    <row r="3561" spans="4:4" x14ac:dyDescent="0.2">
      <c r="D3561" s="141"/>
    </row>
    <row r="3562" spans="4:4" x14ac:dyDescent="0.2">
      <c r="D3562" s="141"/>
    </row>
    <row r="3563" spans="4:4" x14ac:dyDescent="0.2">
      <c r="D3563" s="141"/>
    </row>
    <row r="3564" spans="4:4" x14ac:dyDescent="0.2">
      <c r="D3564" s="141"/>
    </row>
    <row r="3565" spans="4:4" x14ac:dyDescent="0.2">
      <c r="D3565" s="141"/>
    </row>
    <row r="3566" spans="4:4" x14ac:dyDescent="0.2">
      <c r="D3566" s="141"/>
    </row>
    <row r="3567" spans="4:4" x14ac:dyDescent="0.2">
      <c r="D3567" s="141"/>
    </row>
    <row r="3568" spans="4:4" x14ac:dyDescent="0.2">
      <c r="D3568" s="141"/>
    </row>
    <row r="3569" spans="4:4" x14ac:dyDescent="0.2">
      <c r="D3569" s="141"/>
    </row>
    <row r="3570" spans="4:4" x14ac:dyDescent="0.2">
      <c r="D3570" s="141"/>
    </row>
    <row r="3571" spans="4:4" x14ac:dyDescent="0.2">
      <c r="D3571" s="141"/>
    </row>
    <row r="3572" spans="4:4" x14ac:dyDescent="0.2">
      <c r="D3572" s="141"/>
    </row>
    <row r="3573" spans="4:4" x14ac:dyDescent="0.2">
      <c r="D3573" s="141"/>
    </row>
    <row r="3574" spans="4:4" x14ac:dyDescent="0.2">
      <c r="D3574" s="141"/>
    </row>
    <row r="3575" spans="4:4" x14ac:dyDescent="0.2">
      <c r="D3575" s="141"/>
    </row>
    <row r="3576" spans="4:4" x14ac:dyDescent="0.2">
      <c r="D3576" s="141"/>
    </row>
    <row r="3577" spans="4:4" x14ac:dyDescent="0.2">
      <c r="D3577" s="141"/>
    </row>
    <row r="3578" spans="4:4" x14ac:dyDescent="0.2">
      <c r="D3578" s="141"/>
    </row>
    <row r="3579" spans="4:4" x14ac:dyDescent="0.2">
      <c r="D3579" s="141"/>
    </row>
    <row r="3580" spans="4:4" x14ac:dyDescent="0.2">
      <c r="D3580" s="141"/>
    </row>
    <row r="3581" spans="4:4" x14ac:dyDescent="0.2">
      <c r="D3581" s="141"/>
    </row>
    <row r="3582" spans="4:4" x14ac:dyDescent="0.2">
      <c r="D3582" s="141"/>
    </row>
    <row r="3583" spans="4:4" x14ac:dyDescent="0.2">
      <c r="D3583" s="141"/>
    </row>
    <row r="3584" spans="4:4" x14ac:dyDescent="0.2">
      <c r="D3584" s="141"/>
    </row>
    <row r="3585" spans="4:4" x14ac:dyDescent="0.2">
      <c r="D3585" s="141"/>
    </row>
    <row r="3586" spans="4:4" x14ac:dyDescent="0.2">
      <c r="D3586" s="141"/>
    </row>
    <row r="3587" spans="4:4" x14ac:dyDescent="0.2">
      <c r="D3587" s="141"/>
    </row>
    <row r="3588" spans="4:4" x14ac:dyDescent="0.2">
      <c r="D3588" s="141"/>
    </row>
    <row r="3589" spans="4:4" x14ac:dyDescent="0.2">
      <c r="D3589" s="141"/>
    </row>
    <row r="3590" spans="4:4" x14ac:dyDescent="0.2">
      <c r="D3590" s="141"/>
    </row>
    <row r="3591" spans="4:4" x14ac:dyDescent="0.2">
      <c r="D3591" s="141"/>
    </row>
    <row r="3592" spans="4:4" x14ac:dyDescent="0.2">
      <c r="D3592" s="141"/>
    </row>
    <row r="3593" spans="4:4" x14ac:dyDescent="0.2">
      <c r="D3593" s="141"/>
    </row>
    <row r="3594" spans="4:4" x14ac:dyDescent="0.2">
      <c r="D3594" s="141"/>
    </row>
    <row r="3595" spans="4:4" x14ac:dyDescent="0.2">
      <c r="D3595" s="141"/>
    </row>
    <row r="3596" spans="4:4" x14ac:dyDescent="0.2">
      <c r="D3596" s="141"/>
    </row>
    <row r="3597" spans="4:4" x14ac:dyDescent="0.2">
      <c r="D3597" s="141"/>
    </row>
    <row r="3598" spans="4:4" x14ac:dyDescent="0.2">
      <c r="D3598" s="141"/>
    </row>
    <row r="3599" spans="4:4" x14ac:dyDescent="0.2">
      <c r="D3599" s="141"/>
    </row>
    <row r="3600" spans="4:4" x14ac:dyDescent="0.2">
      <c r="D3600" s="141"/>
    </row>
    <row r="3601" spans="4:4" x14ac:dyDescent="0.2">
      <c r="D3601" s="141"/>
    </row>
    <row r="3602" spans="4:4" x14ac:dyDescent="0.2">
      <c r="D3602" s="141"/>
    </row>
    <row r="3603" spans="4:4" x14ac:dyDescent="0.2">
      <c r="D3603" s="141"/>
    </row>
    <row r="3604" spans="4:4" x14ac:dyDescent="0.2">
      <c r="D3604" s="141"/>
    </row>
    <row r="3605" spans="4:4" x14ac:dyDescent="0.2">
      <c r="D3605" s="141"/>
    </row>
    <row r="3606" spans="4:4" x14ac:dyDescent="0.2">
      <c r="D3606" s="141"/>
    </row>
    <row r="3607" spans="4:4" x14ac:dyDescent="0.2">
      <c r="D3607" s="141"/>
    </row>
    <row r="3608" spans="4:4" x14ac:dyDescent="0.2">
      <c r="D3608" s="141"/>
    </row>
    <row r="3609" spans="4:4" x14ac:dyDescent="0.2">
      <c r="D3609" s="141"/>
    </row>
    <row r="3610" spans="4:4" x14ac:dyDescent="0.2">
      <c r="D3610" s="141"/>
    </row>
    <row r="3611" spans="4:4" x14ac:dyDescent="0.2">
      <c r="D3611" s="141"/>
    </row>
    <row r="3612" spans="4:4" x14ac:dyDescent="0.2">
      <c r="D3612" s="141"/>
    </row>
    <row r="3613" spans="4:4" x14ac:dyDescent="0.2">
      <c r="D3613" s="141"/>
    </row>
    <row r="3614" spans="4:4" x14ac:dyDescent="0.2">
      <c r="D3614" s="141"/>
    </row>
    <row r="3615" spans="4:4" x14ac:dyDescent="0.2">
      <c r="D3615" s="141"/>
    </row>
    <row r="3616" spans="4:4" x14ac:dyDescent="0.2">
      <c r="D3616" s="141"/>
    </row>
    <row r="3617" spans="4:4" x14ac:dyDescent="0.2">
      <c r="D3617" s="141"/>
    </row>
    <row r="3618" spans="4:4" x14ac:dyDescent="0.2">
      <c r="D3618" s="141"/>
    </row>
    <row r="3619" spans="4:4" x14ac:dyDescent="0.2">
      <c r="D3619" s="141"/>
    </row>
    <row r="3620" spans="4:4" x14ac:dyDescent="0.2">
      <c r="D3620" s="141"/>
    </row>
    <row r="3621" spans="4:4" x14ac:dyDescent="0.2">
      <c r="D3621" s="141"/>
    </row>
    <row r="3622" spans="4:4" x14ac:dyDescent="0.2">
      <c r="D3622" s="141"/>
    </row>
    <row r="3623" spans="4:4" x14ac:dyDescent="0.2">
      <c r="D3623" s="141"/>
    </row>
    <row r="3624" spans="4:4" x14ac:dyDescent="0.2">
      <c r="D3624" s="141"/>
    </row>
    <row r="3625" spans="4:4" x14ac:dyDescent="0.2">
      <c r="D3625" s="141"/>
    </row>
    <row r="3626" spans="4:4" x14ac:dyDescent="0.2">
      <c r="D3626" s="141"/>
    </row>
    <row r="3627" spans="4:4" x14ac:dyDescent="0.2">
      <c r="D3627" s="141"/>
    </row>
    <row r="3628" spans="4:4" x14ac:dyDescent="0.2">
      <c r="D3628" s="141"/>
    </row>
    <row r="3629" spans="4:4" x14ac:dyDescent="0.2">
      <c r="D3629" s="141"/>
    </row>
    <row r="3630" spans="4:4" x14ac:dyDescent="0.2">
      <c r="D3630" s="141"/>
    </row>
    <row r="3631" spans="4:4" x14ac:dyDescent="0.2">
      <c r="D3631" s="141"/>
    </row>
    <row r="3632" spans="4:4" x14ac:dyDescent="0.2">
      <c r="D3632" s="141"/>
    </row>
    <row r="3633" spans="4:4" x14ac:dyDescent="0.2">
      <c r="D3633" s="141"/>
    </row>
    <row r="3634" spans="4:4" x14ac:dyDescent="0.2">
      <c r="D3634" s="141"/>
    </row>
    <row r="3635" spans="4:4" x14ac:dyDescent="0.2">
      <c r="D3635" s="141"/>
    </row>
    <row r="3636" spans="4:4" x14ac:dyDescent="0.2">
      <c r="D3636" s="141"/>
    </row>
    <row r="3637" spans="4:4" x14ac:dyDescent="0.2">
      <c r="D3637" s="141"/>
    </row>
    <row r="3638" spans="4:4" x14ac:dyDescent="0.2">
      <c r="D3638" s="141"/>
    </row>
    <row r="3639" spans="4:4" x14ac:dyDescent="0.2">
      <c r="D3639" s="141"/>
    </row>
    <row r="3640" spans="4:4" x14ac:dyDescent="0.2">
      <c r="D3640" s="141"/>
    </row>
    <row r="3641" spans="4:4" x14ac:dyDescent="0.2">
      <c r="D3641" s="141"/>
    </row>
    <row r="3642" spans="4:4" x14ac:dyDescent="0.2">
      <c r="D3642" s="141"/>
    </row>
    <row r="3643" spans="4:4" x14ac:dyDescent="0.2">
      <c r="D3643" s="141"/>
    </row>
    <row r="3644" spans="4:4" x14ac:dyDescent="0.2">
      <c r="D3644" s="141"/>
    </row>
    <row r="3645" spans="4:4" x14ac:dyDescent="0.2">
      <c r="D3645" s="141"/>
    </row>
    <row r="3646" spans="4:4" x14ac:dyDescent="0.2">
      <c r="D3646" s="141"/>
    </row>
    <row r="3647" spans="4:4" x14ac:dyDescent="0.2">
      <c r="D3647" s="141"/>
    </row>
    <row r="3648" spans="4:4" x14ac:dyDescent="0.2">
      <c r="D3648" s="141"/>
    </row>
    <row r="3649" spans="4:4" x14ac:dyDescent="0.2">
      <c r="D3649" s="141"/>
    </row>
    <row r="3650" spans="4:4" x14ac:dyDescent="0.2">
      <c r="D3650" s="141"/>
    </row>
    <row r="3651" spans="4:4" x14ac:dyDescent="0.2">
      <c r="D3651" s="141"/>
    </row>
    <row r="3652" spans="4:4" x14ac:dyDescent="0.2">
      <c r="D3652" s="141"/>
    </row>
    <row r="3653" spans="4:4" x14ac:dyDescent="0.2">
      <c r="D3653" s="141"/>
    </row>
    <row r="3654" spans="4:4" x14ac:dyDescent="0.2">
      <c r="D3654" s="141"/>
    </row>
    <row r="3655" spans="4:4" x14ac:dyDescent="0.2">
      <c r="D3655" s="141"/>
    </row>
    <row r="3656" spans="4:4" x14ac:dyDescent="0.2">
      <c r="D3656" s="141"/>
    </row>
    <row r="3657" spans="4:4" x14ac:dyDescent="0.2">
      <c r="D3657" s="141"/>
    </row>
    <row r="3658" spans="4:4" x14ac:dyDescent="0.2">
      <c r="D3658" s="141"/>
    </row>
    <row r="3659" spans="4:4" x14ac:dyDescent="0.2">
      <c r="D3659" s="141"/>
    </row>
    <row r="3660" spans="4:4" x14ac:dyDescent="0.2">
      <c r="D3660" s="141"/>
    </row>
    <row r="3661" spans="4:4" x14ac:dyDescent="0.2">
      <c r="D3661" s="141"/>
    </row>
    <row r="3662" spans="4:4" x14ac:dyDescent="0.2">
      <c r="D3662" s="141"/>
    </row>
    <row r="3663" spans="4:4" x14ac:dyDescent="0.2">
      <c r="D3663" s="141"/>
    </row>
    <row r="3664" spans="4:4" x14ac:dyDescent="0.2">
      <c r="D3664" s="141"/>
    </row>
    <row r="3665" spans="4:4" x14ac:dyDescent="0.2">
      <c r="D3665" s="141"/>
    </row>
    <row r="3666" spans="4:4" x14ac:dyDescent="0.2">
      <c r="D3666" s="141"/>
    </row>
    <row r="3667" spans="4:4" x14ac:dyDescent="0.2">
      <c r="D3667" s="141"/>
    </row>
    <row r="3668" spans="4:4" x14ac:dyDescent="0.2">
      <c r="D3668" s="141"/>
    </row>
    <row r="3669" spans="4:4" x14ac:dyDescent="0.2">
      <c r="D3669" s="141"/>
    </row>
    <row r="3670" spans="4:4" x14ac:dyDescent="0.2">
      <c r="D3670" s="141"/>
    </row>
    <row r="3671" spans="4:4" x14ac:dyDescent="0.2">
      <c r="D3671" s="141"/>
    </row>
    <row r="3672" spans="4:4" x14ac:dyDescent="0.2">
      <c r="D3672" s="141"/>
    </row>
    <row r="3673" spans="4:4" x14ac:dyDescent="0.2">
      <c r="D3673" s="141"/>
    </row>
    <row r="3674" spans="4:4" x14ac:dyDescent="0.2">
      <c r="D3674" s="141"/>
    </row>
    <row r="3675" spans="4:4" x14ac:dyDescent="0.2">
      <c r="D3675" s="141"/>
    </row>
    <row r="3676" spans="4:4" x14ac:dyDescent="0.2">
      <c r="D3676" s="141"/>
    </row>
    <row r="3677" spans="4:4" x14ac:dyDescent="0.2">
      <c r="D3677" s="141"/>
    </row>
    <row r="3678" spans="4:4" x14ac:dyDescent="0.2">
      <c r="D3678" s="141"/>
    </row>
    <row r="3679" spans="4:4" x14ac:dyDescent="0.2">
      <c r="D3679" s="141"/>
    </row>
    <row r="3680" spans="4:4" x14ac:dyDescent="0.2">
      <c r="D3680" s="141"/>
    </row>
    <row r="3681" spans="4:4" x14ac:dyDescent="0.2">
      <c r="D3681" s="141"/>
    </row>
    <row r="3682" spans="4:4" x14ac:dyDescent="0.2">
      <c r="D3682" s="141"/>
    </row>
    <row r="3683" spans="4:4" x14ac:dyDescent="0.2">
      <c r="D3683" s="141"/>
    </row>
    <row r="3684" spans="4:4" x14ac:dyDescent="0.2">
      <c r="D3684" s="141"/>
    </row>
    <row r="3685" spans="4:4" x14ac:dyDescent="0.2">
      <c r="D3685" s="141"/>
    </row>
    <row r="3686" spans="4:4" x14ac:dyDescent="0.2">
      <c r="D3686" s="141"/>
    </row>
    <row r="3687" spans="4:4" x14ac:dyDescent="0.2">
      <c r="D3687" s="141"/>
    </row>
    <row r="3688" spans="4:4" x14ac:dyDescent="0.2">
      <c r="D3688" s="141"/>
    </row>
    <row r="3689" spans="4:4" x14ac:dyDescent="0.2">
      <c r="D3689" s="141"/>
    </row>
    <row r="3690" spans="4:4" x14ac:dyDescent="0.2">
      <c r="D3690" s="141"/>
    </row>
    <row r="3691" spans="4:4" x14ac:dyDescent="0.2">
      <c r="D3691" s="141"/>
    </row>
    <row r="3692" spans="4:4" x14ac:dyDescent="0.2">
      <c r="D3692" s="141"/>
    </row>
    <row r="3693" spans="4:4" x14ac:dyDescent="0.2">
      <c r="D3693" s="141"/>
    </row>
    <row r="3694" spans="4:4" x14ac:dyDescent="0.2">
      <c r="D3694" s="141"/>
    </row>
    <row r="3695" spans="4:4" x14ac:dyDescent="0.2">
      <c r="D3695" s="141"/>
    </row>
    <row r="3696" spans="4:4" x14ac:dyDescent="0.2">
      <c r="D3696" s="141"/>
    </row>
    <row r="3697" spans="4:4" x14ac:dyDescent="0.2">
      <c r="D3697" s="141"/>
    </row>
    <row r="3698" spans="4:4" x14ac:dyDescent="0.2">
      <c r="D3698" s="141"/>
    </row>
    <row r="3699" spans="4:4" x14ac:dyDescent="0.2">
      <c r="D3699" s="141"/>
    </row>
    <row r="3700" spans="4:4" x14ac:dyDescent="0.2">
      <c r="D3700" s="141"/>
    </row>
    <row r="3701" spans="4:4" x14ac:dyDescent="0.2">
      <c r="D3701" s="141"/>
    </row>
    <row r="3702" spans="4:4" x14ac:dyDescent="0.2">
      <c r="D3702" s="141"/>
    </row>
    <row r="3703" spans="4:4" x14ac:dyDescent="0.2">
      <c r="D3703" s="141"/>
    </row>
    <row r="3704" spans="4:4" x14ac:dyDescent="0.2">
      <c r="D3704" s="141"/>
    </row>
    <row r="3705" spans="4:4" x14ac:dyDescent="0.2">
      <c r="D3705" s="141"/>
    </row>
    <row r="3706" spans="4:4" x14ac:dyDescent="0.2">
      <c r="D3706" s="141"/>
    </row>
    <row r="3707" spans="4:4" x14ac:dyDescent="0.2">
      <c r="D3707" s="141"/>
    </row>
    <row r="3708" spans="4:4" x14ac:dyDescent="0.2">
      <c r="D3708" s="141"/>
    </row>
    <row r="3709" spans="4:4" x14ac:dyDescent="0.2">
      <c r="D3709" s="141"/>
    </row>
    <row r="3710" spans="4:4" x14ac:dyDescent="0.2">
      <c r="D3710" s="141"/>
    </row>
    <row r="3711" spans="4:4" x14ac:dyDescent="0.2">
      <c r="D3711" s="141"/>
    </row>
    <row r="3712" spans="4:4" x14ac:dyDescent="0.2">
      <c r="D3712" s="141"/>
    </row>
    <row r="3713" spans="4:4" x14ac:dyDescent="0.2">
      <c r="D3713" s="141"/>
    </row>
    <row r="3714" spans="4:4" x14ac:dyDescent="0.2">
      <c r="D3714" s="141"/>
    </row>
    <row r="3715" spans="4:4" x14ac:dyDescent="0.2">
      <c r="D3715" s="141"/>
    </row>
    <row r="3716" spans="4:4" x14ac:dyDescent="0.2">
      <c r="D3716" s="141"/>
    </row>
    <row r="3717" spans="4:4" x14ac:dyDescent="0.2">
      <c r="D3717" s="141"/>
    </row>
    <row r="3718" spans="4:4" x14ac:dyDescent="0.2">
      <c r="D3718" s="141"/>
    </row>
    <row r="3719" spans="4:4" x14ac:dyDescent="0.2">
      <c r="D3719" s="141"/>
    </row>
    <row r="3720" spans="4:4" x14ac:dyDescent="0.2">
      <c r="D3720" s="141"/>
    </row>
    <row r="3721" spans="4:4" x14ac:dyDescent="0.2">
      <c r="D3721" s="141"/>
    </row>
    <row r="3722" spans="4:4" x14ac:dyDescent="0.2">
      <c r="D3722" s="141"/>
    </row>
    <row r="3723" spans="4:4" x14ac:dyDescent="0.2">
      <c r="D3723" s="141"/>
    </row>
    <row r="3724" spans="4:4" x14ac:dyDescent="0.2">
      <c r="D3724" s="141"/>
    </row>
    <row r="3725" spans="4:4" x14ac:dyDescent="0.2">
      <c r="D3725" s="141"/>
    </row>
    <row r="3726" spans="4:4" x14ac:dyDescent="0.2">
      <c r="D3726" s="141"/>
    </row>
    <row r="3727" spans="4:4" x14ac:dyDescent="0.2">
      <c r="D3727" s="141"/>
    </row>
    <row r="3728" spans="4:4" x14ac:dyDescent="0.2">
      <c r="D3728" s="141"/>
    </row>
    <row r="3729" spans="4:4" x14ac:dyDescent="0.2">
      <c r="D3729" s="141"/>
    </row>
    <row r="3730" spans="4:4" x14ac:dyDescent="0.2">
      <c r="D3730" s="141"/>
    </row>
    <row r="3731" spans="4:4" x14ac:dyDescent="0.2">
      <c r="D3731" s="141"/>
    </row>
    <row r="3732" spans="4:4" x14ac:dyDescent="0.2">
      <c r="D3732" s="141"/>
    </row>
    <row r="3733" spans="4:4" x14ac:dyDescent="0.2">
      <c r="D3733" s="141"/>
    </row>
    <row r="3734" spans="4:4" x14ac:dyDescent="0.2">
      <c r="D3734" s="141"/>
    </row>
    <row r="3735" spans="4:4" x14ac:dyDescent="0.2">
      <c r="D3735" s="141"/>
    </row>
    <row r="3736" spans="4:4" x14ac:dyDescent="0.2">
      <c r="D3736" s="141"/>
    </row>
    <row r="3737" spans="4:4" x14ac:dyDescent="0.2">
      <c r="D3737" s="141"/>
    </row>
    <row r="3738" spans="4:4" x14ac:dyDescent="0.2">
      <c r="D3738" s="141"/>
    </row>
    <row r="3739" spans="4:4" x14ac:dyDescent="0.2">
      <c r="D3739" s="141"/>
    </row>
    <row r="3740" spans="4:4" x14ac:dyDescent="0.2">
      <c r="D3740" s="141"/>
    </row>
    <row r="3741" spans="4:4" x14ac:dyDescent="0.2">
      <c r="D3741" s="141"/>
    </row>
    <row r="3742" spans="4:4" x14ac:dyDescent="0.2">
      <c r="D3742" s="141"/>
    </row>
    <row r="3743" spans="4:4" x14ac:dyDescent="0.2">
      <c r="D3743" s="141"/>
    </row>
    <row r="3744" spans="4:4" x14ac:dyDescent="0.2">
      <c r="D3744" s="141"/>
    </row>
    <row r="3745" spans="4:4" x14ac:dyDescent="0.2">
      <c r="D3745" s="141"/>
    </row>
    <row r="3746" spans="4:4" x14ac:dyDescent="0.2">
      <c r="D3746" s="141"/>
    </row>
    <row r="3747" spans="4:4" x14ac:dyDescent="0.2">
      <c r="D3747" s="141"/>
    </row>
    <row r="3748" spans="4:4" x14ac:dyDescent="0.2">
      <c r="D3748" s="141"/>
    </row>
    <row r="3749" spans="4:4" x14ac:dyDescent="0.2">
      <c r="D3749" s="141"/>
    </row>
    <row r="3750" spans="4:4" x14ac:dyDescent="0.2">
      <c r="D3750" s="141"/>
    </row>
    <row r="3751" spans="4:4" x14ac:dyDescent="0.2">
      <c r="D3751" s="141"/>
    </row>
    <row r="3752" spans="4:4" x14ac:dyDescent="0.2">
      <c r="D3752" s="141"/>
    </row>
    <row r="3753" spans="4:4" x14ac:dyDescent="0.2">
      <c r="D3753" s="141"/>
    </row>
    <row r="3754" spans="4:4" x14ac:dyDescent="0.2">
      <c r="D3754" s="141"/>
    </row>
    <row r="3755" spans="4:4" x14ac:dyDescent="0.2">
      <c r="D3755" s="141"/>
    </row>
    <row r="3756" spans="4:4" x14ac:dyDescent="0.2">
      <c r="D3756" s="141"/>
    </row>
    <row r="3757" spans="4:4" x14ac:dyDescent="0.2">
      <c r="D3757" s="141"/>
    </row>
    <row r="3758" spans="4:4" x14ac:dyDescent="0.2">
      <c r="D3758" s="141"/>
    </row>
    <row r="3759" spans="4:4" x14ac:dyDescent="0.2">
      <c r="D3759" s="141"/>
    </row>
    <row r="3760" spans="4:4" x14ac:dyDescent="0.2">
      <c r="D3760" s="141"/>
    </row>
    <row r="3761" spans="4:4" x14ac:dyDescent="0.2">
      <c r="D3761" s="141"/>
    </row>
    <row r="3762" spans="4:4" x14ac:dyDescent="0.2">
      <c r="D3762" s="141"/>
    </row>
    <row r="3763" spans="4:4" x14ac:dyDescent="0.2">
      <c r="D3763" s="141"/>
    </row>
    <row r="3764" spans="4:4" x14ac:dyDescent="0.2">
      <c r="D3764" s="141"/>
    </row>
    <row r="3765" spans="4:4" x14ac:dyDescent="0.2">
      <c r="D3765" s="141"/>
    </row>
    <row r="3766" spans="4:4" x14ac:dyDescent="0.2">
      <c r="D3766" s="141"/>
    </row>
    <row r="3767" spans="4:4" x14ac:dyDescent="0.2">
      <c r="D3767" s="141"/>
    </row>
    <row r="3768" spans="4:4" x14ac:dyDescent="0.2">
      <c r="D3768" s="141"/>
    </row>
    <row r="3769" spans="4:4" x14ac:dyDescent="0.2">
      <c r="D3769" s="141"/>
    </row>
    <row r="3770" spans="4:4" x14ac:dyDescent="0.2">
      <c r="D3770" s="141"/>
    </row>
    <row r="3771" spans="4:4" x14ac:dyDescent="0.2">
      <c r="D3771" s="141"/>
    </row>
    <row r="3772" spans="4:4" x14ac:dyDescent="0.2">
      <c r="D3772" s="141"/>
    </row>
    <row r="3773" spans="4:4" x14ac:dyDescent="0.2">
      <c r="D3773" s="141"/>
    </row>
    <row r="3774" spans="4:4" x14ac:dyDescent="0.2">
      <c r="D3774" s="141"/>
    </row>
    <row r="3775" spans="4:4" x14ac:dyDescent="0.2">
      <c r="D3775" s="141"/>
    </row>
    <row r="3776" spans="4:4" x14ac:dyDescent="0.2">
      <c r="D3776" s="141"/>
    </row>
    <row r="3777" spans="4:4" x14ac:dyDescent="0.2">
      <c r="D3777" s="141"/>
    </row>
    <row r="3778" spans="4:4" x14ac:dyDescent="0.2">
      <c r="D3778" s="141"/>
    </row>
    <row r="3779" spans="4:4" x14ac:dyDescent="0.2">
      <c r="D3779" s="141"/>
    </row>
    <row r="3780" spans="4:4" x14ac:dyDescent="0.2">
      <c r="D3780" s="141"/>
    </row>
    <row r="3781" spans="4:4" x14ac:dyDescent="0.2">
      <c r="D3781" s="141"/>
    </row>
    <row r="3782" spans="4:4" x14ac:dyDescent="0.2">
      <c r="D3782" s="141"/>
    </row>
    <row r="3783" spans="4:4" x14ac:dyDescent="0.2">
      <c r="D3783" s="141"/>
    </row>
    <row r="3784" spans="4:4" x14ac:dyDescent="0.2">
      <c r="D3784" s="141"/>
    </row>
    <row r="3785" spans="4:4" x14ac:dyDescent="0.2">
      <c r="D3785" s="141"/>
    </row>
    <row r="3786" spans="4:4" x14ac:dyDescent="0.2">
      <c r="D3786" s="141"/>
    </row>
    <row r="3787" spans="4:4" x14ac:dyDescent="0.2">
      <c r="D3787" s="141"/>
    </row>
    <row r="3788" spans="4:4" x14ac:dyDescent="0.2">
      <c r="D3788" s="141"/>
    </row>
    <row r="3789" spans="4:4" x14ac:dyDescent="0.2">
      <c r="D3789" s="141"/>
    </row>
    <row r="3790" spans="4:4" x14ac:dyDescent="0.2">
      <c r="D3790" s="141"/>
    </row>
    <row r="3791" spans="4:4" x14ac:dyDescent="0.2">
      <c r="D3791" s="141"/>
    </row>
    <row r="3792" spans="4:4" x14ac:dyDescent="0.2">
      <c r="D3792" s="141"/>
    </row>
    <row r="3793" spans="4:4" x14ac:dyDescent="0.2">
      <c r="D3793" s="141"/>
    </row>
    <row r="3794" spans="4:4" x14ac:dyDescent="0.2">
      <c r="D3794" s="141"/>
    </row>
    <row r="3795" spans="4:4" x14ac:dyDescent="0.2">
      <c r="D3795" s="141"/>
    </row>
    <row r="3796" spans="4:4" x14ac:dyDescent="0.2">
      <c r="D3796" s="141"/>
    </row>
    <row r="3797" spans="4:4" x14ac:dyDescent="0.2">
      <c r="D3797" s="141"/>
    </row>
    <row r="3798" spans="4:4" x14ac:dyDescent="0.2">
      <c r="D3798" s="141"/>
    </row>
    <row r="3799" spans="4:4" x14ac:dyDescent="0.2">
      <c r="D3799" s="141"/>
    </row>
    <row r="3800" spans="4:4" x14ac:dyDescent="0.2">
      <c r="D3800" s="141"/>
    </row>
    <row r="3801" spans="4:4" x14ac:dyDescent="0.2">
      <c r="D3801" s="141"/>
    </row>
    <row r="3802" spans="4:4" x14ac:dyDescent="0.2">
      <c r="D3802" s="141"/>
    </row>
    <row r="3803" spans="4:4" x14ac:dyDescent="0.2">
      <c r="D3803" s="141"/>
    </row>
    <row r="3804" spans="4:4" x14ac:dyDescent="0.2">
      <c r="D3804" s="141"/>
    </row>
    <row r="3805" spans="4:4" x14ac:dyDescent="0.2">
      <c r="D3805" s="141"/>
    </row>
    <row r="3806" spans="4:4" x14ac:dyDescent="0.2">
      <c r="D3806" s="141"/>
    </row>
    <row r="3807" spans="4:4" x14ac:dyDescent="0.2">
      <c r="D3807" s="141"/>
    </row>
    <row r="3808" spans="4:4" x14ac:dyDescent="0.2">
      <c r="D3808" s="141"/>
    </row>
    <row r="3809" spans="4:4" x14ac:dyDescent="0.2">
      <c r="D3809" s="141"/>
    </row>
    <row r="3810" spans="4:4" x14ac:dyDescent="0.2">
      <c r="D3810" s="141"/>
    </row>
    <row r="3811" spans="4:4" x14ac:dyDescent="0.2">
      <c r="D3811" s="141"/>
    </row>
    <row r="3812" spans="4:4" x14ac:dyDescent="0.2">
      <c r="D3812" s="141"/>
    </row>
    <row r="3813" spans="4:4" x14ac:dyDescent="0.2">
      <c r="D3813" s="141"/>
    </row>
    <row r="3814" spans="4:4" x14ac:dyDescent="0.2">
      <c r="D3814" s="141"/>
    </row>
    <row r="3815" spans="4:4" x14ac:dyDescent="0.2">
      <c r="D3815" s="141"/>
    </row>
    <row r="3816" spans="4:4" x14ac:dyDescent="0.2">
      <c r="D3816" s="141"/>
    </row>
    <row r="3817" spans="4:4" x14ac:dyDescent="0.2">
      <c r="D3817" s="141"/>
    </row>
    <row r="3818" spans="4:4" x14ac:dyDescent="0.2">
      <c r="D3818" s="141"/>
    </row>
    <row r="3819" spans="4:4" x14ac:dyDescent="0.2">
      <c r="D3819" s="141"/>
    </row>
    <row r="3820" spans="4:4" x14ac:dyDescent="0.2">
      <c r="D3820" s="141"/>
    </row>
    <row r="3821" spans="4:4" x14ac:dyDescent="0.2">
      <c r="D3821" s="141"/>
    </row>
    <row r="3822" spans="4:4" x14ac:dyDescent="0.2">
      <c r="D3822" s="141"/>
    </row>
    <row r="3823" spans="4:4" x14ac:dyDescent="0.2">
      <c r="D3823" s="141"/>
    </row>
    <row r="3824" spans="4:4" x14ac:dyDescent="0.2">
      <c r="D3824" s="141"/>
    </row>
    <row r="3825" spans="4:4" x14ac:dyDescent="0.2">
      <c r="D3825" s="141"/>
    </row>
    <row r="3826" spans="4:4" x14ac:dyDescent="0.2">
      <c r="D3826" s="141"/>
    </row>
    <row r="3827" spans="4:4" x14ac:dyDescent="0.2">
      <c r="D3827" s="141"/>
    </row>
    <row r="3828" spans="4:4" x14ac:dyDescent="0.2">
      <c r="D3828" s="141"/>
    </row>
    <row r="3829" spans="4:4" x14ac:dyDescent="0.2">
      <c r="D3829" s="141"/>
    </row>
    <row r="3830" spans="4:4" x14ac:dyDescent="0.2">
      <c r="D3830" s="141"/>
    </row>
    <row r="3831" spans="4:4" x14ac:dyDescent="0.2">
      <c r="D3831" s="141"/>
    </row>
    <row r="3832" spans="4:4" x14ac:dyDescent="0.2">
      <c r="D3832" s="141"/>
    </row>
    <row r="3833" spans="4:4" x14ac:dyDescent="0.2">
      <c r="D3833" s="141"/>
    </row>
    <row r="3834" spans="4:4" x14ac:dyDescent="0.2">
      <c r="D3834" s="141"/>
    </row>
    <row r="3835" spans="4:4" x14ac:dyDescent="0.2">
      <c r="D3835" s="141"/>
    </row>
    <row r="3836" spans="4:4" x14ac:dyDescent="0.2">
      <c r="D3836" s="141"/>
    </row>
    <row r="3837" spans="4:4" x14ac:dyDescent="0.2">
      <c r="D3837" s="141"/>
    </row>
    <row r="3838" spans="4:4" x14ac:dyDescent="0.2">
      <c r="D3838" s="141"/>
    </row>
    <row r="3839" spans="4:4" x14ac:dyDescent="0.2">
      <c r="D3839" s="141"/>
    </row>
    <row r="3840" spans="4:4" x14ac:dyDescent="0.2">
      <c r="D3840" s="141"/>
    </row>
    <row r="3841" spans="4:4" x14ac:dyDescent="0.2">
      <c r="D3841" s="141"/>
    </row>
    <row r="3842" spans="4:4" x14ac:dyDescent="0.2">
      <c r="D3842" s="141"/>
    </row>
    <row r="3843" spans="4:4" x14ac:dyDescent="0.2">
      <c r="D3843" s="141"/>
    </row>
    <row r="3844" spans="4:4" x14ac:dyDescent="0.2">
      <c r="D3844" s="141"/>
    </row>
    <row r="3845" spans="4:4" x14ac:dyDescent="0.2">
      <c r="D3845" s="141"/>
    </row>
    <row r="3846" spans="4:4" x14ac:dyDescent="0.2">
      <c r="D3846" s="141"/>
    </row>
    <row r="3847" spans="4:4" x14ac:dyDescent="0.2">
      <c r="D3847" s="141"/>
    </row>
    <row r="3848" spans="4:4" x14ac:dyDescent="0.2">
      <c r="D3848" s="141"/>
    </row>
    <row r="3849" spans="4:4" x14ac:dyDescent="0.2">
      <c r="D3849" s="141"/>
    </row>
    <row r="3850" spans="4:4" x14ac:dyDescent="0.2">
      <c r="D3850" s="141"/>
    </row>
    <row r="3851" spans="4:4" x14ac:dyDescent="0.2">
      <c r="D3851" s="141"/>
    </row>
    <row r="3852" spans="4:4" x14ac:dyDescent="0.2">
      <c r="D3852" s="141"/>
    </row>
    <row r="3853" spans="4:4" x14ac:dyDescent="0.2">
      <c r="D3853" s="141"/>
    </row>
    <row r="3854" spans="4:4" x14ac:dyDescent="0.2">
      <c r="D3854" s="141"/>
    </row>
    <row r="3855" spans="4:4" x14ac:dyDescent="0.2">
      <c r="D3855" s="141"/>
    </row>
    <row r="3856" spans="4:4" x14ac:dyDescent="0.2">
      <c r="D3856" s="141"/>
    </row>
    <row r="3857" spans="4:4" x14ac:dyDescent="0.2">
      <c r="D3857" s="141"/>
    </row>
    <row r="3858" spans="4:4" x14ac:dyDescent="0.2">
      <c r="D3858" s="141"/>
    </row>
    <row r="3859" spans="4:4" x14ac:dyDescent="0.2">
      <c r="D3859" s="141"/>
    </row>
    <row r="3860" spans="4:4" x14ac:dyDescent="0.2">
      <c r="D3860" s="141"/>
    </row>
    <row r="3861" spans="4:4" x14ac:dyDescent="0.2">
      <c r="D3861" s="141"/>
    </row>
    <row r="3862" spans="4:4" x14ac:dyDescent="0.2">
      <c r="D3862" s="141"/>
    </row>
    <row r="3863" spans="4:4" x14ac:dyDescent="0.2">
      <c r="D3863" s="141"/>
    </row>
    <row r="3864" spans="4:4" x14ac:dyDescent="0.2">
      <c r="D3864" s="141"/>
    </row>
    <row r="3865" spans="4:4" x14ac:dyDescent="0.2">
      <c r="D3865" s="141"/>
    </row>
    <row r="3866" spans="4:4" x14ac:dyDescent="0.2">
      <c r="D3866" s="141"/>
    </row>
    <row r="3867" spans="4:4" x14ac:dyDescent="0.2">
      <c r="D3867" s="141"/>
    </row>
    <row r="3868" spans="4:4" x14ac:dyDescent="0.2">
      <c r="D3868" s="141"/>
    </row>
    <row r="3869" spans="4:4" x14ac:dyDescent="0.2">
      <c r="D3869" s="141"/>
    </row>
    <row r="3870" spans="4:4" x14ac:dyDescent="0.2">
      <c r="D3870" s="141"/>
    </row>
    <row r="3871" spans="4:4" x14ac:dyDescent="0.2">
      <c r="D3871" s="141"/>
    </row>
    <row r="3872" spans="4:4" x14ac:dyDescent="0.2">
      <c r="D3872" s="141"/>
    </row>
    <row r="3873" spans="4:4" x14ac:dyDescent="0.2">
      <c r="D3873" s="141"/>
    </row>
    <row r="3874" spans="4:4" x14ac:dyDescent="0.2">
      <c r="D3874" s="141"/>
    </row>
    <row r="3875" spans="4:4" x14ac:dyDescent="0.2">
      <c r="D3875" s="141"/>
    </row>
    <row r="3876" spans="4:4" x14ac:dyDescent="0.2">
      <c r="D3876" s="141"/>
    </row>
    <row r="3877" spans="4:4" x14ac:dyDescent="0.2">
      <c r="D3877" s="141"/>
    </row>
    <row r="3878" spans="4:4" x14ac:dyDescent="0.2">
      <c r="D3878" s="141"/>
    </row>
    <row r="3879" spans="4:4" x14ac:dyDescent="0.2">
      <c r="D3879" s="141"/>
    </row>
    <row r="3880" spans="4:4" x14ac:dyDescent="0.2">
      <c r="D3880" s="141"/>
    </row>
    <row r="3881" spans="4:4" x14ac:dyDescent="0.2">
      <c r="D3881" s="141"/>
    </row>
    <row r="3882" spans="4:4" x14ac:dyDescent="0.2">
      <c r="D3882" s="141"/>
    </row>
    <row r="3883" spans="4:4" x14ac:dyDescent="0.2">
      <c r="D3883" s="141"/>
    </row>
    <row r="3884" spans="4:4" x14ac:dyDescent="0.2">
      <c r="D3884" s="141"/>
    </row>
    <row r="3885" spans="4:4" x14ac:dyDescent="0.2">
      <c r="D3885" s="141"/>
    </row>
    <row r="3886" spans="4:4" x14ac:dyDescent="0.2">
      <c r="D3886" s="141"/>
    </row>
    <row r="3887" spans="4:4" x14ac:dyDescent="0.2">
      <c r="D3887" s="141"/>
    </row>
    <row r="3888" spans="4:4" x14ac:dyDescent="0.2">
      <c r="D3888" s="141"/>
    </row>
    <row r="3889" spans="4:4" x14ac:dyDescent="0.2">
      <c r="D3889" s="141"/>
    </row>
    <row r="3890" spans="4:4" x14ac:dyDescent="0.2">
      <c r="D3890" s="141"/>
    </row>
    <row r="3891" spans="4:4" x14ac:dyDescent="0.2">
      <c r="D3891" s="141"/>
    </row>
    <row r="3892" spans="4:4" x14ac:dyDescent="0.2">
      <c r="D3892" s="141"/>
    </row>
    <row r="3893" spans="4:4" x14ac:dyDescent="0.2">
      <c r="D3893" s="141"/>
    </row>
    <row r="3894" spans="4:4" x14ac:dyDescent="0.2">
      <c r="D3894" s="141"/>
    </row>
    <row r="3895" spans="4:4" x14ac:dyDescent="0.2">
      <c r="D3895" s="141"/>
    </row>
    <row r="3896" spans="4:4" x14ac:dyDescent="0.2">
      <c r="D3896" s="141"/>
    </row>
    <row r="3897" spans="4:4" x14ac:dyDescent="0.2">
      <c r="D3897" s="141"/>
    </row>
    <row r="3898" spans="4:4" x14ac:dyDescent="0.2">
      <c r="D3898" s="141"/>
    </row>
    <row r="3899" spans="4:4" x14ac:dyDescent="0.2">
      <c r="D3899" s="141"/>
    </row>
    <row r="3900" spans="4:4" x14ac:dyDescent="0.2">
      <c r="D3900" s="141"/>
    </row>
    <row r="3901" spans="4:4" x14ac:dyDescent="0.2">
      <c r="D3901" s="141"/>
    </row>
    <row r="3902" spans="4:4" x14ac:dyDescent="0.2">
      <c r="D3902" s="141"/>
    </row>
    <row r="3903" spans="4:4" x14ac:dyDescent="0.2">
      <c r="D3903" s="141"/>
    </row>
    <row r="3904" spans="4:4" x14ac:dyDescent="0.2">
      <c r="D3904" s="141"/>
    </row>
    <row r="3905" spans="4:4" x14ac:dyDescent="0.2">
      <c r="D3905" s="141"/>
    </row>
    <row r="3906" spans="4:4" x14ac:dyDescent="0.2">
      <c r="D3906" s="141"/>
    </row>
    <row r="3907" spans="4:4" x14ac:dyDescent="0.2">
      <c r="D3907" s="141"/>
    </row>
    <row r="3908" spans="4:4" x14ac:dyDescent="0.2">
      <c r="D3908" s="141"/>
    </row>
    <row r="3909" spans="4:4" x14ac:dyDescent="0.2">
      <c r="D3909" s="141"/>
    </row>
    <row r="3910" spans="4:4" x14ac:dyDescent="0.2">
      <c r="D3910" s="141"/>
    </row>
    <row r="3911" spans="4:4" x14ac:dyDescent="0.2">
      <c r="D3911" s="141"/>
    </row>
    <row r="3912" spans="4:4" x14ac:dyDescent="0.2">
      <c r="D3912" s="141"/>
    </row>
    <row r="3913" spans="4:4" x14ac:dyDescent="0.2">
      <c r="D3913" s="141"/>
    </row>
    <row r="3914" spans="4:4" x14ac:dyDescent="0.2">
      <c r="D3914" s="141"/>
    </row>
    <row r="3915" spans="4:4" x14ac:dyDescent="0.2">
      <c r="D3915" s="141"/>
    </row>
    <row r="3916" spans="4:4" x14ac:dyDescent="0.2">
      <c r="D3916" s="141"/>
    </row>
    <row r="3917" spans="4:4" x14ac:dyDescent="0.2">
      <c r="D3917" s="141"/>
    </row>
    <row r="3918" spans="4:4" x14ac:dyDescent="0.2">
      <c r="D3918" s="141"/>
    </row>
    <row r="3919" spans="4:4" x14ac:dyDescent="0.2">
      <c r="D3919" s="141"/>
    </row>
    <row r="3920" spans="4:4" x14ac:dyDescent="0.2">
      <c r="D3920" s="141"/>
    </row>
    <row r="3921" spans="4:4" x14ac:dyDescent="0.2">
      <c r="D3921" s="141"/>
    </row>
    <row r="3922" spans="4:4" x14ac:dyDescent="0.2">
      <c r="D3922" s="141"/>
    </row>
    <row r="3923" spans="4:4" x14ac:dyDescent="0.2">
      <c r="D3923" s="141"/>
    </row>
    <row r="3924" spans="4:4" x14ac:dyDescent="0.2">
      <c r="D3924" s="141"/>
    </row>
    <row r="3925" spans="4:4" x14ac:dyDescent="0.2">
      <c r="D3925" s="141"/>
    </row>
    <row r="3926" spans="4:4" x14ac:dyDescent="0.2">
      <c r="D3926" s="141"/>
    </row>
    <row r="3927" spans="4:4" x14ac:dyDescent="0.2">
      <c r="D3927" s="141"/>
    </row>
    <row r="3928" spans="4:4" x14ac:dyDescent="0.2">
      <c r="D3928" s="141"/>
    </row>
    <row r="3929" spans="4:4" x14ac:dyDescent="0.2">
      <c r="D3929" s="141"/>
    </row>
    <row r="3930" spans="4:4" x14ac:dyDescent="0.2">
      <c r="D3930" s="141"/>
    </row>
    <row r="3931" spans="4:4" x14ac:dyDescent="0.2">
      <c r="D3931" s="141"/>
    </row>
    <row r="3932" spans="4:4" x14ac:dyDescent="0.2">
      <c r="D3932" s="141"/>
    </row>
    <row r="3933" spans="4:4" x14ac:dyDescent="0.2">
      <c r="D3933" s="141"/>
    </row>
    <row r="3934" spans="4:4" x14ac:dyDescent="0.2">
      <c r="D3934" s="141"/>
    </row>
    <row r="3935" spans="4:4" x14ac:dyDescent="0.2">
      <c r="D3935" s="141"/>
    </row>
    <row r="3936" spans="4:4" x14ac:dyDescent="0.2">
      <c r="D3936" s="141"/>
    </row>
    <row r="3937" spans="4:4" x14ac:dyDescent="0.2">
      <c r="D3937" s="141"/>
    </row>
    <row r="3938" spans="4:4" x14ac:dyDescent="0.2">
      <c r="D3938" s="141"/>
    </row>
    <row r="3939" spans="4:4" x14ac:dyDescent="0.2">
      <c r="D3939" s="141"/>
    </row>
    <row r="3940" spans="4:4" x14ac:dyDescent="0.2">
      <c r="D3940" s="141"/>
    </row>
    <row r="3941" spans="4:4" x14ac:dyDescent="0.2">
      <c r="D3941" s="141"/>
    </row>
    <row r="3942" spans="4:4" x14ac:dyDescent="0.2">
      <c r="D3942" s="141"/>
    </row>
    <row r="3943" spans="4:4" x14ac:dyDescent="0.2">
      <c r="D3943" s="141"/>
    </row>
    <row r="3944" spans="4:4" x14ac:dyDescent="0.2">
      <c r="D3944" s="141"/>
    </row>
    <row r="3945" spans="4:4" x14ac:dyDescent="0.2">
      <c r="D3945" s="141"/>
    </row>
    <row r="3946" spans="4:4" x14ac:dyDescent="0.2">
      <c r="D3946" s="141"/>
    </row>
    <row r="3947" spans="4:4" x14ac:dyDescent="0.2">
      <c r="D3947" s="141"/>
    </row>
    <row r="3948" spans="4:4" x14ac:dyDescent="0.2">
      <c r="D3948" s="141"/>
    </row>
    <row r="3949" spans="4:4" x14ac:dyDescent="0.2">
      <c r="D3949" s="141"/>
    </row>
    <row r="3950" spans="4:4" x14ac:dyDescent="0.2">
      <c r="D3950" s="141"/>
    </row>
    <row r="3951" spans="4:4" x14ac:dyDescent="0.2">
      <c r="D3951" s="141"/>
    </row>
    <row r="3952" spans="4:4" x14ac:dyDescent="0.2">
      <c r="D3952" s="141"/>
    </row>
    <row r="3953" spans="4:4" x14ac:dyDescent="0.2">
      <c r="D3953" s="141"/>
    </row>
    <row r="3954" spans="4:4" x14ac:dyDescent="0.2">
      <c r="D3954" s="141"/>
    </row>
    <row r="3955" spans="4:4" x14ac:dyDescent="0.2">
      <c r="D3955" s="141"/>
    </row>
    <row r="3956" spans="4:4" x14ac:dyDescent="0.2">
      <c r="D3956" s="141"/>
    </row>
    <row r="3957" spans="4:4" x14ac:dyDescent="0.2">
      <c r="D3957" s="141"/>
    </row>
    <row r="3958" spans="4:4" x14ac:dyDescent="0.2">
      <c r="D3958" s="141"/>
    </row>
    <row r="3959" spans="4:4" x14ac:dyDescent="0.2">
      <c r="D3959" s="141"/>
    </row>
    <row r="3960" spans="4:4" x14ac:dyDescent="0.2">
      <c r="D3960" s="141"/>
    </row>
    <row r="3961" spans="4:4" x14ac:dyDescent="0.2">
      <c r="D3961" s="141"/>
    </row>
    <row r="3962" spans="4:4" x14ac:dyDescent="0.2">
      <c r="D3962" s="141"/>
    </row>
    <row r="3963" spans="4:4" x14ac:dyDescent="0.2">
      <c r="D3963" s="141"/>
    </row>
    <row r="3964" spans="4:4" x14ac:dyDescent="0.2">
      <c r="D3964" s="141"/>
    </row>
    <row r="3965" spans="4:4" x14ac:dyDescent="0.2">
      <c r="D3965" s="141"/>
    </row>
    <row r="3966" spans="4:4" x14ac:dyDescent="0.2">
      <c r="D3966" s="141"/>
    </row>
    <row r="3967" spans="4:4" x14ac:dyDescent="0.2">
      <c r="D3967" s="141"/>
    </row>
    <row r="3968" spans="4:4" x14ac:dyDescent="0.2">
      <c r="D3968" s="141"/>
    </row>
    <row r="3969" spans="4:4" x14ac:dyDescent="0.2">
      <c r="D3969" s="141"/>
    </row>
    <row r="3970" spans="4:4" x14ac:dyDescent="0.2">
      <c r="D3970" s="141"/>
    </row>
    <row r="3971" spans="4:4" x14ac:dyDescent="0.2">
      <c r="D3971" s="141"/>
    </row>
    <row r="3972" spans="4:4" x14ac:dyDescent="0.2">
      <c r="D3972" s="141"/>
    </row>
    <row r="3973" spans="4:4" x14ac:dyDescent="0.2">
      <c r="D3973" s="141"/>
    </row>
    <row r="3974" spans="4:4" x14ac:dyDescent="0.2">
      <c r="D3974" s="141"/>
    </row>
    <row r="3975" spans="4:4" x14ac:dyDescent="0.2">
      <c r="D3975" s="141"/>
    </row>
    <row r="3976" spans="4:4" x14ac:dyDescent="0.2">
      <c r="D3976" s="141"/>
    </row>
    <row r="3977" spans="4:4" x14ac:dyDescent="0.2">
      <c r="D3977" s="141"/>
    </row>
    <row r="3978" spans="4:4" x14ac:dyDescent="0.2">
      <c r="D3978" s="141"/>
    </row>
    <row r="3979" spans="4:4" x14ac:dyDescent="0.2">
      <c r="D3979" s="141"/>
    </row>
    <row r="3980" spans="4:4" x14ac:dyDescent="0.2">
      <c r="D3980" s="141"/>
    </row>
    <row r="3981" spans="4:4" x14ac:dyDescent="0.2">
      <c r="D3981" s="141"/>
    </row>
    <row r="3982" spans="4:4" x14ac:dyDescent="0.2">
      <c r="D3982" s="141"/>
    </row>
    <row r="3983" spans="4:4" x14ac:dyDescent="0.2">
      <c r="D3983" s="141"/>
    </row>
    <row r="3984" spans="4:4" x14ac:dyDescent="0.2">
      <c r="D3984" s="141"/>
    </row>
    <row r="3985" spans="4:4" x14ac:dyDescent="0.2">
      <c r="D3985" s="141"/>
    </row>
    <row r="3986" spans="4:4" x14ac:dyDescent="0.2">
      <c r="D3986" s="141"/>
    </row>
    <row r="3987" spans="4:4" x14ac:dyDescent="0.2">
      <c r="D3987" s="141"/>
    </row>
    <row r="3988" spans="4:4" x14ac:dyDescent="0.2">
      <c r="D3988" s="141"/>
    </row>
    <row r="3989" spans="4:4" x14ac:dyDescent="0.2">
      <c r="D3989" s="141"/>
    </row>
    <row r="3990" spans="4:4" x14ac:dyDescent="0.2">
      <c r="D3990" s="141"/>
    </row>
    <row r="3991" spans="4:4" x14ac:dyDescent="0.2">
      <c r="D3991" s="141"/>
    </row>
    <row r="3992" spans="4:4" x14ac:dyDescent="0.2">
      <c r="D3992" s="141"/>
    </row>
    <row r="3993" spans="4:4" x14ac:dyDescent="0.2">
      <c r="D3993" s="141"/>
    </row>
    <row r="3994" spans="4:4" x14ac:dyDescent="0.2">
      <c r="D3994" s="141"/>
    </row>
    <row r="3995" spans="4:4" x14ac:dyDescent="0.2">
      <c r="D3995" s="141"/>
    </row>
    <row r="3996" spans="4:4" x14ac:dyDescent="0.2">
      <c r="D3996" s="141"/>
    </row>
    <row r="3997" spans="4:4" x14ac:dyDescent="0.2">
      <c r="D3997" s="141"/>
    </row>
    <row r="3998" spans="4:4" x14ac:dyDescent="0.2">
      <c r="D3998" s="141"/>
    </row>
    <row r="3999" spans="4:4" x14ac:dyDescent="0.2">
      <c r="D3999" s="141"/>
    </row>
    <row r="4000" spans="4:4" x14ac:dyDescent="0.2">
      <c r="D4000" s="141"/>
    </row>
    <row r="4001" spans="4:4" x14ac:dyDescent="0.2">
      <c r="D4001" s="141"/>
    </row>
    <row r="4002" spans="4:4" x14ac:dyDescent="0.2">
      <c r="D4002" s="141"/>
    </row>
    <row r="4003" spans="4:4" x14ac:dyDescent="0.2">
      <c r="D4003" s="141"/>
    </row>
    <row r="4004" spans="4:4" x14ac:dyDescent="0.2">
      <c r="D4004" s="141"/>
    </row>
    <row r="4005" spans="4:4" x14ac:dyDescent="0.2">
      <c r="D4005" s="141"/>
    </row>
    <row r="4006" spans="4:4" x14ac:dyDescent="0.2">
      <c r="D4006" s="141"/>
    </row>
    <row r="4007" spans="4:4" x14ac:dyDescent="0.2">
      <c r="D4007" s="141"/>
    </row>
    <row r="4008" spans="4:4" x14ac:dyDescent="0.2">
      <c r="D4008" s="141"/>
    </row>
    <row r="4009" spans="4:4" x14ac:dyDescent="0.2">
      <c r="D4009" s="141"/>
    </row>
    <row r="4010" spans="4:4" x14ac:dyDescent="0.2">
      <c r="D4010" s="141"/>
    </row>
    <row r="4011" spans="4:4" x14ac:dyDescent="0.2">
      <c r="D4011" s="141"/>
    </row>
    <row r="4012" spans="4:4" x14ac:dyDescent="0.2">
      <c r="D4012" s="141"/>
    </row>
    <row r="4013" spans="4:4" x14ac:dyDescent="0.2">
      <c r="D4013" s="141"/>
    </row>
    <row r="4014" spans="4:4" x14ac:dyDescent="0.2">
      <c r="D4014" s="141"/>
    </row>
    <row r="4015" spans="4:4" x14ac:dyDescent="0.2">
      <c r="D4015" s="141"/>
    </row>
    <row r="4016" spans="4:4" x14ac:dyDescent="0.2">
      <c r="D4016" s="141"/>
    </row>
    <row r="4017" spans="4:4" x14ac:dyDescent="0.2">
      <c r="D4017" s="141"/>
    </row>
    <row r="4018" spans="4:4" x14ac:dyDescent="0.2">
      <c r="D4018" s="141"/>
    </row>
    <row r="4019" spans="4:4" x14ac:dyDescent="0.2">
      <c r="D4019" s="141"/>
    </row>
    <row r="4020" spans="4:4" x14ac:dyDescent="0.2">
      <c r="D4020" s="141"/>
    </row>
    <row r="4021" spans="4:4" x14ac:dyDescent="0.2">
      <c r="D4021" s="141"/>
    </row>
    <row r="4022" spans="4:4" x14ac:dyDescent="0.2">
      <c r="D4022" s="141"/>
    </row>
    <row r="4023" spans="4:4" x14ac:dyDescent="0.2">
      <c r="D4023" s="141"/>
    </row>
    <row r="4024" spans="4:4" x14ac:dyDescent="0.2">
      <c r="D4024" s="141"/>
    </row>
    <row r="4025" spans="4:4" x14ac:dyDescent="0.2">
      <c r="D4025" s="141"/>
    </row>
    <row r="4026" spans="4:4" x14ac:dyDescent="0.2">
      <c r="D4026" s="141"/>
    </row>
    <row r="4027" spans="4:4" x14ac:dyDescent="0.2">
      <c r="D4027" s="141"/>
    </row>
    <row r="4028" spans="4:4" x14ac:dyDescent="0.2">
      <c r="D4028" s="141"/>
    </row>
    <row r="4029" spans="4:4" x14ac:dyDescent="0.2">
      <c r="D4029" s="141"/>
    </row>
    <row r="4030" spans="4:4" x14ac:dyDescent="0.2">
      <c r="D4030" s="141"/>
    </row>
    <row r="4031" spans="4:4" x14ac:dyDescent="0.2">
      <c r="D4031" s="141"/>
    </row>
    <row r="4032" spans="4:4" x14ac:dyDescent="0.2">
      <c r="D4032" s="141"/>
    </row>
    <row r="4033" spans="4:4" x14ac:dyDescent="0.2">
      <c r="D4033" s="141"/>
    </row>
    <row r="4034" spans="4:4" x14ac:dyDescent="0.2">
      <c r="D4034" s="141"/>
    </row>
    <row r="4035" spans="4:4" x14ac:dyDescent="0.2">
      <c r="D4035" s="141"/>
    </row>
    <row r="4036" spans="4:4" x14ac:dyDescent="0.2">
      <c r="D4036" s="141"/>
    </row>
    <row r="4037" spans="4:4" x14ac:dyDescent="0.2">
      <c r="D4037" s="141"/>
    </row>
    <row r="4038" spans="4:4" x14ac:dyDescent="0.2">
      <c r="D4038" s="141"/>
    </row>
    <row r="4039" spans="4:4" x14ac:dyDescent="0.2">
      <c r="D4039" s="141"/>
    </row>
    <row r="4040" spans="4:4" x14ac:dyDescent="0.2">
      <c r="D4040" s="141"/>
    </row>
    <row r="4041" spans="4:4" x14ac:dyDescent="0.2">
      <c r="D4041" s="141"/>
    </row>
    <row r="4042" spans="4:4" x14ac:dyDescent="0.2">
      <c r="D4042" s="141"/>
    </row>
    <row r="4043" spans="4:4" x14ac:dyDescent="0.2">
      <c r="D4043" s="141"/>
    </row>
    <row r="4044" spans="4:4" x14ac:dyDescent="0.2">
      <c r="D4044" s="141"/>
    </row>
    <row r="4045" spans="4:4" x14ac:dyDescent="0.2">
      <c r="D4045" s="141"/>
    </row>
    <row r="4046" spans="4:4" x14ac:dyDescent="0.2">
      <c r="D4046" s="141"/>
    </row>
    <row r="4047" spans="4:4" x14ac:dyDescent="0.2">
      <c r="D4047" s="141"/>
    </row>
    <row r="4048" spans="4:4" x14ac:dyDescent="0.2">
      <c r="D4048" s="141"/>
    </row>
    <row r="4049" spans="4:4" x14ac:dyDescent="0.2">
      <c r="D4049" s="141"/>
    </row>
    <row r="4050" spans="4:4" x14ac:dyDescent="0.2">
      <c r="D4050" s="141"/>
    </row>
    <row r="4051" spans="4:4" x14ac:dyDescent="0.2">
      <c r="D4051" s="141"/>
    </row>
    <row r="4052" spans="4:4" x14ac:dyDescent="0.2">
      <c r="D4052" s="141"/>
    </row>
    <row r="4053" spans="4:4" x14ac:dyDescent="0.2">
      <c r="D4053" s="141"/>
    </row>
    <row r="4054" spans="4:4" x14ac:dyDescent="0.2">
      <c r="D4054" s="141"/>
    </row>
    <row r="4055" spans="4:4" x14ac:dyDescent="0.2">
      <c r="D4055" s="141"/>
    </row>
    <row r="4056" spans="4:4" x14ac:dyDescent="0.2">
      <c r="D4056" s="141"/>
    </row>
    <row r="4057" spans="4:4" x14ac:dyDescent="0.2">
      <c r="D4057" s="141"/>
    </row>
    <row r="4058" spans="4:4" x14ac:dyDescent="0.2">
      <c r="D4058" s="141"/>
    </row>
    <row r="4059" spans="4:4" x14ac:dyDescent="0.2">
      <c r="D4059" s="141"/>
    </row>
    <row r="4060" spans="4:4" x14ac:dyDescent="0.2">
      <c r="D4060" s="141"/>
    </row>
    <row r="4061" spans="4:4" x14ac:dyDescent="0.2">
      <c r="D4061" s="141"/>
    </row>
    <row r="4062" spans="4:4" x14ac:dyDescent="0.2">
      <c r="D4062" s="141"/>
    </row>
    <row r="4063" spans="4:4" x14ac:dyDescent="0.2">
      <c r="D4063" s="141"/>
    </row>
    <row r="4064" spans="4:4" x14ac:dyDescent="0.2">
      <c r="D4064" s="141"/>
    </row>
    <row r="4065" spans="4:4" x14ac:dyDescent="0.2">
      <c r="D4065" s="141"/>
    </row>
    <row r="4066" spans="4:4" x14ac:dyDescent="0.2">
      <c r="D4066" s="141"/>
    </row>
    <row r="4067" spans="4:4" x14ac:dyDescent="0.2">
      <c r="D4067" s="141"/>
    </row>
    <row r="4068" spans="4:4" x14ac:dyDescent="0.2">
      <c r="D4068" s="141"/>
    </row>
    <row r="4069" spans="4:4" x14ac:dyDescent="0.2">
      <c r="D4069" s="141"/>
    </row>
    <row r="4070" spans="4:4" x14ac:dyDescent="0.2">
      <c r="D4070" s="141"/>
    </row>
    <row r="4071" spans="4:4" x14ac:dyDescent="0.2">
      <c r="D4071" s="141"/>
    </row>
    <row r="4072" spans="4:4" x14ac:dyDescent="0.2">
      <c r="D4072" s="141"/>
    </row>
    <row r="4073" spans="4:4" x14ac:dyDescent="0.2">
      <c r="D4073" s="141"/>
    </row>
    <row r="4074" spans="4:4" x14ac:dyDescent="0.2">
      <c r="D4074" s="141"/>
    </row>
    <row r="4075" spans="4:4" x14ac:dyDescent="0.2">
      <c r="D4075" s="141"/>
    </row>
    <row r="4076" spans="4:4" x14ac:dyDescent="0.2">
      <c r="D4076" s="141"/>
    </row>
    <row r="4077" spans="4:4" x14ac:dyDescent="0.2">
      <c r="D4077" s="141"/>
    </row>
    <row r="4078" spans="4:4" x14ac:dyDescent="0.2">
      <c r="D4078" s="141"/>
    </row>
    <row r="4079" spans="4:4" x14ac:dyDescent="0.2">
      <c r="D4079" s="141"/>
    </row>
    <row r="4080" spans="4:4" x14ac:dyDescent="0.2">
      <c r="D4080" s="141"/>
    </row>
    <row r="4081" spans="4:4" x14ac:dyDescent="0.2">
      <c r="D4081" s="141"/>
    </row>
    <row r="4082" spans="4:4" x14ac:dyDescent="0.2">
      <c r="D4082" s="141"/>
    </row>
    <row r="4083" spans="4:4" x14ac:dyDescent="0.2">
      <c r="D4083" s="141"/>
    </row>
    <row r="4084" spans="4:4" x14ac:dyDescent="0.2">
      <c r="D4084" s="141"/>
    </row>
    <row r="4085" spans="4:4" x14ac:dyDescent="0.2">
      <c r="D4085" s="141"/>
    </row>
    <row r="4086" spans="4:4" x14ac:dyDescent="0.2">
      <c r="D4086" s="141"/>
    </row>
    <row r="4087" spans="4:4" x14ac:dyDescent="0.2">
      <c r="D4087" s="141"/>
    </row>
    <row r="4088" spans="4:4" x14ac:dyDescent="0.2">
      <c r="D4088" s="141"/>
    </row>
    <row r="4089" spans="4:4" x14ac:dyDescent="0.2">
      <c r="D4089" s="141"/>
    </row>
    <row r="4090" spans="4:4" x14ac:dyDescent="0.2">
      <c r="D4090" s="141"/>
    </row>
    <row r="4091" spans="4:4" x14ac:dyDescent="0.2">
      <c r="D4091" s="141"/>
    </row>
    <row r="4092" spans="4:4" x14ac:dyDescent="0.2">
      <c r="D4092" s="141"/>
    </row>
    <row r="4093" spans="4:4" x14ac:dyDescent="0.2">
      <c r="D4093" s="141"/>
    </row>
    <row r="4094" spans="4:4" x14ac:dyDescent="0.2">
      <c r="D4094" s="141"/>
    </row>
    <row r="4095" spans="4:4" x14ac:dyDescent="0.2">
      <c r="D4095" s="141"/>
    </row>
    <row r="4096" spans="4:4" x14ac:dyDescent="0.2">
      <c r="D4096" s="141"/>
    </row>
    <row r="4097" spans="4:4" x14ac:dyDescent="0.2">
      <c r="D4097" s="141"/>
    </row>
    <row r="4098" spans="4:4" x14ac:dyDescent="0.2">
      <c r="D4098" s="141"/>
    </row>
    <row r="4099" spans="4:4" x14ac:dyDescent="0.2">
      <c r="D4099" s="141"/>
    </row>
    <row r="4100" spans="4:4" x14ac:dyDescent="0.2">
      <c r="D4100" s="141"/>
    </row>
    <row r="4101" spans="4:4" x14ac:dyDescent="0.2">
      <c r="D4101" s="141"/>
    </row>
    <row r="4102" spans="4:4" x14ac:dyDescent="0.2">
      <c r="D4102" s="141"/>
    </row>
    <row r="4103" spans="4:4" x14ac:dyDescent="0.2">
      <c r="D4103" s="141"/>
    </row>
    <row r="4104" spans="4:4" x14ac:dyDescent="0.2">
      <c r="D4104" s="141"/>
    </row>
    <row r="4105" spans="4:4" x14ac:dyDescent="0.2">
      <c r="D4105" s="141"/>
    </row>
    <row r="4106" spans="4:4" x14ac:dyDescent="0.2">
      <c r="D4106" s="141"/>
    </row>
    <row r="4107" spans="4:4" x14ac:dyDescent="0.2">
      <c r="D4107" s="141"/>
    </row>
    <row r="4108" spans="4:4" x14ac:dyDescent="0.2">
      <c r="D4108" s="141"/>
    </row>
    <row r="4109" spans="4:4" x14ac:dyDescent="0.2">
      <c r="D4109" s="141"/>
    </row>
    <row r="4110" spans="4:4" x14ac:dyDescent="0.2">
      <c r="D4110" s="141"/>
    </row>
    <row r="4111" spans="4:4" x14ac:dyDescent="0.2">
      <c r="D4111" s="141"/>
    </row>
    <row r="4112" spans="4:4" x14ac:dyDescent="0.2">
      <c r="D4112" s="141"/>
    </row>
    <row r="4113" spans="4:4" x14ac:dyDescent="0.2">
      <c r="D4113" s="141"/>
    </row>
    <row r="4114" spans="4:4" x14ac:dyDescent="0.2">
      <c r="D4114" s="141"/>
    </row>
    <row r="4115" spans="4:4" x14ac:dyDescent="0.2">
      <c r="D4115" s="141"/>
    </row>
    <row r="4116" spans="4:4" x14ac:dyDescent="0.2">
      <c r="D4116" s="141"/>
    </row>
    <row r="4117" spans="4:4" x14ac:dyDescent="0.2">
      <c r="D4117" s="141"/>
    </row>
    <row r="4118" spans="4:4" x14ac:dyDescent="0.2">
      <c r="D4118" s="141"/>
    </row>
    <row r="4119" spans="4:4" x14ac:dyDescent="0.2">
      <c r="D4119" s="141"/>
    </row>
    <row r="4120" spans="4:4" x14ac:dyDescent="0.2">
      <c r="D4120" s="141"/>
    </row>
    <row r="4121" spans="4:4" x14ac:dyDescent="0.2">
      <c r="D4121" s="141"/>
    </row>
    <row r="4122" spans="4:4" x14ac:dyDescent="0.2">
      <c r="D4122" s="141"/>
    </row>
    <row r="4123" spans="4:4" x14ac:dyDescent="0.2">
      <c r="D4123" s="141"/>
    </row>
    <row r="4124" spans="4:4" x14ac:dyDescent="0.2">
      <c r="D4124" s="141"/>
    </row>
    <row r="4125" spans="4:4" x14ac:dyDescent="0.2">
      <c r="D4125" s="141"/>
    </row>
    <row r="4126" spans="4:4" x14ac:dyDescent="0.2">
      <c r="D4126" s="141"/>
    </row>
    <row r="4127" spans="4:4" x14ac:dyDescent="0.2">
      <c r="D4127" s="141"/>
    </row>
    <row r="4128" spans="4:4" x14ac:dyDescent="0.2">
      <c r="D4128" s="141"/>
    </row>
    <row r="4129" spans="4:4" x14ac:dyDescent="0.2">
      <c r="D4129" s="141"/>
    </row>
    <row r="4130" spans="4:4" x14ac:dyDescent="0.2">
      <c r="D4130" s="141"/>
    </row>
    <row r="4131" spans="4:4" x14ac:dyDescent="0.2">
      <c r="D4131" s="141"/>
    </row>
    <row r="4132" spans="4:4" x14ac:dyDescent="0.2">
      <c r="D4132" s="141"/>
    </row>
    <row r="4133" spans="4:4" x14ac:dyDescent="0.2">
      <c r="D4133" s="141"/>
    </row>
    <row r="4134" spans="4:4" x14ac:dyDescent="0.2">
      <c r="D4134" s="141"/>
    </row>
    <row r="4135" spans="4:4" x14ac:dyDescent="0.2">
      <c r="D4135" s="141"/>
    </row>
    <row r="4136" spans="4:4" x14ac:dyDescent="0.2">
      <c r="D4136" s="141"/>
    </row>
    <row r="4137" spans="4:4" x14ac:dyDescent="0.2">
      <c r="D4137" s="141"/>
    </row>
    <row r="4138" spans="4:4" x14ac:dyDescent="0.2">
      <c r="D4138" s="141"/>
    </row>
    <row r="4139" spans="4:4" x14ac:dyDescent="0.2">
      <c r="D4139" s="141"/>
    </row>
    <row r="4140" spans="4:4" x14ac:dyDescent="0.2">
      <c r="D4140" s="141"/>
    </row>
    <row r="4141" spans="4:4" x14ac:dyDescent="0.2">
      <c r="D4141" s="141"/>
    </row>
    <row r="4142" spans="4:4" x14ac:dyDescent="0.2">
      <c r="D4142" s="141"/>
    </row>
    <row r="4143" spans="4:4" x14ac:dyDescent="0.2">
      <c r="D4143" s="141"/>
    </row>
    <row r="4144" spans="4:4" x14ac:dyDescent="0.2">
      <c r="D4144" s="141"/>
    </row>
    <row r="4145" spans="4:4" x14ac:dyDescent="0.2">
      <c r="D4145" s="141"/>
    </row>
    <row r="4146" spans="4:4" x14ac:dyDescent="0.2">
      <c r="D4146" s="141"/>
    </row>
    <row r="4147" spans="4:4" x14ac:dyDescent="0.2">
      <c r="D4147" s="141"/>
    </row>
    <row r="4148" spans="4:4" x14ac:dyDescent="0.2">
      <c r="D4148" s="141"/>
    </row>
    <row r="4149" spans="4:4" x14ac:dyDescent="0.2">
      <c r="D4149" s="141"/>
    </row>
    <row r="4150" spans="4:4" x14ac:dyDescent="0.2">
      <c r="D4150" s="141"/>
    </row>
    <row r="4151" spans="4:4" x14ac:dyDescent="0.2">
      <c r="D4151" s="141"/>
    </row>
    <row r="4152" spans="4:4" x14ac:dyDescent="0.2">
      <c r="D4152" s="141"/>
    </row>
    <row r="4153" spans="4:4" x14ac:dyDescent="0.2">
      <c r="D4153" s="141"/>
    </row>
    <row r="4154" spans="4:4" x14ac:dyDescent="0.2">
      <c r="D4154" s="141"/>
    </row>
    <row r="4155" spans="4:4" x14ac:dyDescent="0.2">
      <c r="D4155" s="141"/>
    </row>
    <row r="4156" spans="4:4" x14ac:dyDescent="0.2">
      <c r="D4156" s="141"/>
    </row>
    <row r="4157" spans="4:4" x14ac:dyDescent="0.2">
      <c r="D4157" s="141"/>
    </row>
    <row r="4158" spans="4:4" x14ac:dyDescent="0.2">
      <c r="D4158" s="141"/>
    </row>
    <row r="4159" spans="4:4" x14ac:dyDescent="0.2">
      <c r="D4159" s="141"/>
    </row>
    <row r="4160" spans="4:4" x14ac:dyDescent="0.2">
      <c r="D4160" s="141"/>
    </row>
    <row r="4161" spans="4:4" x14ac:dyDescent="0.2">
      <c r="D4161" s="141"/>
    </row>
    <row r="4162" spans="4:4" x14ac:dyDescent="0.2">
      <c r="D4162" s="141"/>
    </row>
    <row r="4163" spans="4:4" x14ac:dyDescent="0.2">
      <c r="D4163" s="141"/>
    </row>
    <row r="4164" spans="4:4" x14ac:dyDescent="0.2">
      <c r="D4164" s="141"/>
    </row>
    <row r="4165" spans="4:4" x14ac:dyDescent="0.2">
      <c r="D4165" s="141"/>
    </row>
    <row r="4166" spans="4:4" x14ac:dyDescent="0.2">
      <c r="D4166" s="141"/>
    </row>
    <row r="4167" spans="4:4" x14ac:dyDescent="0.2">
      <c r="D4167" s="141"/>
    </row>
    <row r="4168" spans="4:4" x14ac:dyDescent="0.2">
      <c r="D4168" s="141"/>
    </row>
    <row r="4169" spans="4:4" x14ac:dyDescent="0.2">
      <c r="D4169" s="141"/>
    </row>
    <row r="4170" spans="4:4" x14ac:dyDescent="0.2">
      <c r="D4170" s="141"/>
    </row>
    <row r="4171" spans="4:4" x14ac:dyDescent="0.2">
      <c r="D4171" s="141"/>
    </row>
    <row r="4172" spans="4:4" x14ac:dyDescent="0.2">
      <c r="D4172" s="141"/>
    </row>
    <row r="4173" spans="4:4" x14ac:dyDescent="0.2">
      <c r="D4173" s="141"/>
    </row>
    <row r="4174" spans="4:4" x14ac:dyDescent="0.2">
      <c r="D4174" s="141"/>
    </row>
    <row r="4175" spans="4:4" x14ac:dyDescent="0.2">
      <c r="D4175" s="141"/>
    </row>
    <row r="4176" spans="4:4" x14ac:dyDescent="0.2">
      <c r="D4176" s="141"/>
    </row>
    <row r="4177" spans="4:4" x14ac:dyDescent="0.2">
      <c r="D4177" s="141"/>
    </row>
    <row r="4178" spans="4:4" x14ac:dyDescent="0.2">
      <c r="D4178" s="141"/>
    </row>
    <row r="4179" spans="4:4" x14ac:dyDescent="0.2">
      <c r="D4179" s="141"/>
    </row>
    <row r="4180" spans="4:4" x14ac:dyDescent="0.2">
      <c r="D4180" s="141"/>
    </row>
    <row r="4181" spans="4:4" x14ac:dyDescent="0.2">
      <c r="D4181" s="141"/>
    </row>
    <row r="4182" spans="4:4" x14ac:dyDescent="0.2">
      <c r="D4182" s="141"/>
    </row>
    <row r="4183" spans="4:4" x14ac:dyDescent="0.2">
      <c r="D4183" s="141"/>
    </row>
    <row r="4184" spans="4:4" x14ac:dyDescent="0.2">
      <c r="D4184" s="141"/>
    </row>
    <row r="4185" spans="4:4" x14ac:dyDescent="0.2">
      <c r="D4185" s="141"/>
    </row>
    <row r="4186" spans="4:4" x14ac:dyDescent="0.2">
      <c r="D4186" s="141"/>
    </row>
    <row r="4187" spans="4:4" x14ac:dyDescent="0.2">
      <c r="D4187" s="141"/>
    </row>
    <row r="4188" spans="4:4" x14ac:dyDescent="0.2">
      <c r="D4188" s="141"/>
    </row>
    <row r="4189" spans="4:4" x14ac:dyDescent="0.2">
      <c r="D4189" s="141"/>
    </row>
    <row r="4190" spans="4:4" x14ac:dyDescent="0.2">
      <c r="D4190" s="141"/>
    </row>
    <row r="4191" spans="4:4" x14ac:dyDescent="0.2">
      <c r="D4191" s="141"/>
    </row>
    <row r="4192" spans="4:4" x14ac:dyDescent="0.2">
      <c r="D4192" s="141"/>
    </row>
    <row r="4193" spans="4:4" x14ac:dyDescent="0.2">
      <c r="D4193" s="141"/>
    </row>
    <row r="4194" spans="4:4" x14ac:dyDescent="0.2">
      <c r="D4194" s="141"/>
    </row>
    <row r="4195" spans="4:4" x14ac:dyDescent="0.2">
      <c r="D4195" s="141"/>
    </row>
    <row r="4196" spans="4:4" x14ac:dyDescent="0.2">
      <c r="D4196" s="141"/>
    </row>
    <row r="4197" spans="4:4" x14ac:dyDescent="0.2">
      <c r="D4197" s="141"/>
    </row>
    <row r="4198" spans="4:4" x14ac:dyDescent="0.2">
      <c r="D4198" s="141"/>
    </row>
    <row r="4199" spans="4:4" x14ac:dyDescent="0.2">
      <c r="D4199" s="141"/>
    </row>
    <row r="4200" spans="4:4" x14ac:dyDescent="0.2">
      <c r="D4200" s="141"/>
    </row>
    <row r="4201" spans="4:4" x14ac:dyDescent="0.2">
      <c r="D4201" s="141"/>
    </row>
    <row r="4202" spans="4:4" x14ac:dyDescent="0.2">
      <c r="D4202" s="141"/>
    </row>
    <row r="4203" spans="4:4" x14ac:dyDescent="0.2">
      <c r="D4203" s="141"/>
    </row>
    <row r="4204" spans="4:4" x14ac:dyDescent="0.2">
      <c r="D4204" s="141"/>
    </row>
    <row r="4205" spans="4:4" x14ac:dyDescent="0.2">
      <c r="D4205" s="141"/>
    </row>
    <row r="4206" spans="4:4" x14ac:dyDescent="0.2">
      <c r="D4206" s="141"/>
    </row>
    <row r="4207" spans="4:4" x14ac:dyDescent="0.2">
      <c r="D4207" s="141"/>
    </row>
    <row r="4208" spans="4:4" x14ac:dyDescent="0.2">
      <c r="D4208" s="141"/>
    </row>
    <row r="4209" spans="4:4" x14ac:dyDescent="0.2">
      <c r="D4209" s="141"/>
    </row>
    <row r="4210" spans="4:4" x14ac:dyDescent="0.2">
      <c r="D4210" s="141"/>
    </row>
    <row r="4211" spans="4:4" x14ac:dyDescent="0.2">
      <c r="D4211" s="141"/>
    </row>
    <row r="4212" spans="4:4" x14ac:dyDescent="0.2">
      <c r="D4212" s="141"/>
    </row>
    <row r="4213" spans="4:4" x14ac:dyDescent="0.2">
      <c r="D4213" s="141"/>
    </row>
    <row r="4214" spans="4:4" x14ac:dyDescent="0.2">
      <c r="D4214" s="141"/>
    </row>
    <row r="4215" spans="4:4" x14ac:dyDescent="0.2">
      <c r="D4215" s="141"/>
    </row>
    <row r="4216" spans="4:4" x14ac:dyDescent="0.2">
      <c r="D4216" s="141"/>
    </row>
    <row r="4217" spans="4:4" x14ac:dyDescent="0.2">
      <c r="D4217" s="141"/>
    </row>
    <row r="4218" spans="4:4" x14ac:dyDescent="0.2">
      <c r="D4218" s="141"/>
    </row>
    <row r="4219" spans="4:4" x14ac:dyDescent="0.2">
      <c r="D4219" s="141"/>
    </row>
    <row r="4220" spans="4:4" x14ac:dyDescent="0.2">
      <c r="D4220" s="141"/>
    </row>
    <row r="4221" spans="4:4" x14ac:dyDescent="0.2">
      <c r="D4221" s="141"/>
    </row>
    <row r="4222" spans="4:4" x14ac:dyDescent="0.2">
      <c r="D4222" s="141"/>
    </row>
    <row r="4223" spans="4:4" x14ac:dyDescent="0.2">
      <c r="D4223" s="141"/>
    </row>
    <row r="4224" spans="4:4" x14ac:dyDescent="0.2">
      <c r="D4224" s="141"/>
    </row>
    <row r="4225" spans="4:4" x14ac:dyDescent="0.2">
      <c r="D4225" s="141"/>
    </row>
    <row r="4226" spans="4:4" x14ac:dyDescent="0.2">
      <c r="D4226" s="141"/>
    </row>
    <row r="4227" spans="4:4" x14ac:dyDescent="0.2">
      <c r="D4227" s="141"/>
    </row>
    <row r="4228" spans="4:4" x14ac:dyDescent="0.2">
      <c r="D4228" s="141"/>
    </row>
    <row r="4229" spans="4:4" x14ac:dyDescent="0.2">
      <c r="D4229" s="141"/>
    </row>
    <row r="4230" spans="4:4" x14ac:dyDescent="0.2">
      <c r="D4230" s="141"/>
    </row>
    <row r="4231" spans="4:4" x14ac:dyDescent="0.2">
      <c r="D4231" s="141"/>
    </row>
    <row r="4232" spans="4:4" x14ac:dyDescent="0.2">
      <c r="D4232" s="141"/>
    </row>
    <row r="4233" spans="4:4" x14ac:dyDescent="0.2">
      <c r="D4233" s="141"/>
    </row>
    <row r="4234" spans="4:4" x14ac:dyDescent="0.2">
      <c r="D4234" s="141"/>
    </row>
    <row r="4235" spans="4:4" x14ac:dyDescent="0.2">
      <c r="D4235" s="141"/>
    </row>
    <row r="4236" spans="4:4" x14ac:dyDescent="0.2">
      <c r="D4236" s="141"/>
    </row>
    <row r="4237" spans="4:4" x14ac:dyDescent="0.2">
      <c r="D4237" s="141"/>
    </row>
    <row r="4238" spans="4:4" x14ac:dyDescent="0.2">
      <c r="D4238" s="141"/>
    </row>
    <row r="4239" spans="4:4" x14ac:dyDescent="0.2">
      <c r="D4239" s="141"/>
    </row>
    <row r="4240" spans="4:4" x14ac:dyDescent="0.2">
      <c r="D4240" s="141"/>
    </row>
    <row r="4241" spans="4:4" x14ac:dyDescent="0.2">
      <c r="D4241" s="141"/>
    </row>
    <row r="4242" spans="4:4" x14ac:dyDescent="0.2">
      <c r="D4242" s="141"/>
    </row>
    <row r="4243" spans="4:4" x14ac:dyDescent="0.2">
      <c r="D4243" s="141"/>
    </row>
    <row r="4244" spans="4:4" x14ac:dyDescent="0.2">
      <c r="D4244" s="141"/>
    </row>
    <row r="4245" spans="4:4" x14ac:dyDescent="0.2">
      <c r="D4245" s="141"/>
    </row>
    <row r="4246" spans="4:4" x14ac:dyDescent="0.2">
      <c r="D4246" s="141"/>
    </row>
    <row r="4247" spans="4:4" x14ac:dyDescent="0.2">
      <c r="D4247" s="141"/>
    </row>
    <row r="4248" spans="4:4" x14ac:dyDescent="0.2">
      <c r="D4248" s="141"/>
    </row>
    <row r="4249" spans="4:4" x14ac:dyDescent="0.2">
      <c r="D4249" s="141"/>
    </row>
    <row r="4250" spans="4:4" x14ac:dyDescent="0.2">
      <c r="D4250" s="141"/>
    </row>
    <row r="4251" spans="4:4" x14ac:dyDescent="0.2">
      <c r="D4251" s="141"/>
    </row>
    <row r="4252" spans="4:4" x14ac:dyDescent="0.2">
      <c r="D4252" s="141"/>
    </row>
    <row r="4253" spans="4:4" x14ac:dyDescent="0.2">
      <c r="D4253" s="141"/>
    </row>
    <row r="4254" spans="4:4" x14ac:dyDescent="0.2">
      <c r="D4254" s="141"/>
    </row>
    <row r="4255" spans="4:4" x14ac:dyDescent="0.2">
      <c r="D4255" s="141"/>
    </row>
    <row r="4256" spans="4:4" x14ac:dyDescent="0.2">
      <c r="D4256" s="141"/>
    </row>
    <row r="4257" spans="4:4" x14ac:dyDescent="0.2">
      <c r="D4257" s="141"/>
    </row>
    <row r="4258" spans="4:4" x14ac:dyDescent="0.2">
      <c r="D4258" s="141"/>
    </row>
    <row r="4259" spans="4:4" x14ac:dyDescent="0.2">
      <c r="D4259" s="141"/>
    </row>
    <row r="4260" spans="4:4" x14ac:dyDescent="0.2">
      <c r="D4260" s="141"/>
    </row>
    <row r="4261" spans="4:4" x14ac:dyDescent="0.2">
      <c r="D4261" s="141"/>
    </row>
    <row r="4262" spans="4:4" x14ac:dyDescent="0.2">
      <c r="D4262" s="141"/>
    </row>
    <row r="4263" spans="4:4" x14ac:dyDescent="0.2">
      <c r="D4263" s="141"/>
    </row>
    <row r="4264" spans="4:4" x14ac:dyDescent="0.2">
      <c r="D4264" s="141"/>
    </row>
    <row r="4265" spans="4:4" x14ac:dyDescent="0.2">
      <c r="D4265" s="141"/>
    </row>
    <row r="4266" spans="4:4" x14ac:dyDescent="0.2">
      <c r="D4266" s="141"/>
    </row>
    <row r="4267" spans="4:4" x14ac:dyDescent="0.2">
      <c r="D4267" s="141"/>
    </row>
    <row r="4268" spans="4:4" x14ac:dyDescent="0.2">
      <c r="D4268" s="141"/>
    </row>
    <row r="4269" spans="4:4" x14ac:dyDescent="0.2">
      <c r="D4269" s="141"/>
    </row>
    <row r="4270" spans="4:4" x14ac:dyDescent="0.2">
      <c r="D4270" s="141"/>
    </row>
    <row r="4271" spans="4:4" x14ac:dyDescent="0.2">
      <c r="D4271" s="141"/>
    </row>
    <row r="4272" spans="4:4" x14ac:dyDescent="0.2">
      <c r="D4272" s="141"/>
    </row>
    <row r="4273" spans="4:4" x14ac:dyDescent="0.2">
      <c r="D4273" s="141"/>
    </row>
    <row r="4274" spans="4:4" x14ac:dyDescent="0.2">
      <c r="D4274" s="141"/>
    </row>
    <row r="4275" spans="4:4" x14ac:dyDescent="0.2">
      <c r="D4275" s="141"/>
    </row>
    <row r="4276" spans="4:4" x14ac:dyDescent="0.2">
      <c r="D4276" s="141"/>
    </row>
    <row r="4277" spans="4:4" x14ac:dyDescent="0.2">
      <c r="D4277" s="141"/>
    </row>
    <row r="4278" spans="4:4" x14ac:dyDescent="0.2">
      <c r="D4278" s="141"/>
    </row>
    <row r="4279" spans="4:4" x14ac:dyDescent="0.2">
      <c r="D4279" s="141"/>
    </row>
    <row r="4280" spans="4:4" x14ac:dyDescent="0.2">
      <c r="D4280" s="141"/>
    </row>
    <row r="4281" spans="4:4" x14ac:dyDescent="0.2">
      <c r="D4281" s="141"/>
    </row>
    <row r="4282" spans="4:4" x14ac:dyDescent="0.2">
      <c r="D4282" s="141"/>
    </row>
    <row r="4283" spans="4:4" x14ac:dyDescent="0.2">
      <c r="D4283" s="141"/>
    </row>
    <row r="4284" spans="4:4" x14ac:dyDescent="0.2">
      <c r="D4284" s="141"/>
    </row>
    <row r="4285" spans="4:4" x14ac:dyDescent="0.2">
      <c r="D4285" s="141"/>
    </row>
    <row r="4286" spans="4:4" x14ac:dyDescent="0.2">
      <c r="D4286" s="141"/>
    </row>
    <row r="4287" spans="4:4" x14ac:dyDescent="0.2">
      <c r="D4287" s="141"/>
    </row>
    <row r="4288" spans="4:4" x14ac:dyDescent="0.2">
      <c r="D4288" s="141"/>
    </row>
    <row r="4289" spans="4:4" x14ac:dyDescent="0.2">
      <c r="D4289" s="141"/>
    </row>
    <row r="4290" spans="4:4" x14ac:dyDescent="0.2">
      <c r="D4290" s="141"/>
    </row>
    <row r="4291" spans="4:4" x14ac:dyDescent="0.2">
      <c r="D4291" s="141"/>
    </row>
    <row r="4292" spans="4:4" x14ac:dyDescent="0.2">
      <c r="D4292" s="141"/>
    </row>
    <row r="4293" spans="4:4" x14ac:dyDescent="0.2">
      <c r="D4293" s="141"/>
    </row>
    <row r="4294" spans="4:4" x14ac:dyDescent="0.2">
      <c r="D4294" s="141"/>
    </row>
    <row r="4295" spans="4:4" x14ac:dyDescent="0.2">
      <c r="D4295" s="141"/>
    </row>
    <row r="4296" spans="4:4" x14ac:dyDescent="0.2">
      <c r="D4296" s="141"/>
    </row>
    <row r="4297" spans="4:4" x14ac:dyDescent="0.2">
      <c r="D4297" s="141"/>
    </row>
    <row r="4298" spans="4:4" x14ac:dyDescent="0.2">
      <c r="D4298" s="141"/>
    </row>
    <row r="4299" spans="4:4" x14ac:dyDescent="0.2">
      <c r="D4299" s="141"/>
    </row>
    <row r="4300" spans="4:4" x14ac:dyDescent="0.2">
      <c r="D4300" s="141"/>
    </row>
    <row r="4301" spans="4:4" x14ac:dyDescent="0.2">
      <c r="D4301" s="141"/>
    </row>
    <row r="4302" spans="4:4" x14ac:dyDescent="0.2">
      <c r="D4302" s="141"/>
    </row>
    <row r="4303" spans="4:4" x14ac:dyDescent="0.2">
      <c r="D4303" s="141"/>
    </row>
    <row r="4304" spans="4:4" x14ac:dyDescent="0.2">
      <c r="D4304" s="141"/>
    </row>
    <row r="4305" spans="4:4" x14ac:dyDescent="0.2">
      <c r="D4305" s="141"/>
    </row>
    <row r="4306" spans="4:4" x14ac:dyDescent="0.2">
      <c r="D4306" s="141"/>
    </row>
    <row r="4307" spans="4:4" x14ac:dyDescent="0.2">
      <c r="D4307" s="141"/>
    </row>
    <row r="4308" spans="4:4" x14ac:dyDescent="0.2">
      <c r="D4308" s="141"/>
    </row>
    <row r="4309" spans="4:4" x14ac:dyDescent="0.2">
      <c r="D4309" s="141"/>
    </row>
    <row r="4310" spans="4:4" x14ac:dyDescent="0.2">
      <c r="D4310" s="141"/>
    </row>
    <row r="4311" spans="4:4" x14ac:dyDescent="0.2">
      <c r="D4311" s="141"/>
    </row>
    <row r="4312" spans="4:4" x14ac:dyDescent="0.2">
      <c r="D4312" s="141"/>
    </row>
    <row r="4313" spans="4:4" x14ac:dyDescent="0.2">
      <c r="D4313" s="141"/>
    </row>
    <row r="4314" spans="4:4" x14ac:dyDescent="0.2">
      <c r="D4314" s="141"/>
    </row>
    <row r="4315" spans="4:4" x14ac:dyDescent="0.2">
      <c r="D4315" s="141"/>
    </row>
    <row r="4316" spans="4:4" x14ac:dyDescent="0.2">
      <c r="D4316" s="141"/>
    </row>
    <row r="4317" spans="4:4" x14ac:dyDescent="0.2">
      <c r="D4317" s="141"/>
    </row>
    <row r="4318" spans="4:4" x14ac:dyDescent="0.2">
      <c r="D4318" s="141"/>
    </row>
    <row r="4319" spans="4:4" x14ac:dyDescent="0.2">
      <c r="D4319" s="141"/>
    </row>
    <row r="4320" spans="4:4" x14ac:dyDescent="0.2">
      <c r="D4320" s="141"/>
    </row>
    <row r="4321" spans="4:4" x14ac:dyDescent="0.2">
      <c r="D4321" s="141"/>
    </row>
    <row r="4322" spans="4:4" x14ac:dyDescent="0.2">
      <c r="D4322" s="141"/>
    </row>
    <row r="4323" spans="4:4" x14ac:dyDescent="0.2">
      <c r="D4323" s="141"/>
    </row>
    <row r="4324" spans="4:4" x14ac:dyDescent="0.2">
      <c r="D4324" s="141"/>
    </row>
    <row r="4325" spans="4:4" x14ac:dyDescent="0.2">
      <c r="D4325" s="141"/>
    </row>
    <row r="4326" spans="4:4" x14ac:dyDescent="0.2">
      <c r="D4326" s="141"/>
    </row>
    <row r="4327" spans="4:4" x14ac:dyDescent="0.2">
      <c r="D4327" s="141"/>
    </row>
    <row r="4328" spans="4:4" x14ac:dyDescent="0.2">
      <c r="D4328" s="141"/>
    </row>
    <row r="4329" spans="4:4" x14ac:dyDescent="0.2">
      <c r="D4329" s="141"/>
    </row>
    <row r="4330" spans="4:4" x14ac:dyDescent="0.2">
      <c r="D4330" s="141"/>
    </row>
    <row r="4331" spans="4:4" x14ac:dyDescent="0.2">
      <c r="D4331" s="141"/>
    </row>
    <row r="4332" spans="4:4" x14ac:dyDescent="0.2">
      <c r="D4332" s="141"/>
    </row>
    <row r="4333" spans="4:4" x14ac:dyDescent="0.2">
      <c r="D4333" s="141"/>
    </row>
    <row r="4334" spans="4:4" x14ac:dyDescent="0.2">
      <c r="D4334" s="141"/>
    </row>
    <row r="4335" spans="4:4" x14ac:dyDescent="0.2">
      <c r="D4335" s="141"/>
    </row>
    <row r="4336" spans="4:4" x14ac:dyDescent="0.2">
      <c r="D4336" s="141"/>
    </row>
    <row r="4337" spans="4:4" x14ac:dyDescent="0.2">
      <c r="D4337" s="141"/>
    </row>
    <row r="4338" spans="4:4" x14ac:dyDescent="0.2">
      <c r="D4338" s="141"/>
    </row>
    <row r="4339" spans="4:4" x14ac:dyDescent="0.2">
      <c r="D4339" s="141"/>
    </row>
    <row r="4340" spans="4:4" x14ac:dyDescent="0.2">
      <c r="D4340" s="141"/>
    </row>
    <row r="4341" spans="4:4" x14ac:dyDescent="0.2">
      <c r="D4341" s="141"/>
    </row>
    <row r="4342" spans="4:4" x14ac:dyDescent="0.2">
      <c r="D4342" s="141"/>
    </row>
    <row r="4343" spans="4:4" x14ac:dyDescent="0.2">
      <c r="D4343" s="141"/>
    </row>
    <row r="4344" spans="4:4" x14ac:dyDescent="0.2">
      <c r="D4344" s="141"/>
    </row>
    <row r="4345" spans="4:4" x14ac:dyDescent="0.2">
      <c r="D4345" s="141"/>
    </row>
    <row r="4346" spans="4:4" x14ac:dyDescent="0.2">
      <c r="D4346" s="141"/>
    </row>
    <row r="4347" spans="4:4" x14ac:dyDescent="0.2">
      <c r="D4347" s="141"/>
    </row>
    <row r="4348" spans="4:4" x14ac:dyDescent="0.2">
      <c r="D4348" s="141"/>
    </row>
    <row r="4349" spans="4:4" x14ac:dyDescent="0.2">
      <c r="D4349" s="141"/>
    </row>
    <row r="4350" spans="4:4" x14ac:dyDescent="0.2">
      <c r="D4350" s="141"/>
    </row>
    <row r="4351" spans="4:4" x14ac:dyDescent="0.2">
      <c r="D4351" s="141"/>
    </row>
    <row r="4352" spans="4:4" x14ac:dyDescent="0.2">
      <c r="D4352" s="141"/>
    </row>
    <row r="4353" spans="4:4" x14ac:dyDescent="0.2">
      <c r="D4353" s="141"/>
    </row>
    <row r="4354" spans="4:4" x14ac:dyDescent="0.2">
      <c r="D4354" s="141"/>
    </row>
    <row r="4355" spans="4:4" x14ac:dyDescent="0.2">
      <c r="D4355" s="141"/>
    </row>
    <row r="4356" spans="4:4" x14ac:dyDescent="0.2">
      <c r="D4356" s="141"/>
    </row>
    <row r="4357" spans="4:4" x14ac:dyDescent="0.2">
      <c r="D4357" s="141"/>
    </row>
    <row r="4358" spans="4:4" x14ac:dyDescent="0.2">
      <c r="D4358" s="141"/>
    </row>
    <row r="4359" spans="4:4" x14ac:dyDescent="0.2">
      <c r="D4359" s="141"/>
    </row>
    <row r="4360" spans="4:4" x14ac:dyDescent="0.2">
      <c r="D4360" s="141"/>
    </row>
    <row r="4361" spans="4:4" x14ac:dyDescent="0.2">
      <c r="D4361" s="141"/>
    </row>
    <row r="4362" spans="4:4" x14ac:dyDescent="0.2">
      <c r="D4362" s="141"/>
    </row>
    <row r="4363" spans="4:4" x14ac:dyDescent="0.2">
      <c r="D4363" s="141"/>
    </row>
    <row r="4364" spans="4:4" x14ac:dyDescent="0.2">
      <c r="D4364" s="141"/>
    </row>
    <row r="4365" spans="4:4" x14ac:dyDescent="0.2">
      <c r="D4365" s="141"/>
    </row>
    <row r="4366" spans="4:4" x14ac:dyDescent="0.2">
      <c r="D4366" s="141"/>
    </row>
    <row r="4367" spans="4:4" x14ac:dyDescent="0.2">
      <c r="D4367" s="141"/>
    </row>
    <row r="4368" spans="4:4" x14ac:dyDescent="0.2">
      <c r="D4368" s="141"/>
    </row>
    <row r="4369" spans="4:4" x14ac:dyDescent="0.2">
      <c r="D4369" s="141"/>
    </row>
    <row r="4370" spans="4:4" x14ac:dyDescent="0.2">
      <c r="D4370" s="141"/>
    </row>
    <row r="4371" spans="4:4" x14ac:dyDescent="0.2">
      <c r="D4371" s="141"/>
    </row>
    <row r="4372" spans="4:4" x14ac:dyDescent="0.2">
      <c r="D4372" s="141"/>
    </row>
    <row r="4373" spans="4:4" x14ac:dyDescent="0.2">
      <c r="D4373" s="141"/>
    </row>
    <row r="4374" spans="4:4" x14ac:dyDescent="0.2">
      <c r="D4374" s="141"/>
    </row>
    <row r="4375" spans="4:4" x14ac:dyDescent="0.2">
      <c r="D4375" s="141"/>
    </row>
    <row r="4376" spans="4:4" x14ac:dyDescent="0.2">
      <c r="D4376" s="141"/>
    </row>
    <row r="4377" spans="4:4" x14ac:dyDescent="0.2">
      <c r="D4377" s="141"/>
    </row>
    <row r="4378" spans="4:4" x14ac:dyDescent="0.2">
      <c r="D4378" s="141"/>
    </row>
    <row r="4379" spans="4:4" x14ac:dyDescent="0.2">
      <c r="D4379" s="141"/>
    </row>
    <row r="4380" spans="4:4" x14ac:dyDescent="0.2">
      <c r="D4380" s="141"/>
    </row>
    <row r="4381" spans="4:4" x14ac:dyDescent="0.2">
      <c r="D4381" s="141"/>
    </row>
    <row r="4382" spans="4:4" x14ac:dyDescent="0.2">
      <c r="D4382" s="141"/>
    </row>
    <row r="4383" spans="4:4" x14ac:dyDescent="0.2">
      <c r="D4383" s="141"/>
    </row>
    <row r="4384" spans="4:4" x14ac:dyDescent="0.2">
      <c r="D4384" s="141"/>
    </row>
    <row r="4385" spans="4:4" x14ac:dyDescent="0.2">
      <c r="D4385" s="141"/>
    </row>
    <row r="4386" spans="4:4" x14ac:dyDescent="0.2">
      <c r="D4386" s="141"/>
    </row>
    <row r="4387" spans="4:4" x14ac:dyDescent="0.2">
      <c r="D4387" s="141"/>
    </row>
    <row r="4388" spans="4:4" x14ac:dyDescent="0.2">
      <c r="D4388" s="141"/>
    </row>
    <row r="4389" spans="4:4" x14ac:dyDescent="0.2">
      <c r="D4389" s="141"/>
    </row>
    <row r="4390" spans="4:4" x14ac:dyDescent="0.2">
      <c r="D4390" s="141"/>
    </row>
    <row r="4391" spans="4:4" x14ac:dyDescent="0.2">
      <c r="D4391" s="141"/>
    </row>
    <row r="4392" spans="4:4" x14ac:dyDescent="0.2">
      <c r="D4392" s="141"/>
    </row>
    <row r="4393" spans="4:4" x14ac:dyDescent="0.2">
      <c r="D4393" s="141"/>
    </row>
    <row r="4394" spans="4:4" x14ac:dyDescent="0.2">
      <c r="D4394" s="141"/>
    </row>
    <row r="4395" spans="4:4" x14ac:dyDescent="0.2">
      <c r="D4395" s="141"/>
    </row>
    <row r="4396" spans="4:4" x14ac:dyDescent="0.2">
      <c r="D4396" s="141"/>
    </row>
    <row r="4397" spans="4:4" x14ac:dyDescent="0.2">
      <c r="D4397" s="141"/>
    </row>
    <row r="4398" spans="4:4" x14ac:dyDescent="0.2">
      <c r="D4398" s="141"/>
    </row>
    <row r="4399" spans="4:4" x14ac:dyDescent="0.2">
      <c r="D4399" s="141"/>
    </row>
    <row r="4400" spans="4:4" x14ac:dyDescent="0.2">
      <c r="D4400" s="141"/>
    </row>
    <row r="4401" spans="4:4" x14ac:dyDescent="0.2">
      <c r="D4401" s="141"/>
    </row>
    <row r="4402" spans="4:4" x14ac:dyDescent="0.2">
      <c r="D4402" s="141"/>
    </row>
    <row r="4403" spans="4:4" x14ac:dyDescent="0.2">
      <c r="D4403" s="141"/>
    </row>
    <row r="4404" spans="4:4" x14ac:dyDescent="0.2">
      <c r="D4404" s="141"/>
    </row>
    <row r="4405" spans="4:4" x14ac:dyDescent="0.2">
      <c r="D4405" s="141"/>
    </row>
    <row r="4406" spans="4:4" x14ac:dyDescent="0.2">
      <c r="D4406" s="141"/>
    </row>
    <row r="4407" spans="4:4" x14ac:dyDescent="0.2">
      <c r="D4407" s="141"/>
    </row>
    <row r="4408" spans="4:4" x14ac:dyDescent="0.2">
      <c r="D4408" s="141"/>
    </row>
    <row r="4409" spans="4:4" x14ac:dyDescent="0.2">
      <c r="D4409" s="141"/>
    </row>
    <row r="4410" spans="4:4" x14ac:dyDescent="0.2">
      <c r="D4410" s="141"/>
    </row>
    <row r="4411" spans="4:4" x14ac:dyDescent="0.2">
      <c r="D4411" s="141"/>
    </row>
    <row r="4412" spans="4:4" x14ac:dyDescent="0.2">
      <c r="D4412" s="141"/>
    </row>
    <row r="4413" spans="4:4" x14ac:dyDescent="0.2">
      <c r="D4413" s="141"/>
    </row>
    <row r="4414" spans="4:4" x14ac:dyDescent="0.2">
      <c r="D4414" s="141"/>
    </row>
    <row r="4415" spans="4:4" x14ac:dyDescent="0.2">
      <c r="D4415" s="141"/>
    </row>
    <row r="4416" spans="4:4" x14ac:dyDescent="0.2">
      <c r="D4416" s="141"/>
    </row>
    <row r="4417" spans="4:4" x14ac:dyDescent="0.2">
      <c r="D4417" s="141"/>
    </row>
    <row r="4418" spans="4:4" x14ac:dyDescent="0.2">
      <c r="D4418" s="141"/>
    </row>
    <row r="4419" spans="4:4" x14ac:dyDescent="0.2">
      <c r="D4419" s="141"/>
    </row>
    <row r="4420" spans="4:4" x14ac:dyDescent="0.2">
      <c r="D4420" s="141"/>
    </row>
    <row r="4421" spans="4:4" x14ac:dyDescent="0.2">
      <c r="D4421" s="141"/>
    </row>
    <row r="4422" spans="4:4" x14ac:dyDescent="0.2">
      <c r="D4422" s="141"/>
    </row>
    <row r="4423" spans="4:4" x14ac:dyDescent="0.2">
      <c r="D4423" s="141"/>
    </row>
    <row r="4424" spans="4:4" x14ac:dyDescent="0.2">
      <c r="D4424" s="141"/>
    </row>
    <row r="4425" spans="4:4" x14ac:dyDescent="0.2">
      <c r="D4425" s="141"/>
    </row>
    <row r="4426" spans="4:4" x14ac:dyDescent="0.2">
      <c r="D4426" s="141"/>
    </row>
    <row r="4427" spans="4:4" x14ac:dyDescent="0.2">
      <c r="D4427" s="141"/>
    </row>
    <row r="4428" spans="4:4" x14ac:dyDescent="0.2">
      <c r="D4428" s="141"/>
    </row>
    <row r="4429" spans="4:4" x14ac:dyDescent="0.2">
      <c r="D4429" s="141"/>
    </row>
    <row r="4430" spans="4:4" x14ac:dyDescent="0.2">
      <c r="D4430" s="141"/>
    </row>
    <row r="4431" spans="4:4" x14ac:dyDescent="0.2">
      <c r="D4431" s="141"/>
    </row>
    <row r="4432" spans="4:4" x14ac:dyDescent="0.2">
      <c r="D4432" s="141"/>
    </row>
    <row r="4433" spans="4:4" x14ac:dyDescent="0.2">
      <c r="D4433" s="141"/>
    </row>
    <row r="4434" spans="4:4" x14ac:dyDescent="0.2">
      <c r="D4434" s="141"/>
    </row>
    <row r="4435" spans="4:4" x14ac:dyDescent="0.2">
      <c r="D4435" s="141"/>
    </row>
    <row r="4436" spans="4:4" x14ac:dyDescent="0.2">
      <c r="D4436" s="141"/>
    </row>
    <row r="4437" spans="4:4" x14ac:dyDescent="0.2">
      <c r="D4437" s="141"/>
    </row>
    <row r="4438" spans="4:4" x14ac:dyDescent="0.2">
      <c r="D4438" s="141"/>
    </row>
    <row r="4439" spans="4:4" x14ac:dyDescent="0.2">
      <c r="D4439" s="141"/>
    </row>
    <row r="4440" spans="4:4" x14ac:dyDescent="0.2">
      <c r="D4440" s="141"/>
    </row>
    <row r="4441" spans="4:4" x14ac:dyDescent="0.2">
      <c r="D4441" s="141"/>
    </row>
    <row r="4442" spans="4:4" x14ac:dyDescent="0.2">
      <c r="D4442" s="141"/>
    </row>
    <row r="4443" spans="4:4" x14ac:dyDescent="0.2">
      <c r="D4443" s="141"/>
    </row>
    <row r="4444" spans="4:4" x14ac:dyDescent="0.2">
      <c r="D4444" s="141"/>
    </row>
    <row r="4445" spans="4:4" x14ac:dyDescent="0.2">
      <c r="D4445" s="141"/>
    </row>
    <row r="4446" spans="4:4" x14ac:dyDescent="0.2">
      <c r="D4446" s="141"/>
    </row>
    <row r="4447" spans="4:4" x14ac:dyDescent="0.2">
      <c r="D4447" s="141"/>
    </row>
    <row r="4448" spans="4:4" x14ac:dyDescent="0.2">
      <c r="D4448" s="141"/>
    </row>
    <row r="4449" spans="4:4" x14ac:dyDescent="0.2">
      <c r="D4449" s="141"/>
    </row>
    <row r="4450" spans="4:4" x14ac:dyDescent="0.2">
      <c r="D4450" s="141"/>
    </row>
    <row r="4451" spans="4:4" x14ac:dyDescent="0.2">
      <c r="D4451" s="141"/>
    </row>
    <row r="4452" spans="4:4" x14ac:dyDescent="0.2">
      <c r="D4452" s="141"/>
    </row>
    <row r="4453" spans="4:4" x14ac:dyDescent="0.2">
      <c r="D4453" s="141"/>
    </row>
    <row r="4454" spans="4:4" x14ac:dyDescent="0.2">
      <c r="D4454" s="141"/>
    </row>
    <row r="4455" spans="4:4" x14ac:dyDescent="0.2">
      <c r="D4455" s="141"/>
    </row>
    <row r="4456" spans="4:4" x14ac:dyDescent="0.2">
      <c r="D4456" s="141"/>
    </row>
    <row r="4457" spans="4:4" x14ac:dyDescent="0.2">
      <c r="D4457" s="141"/>
    </row>
    <row r="4458" spans="4:4" x14ac:dyDescent="0.2">
      <c r="D4458" s="141"/>
    </row>
    <row r="4459" spans="4:4" x14ac:dyDescent="0.2">
      <c r="D4459" s="141"/>
    </row>
    <row r="4460" spans="4:4" x14ac:dyDescent="0.2">
      <c r="D4460" s="141"/>
    </row>
    <row r="4461" spans="4:4" x14ac:dyDescent="0.2">
      <c r="D4461" s="141"/>
    </row>
    <row r="4462" spans="4:4" x14ac:dyDescent="0.2">
      <c r="D4462" s="141"/>
    </row>
    <row r="4463" spans="4:4" x14ac:dyDescent="0.2">
      <c r="D4463" s="141"/>
    </row>
    <row r="4464" spans="4:4" x14ac:dyDescent="0.2">
      <c r="D4464" s="141"/>
    </row>
    <row r="4465" spans="4:4" x14ac:dyDescent="0.2">
      <c r="D4465" s="141"/>
    </row>
    <row r="4466" spans="4:4" x14ac:dyDescent="0.2">
      <c r="D4466" s="141"/>
    </row>
    <row r="4467" spans="4:4" x14ac:dyDescent="0.2">
      <c r="D4467" s="141"/>
    </row>
    <row r="4468" spans="4:4" x14ac:dyDescent="0.2">
      <c r="D4468" s="141"/>
    </row>
    <row r="4469" spans="4:4" x14ac:dyDescent="0.2">
      <c r="D4469" s="141"/>
    </row>
    <row r="4470" spans="4:4" x14ac:dyDescent="0.2">
      <c r="D4470" s="141"/>
    </row>
    <row r="4471" spans="4:4" x14ac:dyDescent="0.2">
      <c r="D4471" s="141"/>
    </row>
    <row r="4472" spans="4:4" x14ac:dyDescent="0.2">
      <c r="D4472" s="141"/>
    </row>
    <row r="4473" spans="4:4" x14ac:dyDescent="0.2">
      <c r="D4473" s="141"/>
    </row>
    <row r="4474" spans="4:4" x14ac:dyDescent="0.2">
      <c r="D4474" s="141"/>
    </row>
    <row r="4475" spans="4:4" x14ac:dyDescent="0.2">
      <c r="D4475" s="141"/>
    </row>
    <row r="4476" spans="4:4" x14ac:dyDescent="0.2">
      <c r="D4476" s="141"/>
    </row>
    <row r="4477" spans="4:4" x14ac:dyDescent="0.2">
      <c r="D4477" s="141"/>
    </row>
    <row r="4478" spans="4:4" x14ac:dyDescent="0.2">
      <c r="D4478" s="141"/>
    </row>
    <row r="4479" spans="4:4" x14ac:dyDescent="0.2">
      <c r="D4479" s="141"/>
    </row>
    <row r="4480" spans="4:4" x14ac:dyDescent="0.2">
      <c r="D4480" s="141"/>
    </row>
    <row r="4481" spans="4:4" x14ac:dyDescent="0.2">
      <c r="D4481" s="141"/>
    </row>
    <row r="4482" spans="4:4" x14ac:dyDescent="0.2">
      <c r="D4482" s="141"/>
    </row>
    <row r="4483" spans="4:4" x14ac:dyDescent="0.2">
      <c r="D4483" s="141"/>
    </row>
    <row r="4484" spans="4:4" x14ac:dyDescent="0.2">
      <c r="D4484" s="141"/>
    </row>
    <row r="4485" spans="4:4" x14ac:dyDescent="0.2">
      <c r="D4485" s="141"/>
    </row>
    <row r="4486" spans="4:4" x14ac:dyDescent="0.2">
      <c r="D4486" s="141"/>
    </row>
    <row r="4487" spans="4:4" x14ac:dyDescent="0.2">
      <c r="D4487" s="141"/>
    </row>
    <row r="4488" spans="4:4" x14ac:dyDescent="0.2">
      <c r="D4488" s="141"/>
    </row>
    <row r="4489" spans="4:4" x14ac:dyDescent="0.2">
      <c r="D4489" s="141"/>
    </row>
    <row r="4490" spans="4:4" x14ac:dyDescent="0.2">
      <c r="D4490" s="141"/>
    </row>
    <row r="4491" spans="4:4" x14ac:dyDescent="0.2">
      <c r="D4491" s="141"/>
    </row>
    <row r="4492" spans="4:4" x14ac:dyDescent="0.2">
      <c r="D4492" s="141"/>
    </row>
    <row r="4493" spans="4:4" x14ac:dyDescent="0.2">
      <c r="D4493" s="141"/>
    </row>
    <row r="4494" spans="4:4" x14ac:dyDescent="0.2">
      <c r="D4494" s="141"/>
    </row>
    <row r="4495" spans="4:4" x14ac:dyDescent="0.2">
      <c r="D4495" s="141"/>
    </row>
    <row r="4496" spans="4:4" x14ac:dyDescent="0.2">
      <c r="D4496" s="141"/>
    </row>
    <row r="4497" spans="4:4" x14ac:dyDescent="0.2">
      <c r="D4497" s="141"/>
    </row>
    <row r="4498" spans="4:4" x14ac:dyDescent="0.2">
      <c r="D4498" s="141"/>
    </row>
    <row r="4499" spans="4:4" x14ac:dyDescent="0.2">
      <c r="D4499" s="141"/>
    </row>
    <row r="4500" spans="4:4" x14ac:dyDescent="0.2">
      <c r="D4500" s="141"/>
    </row>
    <row r="4501" spans="4:4" x14ac:dyDescent="0.2">
      <c r="D4501" s="141"/>
    </row>
    <row r="4502" spans="4:4" x14ac:dyDescent="0.2">
      <c r="D4502" s="141"/>
    </row>
    <row r="4503" spans="4:4" x14ac:dyDescent="0.2">
      <c r="D4503" s="141"/>
    </row>
    <row r="4504" spans="4:4" x14ac:dyDescent="0.2">
      <c r="D4504" s="141"/>
    </row>
    <row r="4505" spans="4:4" x14ac:dyDescent="0.2">
      <c r="D4505" s="141"/>
    </row>
    <row r="4506" spans="4:4" x14ac:dyDescent="0.2">
      <c r="D4506" s="141"/>
    </row>
    <row r="4507" spans="4:4" x14ac:dyDescent="0.2">
      <c r="D4507" s="141"/>
    </row>
    <row r="4508" spans="4:4" x14ac:dyDescent="0.2">
      <c r="D4508" s="141"/>
    </row>
    <row r="4509" spans="4:4" x14ac:dyDescent="0.2">
      <c r="D4509" s="141"/>
    </row>
    <row r="4510" spans="4:4" x14ac:dyDescent="0.2">
      <c r="D4510" s="141"/>
    </row>
    <row r="4511" spans="4:4" x14ac:dyDescent="0.2">
      <c r="D4511" s="141"/>
    </row>
    <row r="4512" spans="4:4" x14ac:dyDescent="0.2">
      <c r="D4512" s="141"/>
    </row>
    <row r="4513" spans="4:4" x14ac:dyDescent="0.2">
      <c r="D4513" s="141"/>
    </row>
    <row r="4514" spans="4:4" x14ac:dyDescent="0.2">
      <c r="D4514" s="141"/>
    </row>
    <row r="4515" spans="4:4" x14ac:dyDescent="0.2">
      <c r="D4515" s="141"/>
    </row>
    <row r="4516" spans="4:4" x14ac:dyDescent="0.2">
      <c r="D4516" s="141"/>
    </row>
    <row r="4517" spans="4:4" x14ac:dyDescent="0.2">
      <c r="D4517" s="141"/>
    </row>
    <row r="4518" spans="4:4" x14ac:dyDescent="0.2">
      <c r="D4518" s="141"/>
    </row>
    <row r="4519" spans="4:4" x14ac:dyDescent="0.2">
      <c r="D4519" s="141"/>
    </row>
    <row r="4520" spans="4:4" x14ac:dyDescent="0.2">
      <c r="D4520" s="141"/>
    </row>
    <row r="4521" spans="4:4" x14ac:dyDescent="0.2">
      <c r="D4521" s="141"/>
    </row>
    <row r="4522" spans="4:4" x14ac:dyDescent="0.2">
      <c r="D4522" s="141"/>
    </row>
    <row r="4523" spans="4:4" x14ac:dyDescent="0.2">
      <c r="D4523" s="141"/>
    </row>
    <row r="4524" spans="4:4" x14ac:dyDescent="0.2">
      <c r="D4524" s="141"/>
    </row>
    <row r="4525" spans="4:4" x14ac:dyDescent="0.2">
      <c r="D4525" s="141"/>
    </row>
    <row r="4526" spans="4:4" x14ac:dyDescent="0.2">
      <c r="D4526" s="141"/>
    </row>
    <row r="4527" spans="4:4" x14ac:dyDescent="0.2">
      <c r="D4527" s="141"/>
    </row>
    <row r="4528" spans="4:4" x14ac:dyDescent="0.2">
      <c r="D4528" s="141"/>
    </row>
    <row r="4529" spans="4:4" x14ac:dyDescent="0.2">
      <c r="D4529" s="141"/>
    </row>
    <row r="4530" spans="4:4" x14ac:dyDescent="0.2">
      <c r="D4530" s="141"/>
    </row>
    <row r="4531" spans="4:4" x14ac:dyDescent="0.2">
      <c r="D4531" s="141"/>
    </row>
    <row r="4532" spans="4:4" x14ac:dyDescent="0.2">
      <c r="D4532" s="141"/>
    </row>
    <row r="4533" spans="4:4" x14ac:dyDescent="0.2">
      <c r="D4533" s="141"/>
    </row>
    <row r="4534" spans="4:4" x14ac:dyDescent="0.2">
      <c r="D4534" s="141"/>
    </row>
    <row r="4535" spans="4:4" x14ac:dyDescent="0.2">
      <c r="D4535" s="141"/>
    </row>
    <row r="4536" spans="4:4" x14ac:dyDescent="0.2">
      <c r="D4536" s="141"/>
    </row>
    <row r="4537" spans="4:4" x14ac:dyDescent="0.2">
      <c r="D4537" s="141"/>
    </row>
    <row r="4538" spans="4:4" x14ac:dyDescent="0.2">
      <c r="D4538" s="141"/>
    </row>
    <row r="4539" spans="4:4" x14ac:dyDescent="0.2">
      <c r="D4539" s="141"/>
    </row>
    <row r="4540" spans="4:4" x14ac:dyDescent="0.2">
      <c r="D4540" s="141"/>
    </row>
    <row r="4541" spans="4:4" x14ac:dyDescent="0.2">
      <c r="D4541" s="141"/>
    </row>
    <row r="4542" spans="4:4" x14ac:dyDescent="0.2">
      <c r="D4542" s="141"/>
    </row>
    <row r="4543" spans="4:4" x14ac:dyDescent="0.2">
      <c r="D4543" s="141"/>
    </row>
    <row r="4544" spans="4:4" x14ac:dyDescent="0.2">
      <c r="D4544" s="141"/>
    </row>
    <row r="4545" spans="4:4" x14ac:dyDescent="0.2">
      <c r="D4545" s="141"/>
    </row>
    <row r="4546" spans="4:4" x14ac:dyDescent="0.2">
      <c r="D4546" s="141"/>
    </row>
    <row r="4547" spans="4:4" x14ac:dyDescent="0.2">
      <c r="D4547" s="141"/>
    </row>
    <row r="4548" spans="4:4" x14ac:dyDescent="0.2">
      <c r="D4548" s="141"/>
    </row>
    <row r="4549" spans="4:4" x14ac:dyDescent="0.2">
      <c r="D4549" s="141"/>
    </row>
    <row r="4550" spans="4:4" x14ac:dyDescent="0.2">
      <c r="D4550" s="141"/>
    </row>
    <row r="4551" spans="4:4" x14ac:dyDescent="0.2">
      <c r="D4551" s="141"/>
    </row>
    <row r="4552" spans="4:4" x14ac:dyDescent="0.2">
      <c r="D4552" s="141"/>
    </row>
    <row r="4553" spans="4:4" x14ac:dyDescent="0.2">
      <c r="D4553" s="141"/>
    </row>
    <row r="4554" spans="4:4" x14ac:dyDescent="0.2">
      <c r="D4554" s="141"/>
    </row>
    <row r="4555" spans="4:4" x14ac:dyDescent="0.2">
      <c r="D4555" s="141"/>
    </row>
    <row r="4556" spans="4:4" x14ac:dyDescent="0.2">
      <c r="D4556" s="141"/>
    </row>
    <row r="4557" spans="4:4" x14ac:dyDescent="0.2">
      <c r="D4557" s="141"/>
    </row>
    <row r="4558" spans="4:4" x14ac:dyDescent="0.2">
      <c r="D4558" s="141"/>
    </row>
    <row r="4559" spans="4:4" x14ac:dyDescent="0.2">
      <c r="D4559" s="141"/>
    </row>
    <row r="4560" spans="4:4" x14ac:dyDescent="0.2">
      <c r="D4560" s="141"/>
    </row>
    <row r="4561" spans="4:4" x14ac:dyDescent="0.2">
      <c r="D4561" s="141"/>
    </row>
    <row r="4562" spans="4:4" x14ac:dyDescent="0.2">
      <c r="D4562" s="141"/>
    </row>
    <row r="4563" spans="4:4" x14ac:dyDescent="0.2">
      <c r="D4563" s="141"/>
    </row>
    <row r="4564" spans="4:4" x14ac:dyDescent="0.2">
      <c r="D4564" s="141"/>
    </row>
    <row r="4565" spans="4:4" x14ac:dyDescent="0.2">
      <c r="D4565" s="141"/>
    </row>
    <row r="4566" spans="4:4" x14ac:dyDescent="0.2">
      <c r="D4566" s="141"/>
    </row>
    <row r="4567" spans="4:4" x14ac:dyDescent="0.2">
      <c r="D4567" s="141"/>
    </row>
    <row r="4568" spans="4:4" x14ac:dyDescent="0.2">
      <c r="D4568" s="141"/>
    </row>
    <row r="4569" spans="4:4" x14ac:dyDescent="0.2">
      <c r="D4569" s="141"/>
    </row>
    <row r="4570" spans="4:4" x14ac:dyDescent="0.2">
      <c r="D4570" s="141"/>
    </row>
    <row r="4571" spans="4:4" x14ac:dyDescent="0.2">
      <c r="D4571" s="141"/>
    </row>
    <row r="4572" spans="4:4" x14ac:dyDescent="0.2">
      <c r="D4572" s="141"/>
    </row>
    <row r="4573" spans="4:4" x14ac:dyDescent="0.2">
      <c r="D4573" s="141"/>
    </row>
    <row r="4574" spans="4:4" x14ac:dyDescent="0.2">
      <c r="D4574" s="141"/>
    </row>
    <row r="4575" spans="4:4" x14ac:dyDescent="0.2">
      <c r="D4575" s="141"/>
    </row>
    <row r="4576" spans="4:4" x14ac:dyDescent="0.2">
      <c r="D4576" s="141"/>
    </row>
    <row r="4577" spans="4:4" x14ac:dyDescent="0.2">
      <c r="D4577" s="141"/>
    </row>
    <row r="4578" spans="4:4" x14ac:dyDescent="0.2">
      <c r="D4578" s="141"/>
    </row>
    <row r="4579" spans="4:4" x14ac:dyDescent="0.2">
      <c r="D4579" s="141"/>
    </row>
    <row r="4580" spans="4:4" x14ac:dyDescent="0.2">
      <c r="D4580" s="141"/>
    </row>
    <row r="4581" spans="4:4" x14ac:dyDescent="0.2">
      <c r="D4581" s="141"/>
    </row>
    <row r="4582" spans="4:4" x14ac:dyDescent="0.2">
      <c r="D4582" s="141"/>
    </row>
    <row r="4583" spans="4:4" x14ac:dyDescent="0.2">
      <c r="D4583" s="141"/>
    </row>
    <row r="4584" spans="4:4" x14ac:dyDescent="0.2">
      <c r="D4584" s="141"/>
    </row>
    <row r="4585" spans="4:4" x14ac:dyDescent="0.2">
      <c r="D4585" s="141"/>
    </row>
    <row r="4586" spans="4:4" x14ac:dyDescent="0.2">
      <c r="D4586" s="141"/>
    </row>
    <row r="4587" spans="4:4" x14ac:dyDescent="0.2">
      <c r="D4587" s="141"/>
    </row>
    <row r="4588" spans="4:4" x14ac:dyDescent="0.2">
      <c r="D4588" s="141"/>
    </row>
    <row r="4589" spans="4:4" x14ac:dyDescent="0.2">
      <c r="D4589" s="141"/>
    </row>
    <row r="4590" spans="4:4" x14ac:dyDescent="0.2">
      <c r="D4590" s="141"/>
    </row>
    <row r="4591" spans="4:4" x14ac:dyDescent="0.2">
      <c r="D4591" s="141"/>
    </row>
    <row r="4592" spans="4:4" x14ac:dyDescent="0.2">
      <c r="D4592" s="141"/>
    </row>
    <row r="4593" spans="4:4" x14ac:dyDescent="0.2">
      <c r="D4593" s="141"/>
    </row>
    <row r="4594" spans="4:4" x14ac:dyDescent="0.2">
      <c r="D4594" s="141"/>
    </row>
    <row r="4595" spans="4:4" x14ac:dyDescent="0.2">
      <c r="D4595" s="141"/>
    </row>
    <row r="4596" spans="4:4" x14ac:dyDescent="0.2">
      <c r="D4596" s="141"/>
    </row>
    <row r="4597" spans="4:4" x14ac:dyDescent="0.2">
      <c r="D4597" s="141"/>
    </row>
    <row r="4598" spans="4:4" x14ac:dyDescent="0.2">
      <c r="D4598" s="141"/>
    </row>
    <row r="4599" spans="4:4" x14ac:dyDescent="0.2">
      <c r="D4599" s="141"/>
    </row>
    <row r="4600" spans="4:4" x14ac:dyDescent="0.2">
      <c r="D4600" s="141"/>
    </row>
    <row r="4601" spans="4:4" x14ac:dyDescent="0.2">
      <c r="D4601" s="141"/>
    </row>
    <row r="4602" spans="4:4" x14ac:dyDescent="0.2">
      <c r="D4602" s="141"/>
    </row>
    <row r="4603" spans="4:4" x14ac:dyDescent="0.2">
      <c r="D4603" s="141"/>
    </row>
    <row r="4604" spans="4:4" x14ac:dyDescent="0.2">
      <c r="D4604" s="141"/>
    </row>
    <row r="4605" spans="4:4" x14ac:dyDescent="0.2">
      <c r="D4605" s="141"/>
    </row>
    <row r="4606" spans="4:4" x14ac:dyDescent="0.2">
      <c r="D4606" s="141"/>
    </row>
    <row r="4607" spans="4:4" x14ac:dyDescent="0.2">
      <c r="D4607" s="141"/>
    </row>
    <row r="4608" spans="4:4" x14ac:dyDescent="0.2">
      <c r="D4608" s="141"/>
    </row>
    <row r="4609" spans="4:4" x14ac:dyDescent="0.2">
      <c r="D4609" s="141"/>
    </row>
    <row r="4610" spans="4:4" x14ac:dyDescent="0.2">
      <c r="D4610" s="141"/>
    </row>
    <row r="4611" spans="4:4" x14ac:dyDescent="0.2">
      <c r="D4611" s="141"/>
    </row>
    <row r="4612" spans="4:4" x14ac:dyDescent="0.2">
      <c r="D4612" s="141"/>
    </row>
    <row r="4613" spans="4:4" x14ac:dyDescent="0.2">
      <c r="D4613" s="141"/>
    </row>
    <row r="4614" spans="4:4" x14ac:dyDescent="0.2">
      <c r="D4614" s="141"/>
    </row>
    <row r="4615" spans="4:4" x14ac:dyDescent="0.2">
      <c r="D4615" s="141"/>
    </row>
    <row r="4616" spans="4:4" x14ac:dyDescent="0.2">
      <c r="D4616" s="141"/>
    </row>
    <row r="4617" spans="4:4" x14ac:dyDescent="0.2">
      <c r="D4617" s="141"/>
    </row>
    <row r="4618" spans="4:4" x14ac:dyDescent="0.2">
      <c r="D4618" s="141"/>
    </row>
    <row r="4619" spans="4:4" x14ac:dyDescent="0.2">
      <c r="D4619" s="141"/>
    </row>
    <row r="4620" spans="4:4" x14ac:dyDescent="0.2">
      <c r="D4620" s="141"/>
    </row>
    <row r="4621" spans="4:4" x14ac:dyDescent="0.2">
      <c r="D4621" s="141"/>
    </row>
    <row r="4622" spans="4:4" x14ac:dyDescent="0.2">
      <c r="D4622" s="141"/>
    </row>
    <row r="4623" spans="4:4" x14ac:dyDescent="0.2">
      <c r="D4623" s="141"/>
    </row>
    <row r="4624" spans="4:4" x14ac:dyDescent="0.2">
      <c r="D4624" s="141"/>
    </row>
    <row r="4625" spans="4:4" x14ac:dyDescent="0.2">
      <c r="D4625" s="141"/>
    </row>
    <row r="4626" spans="4:4" x14ac:dyDescent="0.2">
      <c r="D4626" s="141"/>
    </row>
    <row r="4627" spans="4:4" x14ac:dyDescent="0.2">
      <c r="D4627" s="141"/>
    </row>
    <row r="4628" spans="4:4" x14ac:dyDescent="0.2">
      <c r="D4628" s="141"/>
    </row>
    <row r="4629" spans="4:4" x14ac:dyDescent="0.2">
      <c r="D4629" s="141"/>
    </row>
    <row r="4630" spans="4:4" x14ac:dyDescent="0.2">
      <c r="D4630" s="141"/>
    </row>
    <row r="4631" spans="4:4" x14ac:dyDescent="0.2">
      <c r="D4631" s="141"/>
    </row>
    <row r="4632" spans="4:4" x14ac:dyDescent="0.2">
      <c r="D4632" s="141"/>
    </row>
    <row r="4633" spans="4:4" x14ac:dyDescent="0.2">
      <c r="D4633" s="141"/>
    </row>
    <row r="4634" spans="4:4" x14ac:dyDescent="0.2">
      <c r="D4634" s="141"/>
    </row>
    <row r="4635" spans="4:4" x14ac:dyDescent="0.2">
      <c r="D4635" s="141"/>
    </row>
    <row r="4636" spans="4:4" x14ac:dyDescent="0.2">
      <c r="D4636" s="141"/>
    </row>
    <row r="4637" spans="4:4" x14ac:dyDescent="0.2">
      <c r="D4637" s="141"/>
    </row>
    <row r="4638" spans="4:4" x14ac:dyDescent="0.2">
      <c r="D4638" s="141"/>
    </row>
    <row r="4639" spans="4:4" x14ac:dyDescent="0.2">
      <c r="D4639" s="141"/>
    </row>
    <row r="4640" spans="4:4" x14ac:dyDescent="0.2">
      <c r="D4640" s="141"/>
    </row>
    <row r="4641" spans="4:4" x14ac:dyDescent="0.2">
      <c r="D4641" s="141"/>
    </row>
    <row r="4642" spans="4:4" x14ac:dyDescent="0.2">
      <c r="D4642" s="141"/>
    </row>
    <row r="4643" spans="4:4" x14ac:dyDescent="0.2">
      <c r="D4643" s="141"/>
    </row>
    <row r="4644" spans="4:4" x14ac:dyDescent="0.2">
      <c r="D4644" s="141"/>
    </row>
    <row r="4645" spans="4:4" x14ac:dyDescent="0.2">
      <c r="D4645" s="141"/>
    </row>
    <row r="4646" spans="4:4" x14ac:dyDescent="0.2">
      <c r="D4646" s="141"/>
    </row>
    <row r="4647" spans="4:4" x14ac:dyDescent="0.2">
      <c r="D4647" s="141"/>
    </row>
    <row r="4648" spans="4:4" x14ac:dyDescent="0.2">
      <c r="D4648" s="141"/>
    </row>
    <row r="4649" spans="4:4" x14ac:dyDescent="0.2">
      <c r="D4649" s="141"/>
    </row>
    <row r="4650" spans="4:4" x14ac:dyDescent="0.2">
      <c r="D4650" s="141"/>
    </row>
    <row r="4651" spans="4:4" x14ac:dyDescent="0.2">
      <c r="D4651" s="141"/>
    </row>
    <row r="4652" spans="4:4" x14ac:dyDescent="0.2">
      <c r="D4652" s="141"/>
    </row>
    <row r="4653" spans="4:4" x14ac:dyDescent="0.2">
      <c r="D4653" s="141"/>
    </row>
    <row r="4654" spans="4:4" x14ac:dyDescent="0.2">
      <c r="D4654" s="141"/>
    </row>
    <row r="4655" spans="4:4" x14ac:dyDescent="0.2">
      <c r="D4655" s="141"/>
    </row>
    <row r="4656" spans="4:4" x14ac:dyDescent="0.2">
      <c r="D4656" s="141"/>
    </row>
    <row r="4657" spans="4:4" x14ac:dyDescent="0.2">
      <c r="D4657" s="141"/>
    </row>
    <row r="4658" spans="4:4" x14ac:dyDescent="0.2">
      <c r="D4658" s="141"/>
    </row>
    <row r="4659" spans="4:4" x14ac:dyDescent="0.2">
      <c r="D4659" s="141"/>
    </row>
    <row r="4660" spans="4:4" x14ac:dyDescent="0.2">
      <c r="D4660" s="141"/>
    </row>
    <row r="4661" spans="4:4" x14ac:dyDescent="0.2">
      <c r="D4661" s="141"/>
    </row>
    <row r="4662" spans="4:4" x14ac:dyDescent="0.2">
      <c r="D4662" s="141"/>
    </row>
    <row r="4663" spans="4:4" x14ac:dyDescent="0.2">
      <c r="D4663" s="141"/>
    </row>
    <row r="4664" spans="4:4" x14ac:dyDescent="0.2">
      <c r="D4664" s="141"/>
    </row>
    <row r="4665" spans="4:4" x14ac:dyDescent="0.2">
      <c r="D4665" s="141"/>
    </row>
    <row r="4666" spans="4:4" x14ac:dyDescent="0.2">
      <c r="D4666" s="141"/>
    </row>
    <row r="4667" spans="4:4" x14ac:dyDescent="0.2">
      <c r="D4667" s="141"/>
    </row>
    <row r="4668" spans="4:4" x14ac:dyDescent="0.2">
      <c r="D4668" s="141"/>
    </row>
    <row r="4669" spans="4:4" x14ac:dyDescent="0.2">
      <c r="D4669" s="141"/>
    </row>
    <row r="4670" spans="4:4" x14ac:dyDescent="0.2">
      <c r="D4670" s="141"/>
    </row>
    <row r="4671" spans="4:4" x14ac:dyDescent="0.2">
      <c r="D4671" s="141"/>
    </row>
    <row r="4672" spans="4:4" x14ac:dyDescent="0.2">
      <c r="D4672" s="141"/>
    </row>
    <row r="4673" spans="4:4" x14ac:dyDescent="0.2">
      <c r="D4673" s="141"/>
    </row>
    <row r="4674" spans="4:4" x14ac:dyDescent="0.2">
      <c r="D4674" s="141"/>
    </row>
    <row r="4675" spans="4:4" x14ac:dyDescent="0.2">
      <c r="D4675" s="141"/>
    </row>
    <row r="4676" spans="4:4" x14ac:dyDescent="0.2">
      <c r="D4676" s="141"/>
    </row>
    <row r="4677" spans="4:4" x14ac:dyDescent="0.2">
      <c r="D4677" s="141"/>
    </row>
    <row r="4678" spans="4:4" x14ac:dyDescent="0.2">
      <c r="D4678" s="141"/>
    </row>
    <row r="4679" spans="4:4" x14ac:dyDescent="0.2">
      <c r="D4679" s="141"/>
    </row>
    <row r="4680" spans="4:4" x14ac:dyDescent="0.2">
      <c r="D4680" s="141"/>
    </row>
    <row r="4681" spans="4:4" x14ac:dyDescent="0.2">
      <c r="D4681" s="141"/>
    </row>
    <row r="4682" spans="4:4" x14ac:dyDescent="0.2">
      <c r="D4682" s="141"/>
    </row>
    <row r="4683" spans="4:4" x14ac:dyDescent="0.2">
      <c r="D4683" s="141"/>
    </row>
    <row r="4684" spans="4:4" x14ac:dyDescent="0.2">
      <c r="D4684" s="141"/>
    </row>
    <row r="4685" spans="4:4" x14ac:dyDescent="0.2">
      <c r="D4685" s="141"/>
    </row>
    <row r="4686" spans="4:4" x14ac:dyDescent="0.2">
      <c r="D4686" s="141"/>
    </row>
    <row r="4687" spans="4:4" x14ac:dyDescent="0.2">
      <c r="D4687" s="141"/>
    </row>
    <row r="4688" spans="4:4" x14ac:dyDescent="0.2">
      <c r="D4688" s="141"/>
    </row>
    <row r="4689" spans="4:4" x14ac:dyDescent="0.2">
      <c r="D4689" s="141"/>
    </row>
    <row r="4690" spans="4:4" x14ac:dyDescent="0.2">
      <c r="D4690" s="141"/>
    </row>
    <row r="4691" spans="4:4" x14ac:dyDescent="0.2">
      <c r="D4691" s="141"/>
    </row>
    <row r="4692" spans="4:4" x14ac:dyDescent="0.2">
      <c r="D4692" s="141"/>
    </row>
    <row r="4693" spans="4:4" x14ac:dyDescent="0.2">
      <c r="D4693" s="141"/>
    </row>
    <row r="4694" spans="4:4" x14ac:dyDescent="0.2">
      <c r="D4694" s="141"/>
    </row>
    <row r="4695" spans="4:4" x14ac:dyDescent="0.2">
      <c r="D4695" s="141"/>
    </row>
    <row r="4696" spans="4:4" x14ac:dyDescent="0.2">
      <c r="D4696" s="141"/>
    </row>
    <row r="4697" spans="4:4" x14ac:dyDescent="0.2">
      <c r="D4697" s="141"/>
    </row>
    <row r="4698" spans="4:4" x14ac:dyDescent="0.2">
      <c r="D4698" s="141"/>
    </row>
    <row r="4699" spans="4:4" x14ac:dyDescent="0.2">
      <c r="D4699" s="141"/>
    </row>
    <row r="4700" spans="4:4" x14ac:dyDescent="0.2">
      <c r="D4700" s="141"/>
    </row>
    <row r="4701" spans="4:4" x14ac:dyDescent="0.2">
      <c r="D4701" s="141"/>
    </row>
    <row r="4702" spans="4:4" x14ac:dyDescent="0.2">
      <c r="D4702" s="141"/>
    </row>
    <row r="4703" spans="4:4" x14ac:dyDescent="0.2">
      <c r="D4703" s="141"/>
    </row>
    <row r="4704" spans="4:4" x14ac:dyDescent="0.2">
      <c r="D4704" s="141"/>
    </row>
    <row r="4705" spans="4:4" x14ac:dyDescent="0.2">
      <c r="D4705" s="141"/>
    </row>
    <row r="4706" spans="4:4" x14ac:dyDescent="0.2">
      <c r="D4706" s="141"/>
    </row>
    <row r="4707" spans="4:4" x14ac:dyDescent="0.2">
      <c r="D4707" s="141"/>
    </row>
    <row r="4708" spans="4:4" x14ac:dyDescent="0.2">
      <c r="D4708" s="141"/>
    </row>
    <row r="4709" spans="4:4" x14ac:dyDescent="0.2">
      <c r="D4709" s="141"/>
    </row>
    <row r="4710" spans="4:4" x14ac:dyDescent="0.2">
      <c r="D4710" s="141"/>
    </row>
    <row r="4711" spans="4:4" x14ac:dyDescent="0.2">
      <c r="D4711" s="141"/>
    </row>
    <row r="4712" spans="4:4" x14ac:dyDescent="0.2">
      <c r="D4712" s="141"/>
    </row>
    <row r="4713" spans="4:4" x14ac:dyDescent="0.2">
      <c r="D4713" s="141"/>
    </row>
    <row r="4714" spans="4:4" x14ac:dyDescent="0.2">
      <c r="D4714" s="141"/>
    </row>
    <row r="4715" spans="4:4" x14ac:dyDescent="0.2">
      <c r="D4715" s="141"/>
    </row>
    <row r="4716" spans="4:4" x14ac:dyDescent="0.2">
      <c r="D4716" s="141"/>
    </row>
    <row r="4717" spans="4:4" x14ac:dyDescent="0.2">
      <c r="D4717" s="141"/>
    </row>
    <row r="4718" spans="4:4" x14ac:dyDescent="0.2">
      <c r="D4718" s="141"/>
    </row>
    <row r="4719" spans="4:4" x14ac:dyDescent="0.2">
      <c r="D4719" s="141"/>
    </row>
    <row r="4720" spans="4:4" x14ac:dyDescent="0.2">
      <c r="D4720" s="141"/>
    </row>
    <row r="4721" spans="4:4" x14ac:dyDescent="0.2">
      <c r="D4721" s="141"/>
    </row>
    <row r="4722" spans="4:4" x14ac:dyDescent="0.2">
      <c r="D4722" s="141"/>
    </row>
    <row r="4723" spans="4:4" x14ac:dyDescent="0.2">
      <c r="D4723" s="141"/>
    </row>
    <row r="4724" spans="4:4" x14ac:dyDescent="0.2">
      <c r="D4724" s="141"/>
    </row>
    <row r="4725" spans="4:4" x14ac:dyDescent="0.2">
      <c r="D4725" s="141"/>
    </row>
    <row r="4726" spans="4:4" x14ac:dyDescent="0.2">
      <c r="D4726" s="141"/>
    </row>
    <row r="4727" spans="4:4" x14ac:dyDescent="0.2">
      <c r="D4727" s="141"/>
    </row>
    <row r="4728" spans="4:4" x14ac:dyDescent="0.2">
      <c r="D4728" s="141"/>
    </row>
    <row r="4729" spans="4:4" x14ac:dyDescent="0.2">
      <c r="D4729" s="141"/>
    </row>
    <row r="4730" spans="4:4" x14ac:dyDescent="0.2">
      <c r="D4730" s="141"/>
    </row>
    <row r="4731" spans="4:4" x14ac:dyDescent="0.2">
      <c r="D4731" s="141"/>
    </row>
    <row r="4732" spans="4:4" x14ac:dyDescent="0.2">
      <c r="D4732" s="141"/>
    </row>
    <row r="4733" spans="4:4" x14ac:dyDescent="0.2">
      <c r="D4733" s="141"/>
    </row>
    <row r="4734" spans="4:4" x14ac:dyDescent="0.2">
      <c r="D4734" s="141"/>
    </row>
    <row r="4735" spans="4:4" x14ac:dyDescent="0.2">
      <c r="D4735" s="141"/>
    </row>
    <row r="4736" spans="4:4" x14ac:dyDescent="0.2">
      <c r="D4736" s="141"/>
    </row>
    <row r="4737" spans="4:4" x14ac:dyDescent="0.2">
      <c r="D4737" s="141"/>
    </row>
    <row r="4738" spans="4:4" x14ac:dyDescent="0.2">
      <c r="D4738" s="141"/>
    </row>
    <row r="4739" spans="4:4" x14ac:dyDescent="0.2">
      <c r="D4739" s="141"/>
    </row>
    <row r="4740" spans="4:4" x14ac:dyDescent="0.2">
      <c r="D4740" s="141"/>
    </row>
    <row r="4741" spans="4:4" x14ac:dyDescent="0.2">
      <c r="D4741" s="141"/>
    </row>
    <row r="4742" spans="4:4" x14ac:dyDescent="0.2">
      <c r="D4742" s="141"/>
    </row>
    <row r="4743" spans="4:4" x14ac:dyDescent="0.2">
      <c r="D4743" s="141"/>
    </row>
    <row r="4744" spans="4:4" x14ac:dyDescent="0.2">
      <c r="D4744" s="141"/>
    </row>
    <row r="4745" spans="4:4" x14ac:dyDescent="0.2">
      <c r="D4745" s="141"/>
    </row>
    <row r="4746" spans="4:4" x14ac:dyDescent="0.2">
      <c r="D4746" s="141"/>
    </row>
    <row r="4747" spans="4:4" x14ac:dyDescent="0.2">
      <c r="D4747" s="141"/>
    </row>
    <row r="4748" spans="4:4" x14ac:dyDescent="0.2">
      <c r="D4748" s="141"/>
    </row>
    <row r="4749" spans="4:4" x14ac:dyDescent="0.2">
      <c r="D4749" s="141"/>
    </row>
    <row r="4750" spans="4:4" x14ac:dyDescent="0.2">
      <c r="D4750" s="141"/>
    </row>
    <row r="4751" spans="4:4" x14ac:dyDescent="0.2">
      <c r="D4751" s="141"/>
    </row>
    <row r="4752" spans="4:4" x14ac:dyDescent="0.2">
      <c r="D4752" s="141"/>
    </row>
    <row r="4753" spans="4:4" x14ac:dyDescent="0.2">
      <c r="D4753" s="141"/>
    </row>
    <row r="4754" spans="4:4" x14ac:dyDescent="0.2">
      <c r="D4754" s="141"/>
    </row>
    <row r="4755" spans="4:4" x14ac:dyDescent="0.2">
      <c r="D4755" s="141"/>
    </row>
    <row r="4756" spans="4:4" x14ac:dyDescent="0.2">
      <c r="D4756" s="141"/>
    </row>
    <row r="4757" spans="4:4" x14ac:dyDescent="0.2">
      <c r="D4757" s="141"/>
    </row>
    <row r="4758" spans="4:4" x14ac:dyDescent="0.2">
      <c r="D4758" s="141"/>
    </row>
    <row r="4759" spans="4:4" x14ac:dyDescent="0.2">
      <c r="D4759" s="141"/>
    </row>
    <row r="4760" spans="4:4" x14ac:dyDescent="0.2">
      <c r="D4760" s="141"/>
    </row>
    <row r="4761" spans="4:4" x14ac:dyDescent="0.2">
      <c r="D4761" s="141"/>
    </row>
    <row r="4762" spans="4:4" x14ac:dyDescent="0.2">
      <c r="D4762" s="141"/>
    </row>
    <row r="4763" spans="4:4" x14ac:dyDescent="0.2">
      <c r="D4763" s="141"/>
    </row>
    <row r="4764" spans="4:4" x14ac:dyDescent="0.2">
      <c r="D4764" s="141"/>
    </row>
    <row r="4765" spans="4:4" x14ac:dyDescent="0.2">
      <c r="D4765" s="141"/>
    </row>
    <row r="4766" spans="4:4" x14ac:dyDescent="0.2">
      <c r="D4766" s="141"/>
    </row>
    <row r="4767" spans="4:4" x14ac:dyDescent="0.2">
      <c r="D4767" s="141"/>
    </row>
    <row r="4768" spans="4:4" x14ac:dyDescent="0.2">
      <c r="D4768" s="141"/>
    </row>
    <row r="4769" spans="4:4" x14ac:dyDescent="0.2">
      <c r="D4769" s="141"/>
    </row>
    <row r="4770" spans="4:4" x14ac:dyDescent="0.2">
      <c r="D4770" s="141"/>
    </row>
    <row r="4771" spans="4:4" x14ac:dyDescent="0.2">
      <c r="D4771" s="141"/>
    </row>
    <row r="4772" spans="4:4" x14ac:dyDescent="0.2">
      <c r="D4772" s="141"/>
    </row>
    <row r="4773" spans="4:4" x14ac:dyDescent="0.2">
      <c r="D4773" s="141"/>
    </row>
    <row r="4774" spans="4:4" x14ac:dyDescent="0.2">
      <c r="D4774" s="141"/>
    </row>
    <row r="4775" spans="4:4" x14ac:dyDescent="0.2">
      <c r="D4775" s="141"/>
    </row>
    <row r="4776" spans="4:4" x14ac:dyDescent="0.2">
      <c r="D4776" s="141"/>
    </row>
    <row r="4777" spans="4:4" x14ac:dyDescent="0.2">
      <c r="D4777" s="141"/>
    </row>
    <row r="4778" spans="4:4" x14ac:dyDescent="0.2">
      <c r="D4778" s="141"/>
    </row>
    <row r="4779" spans="4:4" x14ac:dyDescent="0.2">
      <c r="D4779" s="141"/>
    </row>
    <row r="4780" spans="4:4" x14ac:dyDescent="0.2">
      <c r="D4780" s="141"/>
    </row>
    <row r="4781" spans="4:4" x14ac:dyDescent="0.2">
      <c r="D4781" s="141"/>
    </row>
    <row r="4782" spans="4:4" x14ac:dyDescent="0.2">
      <c r="D4782" s="141"/>
    </row>
    <row r="4783" spans="4:4" x14ac:dyDescent="0.2">
      <c r="D4783" s="141"/>
    </row>
    <row r="4784" spans="4:4" x14ac:dyDescent="0.2">
      <c r="D4784" s="141"/>
    </row>
    <row r="4785" spans="4:4" x14ac:dyDescent="0.2">
      <c r="D4785" s="141"/>
    </row>
    <row r="4786" spans="4:4" x14ac:dyDescent="0.2">
      <c r="D4786" s="141"/>
    </row>
    <row r="4787" spans="4:4" x14ac:dyDescent="0.2">
      <c r="D4787" s="141"/>
    </row>
    <row r="4788" spans="4:4" x14ac:dyDescent="0.2">
      <c r="D4788" s="141"/>
    </row>
    <row r="4789" spans="4:4" x14ac:dyDescent="0.2">
      <c r="D4789" s="141"/>
    </row>
    <row r="4790" spans="4:4" x14ac:dyDescent="0.2">
      <c r="D4790" s="141"/>
    </row>
    <row r="4791" spans="4:4" x14ac:dyDescent="0.2">
      <c r="D4791" s="141"/>
    </row>
    <row r="4792" spans="4:4" x14ac:dyDescent="0.2">
      <c r="D4792" s="141"/>
    </row>
    <row r="4793" spans="4:4" x14ac:dyDescent="0.2">
      <c r="D4793" s="141"/>
    </row>
    <row r="4794" spans="4:4" x14ac:dyDescent="0.2">
      <c r="D4794" s="141"/>
    </row>
    <row r="4795" spans="4:4" x14ac:dyDescent="0.2">
      <c r="D4795" s="141"/>
    </row>
    <row r="4796" spans="4:4" x14ac:dyDescent="0.2">
      <c r="D4796" s="141"/>
    </row>
    <row r="4797" spans="4:4" x14ac:dyDescent="0.2">
      <c r="D4797" s="141"/>
    </row>
    <row r="4798" spans="4:4" x14ac:dyDescent="0.2">
      <c r="D4798" s="141"/>
    </row>
    <row r="4799" spans="4:4" x14ac:dyDescent="0.2">
      <c r="D4799" s="141"/>
    </row>
    <row r="4800" spans="4:4" x14ac:dyDescent="0.2">
      <c r="D4800" s="141"/>
    </row>
    <row r="4801" spans="4:4" x14ac:dyDescent="0.2">
      <c r="D4801" s="141"/>
    </row>
    <row r="4802" spans="4:4" x14ac:dyDescent="0.2">
      <c r="D4802" s="141"/>
    </row>
    <row r="4803" spans="4:4" x14ac:dyDescent="0.2">
      <c r="D4803" s="141"/>
    </row>
    <row r="4804" spans="4:4" x14ac:dyDescent="0.2">
      <c r="D4804" s="141"/>
    </row>
    <row r="4805" spans="4:4" x14ac:dyDescent="0.2">
      <c r="D4805" s="141"/>
    </row>
    <row r="4806" spans="4:4" x14ac:dyDescent="0.2">
      <c r="D4806" s="141"/>
    </row>
    <row r="4807" spans="4:4" x14ac:dyDescent="0.2">
      <c r="D4807" s="141"/>
    </row>
    <row r="4808" spans="4:4" x14ac:dyDescent="0.2">
      <c r="D4808" s="141"/>
    </row>
    <row r="4809" spans="4:4" x14ac:dyDescent="0.2">
      <c r="D4809" s="141"/>
    </row>
    <row r="4810" spans="4:4" x14ac:dyDescent="0.2">
      <c r="D4810" s="141"/>
    </row>
    <row r="4811" spans="4:4" x14ac:dyDescent="0.2">
      <c r="D4811" s="141"/>
    </row>
    <row r="4812" spans="4:4" x14ac:dyDescent="0.2">
      <c r="D4812" s="141"/>
    </row>
    <row r="4813" spans="4:4" x14ac:dyDescent="0.2">
      <c r="D4813" s="141"/>
    </row>
    <row r="4814" spans="4:4" x14ac:dyDescent="0.2">
      <c r="D4814" s="141"/>
    </row>
    <row r="4815" spans="4:4" x14ac:dyDescent="0.2">
      <c r="D4815" s="141"/>
    </row>
    <row r="4816" spans="4:4" x14ac:dyDescent="0.2">
      <c r="D4816" s="141"/>
    </row>
    <row r="4817" spans="4:4" x14ac:dyDescent="0.2">
      <c r="D4817" s="141"/>
    </row>
    <row r="4818" spans="4:4" x14ac:dyDescent="0.2">
      <c r="D4818" s="141"/>
    </row>
    <row r="4819" spans="4:4" x14ac:dyDescent="0.2">
      <c r="D4819" s="141"/>
    </row>
    <row r="4820" spans="4:4" x14ac:dyDescent="0.2">
      <c r="D4820" s="141"/>
    </row>
    <row r="4821" spans="4:4" x14ac:dyDescent="0.2">
      <c r="D4821" s="141"/>
    </row>
    <row r="4822" spans="4:4" x14ac:dyDescent="0.2">
      <c r="D4822" s="141"/>
    </row>
    <row r="4823" spans="4:4" x14ac:dyDescent="0.2">
      <c r="D4823" s="141"/>
    </row>
    <row r="4824" spans="4:4" x14ac:dyDescent="0.2">
      <c r="D4824" s="141"/>
    </row>
    <row r="4825" spans="4:4" x14ac:dyDescent="0.2">
      <c r="D4825" s="141"/>
    </row>
    <row r="4826" spans="4:4" x14ac:dyDescent="0.2">
      <c r="D4826" s="141"/>
    </row>
    <row r="4827" spans="4:4" x14ac:dyDescent="0.2">
      <c r="D4827" s="141"/>
    </row>
    <row r="4828" spans="4:4" x14ac:dyDescent="0.2">
      <c r="D4828" s="141"/>
    </row>
    <row r="4829" spans="4:4" x14ac:dyDescent="0.2">
      <c r="D4829" s="141"/>
    </row>
    <row r="4830" spans="4:4" x14ac:dyDescent="0.2">
      <c r="D4830" s="141"/>
    </row>
    <row r="4831" spans="4:4" x14ac:dyDescent="0.2">
      <c r="D4831" s="141"/>
    </row>
    <row r="4832" spans="4:4" x14ac:dyDescent="0.2">
      <c r="D4832" s="141"/>
    </row>
    <row r="4833" spans="4:4" x14ac:dyDescent="0.2">
      <c r="D4833" s="141"/>
    </row>
    <row r="4834" spans="4:4" x14ac:dyDescent="0.2">
      <c r="D4834" s="141"/>
    </row>
    <row r="4835" spans="4:4" x14ac:dyDescent="0.2">
      <c r="D4835" s="141"/>
    </row>
    <row r="4836" spans="4:4" x14ac:dyDescent="0.2">
      <c r="D4836" s="141"/>
    </row>
    <row r="4837" spans="4:4" x14ac:dyDescent="0.2">
      <c r="D4837" s="141"/>
    </row>
    <row r="4838" spans="4:4" x14ac:dyDescent="0.2">
      <c r="D4838" s="141"/>
    </row>
    <row r="4839" spans="4:4" x14ac:dyDescent="0.2">
      <c r="D4839" s="141"/>
    </row>
    <row r="4840" spans="4:4" x14ac:dyDescent="0.2">
      <c r="D4840" s="141"/>
    </row>
    <row r="4841" spans="4:4" x14ac:dyDescent="0.2">
      <c r="D4841" s="141"/>
    </row>
    <row r="4842" spans="4:4" x14ac:dyDescent="0.2">
      <c r="D4842" s="141"/>
    </row>
    <row r="4843" spans="4:4" x14ac:dyDescent="0.2">
      <c r="D4843" s="141"/>
    </row>
    <row r="4844" spans="4:4" x14ac:dyDescent="0.2">
      <c r="D4844" s="141"/>
    </row>
    <row r="4845" spans="4:4" x14ac:dyDescent="0.2">
      <c r="D4845" s="141"/>
    </row>
    <row r="4846" spans="4:4" x14ac:dyDescent="0.2">
      <c r="D4846" s="141"/>
    </row>
    <row r="4847" spans="4:4" x14ac:dyDescent="0.2">
      <c r="D4847" s="141"/>
    </row>
    <row r="4848" spans="4:4" x14ac:dyDescent="0.2">
      <c r="D4848" s="141"/>
    </row>
    <row r="4849" spans="4:4" x14ac:dyDescent="0.2">
      <c r="D4849" s="141"/>
    </row>
    <row r="4850" spans="4:4" x14ac:dyDescent="0.2">
      <c r="D4850" s="141"/>
    </row>
    <row r="4851" spans="4:4" x14ac:dyDescent="0.2">
      <c r="D4851" s="141"/>
    </row>
    <row r="4852" spans="4:4" x14ac:dyDescent="0.2">
      <c r="D4852" s="141"/>
    </row>
    <row r="4853" spans="4:4" x14ac:dyDescent="0.2">
      <c r="D4853" s="141"/>
    </row>
    <row r="4854" spans="4:4" x14ac:dyDescent="0.2">
      <c r="D4854" s="141"/>
    </row>
    <row r="4855" spans="4:4" x14ac:dyDescent="0.2">
      <c r="D4855" s="141"/>
    </row>
    <row r="4856" spans="4:4" x14ac:dyDescent="0.2">
      <c r="D4856" s="141"/>
    </row>
    <row r="4857" spans="4:4" x14ac:dyDescent="0.2">
      <c r="D4857" s="141"/>
    </row>
    <row r="4858" spans="4:4" x14ac:dyDescent="0.2">
      <c r="D4858" s="141"/>
    </row>
    <row r="4859" spans="4:4" x14ac:dyDescent="0.2">
      <c r="D4859" s="141"/>
    </row>
    <row r="4860" spans="4:4" x14ac:dyDescent="0.2">
      <c r="D4860" s="141"/>
    </row>
    <row r="4861" spans="4:4" x14ac:dyDescent="0.2">
      <c r="D4861" s="141"/>
    </row>
    <row r="4862" spans="4:4" x14ac:dyDescent="0.2">
      <c r="D4862" s="141"/>
    </row>
    <row r="4863" spans="4:4" x14ac:dyDescent="0.2">
      <c r="D4863" s="141"/>
    </row>
    <row r="4864" spans="4:4" x14ac:dyDescent="0.2">
      <c r="D4864" s="141"/>
    </row>
    <row r="4865" spans="4:4" x14ac:dyDescent="0.2">
      <c r="D4865" s="141"/>
    </row>
    <row r="4866" spans="4:4" x14ac:dyDescent="0.2">
      <c r="D4866" s="141"/>
    </row>
    <row r="4867" spans="4:4" x14ac:dyDescent="0.2">
      <c r="D4867" s="141"/>
    </row>
    <row r="4868" spans="4:4" x14ac:dyDescent="0.2">
      <c r="D4868" s="141"/>
    </row>
    <row r="4869" spans="4:4" x14ac:dyDescent="0.2">
      <c r="D4869" s="141"/>
    </row>
    <row r="4870" spans="4:4" x14ac:dyDescent="0.2">
      <c r="D4870" s="141"/>
    </row>
    <row r="4871" spans="4:4" x14ac:dyDescent="0.2">
      <c r="D4871" s="141"/>
    </row>
    <row r="4872" spans="4:4" x14ac:dyDescent="0.2">
      <c r="D4872" s="141"/>
    </row>
    <row r="4873" spans="4:4" x14ac:dyDescent="0.2">
      <c r="D4873" s="141"/>
    </row>
    <row r="4874" spans="4:4" x14ac:dyDescent="0.2">
      <c r="D4874" s="141"/>
    </row>
    <row r="4875" spans="4:4" x14ac:dyDescent="0.2">
      <c r="D4875" s="141"/>
    </row>
    <row r="4876" spans="4:4" x14ac:dyDescent="0.2">
      <c r="D4876" s="141"/>
    </row>
    <row r="4877" spans="4:4" x14ac:dyDescent="0.2">
      <c r="D4877" s="141"/>
    </row>
    <row r="4878" spans="4:4" x14ac:dyDescent="0.2">
      <c r="D4878" s="141"/>
    </row>
    <row r="4879" spans="4:4" x14ac:dyDescent="0.2">
      <c r="D4879" s="141"/>
    </row>
    <row r="4880" spans="4:4" x14ac:dyDescent="0.2">
      <c r="D4880" s="141"/>
    </row>
    <row r="4881" spans="4:4" x14ac:dyDescent="0.2">
      <c r="D4881" s="141"/>
    </row>
    <row r="4882" spans="4:4" x14ac:dyDescent="0.2">
      <c r="D4882" s="141"/>
    </row>
    <row r="4883" spans="4:4" x14ac:dyDescent="0.2">
      <c r="D4883" s="141"/>
    </row>
    <row r="4884" spans="4:4" x14ac:dyDescent="0.2">
      <c r="D4884" s="141"/>
    </row>
    <row r="4885" spans="4:4" x14ac:dyDescent="0.2">
      <c r="D4885" s="141"/>
    </row>
    <row r="4886" spans="4:4" x14ac:dyDescent="0.2">
      <c r="D4886" s="141"/>
    </row>
    <row r="4887" spans="4:4" x14ac:dyDescent="0.2">
      <c r="D4887" s="141"/>
    </row>
    <row r="4888" spans="4:4" x14ac:dyDescent="0.2">
      <c r="D4888" s="141"/>
    </row>
    <row r="4889" spans="4:4" x14ac:dyDescent="0.2">
      <c r="D4889" s="141"/>
    </row>
    <row r="4890" spans="4:4" x14ac:dyDescent="0.2">
      <c r="D4890" s="141"/>
    </row>
    <row r="4891" spans="4:4" x14ac:dyDescent="0.2">
      <c r="D4891" s="141"/>
    </row>
    <row r="4892" spans="4:4" x14ac:dyDescent="0.2">
      <c r="D4892" s="141"/>
    </row>
    <row r="4893" spans="4:4" x14ac:dyDescent="0.2">
      <c r="D4893" s="141"/>
    </row>
    <row r="4894" spans="4:4" x14ac:dyDescent="0.2">
      <c r="D4894" s="141"/>
    </row>
    <row r="4895" spans="4:4" x14ac:dyDescent="0.2">
      <c r="D4895" s="141"/>
    </row>
    <row r="4896" spans="4:4" x14ac:dyDescent="0.2">
      <c r="D4896" s="141"/>
    </row>
    <row r="4897" spans="4:4" x14ac:dyDescent="0.2">
      <c r="D4897" s="141"/>
    </row>
    <row r="4898" spans="4:4" x14ac:dyDescent="0.2">
      <c r="D4898" s="141"/>
    </row>
    <row r="4899" spans="4:4" x14ac:dyDescent="0.2">
      <c r="D4899" s="141"/>
    </row>
    <row r="4900" spans="4:4" x14ac:dyDescent="0.2">
      <c r="D4900" s="141"/>
    </row>
    <row r="4901" spans="4:4" x14ac:dyDescent="0.2">
      <c r="D4901" s="141"/>
    </row>
    <row r="4902" spans="4:4" x14ac:dyDescent="0.2">
      <c r="D4902" s="141"/>
    </row>
    <row r="4903" spans="4:4" x14ac:dyDescent="0.2">
      <c r="D4903" s="141"/>
    </row>
    <row r="4904" spans="4:4" x14ac:dyDescent="0.2">
      <c r="D4904" s="141"/>
    </row>
    <row r="4905" spans="4:4" x14ac:dyDescent="0.2">
      <c r="D4905" s="141"/>
    </row>
    <row r="4906" spans="4:4" x14ac:dyDescent="0.2">
      <c r="D4906" s="141"/>
    </row>
    <row r="4907" spans="4:4" x14ac:dyDescent="0.2">
      <c r="D4907" s="141"/>
    </row>
    <row r="4908" spans="4:4" x14ac:dyDescent="0.2">
      <c r="D4908" s="141"/>
    </row>
    <row r="4909" spans="4:4" x14ac:dyDescent="0.2">
      <c r="D4909" s="141"/>
    </row>
    <row r="4910" spans="4:4" x14ac:dyDescent="0.2">
      <c r="D4910" s="141"/>
    </row>
    <row r="4911" spans="4:4" x14ac:dyDescent="0.2">
      <c r="D4911" s="141"/>
    </row>
    <row r="4912" spans="4:4" x14ac:dyDescent="0.2">
      <c r="D4912" s="141"/>
    </row>
    <row r="4913" spans="4:4" x14ac:dyDescent="0.2">
      <c r="D4913" s="141"/>
    </row>
    <row r="4914" spans="4:4" x14ac:dyDescent="0.2">
      <c r="D4914" s="141"/>
    </row>
    <row r="4915" spans="4:4" x14ac:dyDescent="0.2">
      <c r="D4915" s="141"/>
    </row>
    <row r="4916" spans="4:4" x14ac:dyDescent="0.2">
      <c r="D4916" s="141"/>
    </row>
    <row r="4917" spans="4:4" x14ac:dyDescent="0.2">
      <c r="D4917" s="141"/>
    </row>
    <row r="4918" spans="4:4" x14ac:dyDescent="0.2">
      <c r="D4918" s="141"/>
    </row>
    <row r="4919" spans="4:4" x14ac:dyDescent="0.2">
      <c r="D4919" s="141"/>
    </row>
    <row r="4920" spans="4:4" x14ac:dyDescent="0.2">
      <c r="D4920" s="141"/>
    </row>
    <row r="4921" spans="4:4" x14ac:dyDescent="0.2">
      <c r="D4921" s="141"/>
    </row>
    <row r="4922" spans="4:4" x14ac:dyDescent="0.2">
      <c r="D4922" s="141"/>
    </row>
    <row r="4923" spans="4:4" x14ac:dyDescent="0.2">
      <c r="D4923" s="141"/>
    </row>
    <row r="4924" spans="4:4" x14ac:dyDescent="0.2">
      <c r="D4924" s="141"/>
    </row>
    <row r="4925" spans="4:4" x14ac:dyDescent="0.2">
      <c r="D4925" s="141"/>
    </row>
    <row r="4926" spans="4:4" x14ac:dyDescent="0.2">
      <c r="D4926" s="141"/>
    </row>
    <row r="4927" spans="4:4" x14ac:dyDescent="0.2">
      <c r="D4927" s="141"/>
    </row>
    <row r="4928" spans="4:4" x14ac:dyDescent="0.2">
      <c r="D4928" s="141"/>
    </row>
    <row r="4929" spans="4:4" x14ac:dyDescent="0.2">
      <c r="D4929" s="141"/>
    </row>
    <row r="4930" spans="4:4" x14ac:dyDescent="0.2">
      <c r="D4930" s="141"/>
    </row>
    <row r="4931" spans="4:4" x14ac:dyDescent="0.2">
      <c r="D4931" s="141"/>
    </row>
    <row r="4932" spans="4:4" x14ac:dyDescent="0.2">
      <c r="D4932" s="141"/>
    </row>
    <row r="4933" spans="4:4" x14ac:dyDescent="0.2">
      <c r="D4933" s="141"/>
    </row>
    <row r="4934" spans="4:4" x14ac:dyDescent="0.2">
      <c r="D4934" s="141"/>
    </row>
    <row r="4935" spans="4:4" x14ac:dyDescent="0.2">
      <c r="D4935" s="141"/>
    </row>
    <row r="4936" spans="4:4" x14ac:dyDescent="0.2">
      <c r="D4936" s="141"/>
    </row>
    <row r="4937" spans="4:4" x14ac:dyDescent="0.2">
      <c r="D4937" s="141"/>
    </row>
    <row r="4938" spans="4:4" x14ac:dyDescent="0.2">
      <c r="D4938" s="141"/>
    </row>
    <row r="4939" spans="4:4" x14ac:dyDescent="0.2">
      <c r="D4939" s="141"/>
    </row>
    <row r="4940" spans="4:4" x14ac:dyDescent="0.2">
      <c r="D4940" s="141"/>
    </row>
    <row r="4941" spans="4:4" x14ac:dyDescent="0.2">
      <c r="D4941" s="141"/>
    </row>
    <row r="4942" spans="4:4" x14ac:dyDescent="0.2">
      <c r="D4942" s="141"/>
    </row>
    <row r="4943" spans="4:4" x14ac:dyDescent="0.2">
      <c r="D4943" s="141"/>
    </row>
    <row r="4944" spans="4:4" x14ac:dyDescent="0.2">
      <c r="D4944" s="141"/>
    </row>
    <row r="4945" spans="4:4" x14ac:dyDescent="0.2">
      <c r="D4945" s="141"/>
    </row>
    <row r="4946" spans="4:4" x14ac:dyDescent="0.2">
      <c r="D4946" s="141"/>
    </row>
    <row r="4947" spans="4:4" x14ac:dyDescent="0.2">
      <c r="D4947" s="141"/>
    </row>
    <row r="4948" spans="4:4" x14ac:dyDescent="0.2">
      <c r="D4948" s="141"/>
    </row>
    <row r="4949" spans="4:4" x14ac:dyDescent="0.2">
      <c r="D4949" s="141"/>
    </row>
    <row r="4950" spans="4:4" x14ac:dyDescent="0.2">
      <c r="D4950" s="141"/>
    </row>
    <row r="4951" spans="4:4" x14ac:dyDescent="0.2">
      <c r="D4951" s="141"/>
    </row>
    <row r="4952" spans="4:4" x14ac:dyDescent="0.2">
      <c r="D4952" s="141"/>
    </row>
    <row r="4953" spans="4:4" x14ac:dyDescent="0.2">
      <c r="D4953" s="141"/>
    </row>
    <row r="4954" spans="4:4" x14ac:dyDescent="0.2">
      <c r="D4954" s="141"/>
    </row>
    <row r="4955" spans="4:4" x14ac:dyDescent="0.2">
      <c r="D4955" s="141"/>
    </row>
    <row r="4956" spans="4:4" x14ac:dyDescent="0.2">
      <c r="D4956" s="141"/>
    </row>
    <row r="4957" spans="4:4" x14ac:dyDescent="0.2">
      <c r="D4957" s="141"/>
    </row>
    <row r="4958" spans="4:4" x14ac:dyDescent="0.2">
      <c r="D4958" s="141"/>
    </row>
    <row r="4959" spans="4:4" x14ac:dyDescent="0.2">
      <c r="D4959" s="141"/>
    </row>
    <row r="4960" spans="4:4" x14ac:dyDescent="0.2">
      <c r="D4960" s="141"/>
    </row>
    <row r="4961" spans="4:4" x14ac:dyDescent="0.2">
      <c r="D4961" s="141"/>
    </row>
    <row r="4962" spans="4:4" x14ac:dyDescent="0.2">
      <c r="D4962" s="141"/>
    </row>
    <row r="4963" spans="4:4" x14ac:dyDescent="0.2">
      <c r="D4963" s="141"/>
    </row>
    <row r="4964" spans="4:4" x14ac:dyDescent="0.2">
      <c r="D4964" s="141"/>
    </row>
    <row r="4965" spans="4:4" x14ac:dyDescent="0.2">
      <c r="D4965" s="141"/>
    </row>
    <row r="4966" spans="4:4" x14ac:dyDescent="0.2">
      <c r="D4966" s="141"/>
    </row>
    <row r="4967" spans="4:4" x14ac:dyDescent="0.2">
      <c r="D4967" s="141"/>
    </row>
    <row r="4968" spans="4:4" x14ac:dyDescent="0.2">
      <c r="D4968" s="141"/>
    </row>
    <row r="4969" spans="4:4" x14ac:dyDescent="0.2">
      <c r="D4969" s="141"/>
    </row>
    <row r="4970" spans="4:4" x14ac:dyDescent="0.2">
      <c r="D4970" s="141"/>
    </row>
    <row r="4971" spans="4:4" x14ac:dyDescent="0.2">
      <c r="D4971" s="141"/>
    </row>
    <row r="4972" spans="4:4" x14ac:dyDescent="0.2">
      <c r="D4972" s="141"/>
    </row>
    <row r="4973" spans="4:4" x14ac:dyDescent="0.2">
      <c r="D4973" s="141"/>
    </row>
    <row r="4974" spans="4:4" x14ac:dyDescent="0.2">
      <c r="D4974" s="141"/>
    </row>
    <row r="4975" spans="4:4" x14ac:dyDescent="0.2">
      <c r="D4975" s="141"/>
    </row>
    <row r="4976" spans="4:4" x14ac:dyDescent="0.2">
      <c r="D4976" s="141"/>
    </row>
    <row r="4977" spans="4:4" x14ac:dyDescent="0.2">
      <c r="D4977" s="141"/>
    </row>
    <row r="4978" spans="4:4" x14ac:dyDescent="0.2">
      <c r="D4978" s="141"/>
    </row>
    <row r="4979" spans="4:4" x14ac:dyDescent="0.2">
      <c r="D4979" s="141"/>
    </row>
    <row r="4980" spans="4:4" x14ac:dyDescent="0.2">
      <c r="D4980" s="141"/>
    </row>
    <row r="4981" spans="4:4" x14ac:dyDescent="0.2">
      <c r="D4981" s="141"/>
    </row>
    <row r="4982" spans="4:4" x14ac:dyDescent="0.2">
      <c r="D4982" s="141"/>
    </row>
    <row r="4983" spans="4:4" x14ac:dyDescent="0.2">
      <c r="D4983" s="141"/>
    </row>
    <row r="4984" spans="4:4" x14ac:dyDescent="0.2">
      <c r="D4984" s="141"/>
    </row>
    <row r="4985" spans="4:4" x14ac:dyDescent="0.2">
      <c r="D4985" s="141"/>
    </row>
    <row r="4986" spans="4:4" x14ac:dyDescent="0.2">
      <c r="D4986" s="141"/>
    </row>
    <row r="4987" spans="4:4" x14ac:dyDescent="0.2">
      <c r="D4987" s="141"/>
    </row>
    <row r="4988" spans="4:4" x14ac:dyDescent="0.2">
      <c r="D4988" s="141"/>
    </row>
    <row r="4989" spans="4:4" x14ac:dyDescent="0.2">
      <c r="D4989" s="141"/>
    </row>
    <row r="4990" spans="4:4" x14ac:dyDescent="0.2">
      <c r="D4990" s="141"/>
    </row>
    <row r="4991" spans="4:4" x14ac:dyDescent="0.2">
      <c r="D4991" s="141"/>
    </row>
    <row r="4992" spans="4:4" x14ac:dyDescent="0.2">
      <c r="D4992" s="141"/>
    </row>
    <row r="4993" spans="4:4" x14ac:dyDescent="0.2">
      <c r="D4993" s="141"/>
    </row>
    <row r="4994" spans="4:4" x14ac:dyDescent="0.2">
      <c r="D4994" s="141"/>
    </row>
    <row r="4995" spans="4:4" x14ac:dyDescent="0.2">
      <c r="D4995" s="141"/>
    </row>
    <row r="4996" spans="4:4" x14ac:dyDescent="0.2">
      <c r="D4996" s="141"/>
    </row>
    <row r="4997" spans="4:4" x14ac:dyDescent="0.2">
      <c r="D4997" s="141"/>
    </row>
    <row r="4998" spans="4:4" x14ac:dyDescent="0.2">
      <c r="D4998" s="141"/>
    </row>
    <row r="4999" spans="4:4" x14ac:dyDescent="0.2">
      <c r="D4999" s="141"/>
    </row>
    <row r="5000" spans="4:4" x14ac:dyDescent="0.2">
      <c r="D5000" s="141"/>
    </row>
  </sheetData>
  <sheetProtection password="F233" sheet="1"/>
  <mergeCells count="8">
    <mergeCell ref="A42:G46"/>
    <mergeCell ref="C10:G10"/>
    <mergeCell ref="C35:G35"/>
    <mergeCell ref="A1:G1"/>
    <mergeCell ref="C2:G2"/>
    <mergeCell ref="C3:G3"/>
    <mergeCell ref="C4:G4"/>
    <mergeCell ref="A41:C41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_xmlsignatures/_rels/origin.sigs.rels>&#65279;<?xml version="1.0" encoding="utf-8"?><Relationships xmlns="http://schemas.openxmlformats.org/package/2006/relationships"><Relationship Id="idRel1" Type="http://schemas.openxmlformats.org/package/2006/relationships/digital-signature/signature" Target="sig1.xml" TargetMode="Internal"/></Relationships>
</file>

<file path=_xmlsignatures/sig1.xml><?xml version="1.0" encoding="utf-8"?>
<ds:Signature xmlns:ds="http://www.w3.org/2000/09/xmldsig#" Id="idSignature1">
  <ds:SignedInfo>
    <ds:CanonicalizationMethod Algorithm="http://www.w3.org/TR/2001/REC-xml-c14n-20010315"/>
    <ds:SignatureMethod Algorithm="http://www.w3.org/2000/09/xmldsig#rsa-sha1"/>
    <ds:Reference Type="http://www.w3.org/2000/09/xmldsig#Object" URI="#idPackageObject">
      <ds:DigestMethod Algorithm="http://www.w3.org/2000/09/xmldsig#sha1"/>
      <ds:DigestValue>3bKJD8evEVaGXqpPyv3KHpJd2Jw=</ds:DigestValue>
    </ds:Reference>
  </ds:SignedInfo>
  <ds:SignatureValue>Mt8kIllxmKoQyMVM17qyFTZpjSTCWCVz52l1vsxlBzT+YII2bznfY9NWZod+KuwdpHChT5v57uAxXjq7eFIgB1H7Z+TMRRLVSJdztyJn/ygdb6affHwRk2a89nxgOPH/Gc/bPEC8bCTYTyNReY4tD54Ox+1ZIipuQ5/NjrIpfOHnvWkdqKnjcU3IKavI/QIaAD53r5TYZ6p+fuhxR1ZnNkjKe/yc9aVoGv3aevUxjt3/X/Ax3dTRzNLOSmeo7wcQ4ubxj+xlXR65xgyYNYiKrIxaHzCmfzlJzcMdOpFQc4qtHsEH9OIkaIu6Tyb+HXdgeAlann3vJUC5/vo1Dfe93w==</ds:SignatureValue>
  <ds:KeyInfo>
    <ds:KeyValue>
      <ds:RSAKeyValue>
        <ds:Modulus>0XG544UzcrT/KyoSiRN32OKOpuGg7dujkMlPkWrTkfbKMBaF8QnhrabM1/XkgbA0XrqbuwIqaxZQKTSWyXjUG0IjPP1IAOu+8PXQz2fbdKAd+cJNsW8LNfCpeVSLSGgr7SL85SuDi3DS4ZKTQc1s+QP3G4FVgI3Ewv5XNcqCNyBTl0sTkad35Vs9OtX6qGdluNl+Rw2aT59kiFxTQel/klCcuvKcx0UEWEIRMA76Fbl/a1CAaWWicGB8UsBhgDuTSsCQkbiPBoOkFVEZbpH0ASAhF/bTcpD39N0EXvI/PcawVabox9JArajelEuVThyYJ89cF58laUag3QDIUwIOzw==</ds:Modulus>
        <ds:Exponent>AQAB</ds:Exponent>
      </ds:RSAKeyValue>
    </ds:KeyValue>
    <ds:X509Data>
      <ds:X509Certificate>MIIIUjCCBzqgAwIBAgIDHxniMA0GCSqGSIb3DQEBCwUAMF8xCzAJBgNVBAYTAkNaMSwwKgYDVQQKDCPEjGVza8OhIHBvxaF0YSwgcy5wLiBbScSMIDQ3MTE0OTgzXTEiMCAGA1UEAxMZUG9zdFNpZ251bSBRdWFsaWZpZWQgQ0EgMjAeFw0xNjA4MjYxMzI4MTNaFw0xNzA4MjYxMzI4MTNaMIIBSjELMAkGA1UEBhMCQ1oxFzAVBgNVBGETDk5UUkNaLTYwNDYwNTgwMUcwRQYDVQQKDD5Bcm3DoWRuw60gU2VydmlzbsOtLCBwxZnDrXNwxJt2a292w6Egb3JnYW5pemFjZSBbScSMIDYwNDYwNTgwXTE4MDYGA1UECwwvQXJtw6FkbsOtIFNlcnZpc27DrSwgcMWZw61zcMSbdmtvdsOhIG9yZ2FuaXphY2UxEDAOBgNVBAsTB1BFUjE2NzMxIDAeBgNVBAMMF0luZy4gS2Fyb2zDrW5hIFJ1xI1vdsOhMREwDwYDVQQEDAhSdcSNb3bDoTESMBAGA1UEKgwJS2Fyb2zDrW5hMRAwDgYDVQQFEwdQNTQzNDQ1MTIwMAYDVQQMDClSZWZlcmVudCBha3ZpemnEjW7DrWhvIG9kZMSbbGVuw60gLSBQcmFoYTCCASIwDQYJKoZIhvcNAQEBBQADggEPADCCAQoCggEBANFxueOFM3K0/ysqEokTd9jijqbhoO3bo5DJT5Fq05H2yjAWhfEJ4a2mzNf15IGwNF66m7sCKmsWUCk0lsl41BtCIzz9SADrvvD10M9n23SgHfnCTbFvCzXwqXlUi0hoK+0i/OUrg4tw0uGSk0HNbPkD9xuBVYCNxML+VzXKgjcgU5dLE5Gnd+VbPTrV+qhnZbjZfkcNmk+fZIhcU0Hpf5JQnLrynMdFBFhCETAO+hW5f2tQgGllonBgfFLAYYA7k0rAkJG4jwaDpBVRGW6R9AEgIRf203KQ9/TdBF7yPz3GsFWm6MfSQK2o3pRLlU4cmCfPXBefJWlGoN0AyFMCDs8CAwEAAaOCBCgwggQkMEkGA1UdEQRCMECBGGthcm9saW5hLnJ1Y292YUBhcy1wby5jeqAZBgkrBgEEAdwZAgGgDBMKMTc3NDQ5NDY4Oa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+xAAQAwgZsGCCsGAQUFBwEDBIGOMIGLMAgGBgQAjkYBATBqBgYEAI5GAQUwYDAuFihodHRwczovL3d3dy5wb3N0c2lnbnVtLmN6L3Bkcy9wZHNfZW4ucGRmEwJlbjAuFihodHRwczovL3d3dy5wb3N0c2lnbnVtLmN6L3Bkcy9wZHNfY3MucGRmEwJjczATBgYEAI5GAQYwCQYHBACORgEGATCB+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/BAQDAgXgMB8GA1UdIwQYMBaAFInoTN+LJjk+1yQuEg565+Yn5daXMIGxBgNVHR8EgakwgaYwNaAzoDGGL2h0dHA6Ly93d3cucG9zdHNpZ251bS5jei9jcmwvcHNxdWFsaWZpZWRjYTIuY3JsMDagNKAyhjBodHRwOi8vd3d3Mi5wb3N0c2lnbnVtLmN6L2NybC9wc3F1YWxpZmllZGNhMi5jcmwwNaAzoDGGL2h0dHA6Ly9wb3N0c2lnbnVtLnR0Yy5jei9jcmwvcHNxdWFsaWZpZWRjYTIuY3JsMB0GA1UdDgQWBBTI86VNx3e2XwRjR2o/p7I669OPwzANBgkqhkiG9w0BAQsFAAOCAQEAdSx20lj21a7gxLsPUxmyHxvCXjfkWLzDrQYgMvwtLO9JIt+SyX4Lwb8aifjLTBdEBOh7+9nIjSuBQa5gfqvZFi2igyrN/F3cYoqrL4BtbRfswXSFt/t0xSkUofRHgUGoeSy4WaEpfHrQvbhhQK9QJNkg4Aha2kXQGGYuI3DrhhjU/ka1zgQwscvy+As713XkpmR8D4SDk3mB67Y86iU7ZRPNgbvjTMQfZAXt9AHMXAMC+5qh4Et4M0pJQ2vFS/os6cNZltbm8+mckCfIZKUgGkFQj63FaYd/DuT+nerzYbI8o+mThUIccg8/Equ2Jhv2PmCvuUMPxaVRBIH3CgafTA==</ds:X509Certificate>
    </ds:X509Data>
  </ds:KeyInfo>
  <ds:Object Id="idPackageObject">
    <ds:Manifest>
      <ds:Reference URI="/_rels/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  <RelationshipReference xmlns="http://schemas.openxmlformats.org/package/2006/digital-signature" SourceId="rId2"/>
          </ds:Transform>
          <ds:Transform Algorithm="http://www.w3.org/TR/2001/REC-xml-c14n-20010315"/>
        </ds:Transforms>
        <ds:DigestMethod Algorithm="http://www.w3.org/2000/09/xmldsig#sha1"/>
        <ds:DigestValue>EsgKnZXfn5fxg8rKAntmh6XGmOE=</ds:DigestValue>
      </ds:Reference>
      <ds:Reference URI="/xl/_rels/workbook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3"/>
            <RelationshipReference xmlns="http://schemas.openxmlformats.org/package/2006/digital-signature" SourceId="rId18"/>
            <RelationshipReference xmlns="http://schemas.openxmlformats.org/package/2006/digital-signature" SourceId="rId26"/>
            <RelationshipReference xmlns="http://schemas.openxmlformats.org/package/2006/digital-signature" SourceId="rId39"/>
            <RelationshipReference xmlns="http://schemas.openxmlformats.org/package/2006/digital-signature" SourceId="rId3"/>
            <RelationshipReference xmlns="http://schemas.openxmlformats.org/package/2006/digital-signature" SourceId="rId21"/>
            <RelationshipReference xmlns="http://schemas.openxmlformats.org/package/2006/digital-signature" SourceId="rId34"/>
            <RelationshipReference xmlns="http://schemas.openxmlformats.org/package/2006/digital-signature" SourceId="rId42"/>
            <RelationshipReference xmlns="http://schemas.openxmlformats.org/package/2006/digital-signature" SourceId="rId47"/>
            <RelationshipReference xmlns="http://schemas.openxmlformats.org/package/2006/digital-signature" SourceId="rId7"/>
            <RelationshipReference xmlns="http://schemas.openxmlformats.org/package/2006/digital-signature" SourceId="rId12"/>
            <RelationshipReference xmlns="http://schemas.openxmlformats.org/package/2006/digital-signature" SourceId="rId17"/>
            <RelationshipReference xmlns="http://schemas.openxmlformats.org/package/2006/digital-signature" SourceId="rId25"/>
            <RelationshipReference xmlns="http://schemas.openxmlformats.org/package/2006/digital-signature" SourceId="rId33"/>
            <RelationshipReference xmlns="http://schemas.openxmlformats.org/package/2006/digital-signature" SourceId="rId38"/>
            <RelationshipReference xmlns="http://schemas.openxmlformats.org/package/2006/digital-signature" SourceId="rId46"/>
            <RelationshipReference xmlns="http://schemas.openxmlformats.org/package/2006/digital-signature" SourceId="rId2"/>
            <RelationshipReference xmlns="http://schemas.openxmlformats.org/package/2006/digital-signature" SourceId="rId16"/>
            <RelationshipReference xmlns="http://schemas.openxmlformats.org/package/2006/digital-signature" SourceId="rId20"/>
            <RelationshipReference xmlns="http://schemas.openxmlformats.org/package/2006/digital-signature" SourceId="rId29"/>
            <RelationshipReference xmlns="http://schemas.openxmlformats.org/package/2006/digital-signature" SourceId="rId41"/>
            <RelationshipReference xmlns="http://schemas.openxmlformats.org/package/2006/digital-signature" SourceId="rId1"/>
            <RelationshipReference xmlns="http://schemas.openxmlformats.org/package/2006/digital-signature" SourceId="rId6"/>
            <RelationshipReference xmlns="http://schemas.openxmlformats.org/package/2006/digital-signature" SourceId="rId11"/>
            <RelationshipReference xmlns="http://schemas.openxmlformats.org/package/2006/digital-signature" SourceId="rId24"/>
            <RelationshipReference xmlns="http://schemas.openxmlformats.org/package/2006/digital-signature" SourceId="rId32"/>
            <RelationshipReference xmlns="http://schemas.openxmlformats.org/package/2006/digital-signature" SourceId="rId37"/>
            <RelationshipReference xmlns="http://schemas.openxmlformats.org/package/2006/digital-signature" SourceId="rId40"/>
            <RelationshipReference xmlns="http://schemas.openxmlformats.org/package/2006/digital-signature" SourceId="rId45"/>
            <RelationshipReference xmlns="http://schemas.openxmlformats.org/package/2006/digital-signature" SourceId="rId5"/>
            <RelationshipReference xmlns="http://schemas.openxmlformats.org/package/2006/digital-signature" SourceId="rId15"/>
            <RelationshipReference xmlns="http://schemas.openxmlformats.org/package/2006/digital-signature" SourceId="rId23"/>
            <RelationshipReference xmlns="http://schemas.openxmlformats.org/package/2006/digital-signature" SourceId="rId28"/>
            <RelationshipReference xmlns="http://schemas.openxmlformats.org/package/2006/digital-signature" SourceId="rId36"/>
            <RelationshipReference xmlns="http://schemas.openxmlformats.org/package/2006/digital-signature" SourceId="rId49"/>
            <RelationshipReference xmlns="http://schemas.openxmlformats.org/package/2006/digital-signature" SourceId="rId10"/>
            <RelationshipReference xmlns="http://schemas.openxmlformats.org/package/2006/digital-signature" SourceId="rId19"/>
            <RelationshipReference xmlns="http://schemas.openxmlformats.org/package/2006/digital-signature" SourceId="rId31"/>
            <RelationshipReference xmlns="http://schemas.openxmlformats.org/package/2006/digital-signature" SourceId="rId44"/>
            <RelationshipReference xmlns="http://schemas.openxmlformats.org/package/2006/digital-signature" SourceId="rId4"/>
            <RelationshipReference xmlns="http://schemas.openxmlformats.org/package/2006/digital-signature" SourceId="rId9"/>
            <RelationshipReference xmlns="http://schemas.openxmlformats.org/package/2006/digital-signature" SourceId="rId14"/>
            <RelationshipReference xmlns="http://schemas.openxmlformats.org/package/2006/digital-signature" SourceId="rId22"/>
            <RelationshipReference xmlns="http://schemas.openxmlformats.org/package/2006/digital-signature" SourceId="rId27"/>
            <RelationshipReference xmlns="http://schemas.openxmlformats.org/package/2006/digital-signature" SourceId="rId30"/>
            <RelationshipReference xmlns="http://schemas.openxmlformats.org/package/2006/digital-signature" SourceId="rId35"/>
            <RelationshipReference xmlns="http://schemas.openxmlformats.org/package/2006/digital-signature" SourceId="rId43"/>
            <RelationshipReference xmlns="http://schemas.openxmlformats.org/package/2006/digital-signature" SourceId="rId48"/>
            <RelationshipReference xmlns="http://schemas.openxmlformats.org/package/2006/digital-signature" SourceId="rId8"/>
          </ds:Transform>
          <ds:Transform Algorithm="http://www.w3.org/TR/2001/REC-xml-c14n-20010315"/>
        </ds:Transforms>
        <ds:DigestMethod Algorithm="http://www.w3.org/2000/09/xmldsig#sha1"/>
        <ds:DigestValue>nI3wkDlXPfOWxzXkDyAyGDOefjg=</ds:DigestValue>
      </ds:Reference>
      <ds:Reference URI="/xl/workbook.xml?ContentType=application/vnd.openxmlformats-officedocument.spreadsheetml.sheet.main+xml">
        <ds:DigestMethod Algorithm="http://www.w3.org/2000/09/xmldsig#sha1"/>
        <ds:DigestValue>R5tmrdj67kIwDluKtwY+/fMt2VE=</ds:DigestValue>
      </ds:Reference>
      <ds:Reference URI="/xl/worksheets/_rels/sheet1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wq4CjvcIXrAyAs/vmq7dZAl44ms=</ds:DigestValue>
      </ds:Reference>
      <ds:Reference URI="/xl/worksheets/sheet13.xml?ContentType=application/vnd.openxmlformats-officedocument.spreadsheetml.worksheet+xml">
        <ds:DigestMethod Algorithm="http://www.w3.org/2000/09/xmldsig#sha1"/>
        <ds:DigestValue>bvCB9gz4xjUz1aEFxJssyyztDO4=</ds:DigestValue>
      </ds:Reference>
      <ds:Reference URI="/xl/worksheets/_rels/sheet1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zFBIT+73NUIg0ZpWj1ECB0YRvIE=</ds:DigestValue>
      </ds:Reference>
      <ds:Reference URI="/xl/worksheets/sheet18.xml?ContentType=application/vnd.openxmlformats-officedocument.spreadsheetml.worksheet+xml">
        <ds:DigestMethod Algorithm="http://www.w3.org/2000/09/xmldsig#sha1"/>
        <ds:DigestValue>IdF3NXTyRvahq/OJMkov5/sut94=</ds:DigestValue>
      </ds:Reference>
      <ds:Reference URI="/xl/worksheets/_rels/sheet2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rp1OhALCHJoINApODzpEZbKO0xw=</ds:DigestValue>
      </ds:Reference>
      <ds:Reference URI="/xl/worksheets/sheet26.xml?ContentType=application/vnd.openxmlformats-officedocument.spreadsheetml.worksheet+xml">
        <ds:DigestMethod Algorithm="http://www.w3.org/2000/09/xmldsig#sha1"/>
        <ds:DigestValue>bj4suTPFO37UQIRNqBe0zoKz1oo=</ds:DigestValue>
      </ds:Reference>
      <ds:Reference URI="/xl/worksheets/_rels/sheet3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8Ds6TCdmGBdY6CRiQcd6vQ2AGe4=</ds:DigestValue>
      </ds:Reference>
      <ds:Reference URI="/xl/worksheets/sheet39.xml?ContentType=application/vnd.openxmlformats-officedocument.spreadsheetml.worksheet+xml">
        <ds:DigestMethod Algorithm="http://www.w3.org/2000/09/xmldsig#sha1"/>
        <ds:DigestValue>Ng3KvgJBvaFZa/U4rvRzNXUjYqs=</ds:DigestValue>
      </ds:Reference>
      <ds:Reference URI="/xl/worksheets/_rels/sheet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2"/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pfU2CWNcrFgAf38vbzcM9Az48sE=</ds:DigestValue>
      </ds:Reference>
      <ds:Reference URI="/xl/worksheets/sheet3.xml?ContentType=application/vnd.openxmlformats-officedocument.spreadsheetml.worksheet+xml">
        <ds:DigestMethod Algorithm="http://www.w3.org/2000/09/xmldsig#sha1"/>
        <ds:DigestValue>mDPgdkJxfZT+xf4TWt57gzBBR6A=</ds:DigestValue>
      </ds:Reference>
      <ds:Reference URI="/xl/worksheets/_rels/sheet2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eOMIzz5kFNZXkkXzA/QG3y5Peew=</ds:DigestValue>
      </ds:Reference>
      <ds:Reference URI="/xl/worksheets/sheet21.xml?ContentType=application/vnd.openxmlformats-officedocument.spreadsheetml.worksheet+xml">
        <ds:DigestMethod Algorithm="http://www.w3.org/2000/09/xmldsig#sha1"/>
        <ds:DigestValue>9zUsxbRYVkaCLJBnks9zNGH44s0=</ds:DigestValue>
      </ds:Reference>
      <ds:Reference URI="/xl/worksheets/_rels/sheet3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reKpvsMjLP9mVkjTqTfzPhoHTbg=</ds:DigestValue>
      </ds:Reference>
      <ds:Reference URI="/xl/worksheets/sheet34.xml?ContentType=application/vnd.openxmlformats-officedocument.spreadsheetml.worksheet+xml">
        <ds:DigestMethod Algorithm="http://www.w3.org/2000/09/xmldsig#sha1"/>
        <ds:DigestValue>Fb5hCKzXQuR+uraLpflxnzs4eU4=</ds:DigestValue>
      </ds:Reference>
      <ds:Reference URI="/xl/worksheets/_rels/sheet4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lek47efS5/M6lB46SNFIz4c7SbU=</ds:DigestValue>
      </ds:Reference>
      <ds:Reference URI="/xl/worksheets/sheet42.xml?ContentType=application/vnd.openxmlformats-officedocument.spreadsheetml.worksheet+xml">
        <ds:DigestMethod Algorithm="http://www.w3.org/2000/09/xmldsig#sha1"/>
        <ds:DigestValue>C1twj9YZwt7YELCew/qX4EeZY14=</ds:DigestValue>
      </ds:Reference>
      <ds:Reference URI="/xl/styles.xml?ContentType=application/vnd.openxmlformats-officedocument.spreadsheetml.styles+xml">
        <ds:DigestMethod Algorithm="http://www.w3.org/2000/09/xmldsig#sha1"/>
        <ds:DigestValue>tDFquRXmx2AYUWBwQt8RisPqheI=</ds:DigestValue>
      </ds:Reference>
      <ds:Reference URI="/xl/worksheets/_rels/sheet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N/uDggg8AIygyJh+dIPdIaS6kno=</ds:DigestValue>
      </ds:Reference>
      <ds:Reference URI="/xl/worksheets/sheet7.xml?ContentType=application/vnd.openxmlformats-officedocument.spreadsheetml.worksheet+xml">
        <ds:DigestMethod Algorithm="http://www.w3.org/2000/09/xmldsig#sha1"/>
        <ds:DigestValue>XuBXpZC+mzIjQCLYiE45SMqdKKY=</ds:DigestValue>
      </ds:Reference>
      <ds:Reference URI="/xl/worksheets/_rels/sheet1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n+0vGARnVcePbMd38IPwNKCZjEA=</ds:DigestValue>
      </ds:Reference>
      <ds:Reference URI="/xl/worksheets/sheet12.xml?ContentType=application/vnd.openxmlformats-officedocument.spreadsheetml.worksheet+xml">
        <ds:DigestMethod Algorithm="http://www.w3.org/2000/09/xmldsig#sha1"/>
        <ds:DigestValue>Dj0bSs+ytFCrujjEAIQ02F1NCHU=</ds:DigestValue>
      </ds:Reference>
      <ds:Reference URI="/xl/worksheets/_rels/sheet1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4OyBNgaQZMCiDe/IHDjNth6hUhA=</ds:DigestValue>
      </ds:Reference>
      <ds:Reference URI="/xl/worksheets/sheet17.xml?ContentType=application/vnd.openxmlformats-officedocument.spreadsheetml.worksheet+xml">
        <ds:DigestMethod Algorithm="http://www.w3.org/2000/09/xmldsig#sha1"/>
        <ds:DigestValue>9sLnSeiNl3sW7xsJ+lXG8nJH1YE=</ds:DigestValue>
      </ds:Reference>
      <ds:Reference URI="/xl/worksheets/_rels/sheet2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x0diZZHRUCBTXH7nb2xil3wGAfc=</ds:DigestValue>
      </ds:Reference>
      <ds:Reference URI="/xl/worksheets/sheet25.xml?ContentType=application/vnd.openxmlformats-officedocument.spreadsheetml.worksheet+xml">
        <ds:DigestMethod Algorithm="http://www.w3.org/2000/09/xmldsig#sha1"/>
        <ds:DigestValue>2qbbfD3b3oE0baRswq6TiaD8Qrk=</ds:DigestValue>
      </ds:Reference>
      <ds:Reference URI="/xl/worksheets/_rels/sheet3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n/Ke3iQXOGmJGEpPFiNoOqV2XxE=</ds:DigestValue>
      </ds:Reference>
      <ds:Reference URI="/xl/worksheets/sheet33.xml?ContentType=application/vnd.openxmlformats-officedocument.spreadsheetml.worksheet+xml">
        <ds:DigestMethod Algorithm="http://www.w3.org/2000/09/xmldsig#sha1"/>
        <ds:DigestValue>OIL3GDYB0putuA+nhE2nYmOh39E=</ds:DigestValue>
      </ds:Reference>
      <ds:Reference URI="/xl/worksheets/_rels/sheet3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qW7teb0+jEndYBKBPeLPcpW9vJo=</ds:DigestValue>
      </ds:Reference>
      <ds:Reference URI="/xl/worksheets/sheet38.xml?ContentType=application/vnd.openxmlformats-officedocument.spreadsheetml.worksheet+xml">
        <ds:DigestMethod Algorithm="http://www.w3.org/2000/09/xmldsig#sha1"/>
        <ds:DigestValue>hWIvn7Dz2of6Q41Vr4FL0v0/GiE=</ds:DigestValue>
      </ds:Reference>
      <ds:Reference URI="/xl/theme/theme1.xml?ContentType=application/vnd.openxmlformats-officedocument.theme+xml">
        <ds:DigestMethod Algorithm="http://www.w3.org/2000/09/xmldsig#sha1"/>
        <ds:DigestValue>SWm0CNMQs/SdtwG1mVStSZuQRZg=</ds:DigestValue>
      </ds:Reference>
      <ds:Reference URI="/xl/worksheets/_rels/sheet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3"/>
            <RelationshipReference xmlns="http://schemas.openxmlformats.org/package/2006/digital-signature" SourceId="rId2"/>
            <RelationshipReference xmlns="http://schemas.openxmlformats.org/package/2006/digital-signature" SourceId="rId1"/>
            <RelationshipReference xmlns="http://schemas.openxmlformats.org/package/2006/digital-signature" SourceId="rId4"/>
          </ds:Transform>
          <ds:Transform Algorithm="http://www.w3.org/TR/2001/REC-xml-c14n-20010315"/>
        </ds:Transforms>
        <ds:DigestMethod Algorithm="http://www.w3.org/2000/09/xmldsig#sha1"/>
        <ds:DigestValue>LsULd2ixx7jXDv3QBpMWFbwYnkY=</ds:DigestValue>
      </ds:Reference>
      <ds:Reference URI="/xl/worksheets/sheet2.xml?ContentType=application/vnd.openxmlformats-officedocument.spreadsheetml.worksheet+xml">
        <ds:DigestMethod Algorithm="http://www.w3.org/2000/09/xmldsig#sha1"/>
        <ds:DigestValue>HOsetkW+6DbBpYBv0lJK3FRBt+c=</ds:DigestValue>
      </ds:Reference>
      <ds:Reference URI="/xl/worksheets/_rels/sheet1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ibkiIuzQ2e+YaSZ+kFpdH5M+LcA=</ds:DigestValue>
      </ds:Reference>
      <ds:Reference URI="/xl/worksheets/sheet16.xml?ContentType=application/vnd.openxmlformats-officedocument.spreadsheetml.worksheet+xml">
        <ds:DigestMethod Algorithm="http://www.w3.org/2000/09/xmldsig#sha1"/>
        <ds:DigestValue>6rWcrRvop4wKOmUjCiXGuNJJwD4=</ds:DigestValue>
      </ds:Reference>
      <ds:Reference URI="/xl/worksheets/_rels/sheet2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IhTJiI3OEjL+6ddYq/bi5WEJH1U=</ds:DigestValue>
      </ds:Reference>
      <ds:Reference URI="/xl/worksheets/sheet20.xml?ContentType=application/vnd.openxmlformats-officedocument.spreadsheetml.worksheet+xml">
        <ds:DigestMethod Algorithm="http://www.w3.org/2000/09/xmldsig#sha1"/>
        <ds:DigestValue>zXMEH5fQAam37O6AaKjU8xDyh64=</ds:DigestValue>
      </ds:Reference>
      <ds:Reference URI="/xl/worksheets/_rels/sheet2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Y0XZ1NDQMJWvP1zJEB+83zFUlt4=</ds:DigestValue>
      </ds:Reference>
      <ds:Reference URI="/xl/worksheets/sheet29.xml?ContentType=application/vnd.openxmlformats-officedocument.spreadsheetml.worksheet+xml">
        <ds:DigestMethod Algorithm="http://www.w3.org/2000/09/xmldsig#sha1"/>
        <ds:DigestValue>tMeIjLraBaHNLBeUAxmH+eg+jig=</ds:DigestValue>
      </ds:Reference>
      <ds:Reference URI="/xl/worksheets/_rels/sheet4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yt++Ewlk+30tBZxfBzGjgmWs8b4=</ds:DigestValue>
      </ds:Reference>
      <ds:Reference URI="/xl/worksheets/sheet41.xml?ContentType=application/vnd.openxmlformats-officedocument.spreadsheetml.worksheet+xml">
        <ds:DigestMethod Algorithm="http://www.w3.org/2000/09/xmldsig#sha1"/>
        <ds:DigestValue>nNZhiMb4AW7Si1qNrv+k5r2Jui0=</ds:DigestValue>
      </ds:Reference>
      <ds:Reference URI="/xl/worksheets/_rels/sheet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x3OS0O1Zv90RqYPQ04JCQKrQR8U=</ds:DigestValue>
      </ds:Reference>
      <ds:Reference URI="/xl/worksheets/sheet1.xml?ContentType=application/vnd.openxmlformats-officedocument.spreadsheetml.worksheet+xml">
        <ds:DigestMethod Algorithm="http://www.w3.org/2000/09/xmldsig#sha1"/>
        <ds:DigestValue>nQFjIuwHpsdU5rlxJo8iapIUoCw=</ds:DigestValue>
      </ds:Reference>
      <ds:Reference URI="/xl/worksheets/_rels/sheet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evqmqFUdbvaL3aMipGrmdpdWthI=</ds:DigestValue>
      </ds:Reference>
      <ds:Reference URI="/xl/worksheets/sheet6.xml?ContentType=application/vnd.openxmlformats-officedocument.spreadsheetml.worksheet+xml">
        <ds:DigestMethod Algorithm="http://www.w3.org/2000/09/xmldsig#sha1"/>
        <ds:DigestValue>bMipo9FlHpYkoHkEW/J+ngDlBuY=</ds:DigestValue>
      </ds:Reference>
      <ds:Reference URI="/xl/worksheets/_rels/sheet1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U7CUEIIjus89uV8hommNXczPLCs=</ds:DigestValue>
      </ds:Reference>
      <ds:Reference URI="/xl/worksheets/sheet11.xml?ContentType=application/vnd.openxmlformats-officedocument.spreadsheetml.worksheet+xml">
        <ds:DigestMethod Algorithm="http://www.w3.org/2000/09/xmldsig#sha1"/>
        <ds:DigestValue>XoMc/bDT3gPgiuZ7ttw0uJFotp4=</ds:DigestValue>
      </ds:Reference>
      <ds:Reference URI="/xl/worksheets/_rels/sheet2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1m3MipMfv0ocI+m7uzOCrSyzeuQ=</ds:DigestValue>
      </ds:Reference>
      <ds:Reference URI="/xl/worksheets/sheet24.xml?ContentType=application/vnd.openxmlformats-officedocument.spreadsheetml.worksheet+xml">
        <ds:DigestMethod Algorithm="http://www.w3.org/2000/09/xmldsig#sha1"/>
        <ds:DigestValue>tFN+Yo5butaOkEpSmLh2cMqVe+0=</ds:DigestValue>
      </ds:Reference>
      <ds:Reference URI="/xl/worksheets/_rels/sheet3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8Zljj1ffsmmrf+WGfpjluRm5K1c=</ds:DigestValue>
      </ds:Reference>
      <ds:Reference URI="/xl/worksheets/sheet32.xml?ContentType=application/vnd.openxmlformats-officedocument.spreadsheetml.worksheet+xml">
        <ds:DigestMethod Algorithm="http://www.w3.org/2000/09/xmldsig#sha1"/>
        <ds:DigestValue>uJpw5zHcNoan9Nx9ZFSW2PDgDTw=</ds:DigestValue>
      </ds:Reference>
      <ds:Reference URI="/xl/worksheets/_rels/sheet3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X7z5Nve+p9LVQkM2kDFBE8xqqBs=</ds:DigestValue>
      </ds:Reference>
      <ds:Reference URI="/xl/worksheets/sheet37.xml?ContentType=application/vnd.openxmlformats-officedocument.spreadsheetml.worksheet+xml">
        <ds:DigestMethod Algorithm="http://www.w3.org/2000/09/xmldsig#sha1"/>
        <ds:DigestValue>dHUT+x9bNmjLMElOuOlU1bzUXF0=</ds:DigestValue>
      </ds:Reference>
      <ds:Reference URI="/xl/worksheets/_rels/sheet4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Q5n7QjRTkGdKHsotXOGPJDaWezc=</ds:DigestValue>
      </ds:Reference>
      <ds:Reference URI="/xl/worksheets/sheet40.xml?ContentType=application/vnd.openxmlformats-officedocument.spreadsheetml.worksheet+xml">
        <ds:DigestMethod Algorithm="http://www.w3.org/2000/09/xmldsig#sha1"/>
        <ds:DigestValue>ycEe7cbU1bYHGpAfeD9+jK2niA4=</ds:DigestValue>
      </ds:Reference>
      <ds:Reference URI="/xl/externalLinks/_rels/externalLink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MMW9ABuIScee76Eu+oN4ceCphjQ=</ds:DigestValue>
      </ds:Reference>
      <ds:Reference URI="/xl/externalLinks/externalLink1.xml?ContentType=application/vnd.openxmlformats-officedocument.spreadsheetml.externalLink+xml">
        <ds:DigestMethod Algorithm="http://www.w3.org/2000/09/xmldsig#sha1"/>
        <ds:DigestValue>f41WmMRPNrTq4i/rtM7Zo5ycw/8=</ds:DigestValue>
      </ds:Reference>
      <ds:Reference URI="/xl/worksheets/_rels/sheet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yMhQTw9PBMCmGwuuB9JTPShwImc=</ds:DigestValue>
      </ds:Reference>
      <ds:Reference URI="/xl/worksheets/sheet5.xml?ContentType=application/vnd.openxmlformats-officedocument.spreadsheetml.worksheet+xml">
        <ds:DigestMethod Algorithm="http://www.w3.org/2000/09/xmldsig#sha1"/>
        <ds:DigestValue>dnQSSZPodguypcbhfzqP6dnkQfQ=</ds:DigestValue>
      </ds:Reference>
      <ds:Reference URI="/xl/worksheets/_rels/sheet1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90J5z1TBOhifoo6InYYUeFEUQFs=</ds:DigestValue>
      </ds:Reference>
      <ds:Reference URI="/xl/worksheets/sheet15.xml?ContentType=application/vnd.openxmlformats-officedocument.spreadsheetml.worksheet+xml">
        <ds:DigestMethod Algorithm="http://www.w3.org/2000/09/xmldsig#sha1"/>
        <ds:DigestValue>WKWapsKp8JoerwLSbHRBU9G86kA=</ds:DigestValue>
      </ds:Reference>
      <ds:Reference URI="/xl/worksheets/_rels/sheet2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5sFr47hXze+BQ7GABZ2RzTOyQnM=</ds:DigestValue>
      </ds:Reference>
      <ds:Reference URI="/xl/worksheets/sheet23.xml?ContentType=application/vnd.openxmlformats-officedocument.spreadsheetml.worksheet+xml">
        <ds:DigestMethod Algorithm="http://www.w3.org/2000/09/xmldsig#sha1"/>
        <ds:DigestValue>4crCJZFXfNHwgWGq84GyK3aZdBI=</ds:DigestValue>
      </ds:Reference>
      <ds:Reference URI="/xl/worksheets/_rels/sheet2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GS7RmXVBn/P3eAGo+nXKmb7blLc=</ds:DigestValue>
      </ds:Reference>
      <ds:Reference URI="/xl/worksheets/sheet28.xml?ContentType=application/vnd.openxmlformats-officedocument.spreadsheetml.worksheet+xml">
        <ds:DigestMethod Algorithm="http://www.w3.org/2000/09/xmldsig#sha1"/>
        <ds:DigestValue>EKg95iinYhfXErIYuaNrFG4T0WY=</ds:DigestValue>
      </ds:Reference>
      <ds:Reference URI="/xl/worksheets/_rels/sheet3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IbyN+53U2bN/UJdQVfX6jFCXj80=</ds:DigestValue>
      </ds:Reference>
      <ds:Reference URI="/xl/worksheets/sheet36.xml?ContentType=application/vnd.openxmlformats-officedocument.spreadsheetml.worksheet+xml">
        <ds:DigestMethod Algorithm="http://www.w3.org/2000/09/xmldsig#sha1"/>
        <ds:DigestValue>xNecrmEIQUAr0Z+YMcI4bwTsdjs=</ds:DigestValue>
      </ds:Reference>
      <ds:Reference URI="/xl/calcChain.xml?ContentType=application/vnd.openxmlformats-officedocument.spreadsheetml.calcChain+xml">
        <ds:DigestMethod Algorithm="http://www.w3.org/2000/09/xmldsig#sha1"/>
        <ds:DigestValue>tAh7YwPOF3gh+CGBKcvU3W+o7ao=</ds:DigestValue>
      </ds:Reference>
      <ds:Reference URI="/xl/worksheets/_rels/sheet1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Vclzwqg39PLFkJdzcx3F8AQsaJo=</ds:DigestValue>
      </ds:Reference>
      <ds:Reference URI="/xl/worksheets/sheet10.xml?ContentType=application/vnd.openxmlformats-officedocument.spreadsheetml.worksheet+xml">
        <ds:DigestMethod Algorithm="http://www.w3.org/2000/09/xmldsig#sha1"/>
        <ds:DigestValue>a7FP/mcK+P0yJQRPHbDvUKUDSu4=</ds:DigestValue>
      </ds:Reference>
      <ds:Reference URI="/xl/worksheets/_rels/sheet1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LyuePC7sNA3MdcTaQLhlPFZ2YQg=</ds:DigestValue>
      </ds:Reference>
      <ds:Reference URI="/xl/worksheets/sheet19.xml?ContentType=application/vnd.openxmlformats-officedocument.spreadsheetml.worksheet+xml">
        <ds:DigestMethod Algorithm="http://www.w3.org/2000/09/xmldsig#sha1"/>
        <ds:DigestValue>ZR7nCVFsSht4NYzuKuf8df0Rfvw=</ds:DigestValue>
      </ds:Reference>
      <ds:Reference URI="/xl/worksheets/_rels/sheet3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eT5oGdrKoU05mRiIBOmSLZn9F9c=</ds:DigestValue>
      </ds:Reference>
      <ds:Reference URI="/xl/worksheets/sheet31.xml?ContentType=application/vnd.openxmlformats-officedocument.spreadsheetml.worksheet+xml">
        <ds:DigestMethod Algorithm="http://www.w3.org/2000/09/xmldsig#sha1"/>
        <ds:DigestValue>qrNRJpx7UZ8OKI1KBqxR8aljLyk=</ds:DigestValue>
      </ds:Reference>
      <ds:Reference URI="/xl/worksheets/_rels/sheet4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A6hY66o+bxmwQsLOWT+7Cjf1jq0=</ds:DigestValue>
      </ds:Reference>
      <ds:Reference URI="/xl/worksheets/sheet44.xml?ContentType=application/vnd.openxmlformats-officedocument.spreadsheetml.worksheet+xml">
        <ds:DigestMethod Algorithm="http://www.w3.org/2000/09/xmldsig#sha1"/>
        <ds:DigestValue>eq8xyS2vtV3pZ7hrhzYjDKqCinQ=</ds:DigestValue>
      </ds:Reference>
      <ds:Reference URI="/xl/worksheets/_rels/sheet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pRTIgt3ZCwCHdZOTjQ1jGIvjSb8=</ds:DigestValue>
      </ds:Reference>
      <ds:Reference URI="/xl/worksheets/sheet4.xml?ContentType=application/vnd.openxmlformats-officedocument.spreadsheetml.worksheet+xml">
        <ds:DigestMethod Algorithm="http://www.w3.org/2000/09/xmldsig#sha1"/>
        <ds:DigestValue>ombryDPyztiPXK+aCJO0yYVndds=</ds:DigestValue>
      </ds:Reference>
      <ds:Reference URI="/xl/worksheets/_rels/sheet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PxK0qP4o06/lzq3VVh8E9mUG7h0=</ds:DigestValue>
      </ds:Reference>
      <ds:Reference URI="/xl/worksheets/sheet9.xml?ContentType=application/vnd.openxmlformats-officedocument.spreadsheetml.worksheet+xml">
        <ds:DigestMethod Algorithm="http://www.w3.org/2000/09/xmldsig#sha1"/>
        <ds:DigestValue>gN1idMwFZHqPNO+jrkowYIcrusw=</ds:DigestValue>
      </ds:Reference>
      <ds:Reference URI="/xl/worksheets/_rels/sheet1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DFdJzDLZ8OTJcoQLID9K1l3GaC8=</ds:DigestValue>
      </ds:Reference>
      <ds:Reference URI="/xl/worksheets/sheet14.xml?ContentType=application/vnd.openxmlformats-officedocument.spreadsheetml.worksheet+xml">
        <ds:DigestMethod Algorithm="http://www.w3.org/2000/09/xmldsig#sha1"/>
        <ds:DigestValue>aceZ4dgqmK+F9JMKqavUudqTZJA=</ds:DigestValue>
      </ds:Reference>
      <ds:Reference URI="/xl/worksheets/_rels/sheet2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0H3sB6Ny/QrLASS+bkgW4l8TWT0=</ds:DigestValue>
      </ds:Reference>
      <ds:Reference URI="/xl/worksheets/sheet22.xml?ContentType=application/vnd.openxmlformats-officedocument.spreadsheetml.worksheet+xml">
        <ds:DigestMethod Algorithm="http://www.w3.org/2000/09/xmldsig#sha1"/>
        <ds:DigestValue>nUyF6J+y7BYhjSR1SWJOKzv3680=</ds:DigestValue>
      </ds:Reference>
      <ds:Reference URI="/xl/worksheets/_rels/sheet2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2JmNphk+eVZaeWaXZhsQQQtR/m4=</ds:DigestValue>
      </ds:Reference>
      <ds:Reference URI="/xl/worksheets/sheet27.xml?ContentType=application/vnd.openxmlformats-officedocument.spreadsheetml.worksheet+xml">
        <ds:DigestMethod Algorithm="http://www.w3.org/2000/09/xmldsig#sha1"/>
        <ds:DigestValue>IxL1jW0I77ro87aLwMRPZrxsDtc=</ds:DigestValue>
      </ds:Reference>
      <ds:Reference URI="/xl/worksheets/_rels/sheet3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74tv9Rb4qFrEliWwteYyghpt1iw=</ds:DigestValue>
      </ds:Reference>
      <ds:Reference URI="/xl/worksheets/sheet30.xml?ContentType=application/vnd.openxmlformats-officedocument.spreadsheetml.worksheet+xml">
        <ds:DigestMethod Algorithm="http://www.w3.org/2000/09/xmldsig#sha1"/>
        <ds:DigestValue>XEEFo4quTFy7sJjwDe0vu2NiCBc=</ds:DigestValue>
      </ds:Reference>
      <ds:Reference URI="/xl/worksheets/_rels/sheet3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/WSWMsdhGwL/GTSYZR37v/jfcuU=</ds:DigestValue>
      </ds:Reference>
      <ds:Reference URI="/xl/worksheets/sheet35.xml?ContentType=application/vnd.openxmlformats-officedocument.spreadsheetml.worksheet+xml">
        <ds:DigestMethod Algorithm="http://www.w3.org/2000/09/xmldsig#sha1"/>
        <ds:DigestValue>DoHL7WZf435lWBqo7gSMgBMUILg=</ds:DigestValue>
      </ds:Reference>
      <ds:Reference URI="/xl/worksheets/_rels/sheet4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DkRFVHbRBGdMIJ1bMDlqDzaK8vI=</ds:DigestValue>
      </ds:Reference>
      <ds:Reference URI="/xl/worksheets/sheet43.xml?ContentType=application/vnd.openxmlformats-officedocument.spreadsheetml.worksheet+xml">
        <ds:DigestMethod Algorithm="http://www.w3.org/2000/09/xmldsig#sha1"/>
        <ds:DigestValue>GabyRjlgueDu0I53WZ/4EBL1GSk=</ds:DigestValue>
      </ds:Reference>
      <ds:Reference URI="/xl/sharedStrings.xml?ContentType=application/vnd.openxmlformats-officedocument.spreadsheetml.sharedStrings+xml">
        <ds:DigestMethod Algorithm="http://www.w3.org/2000/09/xmldsig#sha1"/>
        <ds:DigestValue>MpYQi1DY1GlwNLlfMGx+OgONWHM=</ds:DigestValue>
      </ds:Reference>
      <ds:Reference URI="/xl/worksheets/_rels/sheet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LPejZ6yBAfuuMiUZm6rOO7mcndA=</ds:DigestValue>
      </ds:Reference>
      <ds:Reference URI="/xl/worksheets/sheet8.xml?ContentType=application/vnd.openxmlformats-officedocument.spreadsheetml.worksheet+xml">
        <ds:DigestMethod Algorithm="http://www.w3.org/2000/09/xmldsig#sha1"/>
        <ds:DigestValue>xdEGM8n75hXd9NYv31jaftLq9QQ=</ds:DigestValue>
      </ds:Reference>
      <ds:Reference URI="/xl/printerSettings/printerSettings15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0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8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1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5.bin?ContentType=application/vnd.openxmlformats-officedocument.spreadsheetml.printerSettings">
        <ds:DigestMethod Algorithm="http://www.w3.org/2000/09/xmldsig#sha1"/>
        <ds:DigestValue>NCQfs/xeIzt4n+flGkHZVkXvgeM=</ds:DigestValue>
      </ds:Reference>
      <ds:Reference URI="/xl/printerSettings/printerSettings4.bin?ContentType=application/vnd.openxmlformats-officedocument.spreadsheetml.printerSettings">
        <ds:DigestMethod Algorithm="http://www.w3.org/2000/09/xmldsig#sha1"/>
        <ds:DigestValue>NCQfs/xeIzt4n+flGkHZVkXvgeM=</ds:DigestValue>
      </ds:Reference>
      <ds:Reference URI="/xl/printerSettings/printerSettings23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4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9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4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9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7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5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0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drawings/vmlDrawing1.vml?ContentType=application/vnd.openxmlformats-officedocument.vmlDrawing">
        <ds:DigestMethod Algorithm="http://www.w3.org/2000/09/xmldsig#sha1"/>
        <ds:DigestValue>fAw8Y2vCQkTbQocfPV05IFg7Jf8=</ds:DigestValue>
      </ds:Reference>
      <ds:Reference URI="/xl/printerSettings/printerSettings3.bin?ContentType=application/vnd.openxmlformats-officedocument.spreadsheetml.printerSettings">
        <ds:DigestMethod Algorithm="http://www.w3.org/2000/09/xmldsig#sha1"/>
        <ds:DigestValue>BUwQk84pgfqiobD/NlhxkZDZnZg=</ds:DigestValue>
      </ds:Reference>
      <ds:Reference URI="/xl/printerSettings/printerSettings2.bin?ContentType=application/vnd.openxmlformats-officedocument.spreadsheetml.printerSettings">
        <ds:DigestMethod Algorithm="http://www.w3.org/2000/09/xmldsig#sha1"/>
        <ds:DigestValue>prPT9Kgslf0/W1mqFWIh6DZzhG4=</ds:DigestValue>
      </ds:Reference>
      <ds:Reference URI="/xl/comments1.xml?ContentType=application/vnd.openxmlformats-officedocument.spreadsheetml.comments+xml">
        <ds:DigestMethod Algorithm="http://www.w3.org/2000/09/xmldsig#sha1"/>
        <ds:DigestValue>4WtziOakQW7qo4s40jouy20VgS8=</ds:DigestValue>
      </ds:Reference>
      <ds:Reference URI="/xl/printerSettings/printerSettings18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2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1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3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.bin?ContentType=application/vnd.openxmlformats-officedocument.spreadsheetml.printerSettings">
        <ds:DigestMethod Algorithm="http://www.w3.org/2000/09/xmldsig#sha1"/>
        <ds:DigestValue>n5+TOBy9d9JLkkSVv5VdAu/SbsE=</ds:DigestValue>
      </ds:Reference>
      <ds:Reference URI="/xl/printerSettings/printerSettings8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3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4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9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2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7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7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5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0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8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2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1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3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1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4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9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2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7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5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0.bin?ContentType=application/vnd.openxmlformats-officedocument.spreadsheetml.printerSettings">
        <ds:DigestMethod Algorithm="http://www.w3.org/2000/09/xmldsig#sha1"/>
        <ds:DigestValue>manDjhc5wERzCU/J0ZpEnvIC6iE=</ds:DigestValue>
      </ds:Reference>
      <ds:Reference URI="/docProps/core.xml?ContentType=application/vnd.openxmlformats-package.core-properties+xml">
        <ds:DigestMethod Algorithm="http://www.w3.org/2000/09/xmldsig#sha1"/>
        <ds:DigestValue>G/AxQTj9t2zxdYzRR2QHDgZNXIE=</ds:DigestValue>
      </ds:Reference>
    </ds:Manifest>
    <ds:SignatureProperties>
      <ds:SignatureProperty Id="idSignatureTime" Target="#idSignature1">
        <SignatureTime xmlns="http://schemas.openxmlformats.org/package/2006/digital-signature">
          <Format>YYYY-MM-DDThh:mm:ss.sTZD</Format>
          <Value>2017-04-28T08:05:57.6Z</Value>
        </SignatureTime>
      </ds:SignatureProperty>
    </ds:SignatureProperties>
  </ds:Object>
</ds: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44</vt:i4>
      </vt:variant>
      <vt:variant>
        <vt:lpstr>Pojmenované oblasti</vt:lpstr>
      </vt:variant>
      <vt:variant>
        <vt:i4>126</vt:i4>
      </vt:variant>
    </vt:vector>
  </HeadingPairs>
  <TitlesOfParts>
    <vt:vector size="170" baseType="lpstr">
      <vt:lpstr>Pokyny pro vyplnění</vt:lpstr>
      <vt:lpstr>Stavba</vt:lpstr>
      <vt:lpstr>VzorPolozky</vt:lpstr>
      <vt:lpstr>ON 1 ON1 Naklady</vt:lpstr>
      <vt:lpstr>SO 01 D.1.4.1 Pol</vt:lpstr>
      <vt:lpstr>SO 01 D.1.4.1 P1</vt:lpstr>
      <vt:lpstr>SO 01 D.1.4.2 Pol</vt:lpstr>
      <vt:lpstr>SO 01 D.1.4.3 Pol</vt:lpstr>
      <vt:lpstr>SO 02 D.1.4.1 Pol</vt:lpstr>
      <vt:lpstr>SO 02 D.1.4.1 P1</vt:lpstr>
      <vt:lpstr>SO 02 D.1.4.2 Pol</vt:lpstr>
      <vt:lpstr>SO 02 D.1.4.3 Pol</vt:lpstr>
      <vt:lpstr>SO 03  D.1.1 Pol</vt:lpstr>
      <vt:lpstr>SO 03  D.1.4.1 Pol</vt:lpstr>
      <vt:lpstr>SO 03  D.1.4.1 P1</vt:lpstr>
      <vt:lpstr>SO 03  D.1.4.2 Pol</vt:lpstr>
      <vt:lpstr>SO 03  D.1.4.3 Pol</vt:lpstr>
      <vt:lpstr>SO 04 D.1.4.1 Pol</vt:lpstr>
      <vt:lpstr>SO 04 D.1.4.1 P1</vt:lpstr>
      <vt:lpstr>SO 04 D.1.4.2 Pol</vt:lpstr>
      <vt:lpstr>SO 04 D.1.4.3 Pol</vt:lpstr>
      <vt:lpstr>SO 05 D.1.4.1 Pol</vt:lpstr>
      <vt:lpstr>SO 05 D.1.4.1 P1</vt:lpstr>
      <vt:lpstr>SO 05 D.1.4.2 Pol</vt:lpstr>
      <vt:lpstr>SO 05 D.1.4.3 Pol</vt:lpstr>
      <vt:lpstr>SO 05 D.1.4.4 Pol</vt:lpstr>
      <vt:lpstr>SO 06 D.1.4.1 Pol</vt:lpstr>
      <vt:lpstr>SO 06 D.1.4.1 P1</vt:lpstr>
      <vt:lpstr>SO 06 D.1.4.2 Pol</vt:lpstr>
      <vt:lpstr>SO 06 D.1.4.3 Pol</vt:lpstr>
      <vt:lpstr>SO 07 D.1.4.1 Pol</vt:lpstr>
      <vt:lpstr>SO 07 D.1.4.1 P1</vt:lpstr>
      <vt:lpstr>SO 07 D.1.4.2 Pol</vt:lpstr>
      <vt:lpstr>SO 07 D.1.4.3 Pol</vt:lpstr>
      <vt:lpstr>SO 08 D.1.4.1 Pol</vt:lpstr>
      <vt:lpstr>SO 08 D.1.4.1 P1</vt:lpstr>
      <vt:lpstr>SO 08 D.1.4.2 Pol</vt:lpstr>
      <vt:lpstr>SO 08 D.1.4.3 Pol</vt:lpstr>
      <vt:lpstr>SO 09 D.1.4.1 Pol</vt:lpstr>
      <vt:lpstr>SO 09 D.1.4.1 P1</vt:lpstr>
      <vt:lpstr>SO 09 D.1.4.2 Pol</vt:lpstr>
      <vt:lpstr>SO 09 D.1.4.3 Pol</vt:lpstr>
      <vt:lpstr>IO 01 001 Pol</vt:lpstr>
      <vt:lpstr>IO 02 001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'IO 01 001 Pol'!Názvy_tisku</vt:lpstr>
      <vt:lpstr>'IO 02 001 Pol'!Názvy_tisku</vt:lpstr>
      <vt:lpstr>'ON 1 ON1 Naklady'!Názvy_tisku</vt:lpstr>
      <vt:lpstr>'SO 01 D.1.4.1 P1'!Názvy_tisku</vt:lpstr>
      <vt:lpstr>'SO 01 D.1.4.1 Pol'!Názvy_tisku</vt:lpstr>
      <vt:lpstr>'SO 01 D.1.4.2 Pol'!Názvy_tisku</vt:lpstr>
      <vt:lpstr>'SO 01 D.1.4.3 Pol'!Názvy_tisku</vt:lpstr>
      <vt:lpstr>'SO 02 D.1.4.1 P1'!Názvy_tisku</vt:lpstr>
      <vt:lpstr>'SO 02 D.1.4.1 Pol'!Názvy_tisku</vt:lpstr>
      <vt:lpstr>'SO 02 D.1.4.2 Pol'!Názvy_tisku</vt:lpstr>
      <vt:lpstr>'SO 02 D.1.4.3 Pol'!Názvy_tisku</vt:lpstr>
      <vt:lpstr>'SO 03  D.1.1 Pol'!Názvy_tisku</vt:lpstr>
      <vt:lpstr>'SO 03  D.1.4.1 P1'!Názvy_tisku</vt:lpstr>
      <vt:lpstr>'SO 03  D.1.4.1 Pol'!Názvy_tisku</vt:lpstr>
      <vt:lpstr>'SO 03  D.1.4.2 Pol'!Názvy_tisku</vt:lpstr>
      <vt:lpstr>'SO 03  D.1.4.3 Pol'!Názvy_tisku</vt:lpstr>
      <vt:lpstr>'SO 04 D.1.4.1 P1'!Názvy_tisku</vt:lpstr>
      <vt:lpstr>'SO 04 D.1.4.1 Pol'!Názvy_tisku</vt:lpstr>
      <vt:lpstr>'SO 04 D.1.4.2 Pol'!Názvy_tisku</vt:lpstr>
      <vt:lpstr>'SO 04 D.1.4.3 Pol'!Názvy_tisku</vt:lpstr>
      <vt:lpstr>'SO 05 D.1.4.1 P1'!Názvy_tisku</vt:lpstr>
      <vt:lpstr>'SO 05 D.1.4.1 Pol'!Názvy_tisku</vt:lpstr>
      <vt:lpstr>'SO 05 D.1.4.2 Pol'!Názvy_tisku</vt:lpstr>
      <vt:lpstr>'SO 05 D.1.4.3 Pol'!Názvy_tisku</vt:lpstr>
      <vt:lpstr>'SO 05 D.1.4.4 Pol'!Názvy_tisku</vt:lpstr>
      <vt:lpstr>'SO 06 D.1.4.1 P1'!Názvy_tisku</vt:lpstr>
      <vt:lpstr>'SO 06 D.1.4.1 Pol'!Názvy_tisku</vt:lpstr>
      <vt:lpstr>'SO 06 D.1.4.2 Pol'!Názvy_tisku</vt:lpstr>
      <vt:lpstr>'SO 06 D.1.4.3 Pol'!Názvy_tisku</vt:lpstr>
      <vt:lpstr>'SO 07 D.1.4.1 P1'!Názvy_tisku</vt:lpstr>
      <vt:lpstr>'SO 07 D.1.4.1 Pol'!Názvy_tisku</vt:lpstr>
      <vt:lpstr>'SO 07 D.1.4.2 Pol'!Názvy_tisku</vt:lpstr>
      <vt:lpstr>'SO 07 D.1.4.3 Pol'!Názvy_tisku</vt:lpstr>
      <vt:lpstr>'SO 08 D.1.4.1 P1'!Názvy_tisku</vt:lpstr>
      <vt:lpstr>'SO 08 D.1.4.1 Pol'!Názvy_tisku</vt:lpstr>
      <vt:lpstr>'SO 08 D.1.4.2 Pol'!Názvy_tisku</vt:lpstr>
      <vt:lpstr>'SO 08 D.1.4.3 Pol'!Názvy_tisku</vt:lpstr>
      <vt:lpstr>'SO 09 D.1.4.1 P1'!Názvy_tisku</vt:lpstr>
      <vt:lpstr>'SO 09 D.1.4.1 Pol'!Názvy_tisku</vt:lpstr>
      <vt:lpstr>'SO 09 D.1.4.2 Pol'!Názvy_tisku</vt:lpstr>
      <vt:lpstr>'SO 09 D.1.4.3 Pol'!Názvy_tisku</vt:lpstr>
      <vt:lpstr>oadresa</vt:lpstr>
      <vt:lpstr>Stavba!Objednatel</vt:lpstr>
      <vt:lpstr>Stavba!Objekt</vt:lpstr>
      <vt:lpstr>'IO 01 001 Pol'!Oblast_tisku</vt:lpstr>
      <vt:lpstr>'IO 02 001 Pol'!Oblast_tisku</vt:lpstr>
      <vt:lpstr>'ON 1 ON1 Naklady'!Oblast_tisku</vt:lpstr>
      <vt:lpstr>'SO 01 D.1.4.1 P1'!Oblast_tisku</vt:lpstr>
      <vt:lpstr>'SO 01 D.1.4.1 Pol'!Oblast_tisku</vt:lpstr>
      <vt:lpstr>'SO 01 D.1.4.2 Pol'!Oblast_tisku</vt:lpstr>
      <vt:lpstr>'SO 01 D.1.4.3 Pol'!Oblast_tisku</vt:lpstr>
      <vt:lpstr>'SO 02 D.1.4.1 P1'!Oblast_tisku</vt:lpstr>
      <vt:lpstr>'SO 02 D.1.4.1 Pol'!Oblast_tisku</vt:lpstr>
      <vt:lpstr>'SO 02 D.1.4.2 Pol'!Oblast_tisku</vt:lpstr>
      <vt:lpstr>'SO 02 D.1.4.3 Pol'!Oblast_tisku</vt:lpstr>
      <vt:lpstr>'SO 03  D.1.1 Pol'!Oblast_tisku</vt:lpstr>
      <vt:lpstr>'SO 03  D.1.4.1 P1'!Oblast_tisku</vt:lpstr>
      <vt:lpstr>'SO 03  D.1.4.1 Pol'!Oblast_tisku</vt:lpstr>
      <vt:lpstr>'SO 03  D.1.4.2 Pol'!Oblast_tisku</vt:lpstr>
      <vt:lpstr>'SO 03  D.1.4.3 Pol'!Oblast_tisku</vt:lpstr>
      <vt:lpstr>'SO 04 D.1.4.1 P1'!Oblast_tisku</vt:lpstr>
      <vt:lpstr>'SO 04 D.1.4.1 Pol'!Oblast_tisku</vt:lpstr>
      <vt:lpstr>'SO 04 D.1.4.2 Pol'!Oblast_tisku</vt:lpstr>
      <vt:lpstr>'SO 04 D.1.4.3 Pol'!Oblast_tisku</vt:lpstr>
      <vt:lpstr>'SO 05 D.1.4.1 P1'!Oblast_tisku</vt:lpstr>
      <vt:lpstr>'SO 05 D.1.4.1 Pol'!Oblast_tisku</vt:lpstr>
      <vt:lpstr>'SO 05 D.1.4.2 Pol'!Oblast_tisku</vt:lpstr>
      <vt:lpstr>'SO 05 D.1.4.3 Pol'!Oblast_tisku</vt:lpstr>
      <vt:lpstr>'SO 05 D.1.4.4 Pol'!Oblast_tisku</vt:lpstr>
      <vt:lpstr>'SO 06 D.1.4.1 P1'!Oblast_tisku</vt:lpstr>
      <vt:lpstr>'SO 06 D.1.4.1 Pol'!Oblast_tisku</vt:lpstr>
      <vt:lpstr>'SO 06 D.1.4.2 Pol'!Oblast_tisku</vt:lpstr>
      <vt:lpstr>'SO 06 D.1.4.3 Pol'!Oblast_tisku</vt:lpstr>
      <vt:lpstr>'SO 07 D.1.4.1 P1'!Oblast_tisku</vt:lpstr>
      <vt:lpstr>'SO 07 D.1.4.1 Pol'!Oblast_tisku</vt:lpstr>
      <vt:lpstr>'SO 07 D.1.4.2 Pol'!Oblast_tisku</vt:lpstr>
      <vt:lpstr>'SO 07 D.1.4.3 Pol'!Oblast_tisku</vt:lpstr>
      <vt:lpstr>'SO 08 D.1.4.1 P1'!Oblast_tisku</vt:lpstr>
      <vt:lpstr>'SO 08 D.1.4.1 Pol'!Oblast_tisku</vt:lpstr>
      <vt:lpstr>'SO 08 D.1.4.2 Pol'!Oblast_tisku</vt:lpstr>
      <vt:lpstr>'SO 08 D.1.4.3 Pol'!Oblast_tisku</vt:lpstr>
      <vt:lpstr>'SO 09 D.1.4.1 P1'!Oblast_tisku</vt:lpstr>
      <vt:lpstr>'SO 09 D.1.4.1 Pol'!Oblast_tisku</vt:lpstr>
      <vt:lpstr>'SO 09 D.1.4.2 Pol'!Oblast_tisku</vt:lpstr>
      <vt:lpstr>'SO 09 D.1.4.3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Bielík Jiří</dc:creator>
  <cp:lastModifiedBy>Bielík Jiří</cp:lastModifiedBy>
  <cp:lastPrinted>2014-02-28T09:52:57Z</cp:lastPrinted>
  <dcterms:created xsi:type="dcterms:W3CDTF">2009-04-08T07:15:50Z</dcterms:created>
  <dcterms:modified xsi:type="dcterms:W3CDTF">2017-04-27T20:40:14Z</dcterms:modified>
</cp:coreProperties>
</file>