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27495" windowHeight="14760" tabRatio="1000"/>
  </bookViews>
  <sheets>
    <sheet name="Rekapitulace stavby" sheetId="1" r:id="rId1"/>
    <sheet name="1720201 - SO 01 Silá - Si..." sheetId="2" r:id="rId2"/>
    <sheet name="1720202 - SO 02a - Zpevně..." sheetId="3" r:id="rId3"/>
    <sheet name="1720203 - SO 02b - Zpevně..." sheetId="4" r:id="rId4"/>
    <sheet name="1720204 - SO 03 - Centrál..." sheetId="5" r:id="rId5"/>
    <sheet name="1720205 - SO 04 - Budova ..." sheetId="6" r:id="rId6"/>
    <sheet name="1720206 - SO 4a - Přístře..." sheetId="7" r:id="rId7"/>
    <sheet name="1720207 - SO 05 - Silážní..." sheetId="8" r:id="rId8"/>
    <sheet name="1720208 - SO 06 - Seník" sheetId="9" r:id="rId9"/>
    <sheet name="1720209 - SO 07 - Zpevněn..." sheetId="10" r:id="rId10"/>
    <sheet name="1720210 - SO 08 - Podzemn..." sheetId="11" r:id="rId11"/>
    <sheet name="1720211 - SO 09 - Základy..." sheetId="12" r:id="rId12"/>
    <sheet name="1720212 - SO 10 - Rozvodn..." sheetId="13" r:id="rId13"/>
    <sheet name="1720213 - SO 11 - Betonov..." sheetId="14" r:id="rId14"/>
    <sheet name="1720215 - SO 13 - Jímka u..." sheetId="15" r:id="rId15"/>
    <sheet name="1720216 - SO 14 - Jímka u..." sheetId="16" r:id="rId16"/>
    <sheet name="1720217 - SO 15 - Malá ml..." sheetId="17" r:id="rId17"/>
    <sheet name="1720218 - SO 16 - Jímka u..." sheetId="18" r:id="rId18"/>
    <sheet name="1720219 - SO 17 - Černé s..." sheetId="19" r:id="rId19"/>
    <sheet name="1720220 - Vedlejší a osta..." sheetId="20" r:id="rId20"/>
    <sheet name="Pokyny pro vyplnění" sheetId="21" r:id="rId21"/>
  </sheets>
  <definedNames>
    <definedName name="_xlnm._FilterDatabase" localSheetId="1" hidden="1">'1720201 - SO 01 Silá - Si...'!$C$82:$K$134</definedName>
    <definedName name="_xlnm._FilterDatabase" localSheetId="2" hidden="1">'1720202 - SO 02a - Zpevně...'!$C$79:$K$108</definedName>
    <definedName name="_xlnm._FilterDatabase" localSheetId="3" hidden="1">'1720203 - SO 02b - Zpevně...'!$C$79:$K$113</definedName>
    <definedName name="_xlnm._FilterDatabase" localSheetId="4" hidden="1">'1720204 - SO 03 - Centrál...'!$C$82:$K$137</definedName>
    <definedName name="_xlnm._FilterDatabase" localSheetId="5" hidden="1">'1720205 - SO 04 - Budova ...'!$C$82:$K$127</definedName>
    <definedName name="_xlnm._FilterDatabase" localSheetId="6" hidden="1">'1720206 - SO 4a - Přístře...'!$C$84:$K$140</definedName>
    <definedName name="_xlnm._FilterDatabase" localSheetId="7" hidden="1">'1720207 - SO 05 - Silážní...'!$C$80:$K$115</definedName>
    <definedName name="_xlnm._FilterDatabase" localSheetId="8" hidden="1">'1720208 - SO 06 - Seník'!$C$80:$K$115</definedName>
    <definedName name="_xlnm._FilterDatabase" localSheetId="9" hidden="1">'1720209 - SO 07 - Zpevněn...'!$C$80:$K$117</definedName>
    <definedName name="_xlnm._FilterDatabase" localSheetId="10" hidden="1">'1720210 - SO 08 - Podzemn...'!$C$80:$K$118</definedName>
    <definedName name="_xlnm._FilterDatabase" localSheetId="11" hidden="1">'1720211 - SO 09 - Základy...'!$C$80:$K$120</definedName>
    <definedName name="_xlnm._FilterDatabase" localSheetId="12" hidden="1">'1720212 - SO 10 - Rozvodn...'!$C$80:$K$111</definedName>
    <definedName name="_xlnm._FilterDatabase" localSheetId="13" hidden="1">'1720213 - SO 11 - Betonov...'!$C$80:$K$113</definedName>
    <definedName name="_xlnm._FilterDatabase" localSheetId="14" hidden="1">'1720215 - SO 13 - Jímka u...'!$C$80:$K$120</definedName>
    <definedName name="_xlnm._FilterDatabase" localSheetId="15" hidden="1">'1720216 - SO 14 - Jímka u...'!$C$80:$K$113</definedName>
    <definedName name="_xlnm._FilterDatabase" localSheetId="16" hidden="1">'1720217 - SO 15 - Malá ml...'!$C$80:$K$119</definedName>
    <definedName name="_xlnm._FilterDatabase" localSheetId="17" hidden="1">'1720218 - SO 16 - Jímka u...'!$C$80:$K$116</definedName>
    <definedName name="_xlnm._FilterDatabase" localSheetId="18" hidden="1">'1720219 - SO 17 - Černé s...'!$C$77:$K$111</definedName>
    <definedName name="_xlnm._FilterDatabase" localSheetId="19" hidden="1">'1720220 - Vedlejší a osta...'!$C$77:$K$81</definedName>
    <definedName name="_xlnm.Print_Titles" localSheetId="1">'1720201 - SO 01 Silá - Si...'!$82:$82</definedName>
    <definedName name="_xlnm.Print_Titles" localSheetId="2">'1720202 - SO 02a - Zpevně...'!$79:$79</definedName>
    <definedName name="_xlnm.Print_Titles" localSheetId="3">'1720203 - SO 02b - Zpevně...'!$79:$79</definedName>
    <definedName name="_xlnm.Print_Titles" localSheetId="4">'1720204 - SO 03 - Centrál...'!$82:$82</definedName>
    <definedName name="_xlnm.Print_Titles" localSheetId="5">'1720205 - SO 04 - Budova ...'!$82:$82</definedName>
    <definedName name="_xlnm.Print_Titles" localSheetId="6">'1720206 - SO 4a - Přístře...'!$84:$84</definedName>
    <definedName name="_xlnm.Print_Titles" localSheetId="7">'1720207 - SO 05 - Silážní...'!$80:$80</definedName>
    <definedName name="_xlnm.Print_Titles" localSheetId="8">'1720208 - SO 06 - Seník'!$80:$80</definedName>
    <definedName name="_xlnm.Print_Titles" localSheetId="9">'1720209 - SO 07 - Zpevněn...'!$80:$80</definedName>
    <definedName name="_xlnm.Print_Titles" localSheetId="10">'1720210 - SO 08 - Podzemn...'!$80:$80</definedName>
    <definedName name="_xlnm.Print_Titles" localSheetId="11">'1720211 - SO 09 - Základy...'!$80:$80</definedName>
    <definedName name="_xlnm.Print_Titles" localSheetId="12">'1720212 - SO 10 - Rozvodn...'!$80:$80</definedName>
    <definedName name="_xlnm.Print_Titles" localSheetId="13">'1720213 - SO 11 - Betonov...'!$80:$80</definedName>
    <definedName name="_xlnm.Print_Titles" localSheetId="14">'1720215 - SO 13 - Jímka u...'!$80:$80</definedName>
    <definedName name="_xlnm.Print_Titles" localSheetId="15">'1720216 - SO 14 - Jímka u...'!$80:$80</definedName>
    <definedName name="_xlnm.Print_Titles" localSheetId="16">'1720217 - SO 15 - Malá ml...'!$80:$80</definedName>
    <definedName name="_xlnm.Print_Titles" localSheetId="17">'1720218 - SO 16 - Jímka u...'!$80:$80</definedName>
    <definedName name="_xlnm.Print_Titles" localSheetId="18">'1720219 - SO 17 - Černé s...'!$77:$77</definedName>
    <definedName name="_xlnm.Print_Titles" localSheetId="19">'1720220 - Vedlejší a osta...'!$77:$77</definedName>
    <definedName name="_xlnm.Print_Titles" localSheetId="0">'Rekapitulace stavby'!$49:$49</definedName>
    <definedName name="_xlnm.Print_Area" localSheetId="1">'1720201 - SO 01 Silá - Si...'!$C$4:$J$36,'1720201 - SO 01 Silá - Si...'!$C$42:$J$64,'1720201 - SO 01 Silá - Si...'!$C$70:$K$134</definedName>
    <definedName name="_xlnm.Print_Area" localSheetId="2">'1720202 - SO 02a - Zpevně...'!$C$4:$J$36,'1720202 - SO 02a - Zpevně...'!$C$42:$J$61,'1720202 - SO 02a - Zpevně...'!$C$67:$K$108</definedName>
    <definedName name="_xlnm.Print_Area" localSheetId="3">'1720203 - SO 02b - Zpevně...'!$C$4:$J$36,'1720203 - SO 02b - Zpevně...'!$C$42:$J$61,'1720203 - SO 02b - Zpevně...'!$C$67:$K$113</definedName>
    <definedName name="_xlnm.Print_Area" localSheetId="4">'1720204 - SO 03 - Centrál...'!$C$4:$J$36,'1720204 - SO 03 - Centrál...'!$C$42:$J$64,'1720204 - SO 03 - Centrál...'!$C$70:$K$137</definedName>
    <definedName name="_xlnm.Print_Area" localSheetId="5">'1720205 - SO 04 - Budova ...'!$C$4:$J$36,'1720205 - SO 04 - Budova ...'!$C$42:$J$64,'1720205 - SO 04 - Budova ...'!$C$70:$K$127</definedName>
    <definedName name="_xlnm.Print_Area" localSheetId="6">'1720206 - SO 4a - Přístře...'!$C$4:$J$36,'1720206 - SO 4a - Přístře...'!$C$42:$J$66,'1720206 - SO 4a - Přístře...'!$C$72:$K$140</definedName>
    <definedName name="_xlnm.Print_Area" localSheetId="7">'1720207 - SO 05 - Silážní...'!$C$4:$J$36,'1720207 - SO 05 - Silážní...'!$C$42:$J$62,'1720207 - SO 05 - Silážní...'!$C$68:$K$115</definedName>
    <definedName name="_xlnm.Print_Area" localSheetId="8">'1720208 - SO 06 - Seník'!$C$4:$J$36,'1720208 - SO 06 - Seník'!$C$42:$J$62,'1720208 - SO 06 - Seník'!$C$68:$K$115</definedName>
    <definedName name="_xlnm.Print_Area" localSheetId="9">'1720209 - SO 07 - Zpevněn...'!$C$4:$J$36,'1720209 - SO 07 - Zpevněn...'!$C$42:$J$62,'1720209 - SO 07 - Zpevněn...'!$C$68:$K$117</definedName>
    <definedName name="_xlnm.Print_Area" localSheetId="10">'1720210 - SO 08 - Podzemn...'!$C$4:$J$36,'1720210 - SO 08 - Podzemn...'!$C$42:$J$62,'1720210 - SO 08 - Podzemn...'!$C$68:$K$118</definedName>
    <definedName name="_xlnm.Print_Area" localSheetId="11">'1720211 - SO 09 - Základy...'!$C$4:$J$36,'1720211 - SO 09 - Základy...'!$C$42:$J$62,'1720211 - SO 09 - Základy...'!$C$68:$K$120</definedName>
    <definedName name="_xlnm.Print_Area" localSheetId="12">'1720212 - SO 10 - Rozvodn...'!$C$4:$J$36,'1720212 - SO 10 - Rozvodn...'!$C$42:$J$62,'1720212 - SO 10 - Rozvodn...'!$C$68:$K$111</definedName>
    <definedName name="_xlnm.Print_Area" localSheetId="13">'1720213 - SO 11 - Betonov...'!$C$4:$J$36,'1720213 - SO 11 - Betonov...'!$C$42:$J$62,'1720213 - SO 11 - Betonov...'!$C$68:$K$113</definedName>
    <definedName name="_xlnm.Print_Area" localSheetId="14">'1720215 - SO 13 - Jímka u...'!$C$4:$J$36,'1720215 - SO 13 - Jímka u...'!$C$42:$J$62,'1720215 - SO 13 - Jímka u...'!$C$68:$K$120</definedName>
    <definedName name="_xlnm.Print_Area" localSheetId="15">'1720216 - SO 14 - Jímka u...'!$C$4:$J$36,'1720216 - SO 14 - Jímka u...'!$C$42:$J$62,'1720216 - SO 14 - Jímka u...'!$C$68:$K$113</definedName>
    <definedName name="_xlnm.Print_Area" localSheetId="16">'1720217 - SO 15 - Malá ml...'!$C$4:$J$36,'1720217 - SO 15 - Malá ml...'!$C$42:$J$62,'1720217 - SO 15 - Malá ml...'!$C$68:$K$119</definedName>
    <definedName name="_xlnm.Print_Area" localSheetId="17">'1720218 - SO 16 - Jímka u...'!$C$4:$J$36,'1720218 - SO 16 - Jímka u...'!$C$42:$J$62,'1720218 - SO 16 - Jímka u...'!$C$68:$K$116</definedName>
    <definedName name="_xlnm.Print_Area" localSheetId="18">'1720219 - SO 17 - Černé s...'!$C$4:$J$36,'1720219 - SO 17 - Černé s...'!$C$42:$J$59,'1720219 - SO 17 - Černé s...'!$C$65:$K$111</definedName>
    <definedName name="_xlnm.Print_Area" localSheetId="19">'1720220 - Vedlejší a osta...'!$C$4:$J$36,'1720220 - Vedlejší a osta...'!$C$42:$J$59,'1720220 - Vedlejší a osta...'!$C$65:$K$81</definedName>
    <definedName name="_xlnm.Print_Area" localSheetId="20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stavby'!$C$39:$AQ$71</definedName>
  </definedNames>
  <calcPr calcId="145621"/>
</workbook>
</file>

<file path=xl/calcChain.xml><?xml version="1.0" encoding="utf-8"?>
<calcChain xmlns="http://schemas.openxmlformats.org/spreadsheetml/2006/main">
  <c r="BD70" i="1" l="1"/>
  <c r="AY70" i="1"/>
  <c r="AX70" i="1"/>
  <c r="J31" i="20"/>
  <c r="AW70" i="1" s="1"/>
  <c r="BI81" i="20"/>
  <c r="F34" i="20" s="1"/>
  <c r="BH81" i="20"/>
  <c r="F33" i="20" s="1"/>
  <c r="BC70" i="1" s="1"/>
  <c r="BG81" i="20"/>
  <c r="F32" i="20" s="1"/>
  <c r="BB70" i="1" s="1"/>
  <c r="BF81" i="20"/>
  <c r="F31" i="20" s="1"/>
  <c r="BA70" i="1" s="1"/>
  <c r="BE81" i="20"/>
  <c r="T81" i="20"/>
  <c r="T80" i="20" s="1"/>
  <c r="T79" i="20" s="1"/>
  <c r="T78" i="20" s="1"/>
  <c r="R81" i="20"/>
  <c r="R80" i="20" s="1"/>
  <c r="R79" i="20" s="1"/>
  <c r="R78" i="20" s="1"/>
  <c r="P81" i="20"/>
  <c r="P80" i="20" s="1"/>
  <c r="P79" i="20" s="1"/>
  <c r="P78" i="20" s="1"/>
  <c r="AU70" i="1" s="1"/>
  <c r="BK81" i="20"/>
  <c r="BK80" i="20" s="1"/>
  <c r="BK79" i="20" s="1"/>
  <c r="J81" i="20"/>
  <c r="F75" i="20"/>
  <c r="F72" i="20"/>
  <c r="E70" i="20"/>
  <c r="F49" i="20"/>
  <c r="E47" i="20"/>
  <c r="J21" i="20"/>
  <c r="E21" i="20"/>
  <c r="J74" i="20" s="1"/>
  <c r="J20" i="20"/>
  <c r="J18" i="20"/>
  <c r="E18" i="20"/>
  <c r="F52" i="20" s="1"/>
  <c r="J17" i="20"/>
  <c r="J15" i="20"/>
  <c r="E15" i="20"/>
  <c r="F51" i="20" s="1"/>
  <c r="J14" i="20"/>
  <c r="J12" i="20"/>
  <c r="E7" i="20"/>
  <c r="E45" i="20" s="1"/>
  <c r="AY69" i="1"/>
  <c r="AX69" i="1"/>
  <c r="F32" i="19"/>
  <c r="BB69" i="1" s="1"/>
  <c r="BI104" i="19"/>
  <c r="BH104" i="19"/>
  <c r="BG104" i="19"/>
  <c r="BF104" i="19"/>
  <c r="BE104" i="19"/>
  <c r="T104" i="19"/>
  <c r="R104" i="19"/>
  <c r="P104" i="19"/>
  <c r="BK104" i="19"/>
  <c r="J104" i="19"/>
  <c r="BI103" i="19"/>
  <c r="BH103" i="19"/>
  <c r="BG103" i="19"/>
  <c r="BF103" i="19"/>
  <c r="T103" i="19"/>
  <c r="R103" i="19"/>
  <c r="P103" i="19"/>
  <c r="BK103" i="19"/>
  <c r="J103" i="19"/>
  <c r="BE103" i="19" s="1"/>
  <c r="BI102" i="19"/>
  <c r="BH102" i="19"/>
  <c r="BG102" i="19"/>
  <c r="BF102" i="19"/>
  <c r="BE102" i="19"/>
  <c r="T102" i="19"/>
  <c r="R102" i="19"/>
  <c r="P102" i="19"/>
  <c r="BK102" i="19"/>
  <c r="J102" i="19"/>
  <c r="BI98" i="19"/>
  <c r="BH98" i="19"/>
  <c r="BG98" i="19"/>
  <c r="BF98" i="19"/>
  <c r="T98" i="19"/>
  <c r="R98" i="19"/>
  <c r="P98" i="19"/>
  <c r="BK98" i="19"/>
  <c r="J98" i="19"/>
  <c r="BE98" i="19" s="1"/>
  <c r="BI97" i="19"/>
  <c r="BH97" i="19"/>
  <c r="BG97" i="19"/>
  <c r="BF97" i="19"/>
  <c r="BE97" i="19"/>
  <c r="T97" i="19"/>
  <c r="R97" i="19"/>
  <c r="P97" i="19"/>
  <c r="BK97" i="19"/>
  <c r="J97" i="19"/>
  <c r="BI96" i="19"/>
  <c r="BH96" i="19"/>
  <c r="BG96" i="19"/>
  <c r="BF96" i="19"/>
  <c r="T96" i="19"/>
  <c r="R96" i="19"/>
  <c r="P96" i="19"/>
  <c r="BK96" i="19"/>
  <c r="J96" i="19"/>
  <c r="BE96" i="19" s="1"/>
  <c r="BI92" i="19"/>
  <c r="BH92" i="19"/>
  <c r="BG92" i="19"/>
  <c r="BF92" i="19"/>
  <c r="BE92" i="19"/>
  <c r="T92" i="19"/>
  <c r="R92" i="19"/>
  <c r="P92" i="19"/>
  <c r="BK92" i="19"/>
  <c r="J92" i="19"/>
  <c r="BI91" i="19"/>
  <c r="BH91" i="19"/>
  <c r="BG91" i="19"/>
  <c r="BF91" i="19"/>
  <c r="T91" i="19"/>
  <c r="R91" i="19"/>
  <c r="P91" i="19"/>
  <c r="BK91" i="19"/>
  <c r="J91" i="19"/>
  <c r="BE91" i="19" s="1"/>
  <c r="F30" i="19" s="1"/>
  <c r="AZ69" i="1" s="1"/>
  <c r="BI90" i="19"/>
  <c r="BH90" i="19"/>
  <c r="BG90" i="19"/>
  <c r="BF90" i="19"/>
  <c r="BE90" i="19"/>
  <c r="T90" i="19"/>
  <c r="R90" i="19"/>
  <c r="P90" i="19"/>
  <c r="BK90" i="19"/>
  <c r="J90" i="19"/>
  <c r="BI87" i="19"/>
  <c r="BH87" i="19"/>
  <c r="BG87" i="19"/>
  <c r="BF87" i="19"/>
  <c r="T87" i="19"/>
  <c r="R87" i="19"/>
  <c r="P87" i="19"/>
  <c r="BK87" i="19"/>
  <c r="J87" i="19"/>
  <c r="BE87" i="19" s="1"/>
  <c r="BI81" i="19"/>
  <c r="F34" i="19" s="1"/>
  <c r="BD69" i="1" s="1"/>
  <c r="BH81" i="19"/>
  <c r="BG81" i="19"/>
  <c r="BF81" i="19"/>
  <c r="BE81" i="19"/>
  <c r="J30" i="19" s="1"/>
  <c r="AV69" i="1" s="1"/>
  <c r="T81" i="19"/>
  <c r="R81" i="19"/>
  <c r="R80" i="19" s="1"/>
  <c r="R79" i="19" s="1"/>
  <c r="R78" i="19" s="1"/>
  <c r="P81" i="19"/>
  <c r="P80" i="19" s="1"/>
  <c r="P79" i="19" s="1"/>
  <c r="P78" i="19" s="1"/>
  <c r="AU69" i="1" s="1"/>
  <c r="BK81" i="19"/>
  <c r="BK80" i="19" s="1"/>
  <c r="J81" i="19"/>
  <c r="J72" i="19"/>
  <c r="F72" i="19"/>
  <c r="E70" i="19"/>
  <c r="E68" i="19"/>
  <c r="F49" i="19"/>
  <c r="E47" i="19"/>
  <c r="J21" i="19"/>
  <c r="E21" i="19"/>
  <c r="J51" i="19" s="1"/>
  <c r="J20" i="19"/>
  <c r="J18" i="19"/>
  <c r="E18" i="19"/>
  <c r="F75" i="19" s="1"/>
  <c r="J17" i="19"/>
  <c r="J15" i="19"/>
  <c r="E15" i="19"/>
  <c r="F51" i="19" s="1"/>
  <c r="J14" i="19"/>
  <c r="J12" i="19"/>
  <c r="J49" i="19" s="1"/>
  <c r="E7" i="19"/>
  <c r="E45" i="19" s="1"/>
  <c r="R108" i="18"/>
  <c r="T102" i="18"/>
  <c r="P83" i="18"/>
  <c r="AY68" i="1"/>
  <c r="AX68" i="1"/>
  <c r="BI116" i="18"/>
  <c r="BH116" i="18"/>
  <c r="BG116" i="18"/>
  <c r="BF116" i="18"/>
  <c r="BE116" i="18"/>
  <c r="T116" i="18"/>
  <c r="R116" i="18"/>
  <c r="P116" i="18"/>
  <c r="BK116" i="18"/>
  <c r="J116" i="18"/>
  <c r="BI115" i="18"/>
  <c r="BH115" i="18"/>
  <c r="BG115" i="18"/>
  <c r="BF115" i="18"/>
  <c r="T115" i="18"/>
  <c r="R115" i="18"/>
  <c r="P115" i="18"/>
  <c r="BK115" i="18"/>
  <c r="J115" i="18"/>
  <c r="BE115" i="18" s="1"/>
  <c r="BI114" i="18"/>
  <c r="BH114" i="18"/>
  <c r="BG114" i="18"/>
  <c r="BF114" i="18"/>
  <c r="BE114" i="18"/>
  <c r="T114" i="18"/>
  <c r="R114" i="18"/>
  <c r="P114" i="18"/>
  <c r="BK114" i="18"/>
  <c r="J114" i="18"/>
  <c r="BI110" i="18"/>
  <c r="BH110" i="18"/>
  <c r="BG110" i="18"/>
  <c r="BF110" i="18"/>
  <c r="T110" i="18"/>
  <c r="R110" i="18"/>
  <c r="P110" i="18"/>
  <c r="BK110" i="18"/>
  <c r="J110" i="18"/>
  <c r="BE110" i="18" s="1"/>
  <c r="BI109" i="18"/>
  <c r="BH109" i="18"/>
  <c r="BG109" i="18"/>
  <c r="BF109" i="18"/>
  <c r="BE109" i="18"/>
  <c r="T109" i="18"/>
  <c r="R109" i="18"/>
  <c r="P109" i="18"/>
  <c r="BK109" i="18"/>
  <c r="BK108" i="18" s="1"/>
  <c r="J108" i="18" s="1"/>
  <c r="J61" i="18" s="1"/>
  <c r="J109" i="18"/>
  <c r="BI107" i="18"/>
  <c r="BH107" i="18"/>
  <c r="BG107" i="18"/>
  <c r="BF107" i="18"/>
  <c r="BE107" i="18"/>
  <c r="T107" i="18"/>
  <c r="R107" i="18"/>
  <c r="P107" i="18"/>
  <c r="BK107" i="18"/>
  <c r="J107" i="18"/>
  <c r="BI104" i="18"/>
  <c r="BH104" i="18"/>
  <c r="BG104" i="18"/>
  <c r="BF104" i="18"/>
  <c r="T104" i="18"/>
  <c r="R104" i="18"/>
  <c r="R102" i="18" s="1"/>
  <c r="P104" i="18"/>
  <c r="BK104" i="18"/>
  <c r="J104" i="18"/>
  <c r="BE104" i="18" s="1"/>
  <c r="BI103" i="18"/>
  <c r="BH103" i="18"/>
  <c r="BG103" i="18"/>
  <c r="BF103" i="18"/>
  <c r="BE103" i="18"/>
  <c r="T103" i="18"/>
  <c r="R103" i="18"/>
  <c r="P103" i="18"/>
  <c r="P102" i="18" s="1"/>
  <c r="BK103" i="18"/>
  <c r="J103" i="18"/>
  <c r="BI101" i="18"/>
  <c r="BH101" i="18"/>
  <c r="BG101" i="18"/>
  <c r="BF101" i="18"/>
  <c r="T101" i="18"/>
  <c r="T100" i="18" s="1"/>
  <c r="R101" i="18"/>
  <c r="R100" i="18" s="1"/>
  <c r="P101" i="18"/>
  <c r="P100" i="18" s="1"/>
  <c r="BK101" i="18"/>
  <c r="BK100" i="18" s="1"/>
  <c r="J100" i="18" s="1"/>
  <c r="J59" i="18" s="1"/>
  <c r="J101" i="18"/>
  <c r="BE101" i="18" s="1"/>
  <c r="BI99" i="18"/>
  <c r="BH99" i="18"/>
  <c r="BG99" i="18"/>
  <c r="BF99" i="18"/>
  <c r="T99" i="18"/>
  <c r="R99" i="18"/>
  <c r="P99" i="18"/>
  <c r="BK99" i="18"/>
  <c r="J99" i="18"/>
  <c r="BE99" i="18" s="1"/>
  <c r="BI98" i="18"/>
  <c r="BH98" i="18"/>
  <c r="BG98" i="18"/>
  <c r="BF98" i="18"/>
  <c r="BE98" i="18"/>
  <c r="T98" i="18"/>
  <c r="R98" i="18"/>
  <c r="P98" i="18"/>
  <c r="BK98" i="18"/>
  <c r="J98" i="18"/>
  <c r="BI97" i="18"/>
  <c r="BH97" i="18"/>
  <c r="BG97" i="18"/>
  <c r="BF97" i="18"/>
  <c r="T97" i="18"/>
  <c r="R97" i="18"/>
  <c r="P97" i="18"/>
  <c r="BK97" i="18"/>
  <c r="J97" i="18"/>
  <c r="BE97" i="18" s="1"/>
  <c r="BI96" i="18"/>
  <c r="BH96" i="18"/>
  <c r="BG96" i="18"/>
  <c r="BF96" i="18"/>
  <c r="BE96" i="18"/>
  <c r="T96" i="18"/>
  <c r="R96" i="18"/>
  <c r="P96" i="18"/>
  <c r="BK96" i="18"/>
  <c r="J96" i="18"/>
  <c r="BI93" i="18"/>
  <c r="BH93" i="18"/>
  <c r="BG93" i="18"/>
  <c r="BF93" i="18"/>
  <c r="T93" i="18"/>
  <c r="R93" i="18"/>
  <c r="P93" i="18"/>
  <c r="BK93" i="18"/>
  <c r="J93" i="18"/>
  <c r="BE93" i="18" s="1"/>
  <c r="BI92" i="18"/>
  <c r="BH92" i="18"/>
  <c r="BG92" i="18"/>
  <c r="BF92" i="18"/>
  <c r="BE92" i="18"/>
  <c r="T92" i="18"/>
  <c r="R92" i="18"/>
  <c r="P92" i="18"/>
  <c r="BK92" i="18"/>
  <c r="J92" i="18"/>
  <c r="BI89" i="18"/>
  <c r="BH89" i="18"/>
  <c r="BG89" i="18"/>
  <c r="BF89" i="18"/>
  <c r="T89" i="18"/>
  <c r="R89" i="18"/>
  <c r="P89" i="18"/>
  <c r="BK89" i="18"/>
  <c r="J89" i="18"/>
  <c r="BE89" i="18" s="1"/>
  <c r="BI88" i="18"/>
  <c r="BH88" i="18"/>
  <c r="BG88" i="18"/>
  <c r="BF88" i="18"/>
  <c r="BE88" i="18"/>
  <c r="T88" i="18"/>
  <c r="R88" i="18"/>
  <c r="P88" i="18"/>
  <c r="BK88" i="18"/>
  <c r="J88" i="18"/>
  <c r="BI84" i="18"/>
  <c r="BH84" i="18"/>
  <c r="F33" i="18" s="1"/>
  <c r="BC68" i="1" s="1"/>
  <c r="BG84" i="18"/>
  <c r="F32" i="18" s="1"/>
  <c r="BB68" i="1" s="1"/>
  <c r="BF84" i="18"/>
  <c r="T84" i="18"/>
  <c r="T83" i="18" s="1"/>
  <c r="R84" i="18"/>
  <c r="P84" i="18"/>
  <c r="BK84" i="18"/>
  <c r="J84" i="18"/>
  <c r="BE84" i="18" s="1"/>
  <c r="J77" i="18"/>
  <c r="J75" i="18"/>
  <c r="F75" i="18"/>
  <c r="E73" i="18"/>
  <c r="E71" i="18"/>
  <c r="J49" i="18"/>
  <c r="F49" i="18"/>
  <c r="E47" i="18"/>
  <c r="J21" i="18"/>
  <c r="E21" i="18"/>
  <c r="J51" i="18" s="1"/>
  <c r="J20" i="18"/>
  <c r="J18" i="18"/>
  <c r="E18" i="18"/>
  <c r="F52" i="18" s="1"/>
  <c r="J17" i="18"/>
  <c r="J15" i="18"/>
  <c r="E15" i="18"/>
  <c r="F51" i="18" s="1"/>
  <c r="J14" i="18"/>
  <c r="J12" i="18"/>
  <c r="E7" i="18"/>
  <c r="E45" i="18" s="1"/>
  <c r="T118" i="17"/>
  <c r="BK118" i="17"/>
  <c r="J118" i="17" s="1"/>
  <c r="P97" i="17"/>
  <c r="R83" i="17"/>
  <c r="AY67" i="1"/>
  <c r="AX67" i="1"/>
  <c r="BI119" i="17"/>
  <c r="BH119" i="17"/>
  <c r="BG119" i="17"/>
  <c r="BF119" i="17"/>
  <c r="T119" i="17"/>
  <c r="R119" i="17"/>
  <c r="R118" i="17" s="1"/>
  <c r="P119" i="17"/>
  <c r="P118" i="17" s="1"/>
  <c r="BK119" i="17"/>
  <c r="J119" i="17"/>
  <c r="BE119" i="17" s="1"/>
  <c r="J61" i="17"/>
  <c r="BI117" i="17"/>
  <c r="BH117" i="17"/>
  <c r="BG117" i="17"/>
  <c r="BF117" i="17"/>
  <c r="BE117" i="17"/>
  <c r="T117" i="17"/>
  <c r="R117" i="17"/>
  <c r="P117" i="17"/>
  <c r="BK117" i="17"/>
  <c r="J117" i="17"/>
  <c r="BI116" i="17"/>
  <c r="BH116" i="17"/>
  <c r="BG116" i="17"/>
  <c r="BF116" i="17"/>
  <c r="T116" i="17"/>
  <c r="R116" i="17"/>
  <c r="P116" i="17"/>
  <c r="BK116" i="17"/>
  <c r="J116" i="17"/>
  <c r="BE116" i="17" s="1"/>
  <c r="BI113" i="17"/>
  <c r="BH113" i="17"/>
  <c r="BG113" i="17"/>
  <c r="BF113" i="17"/>
  <c r="BE113" i="17"/>
  <c r="T113" i="17"/>
  <c r="R113" i="17"/>
  <c r="P113" i="17"/>
  <c r="BK113" i="17"/>
  <c r="J113" i="17"/>
  <c r="BI112" i="17"/>
  <c r="BH112" i="17"/>
  <c r="BG112" i="17"/>
  <c r="BF112" i="17"/>
  <c r="T112" i="17"/>
  <c r="R112" i="17"/>
  <c r="P112" i="17"/>
  <c r="BK112" i="17"/>
  <c r="J112" i="17"/>
  <c r="BE112" i="17" s="1"/>
  <c r="BI106" i="17"/>
  <c r="BH106" i="17"/>
  <c r="BG106" i="17"/>
  <c r="BF106" i="17"/>
  <c r="BE106" i="17"/>
  <c r="T106" i="17"/>
  <c r="R106" i="17"/>
  <c r="P106" i="17"/>
  <c r="BK106" i="17"/>
  <c r="J106" i="17"/>
  <c r="BI105" i="17"/>
  <c r="BH105" i="17"/>
  <c r="BG105" i="17"/>
  <c r="BF105" i="17"/>
  <c r="T105" i="17"/>
  <c r="R105" i="17"/>
  <c r="P105" i="17"/>
  <c r="BK105" i="17"/>
  <c r="J105" i="17"/>
  <c r="BE105" i="17" s="1"/>
  <c r="BI104" i="17"/>
  <c r="BH104" i="17"/>
  <c r="BG104" i="17"/>
  <c r="BF104" i="17"/>
  <c r="BE104" i="17"/>
  <c r="T104" i="17"/>
  <c r="R104" i="17"/>
  <c r="R103" i="17" s="1"/>
  <c r="P104" i="17"/>
  <c r="BK104" i="17"/>
  <c r="BK103" i="17" s="1"/>
  <c r="J103" i="17" s="1"/>
  <c r="J60" i="17" s="1"/>
  <c r="J104" i="17"/>
  <c r="BI99" i="17"/>
  <c r="BH99" i="17"/>
  <c r="BG99" i="17"/>
  <c r="BF99" i="17"/>
  <c r="BE99" i="17"/>
  <c r="T99" i="17"/>
  <c r="R99" i="17"/>
  <c r="P99" i="17"/>
  <c r="BK99" i="17"/>
  <c r="J99" i="17"/>
  <c r="BI98" i="17"/>
  <c r="BH98" i="17"/>
  <c r="BG98" i="17"/>
  <c r="BF98" i="17"/>
  <c r="T98" i="17"/>
  <c r="T97" i="17" s="1"/>
  <c r="R98" i="17"/>
  <c r="R97" i="17" s="1"/>
  <c r="P98" i="17"/>
  <c r="BK98" i="17"/>
  <c r="J98" i="17"/>
  <c r="BE98" i="17" s="1"/>
  <c r="BI96" i="17"/>
  <c r="BH96" i="17"/>
  <c r="BG96" i="17"/>
  <c r="BF96" i="17"/>
  <c r="BE96" i="17"/>
  <c r="T96" i="17"/>
  <c r="R96" i="17"/>
  <c r="P96" i="17"/>
  <c r="BK96" i="17"/>
  <c r="J96" i="17"/>
  <c r="BI95" i="17"/>
  <c r="BH95" i="17"/>
  <c r="BG95" i="17"/>
  <c r="BF95" i="17"/>
  <c r="T95" i="17"/>
  <c r="R95" i="17"/>
  <c r="P95" i="17"/>
  <c r="BK95" i="17"/>
  <c r="J95" i="17"/>
  <c r="BE95" i="17" s="1"/>
  <c r="BI94" i="17"/>
  <c r="BH94" i="17"/>
  <c r="BG94" i="17"/>
  <c r="BF94" i="17"/>
  <c r="BE94" i="17"/>
  <c r="T94" i="17"/>
  <c r="R94" i="17"/>
  <c r="P94" i="17"/>
  <c r="BK94" i="17"/>
  <c r="J94" i="17"/>
  <c r="BI93" i="17"/>
  <c r="BH93" i="17"/>
  <c r="BG93" i="17"/>
  <c r="BF93" i="17"/>
  <c r="T93" i="17"/>
  <c r="R93" i="17"/>
  <c r="P93" i="17"/>
  <c r="BK93" i="17"/>
  <c r="J93" i="17"/>
  <c r="BE93" i="17" s="1"/>
  <c r="BI92" i="17"/>
  <c r="BH92" i="17"/>
  <c r="BG92" i="17"/>
  <c r="BF92" i="17"/>
  <c r="BE92" i="17"/>
  <c r="T92" i="17"/>
  <c r="R92" i="17"/>
  <c r="P92" i="17"/>
  <c r="BK92" i="17"/>
  <c r="J92" i="17"/>
  <c r="BI89" i="17"/>
  <c r="BH89" i="17"/>
  <c r="BG89" i="17"/>
  <c r="BF89" i="17"/>
  <c r="T89" i="17"/>
  <c r="R89" i="17"/>
  <c r="P89" i="17"/>
  <c r="BK89" i="17"/>
  <c r="J89" i="17"/>
  <c r="BE89" i="17" s="1"/>
  <c r="BI88" i="17"/>
  <c r="BH88" i="17"/>
  <c r="BG88" i="17"/>
  <c r="BF88" i="17"/>
  <c r="BE88" i="17"/>
  <c r="T88" i="17"/>
  <c r="R88" i="17"/>
  <c r="P88" i="17"/>
  <c r="BK88" i="17"/>
  <c r="J88" i="17"/>
  <c r="BI85" i="17"/>
  <c r="BH85" i="17"/>
  <c r="BG85" i="17"/>
  <c r="BF85" i="17"/>
  <c r="T85" i="17"/>
  <c r="R85" i="17"/>
  <c r="P85" i="17"/>
  <c r="BK85" i="17"/>
  <c r="J85" i="17"/>
  <c r="BE85" i="17" s="1"/>
  <c r="BI84" i="17"/>
  <c r="BH84" i="17"/>
  <c r="BG84" i="17"/>
  <c r="BF84" i="17"/>
  <c r="BE84" i="17"/>
  <c r="T84" i="17"/>
  <c r="R84" i="17"/>
  <c r="P84" i="17"/>
  <c r="BK84" i="17"/>
  <c r="BK83" i="17" s="1"/>
  <c r="J84" i="17"/>
  <c r="J75" i="17"/>
  <c r="F75" i="17"/>
  <c r="E73" i="17"/>
  <c r="E71" i="17"/>
  <c r="F52" i="17"/>
  <c r="F49" i="17"/>
  <c r="E47" i="17"/>
  <c r="J21" i="17"/>
  <c r="E21" i="17"/>
  <c r="J77" i="17" s="1"/>
  <c r="J20" i="17"/>
  <c r="J18" i="17"/>
  <c r="E18" i="17"/>
  <c r="F78" i="17" s="1"/>
  <c r="J17" i="17"/>
  <c r="J15" i="17"/>
  <c r="E15" i="17"/>
  <c r="J14" i="17"/>
  <c r="J12" i="17"/>
  <c r="J49" i="17" s="1"/>
  <c r="E7" i="17"/>
  <c r="E45" i="17" s="1"/>
  <c r="T112" i="16"/>
  <c r="BK112" i="16"/>
  <c r="J112" i="16" s="1"/>
  <c r="J61" i="16" s="1"/>
  <c r="BK103" i="16"/>
  <c r="J103" i="16" s="1"/>
  <c r="J60" i="16" s="1"/>
  <c r="T98" i="16"/>
  <c r="BK98" i="16"/>
  <c r="J98" i="16" s="1"/>
  <c r="J59" i="16" s="1"/>
  <c r="AY66" i="1"/>
  <c r="AX66" i="1"/>
  <c r="BI113" i="16"/>
  <c r="BH113" i="16"/>
  <c r="BG113" i="16"/>
  <c r="BF113" i="16"/>
  <c r="BE113" i="16"/>
  <c r="T113" i="16"/>
  <c r="R113" i="16"/>
  <c r="R112" i="16" s="1"/>
  <c r="P113" i="16"/>
  <c r="P112" i="16" s="1"/>
  <c r="BK113" i="16"/>
  <c r="J113" i="16"/>
  <c r="BI109" i="16"/>
  <c r="BH109" i="16"/>
  <c r="BG109" i="16"/>
  <c r="BF109" i="16"/>
  <c r="T109" i="16"/>
  <c r="R109" i="16"/>
  <c r="P109" i="16"/>
  <c r="BK109" i="16"/>
  <c r="J109" i="16"/>
  <c r="BE109" i="16" s="1"/>
  <c r="BI108" i="16"/>
  <c r="BH108" i="16"/>
  <c r="BG108" i="16"/>
  <c r="BF108" i="16"/>
  <c r="T108" i="16"/>
  <c r="R108" i="16"/>
  <c r="P108" i="16"/>
  <c r="BK108" i="16"/>
  <c r="J108" i="16"/>
  <c r="BE108" i="16" s="1"/>
  <c r="BI107" i="16"/>
  <c r="BH107" i="16"/>
  <c r="BG107" i="16"/>
  <c r="BF107" i="16"/>
  <c r="T107" i="16"/>
  <c r="R107" i="16"/>
  <c r="P107" i="16"/>
  <c r="BK107" i="16"/>
  <c r="J107" i="16"/>
  <c r="BE107" i="16" s="1"/>
  <c r="BI106" i="16"/>
  <c r="BH106" i="16"/>
  <c r="BG106" i="16"/>
  <c r="BF106" i="16"/>
  <c r="T106" i="16"/>
  <c r="R106" i="16"/>
  <c r="P106" i="16"/>
  <c r="BK106" i="16"/>
  <c r="J106" i="16"/>
  <c r="BE106" i="16" s="1"/>
  <c r="BI105" i="16"/>
  <c r="BH105" i="16"/>
  <c r="BG105" i="16"/>
  <c r="BF105" i="16"/>
  <c r="T105" i="16"/>
  <c r="R105" i="16"/>
  <c r="P105" i="16"/>
  <c r="BK105" i="16"/>
  <c r="J105" i="16"/>
  <c r="BE105" i="16" s="1"/>
  <c r="BI104" i="16"/>
  <c r="BH104" i="16"/>
  <c r="BG104" i="16"/>
  <c r="BF104" i="16"/>
  <c r="T104" i="16"/>
  <c r="R104" i="16"/>
  <c r="R103" i="16" s="1"/>
  <c r="P104" i="16"/>
  <c r="BK104" i="16"/>
  <c r="J104" i="16"/>
  <c r="BE104" i="16" s="1"/>
  <c r="BI99" i="16"/>
  <c r="BH99" i="16"/>
  <c r="BG99" i="16"/>
  <c r="BF99" i="16"/>
  <c r="BE99" i="16"/>
  <c r="T99" i="16"/>
  <c r="R99" i="16"/>
  <c r="R98" i="16" s="1"/>
  <c r="P99" i="16"/>
  <c r="P98" i="16" s="1"/>
  <c r="BK99" i="16"/>
  <c r="J99" i="16"/>
  <c r="BI97" i="16"/>
  <c r="BH97" i="16"/>
  <c r="BG97" i="16"/>
  <c r="BF97" i="16"/>
  <c r="BE97" i="16"/>
  <c r="T97" i="16"/>
  <c r="R97" i="16"/>
  <c r="P97" i="16"/>
  <c r="BK97" i="16"/>
  <c r="J97" i="16"/>
  <c r="BI96" i="16"/>
  <c r="BH96" i="16"/>
  <c r="BG96" i="16"/>
  <c r="F32" i="16" s="1"/>
  <c r="BB66" i="1" s="1"/>
  <c r="BF96" i="16"/>
  <c r="T96" i="16"/>
  <c r="R96" i="16"/>
  <c r="P96" i="16"/>
  <c r="BK96" i="16"/>
  <c r="J96" i="16"/>
  <c r="BE96" i="16" s="1"/>
  <c r="BI95" i="16"/>
  <c r="BH95" i="16"/>
  <c r="BG95" i="16"/>
  <c r="BF95" i="16"/>
  <c r="T95" i="16"/>
  <c r="R95" i="16"/>
  <c r="P95" i="16"/>
  <c r="BK95" i="16"/>
  <c r="J95" i="16"/>
  <c r="BE95" i="16" s="1"/>
  <c r="BI94" i="16"/>
  <c r="BH94" i="16"/>
  <c r="BG94" i="16"/>
  <c r="BF94" i="16"/>
  <c r="T94" i="16"/>
  <c r="R94" i="16"/>
  <c r="P94" i="16"/>
  <c r="BK94" i="16"/>
  <c r="J94" i="16"/>
  <c r="BE94" i="16" s="1"/>
  <c r="BI93" i="16"/>
  <c r="BH93" i="16"/>
  <c r="BG93" i="16"/>
  <c r="BF93" i="16"/>
  <c r="T93" i="16"/>
  <c r="R93" i="16"/>
  <c r="P93" i="16"/>
  <c r="BK93" i="16"/>
  <c r="J93" i="16"/>
  <c r="BE93" i="16" s="1"/>
  <c r="BI92" i="16"/>
  <c r="BH92" i="16"/>
  <c r="BG92" i="16"/>
  <c r="BF92" i="16"/>
  <c r="T92" i="16"/>
  <c r="R92" i="16"/>
  <c r="P92" i="16"/>
  <c r="BK92" i="16"/>
  <c r="J92" i="16"/>
  <c r="BE92" i="16" s="1"/>
  <c r="BI89" i="16"/>
  <c r="BH89" i="16"/>
  <c r="BG89" i="16"/>
  <c r="BF89" i="16"/>
  <c r="T89" i="16"/>
  <c r="R89" i="16"/>
  <c r="P89" i="16"/>
  <c r="BK89" i="16"/>
  <c r="J89" i="16"/>
  <c r="BE89" i="16" s="1"/>
  <c r="BI88" i="16"/>
  <c r="BH88" i="16"/>
  <c r="F33" i="16" s="1"/>
  <c r="BC66" i="1" s="1"/>
  <c r="BG88" i="16"/>
  <c r="BF88" i="16"/>
  <c r="T88" i="16"/>
  <c r="R88" i="16"/>
  <c r="R83" i="16" s="1"/>
  <c r="P88" i="16"/>
  <c r="BK88" i="16"/>
  <c r="J88" i="16"/>
  <c r="BE88" i="16" s="1"/>
  <c r="BI84" i="16"/>
  <c r="F34" i="16" s="1"/>
  <c r="BD66" i="1" s="1"/>
  <c r="BH84" i="16"/>
  <c r="BG84" i="16"/>
  <c r="BF84" i="16"/>
  <c r="BE84" i="16"/>
  <c r="T84" i="16"/>
  <c r="R84" i="16"/>
  <c r="P84" i="16"/>
  <c r="BK84" i="16"/>
  <c r="BK83" i="16" s="1"/>
  <c r="J84" i="16"/>
  <c r="J77" i="16"/>
  <c r="F75" i="16"/>
  <c r="E73" i="16"/>
  <c r="F52" i="16"/>
  <c r="F51" i="16"/>
  <c r="F49" i="16"/>
  <c r="E47" i="16"/>
  <c r="J21" i="16"/>
  <c r="E21" i="16"/>
  <c r="J51" i="16" s="1"/>
  <c r="J20" i="16"/>
  <c r="J18" i="16"/>
  <c r="E18" i="16"/>
  <c r="F78" i="16" s="1"/>
  <c r="J17" i="16"/>
  <c r="J15" i="16"/>
  <c r="E15" i="16"/>
  <c r="F77" i="16" s="1"/>
  <c r="J14" i="16"/>
  <c r="J12" i="16"/>
  <c r="J49" i="16" s="1"/>
  <c r="E7" i="16"/>
  <c r="P119" i="15"/>
  <c r="BK119" i="15"/>
  <c r="J119" i="15" s="1"/>
  <c r="J61" i="15" s="1"/>
  <c r="P101" i="15"/>
  <c r="AY65" i="1"/>
  <c r="AX65" i="1"/>
  <c r="BI120" i="15"/>
  <c r="BH120" i="15"/>
  <c r="BG120" i="15"/>
  <c r="BF120" i="15"/>
  <c r="T120" i="15"/>
  <c r="T119" i="15" s="1"/>
  <c r="R120" i="15"/>
  <c r="R119" i="15" s="1"/>
  <c r="P120" i="15"/>
  <c r="BK120" i="15"/>
  <c r="J120" i="15"/>
  <c r="BE120" i="15" s="1"/>
  <c r="BI118" i="15"/>
  <c r="BH118" i="15"/>
  <c r="BG118" i="15"/>
  <c r="BF118" i="15"/>
  <c r="T118" i="15"/>
  <c r="R118" i="15"/>
  <c r="P118" i="15"/>
  <c r="BK118" i="15"/>
  <c r="J118" i="15"/>
  <c r="BE118" i="15" s="1"/>
  <c r="BI115" i="15"/>
  <c r="BH115" i="15"/>
  <c r="BG115" i="15"/>
  <c r="BF115" i="15"/>
  <c r="T115" i="15"/>
  <c r="R115" i="15"/>
  <c r="P115" i="15"/>
  <c r="BK115" i="15"/>
  <c r="J115" i="15"/>
  <c r="BE115" i="15" s="1"/>
  <c r="BI109" i="15"/>
  <c r="BH109" i="15"/>
  <c r="BG109" i="15"/>
  <c r="BF109" i="15"/>
  <c r="T109" i="15"/>
  <c r="R109" i="15"/>
  <c r="R107" i="15" s="1"/>
  <c r="P109" i="15"/>
  <c r="BK109" i="15"/>
  <c r="J109" i="15"/>
  <c r="BE109" i="15" s="1"/>
  <c r="BI108" i="15"/>
  <c r="BH108" i="15"/>
  <c r="BG108" i="15"/>
  <c r="BF108" i="15"/>
  <c r="T108" i="15"/>
  <c r="R108" i="15"/>
  <c r="P108" i="15"/>
  <c r="BK108" i="15"/>
  <c r="BK107" i="15" s="1"/>
  <c r="J107" i="15" s="1"/>
  <c r="J60" i="15" s="1"/>
  <c r="J108" i="15"/>
  <c r="BE108" i="15" s="1"/>
  <c r="BI106" i="15"/>
  <c r="BH106" i="15"/>
  <c r="BG106" i="15"/>
  <c r="BF106" i="15"/>
  <c r="T106" i="15"/>
  <c r="R106" i="15"/>
  <c r="P106" i="15"/>
  <c r="BK106" i="15"/>
  <c r="J106" i="15"/>
  <c r="BE106" i="15" s="1"/>
  <c r="BI103" i="15"/>
  <c r="BH103" i="15"/>
  <c r="BG103" i="15"/>
  <c r="BF103" i="15"/>
  <c r="BE103" i="15"/>
  <c r="T103" i="15"/>
  <c r="R103" i="15"/>
  <c r="P103" i="15"/>
  <c r="BK103" i="15"/>
  <c r="J103" i="15"/>
  <c r="BI102" i="15"/>
  <c r="BH102" i="15"/>
  <c r="BG102" i="15"/>
  <c r="BF102" i="15"/>
  <c r="BE102" i="15"/>
  <c r="T102" i="15"/>
  <c r="T101" i="15" s="1"/>
  <c r="R102" i="15"/>
  <c r="R101" i="15" s="1"/>
  <c r="P102" i="15"/>
  <c r="BK102" i="15"/>
  <c r="J102" i="15"/>
  <c r="BI100" i="15"/>
  <c r="BH100" i="15"/>
  <c r="BG100" i="15"/>
  <c r="BF100" i="15"/>
  <c r="T100" i="15"/>
  <c r="R100" i="15"/>
  <c r="P100" i="15"/>
  <c r="BK100" i="15"/>
  <c r="J100" i="15"/>
  <c r="BE100" i="15" s="1"/>
  <c r="BI99" i="15"/>
  <c r="BH99" i="15"/>
  <c r="BG99" i="15"/>
  <c r="BF99" i="15"/>
  <c r="T99" i="15"/>
  <c r="R99" i="15"/>
  <c r="P99" i="15"/>
  <c r="BK99" i="15"/>
  <c r="J99" i="15"/>
  <c r="BE99" i="15" s="1"/>
  <c r="BI98" i="15"/>
  <c r="BH98" i="15"/>
  <c r="BG98" i="15"/>
  <c r="BF98" i="15"/>
  <c r="T98" i="15"/>
  <c r="R98" i="15"/>
  <c r="P98" i="15"/>
  <c r="BK98" i="15"/>
  <c r="J98" i="15"/>
  <c r="BE98" i="15" s="1"/>
  <c r="BI97" i="15"/>
  <c r="BH97" i="15"/>
  <c r="BG97" i="15"/>
  <c r="BF97" i="15"/>
  <c r="T97" i="15"/>
  <c r="R97" i="15"/>
  <c r="P97" i="15"/>
  <c r="BK97" i="15"/>
  <c r="J97" i="15"/>
  <c r="BE97" i="15" s="1"/>
  <c r="BI94" i="15"/>
  <c r="BH94" i="15"/>
  <c r="BG94" i="15"/>
  <c r="BF94" i="15"/>
  <c r="T94" i="15"/>
  <c r="R94" i="15"/>
  <c r="P94" i="15"/>
  <c r="BK94" i="15"/>
  <c r="J94" i="15"/>
  <c r="BE94" i="15" s="1"/>
  <c r="BI93" i="15"/>
  <c r="BH93" i="15"/>
  <c r="BG93" i="15"/>
  <c r="BF93" i="15"/>
  <c r="T93" i="15"/>
  <c r="R93" i="15"/>
  <c r="P93" i="15"/>
  <c r="BK93" i="15"/>
  <c r="J93" i="15"/>
  <c r="BE93" i="15" s="1"/>
  <c r="BI92" i="15"/>
  <c r="BH92" i="15"/>
  <c r="BG92" i="15"/>
  <c r="BF92" i="15"/>
  <c r="T92" i="15"/>
  <c r="R92" i="15"/>
  <c r="P92" i="15"/>
  <c r="BK92" i="15"/>
  <c r="J92" i="15"/>
  <c r="BE92" i="15" s="1"/>
  <c r="BI89" i="15"/>
  <c r="BH89" i="15"/>
  <c r="BG89" i="15"/>
  <c r="BF89" i="15"/>
  <c r="T89" i="15"/>
  <c r="R89" i="15"/>
  <c r="P89" i="15"/>
  <c r="BK89" i="15"/>
  <c r="J89" i="15"/>
  <c r="BE89" i="15" s="1"/>
  <c r="BI88" i="15"/>
  <c r="BH88" i="15"/>
  <c r="BG88" i="15"/>
  <c r="BF88" i="15"/>
  <c r="T88" i="15"/>
  <c r="R88" i="15"/>
  <c r="R83" i="15" s="1"/>
  <c r="R82" i="15" s="1"/>
  <c r="R81" i="15" s="1"/>
  <c r="P88" i="15"/>
  <c r="BK88" i="15"/>
  <c r="J88" i="15"/>
  <c r="BE88" i="15" s="1"/>
  <c r="BI87" i="15"/>
  <c r="F34" i="15" s="1"/>
  <c r="BD65" i="1" s="1"/>
  <c r="BH87" i="15"/>
  <c r="BG87" i="15"/>
  <c r="BF87" i="15"/>
  <c r="BE87" i="15"/>
  <c r="T87" i="15"/>
  <c r="R87" i="15"/>
  <c r="P87" i="15"/>
  <c r="BK87" i="15"/>
  <c r="BK83" i="15" s="1"/>
  <c r="J83" i="15" s="1"/>
  <c r="J58" i="15" s="1"/>
  <c r="J87" i="15"/>
  <c r="BI84" i="15"/>
  <c r="BH84" i="15"/>
  <c r="BG84" i="15"/>
  <c r="BF84" i="15"/>
  <c r="T84" i="15"/>
  <c r="T83" i="15" s="1"/>
  <c r="R84" i="15"/>
  <c r="P84" i="15"/>
  <c r="BK84" i="15"/>
  <c r="J84" i="15"/>
  <c r="BE84" i="15" s="1"/>
  <c r="J77" i="15"/>
  <c r="F77" i="15"/>
  <c r="J75" i="15"/>
  <c r="F75" i="15"/>
  <c r="E73" i="15"/>
  <c r="E71" i="15"/>
  <c r="J49" i="15"/>
  <c r="F49" i="15"/>
  <c r="E47" i="15"/>
  <c r="J21" i="15"/>
  <c r="E21" i="15"/>
  <c r="J51" i="15" s="1"/>
  <c r="J20" i="15"/>
  <c r="J18" i="15"/>
  <c r="E18" i="15"/>
  <c r="J17" i="15"/>
  <c r="J15" i="15"/>
  <c r="E15" i="15"/>
  <c r="F51" i="15" s="1"/>
  <c r="J14" i="15"/>
  <c r="J12" i="15"/>
  <c r="E7" i="15"/>
  <c r="E45" i="15" s="1"/>
  <c r="T112" i="14"/>
  <c r="R112" i="14"/>
  <c r="BK112" i="14"/>
  <c r="J112" i="14" s="1"/>
  <c r="J61" i="14" s="1"/>
  <c r="P107" i="14"/>
  <c r="R102" i="14"/>
  <c r="P102" i="14"/>
  <c r="T83" i="14"/>
  <c r="P83" i="14"/>
  <c r="AY64" i="1"/>
  <c r="AX64" i="1"/>
  <c r="F33" i="14"/>
  <c r="BC64" i="1" s="1"/>
  <c r="BI113" i="14"/>
  <c r="BH113" i="14"/>
  <c r="BG113" i="14"/>
  <c r="BF113" i="14"/>
  <c r="T113" i="14"/>
  <c r="R113" i="14"/>
  <c r="P113" i="14"/>
  <c r="P112" i="14" s="1"/>
  <c r="BK113" i="14"/>
  <c r="J113" i="14"/>
  <c r="BE113" i="14" s="1"/>
  <c r="BI111" i="14"/>
  <c r="BH111" i="14"/>
  <c r="BG111" i="14"/>
  <c r="BF111" i="14"/>
  <c r="BE111" i="14"/>
  <c r="T111" i="14"/>
  <c r="R111" i="14"/>
  <c r="P111" i="14"/>
  <c r="BK111" i="14"/>
  <c r="J111" i="14"/>
  <c r="BI110" i="14"/>
  <c r="BH110" i="14"/>
  <c r="BG110" i="14"/>
  <c r="BF110" i="14"/>
  <c r="T110" i="14"/>
  <c r="R110" i="14"/>
  <c r="P110" i="14"/>
  <c r="BK110" i="14"/>
  <c r="J110" i="14"/>
  <c r="BE110" i="14" s="1"/>
  <c r="BI109" i="14"/>
  <c r="BH109" i="14"/>
  <c r="BG109" i="14"/>
  <c r="BF109" i="14"/>
  <c r="BE109" i="14"/>
  <c r="T109" i="14"/>
  <c r="R109" i="14"/>
  <c r="P109" i="14"/>
  <c r="BK109" i="14"/>
  <c r="BK107" i="14" s="1"/>
  <c r="J107" i="14" s="1"/>
  <c r="J60" i="14" s="1"/>
  <c r="J109" i="14"/>
  <c r="BI108" i="14"/>
  <c r="BH108" i="14"/>
  <c r="BG108" i="14"/>
  <c r="BF108" i="14"/>
  <c r="T108" i="14"/>
  <c r="T107" i="14" s="1"/>
  <c r="R108" i="14"/>
  <c r="R107" i="14" s="1"/>
  <c r="P108" i="14"/>
  <c r="BK108" i="14"/>
  <c r="J108" i="14"/>
  <c r="BE108" i="14" s="1"/>
  <c r="BI103" i="14"/>
  <c r="BH103" i="14"/>
  <c r="BG103" i="14"/>
  <c r="BF103" i="14"/>
  <c r="T103" i="14"/>
  <c r="T102" i="14" s="1"/>
  <c r="T82" i="14" s="1"/>
  <c r="T81" i="14" s="1"/>
  <c r="R103" i="14"/>
  <c r="P103" i="14"/>
  <c r="BK103" i="14"/>
  <c r="BK102" i="14" s="1"/>
  <c r="J102" i="14" s="1"/>
  <c r="J59" i="14" s="1"/>
  <c r="J103" i="14"/>
  <c r="BE103" i="14" s="1"/>
  <c r="BI101" i="14"/>
  <c r="BH101" i="14"/>
  <c r="BG101" i="14"/>
  <c r="BF101" i="14"/>
  <c r="BE101" i="14"/>
  <c r="T101" i="14"/>
  <c r="R101" i="14"/>
  <c r="P101" i="14"/>
  <c r="BK101" i="14"/>
  <c r="J101" i="14"/>
  <c r="BI100" i="14"/>
  <c r="BH100" i="14"/>
  <c r="BG100" i="14"/>
  <c r="BF100" i="14"/>
  <c r="BE100" i="14"/>
  <c r="T100" i="14"/>
  <c r="R100" i="14"/>
  <c r="P100" i="14"/>
  <c r="BK100" i="14"/>
  <c r="J100" i="14"/>
  <c r="BI99" i="14"/>
  <c r="BH99" i="14"/>
  <c r="BG99" i="14"/>
  <c r="BF99" i="14"/>
  <c r="BE99" i="14"/>
  <c r="T99" i="14"/>
  <c r="R99" i="14"/>
  <c r="P99" i="14"/>
  <c r="BK99" i="14"/>
  <c r="J99" i="14"/>
  <c r="BI98" i="14"/>
  <c r="BH98" i="14"/>
  <c r="BG98" i="14"/>
  <c r="BF98" i="14"/>
  <c r="BE98" i="14"/>
  <c r="T98" i="14"/>
  <c r="R98" i="14"/>
  <c r="P98" i="14"/>
  <c r="BK98" i="14"/>
  <c r="J98" i="14"/>
  <c r="BI97" i="14"/>
  <c r="BH97" i="14"/>
  <c r="BG97" i="14"/>
  <c r="BF97" i="14"/>
  <c r="BE97" i="14"/>
  <c r="T97" i="14"/>
  <c r="R97" i="14"/>
  <c r="P97" i="14"/>
  <c r="BK97" i="14"/>
  <c r="J97" i="14"/>
  <c r="BI94" i="14"/>
  <c r="BH94" i="14"/>
  <c r="BG94" i="14"/>
  <c r="BF94" i="14"/>
  <c r="BE94" i="14"/>
  <c r="T94" i="14"/>
  <c r="R94" i="14"/>
  <c r="P94" i="14"/>
  <c r="BK94" i="14"/>
  <c r="J94" i="14"/>
  <c r="BI93" i="14"/>
  <c r="BH93" i="14"/>
  <c r="BG93" i="14"/>
  <c r="BF93" i="14"/>
  <c r="BE93" i="14"/>
  <c r="T93" i="14"/>
  <c r="R93" i="14"/>
  <c r="P93" i="14"/>
  <c r="BK93" i="14"/>
  <c r="J93" i="14"/>
  <c r="BI90" i="14"/>
  <c r="BH90" i="14"/>
  <c r="BG90" i="14"/>
  <c r="BF90" i="14"/>
  <c r="BE90" i="14"/>
  <c r="T90" i="14"/>
  <c r="R90" i="14"/>
  <c r="P90" i="14"/>
  <c r="BK90" i="14"/>
  <c r="J90" i="14"/>
  <c r="BI89" i="14"/>
  <c r="BH89" i="14"/>
  <c r="BG89" i="14"/>
  <c r="BF89" i="14"/>
  <c r="BE89" i="14"/>
  <c r="T89" i="14"/>
  <c r="R89" i="14"/>
  <c r="P89" i="14"/>
  <c r="BK89" i="14"/>
  <c r="J89" i="14"/>
  <c r="BI86" i="14"/>
  <c r="BH86" i="14"/>
  <c r="BG86" i="14"/>
  <c r="BF86" i="14"/>
  <c r="BE86" i="14"/>
  <c r="T86" i="14"/>
  <c r="R86" i="14"/>
  <c r="P86" i="14"/>
  <c r="BK86" i="14"/>
  <c r="J86" i="14"/>
  <c r="BI85" i="14"/>
  <c r="BH85" i="14"/>
  <c r="BG85" i="14"/>
  <c r="BF85" i="14"/>
  <c r="BE85" i="14"/>
  <c r="T85" i="14"/>
  <c r="R85" i="14"/>
  <c r="P85" i="14"/>
  <c r="BK85" i="14"/>
  <c r="J85" i="14"/>
  <c r="BI84" i="14"/>
  <c r="F34" i="14" s="1"/>
  <c r="BD64" i="1" s="1"/>
  <c r="BH84" i="14"/>
  <c r="BG84" i="14"/>
  <c r="F32" i="14" s="1"/>
  <c r="BB64" i="1" s="1"/>
  <c r="BF84" i="14"/>
  <c r="BE84" i="14"/>
  <c r="J30" i="14" s="1"/>
  <c r="AV64" i="1" s="1"/>
  <c r="T84" i="14"/>
  <c r="R84" i="14"/>
  <c r="R83" i="14" s="1"/>
  <c r="R82" i="14" s="1"/>
  <c r="R81" i="14" s="1"/>
  <c r="P84" i="14"/>
  <c r="BK84" i="14"/>
  <c r="BK83" i="14" s="1"/>
  <c r="J84" i="14"/>
  <c r="F78" i="14"/>
  <c r="J77" i="14"/>
  <c r="F75" i="14"/>
  <c r="E73" i="14"/>
  <c r="E71" i="14"/>
  <c r="F51" i="14"/>
  <c r="J49" i="14"/>
  <c r="F49" i="14"/>
  <c r="E47" i="14"/>
  <c r="J21" i="14"/>
  <c r="E21" i="14"/>
  <c r="J51" i="14" s="1"/>
  <c r="J20" i="14"/>
  <c r="J18" i="14"/>
  <c r="E18" i="14"/>
  <c r="F52" i="14" s="1"/>
  <c r="J17" i="14"/>
  <c r="J15" i="14"/>
  <c r="E15" i="14"/>
  <c r="F77" i="14" s="1"/>
  <c r="J14" i="14"/>
  <c r="J12" i="14"/>
  <c r="J75" i="14" s="1"/>
  <c r="E7" i="14"/>
  <c r="E45" i="14" s="1"/>
  <c r="T110" i="13"/>
  <c r="P110" i="13"/>
  <c r="T100" i="13"/>
  <c r="P100" i="13"/>
  <c r="BD63" i="1"/>
  <c r="AY63" i="1"/>
  <c r="AX63" i="1"/>
  <c r="J31" i="13"/>
  <c r="AW63" i="1" s="1"/>
  <c r="BI111" i="13"/>
  <c r="BH111" i="13"/>
  <c r="BG111" i="13"/>
  <c r="BF111" i="13"/>
  <c r="BE111" i="13"/>
  <c r="T111" i="13"/>
  <c r="R111" i="13"/>
  <c r="R110" i="13" s="1"/>
  <c r="P111" i="13"/>
  <c r="BK111" i="13"/>
  <c r="BK110" i="13" s="1"/>
  <c r="J110" i="13" s="1"/>
  <c r="J61" i="13" s="1"/>
  <c r="J111" i="13"/>
  <c r="BI109" i="13"/>
  <c r="BH109" i="13"/>
  <c r="BG109" i="13"/>
  <c r="BF109" i="13"/>
  <c r="T109" i="13"/>
  <c r="R109" i="13"/>
  <c r="P109" i="13"/>
  <c r="BK109" i="13"/>
  <c r="J109" i="13"/>
  <c r="BE109" i="13" s="1"/>
  <c r="BI108" i="13"/>
  <c r="BH108" i="13"/>
  <c r="BG108" i="13"/>
  <c r="BF108" i="13"/>
  <c r="T108" i="13"/>
  <c r="R108" i="13"/>
  <c r="P108" i="13"/>
  <c r="BK108" i="13"/>
  <c r="J108" i="13"/>
  <c r="BE108" i="13" s="1"/>
  <c r="BI104" i="13"/>
  <c r="BH104" i="13"/>
  <c r="BG104" i="13"/>
  <c r="BF104" i="13"/>
  <c r="T104" i="13"/>
  <c r="R104" i="13"/>
  <c r="P104" i="13"/>
  <c r="BK104" i="13"/>
  <c r="J104" i="13"/>
  <c r="BE104" i="13" s="1"/>
  <c r="BI103" i="13"/>
  <c r="BH103" i="13"/>
  <c r="BG103" i="13"/>
  <c r="BF103" i="13"/>
  <c r="T103" i="13"/>
  <c r="R103" i="13"/>
  <c r="R102" i="13" s="1"/>
  <c r="P103" i="13"/>
  <c r="P102" i="13" s="1"/>
  <c r="BK103" i="13"/>
  <c r="J103" i="13"/>
  <c r="BE103" i="13" s="1"/>
  <c r="BI101" i="13"/>
  <c r="BH101" i="13"/>
  <c r="BG101" i="13"/>
  <c r="BF101" i="13"/>
  <c r="BE101" i="13"/>
  <c r="T101" i="13"/>
  <c r="R101" i="13"/>
  <c r="R100" i="13" s="1"/>
  <c r="P101" i="13"/>
  <c r="BK101" i="13"/>
  <c r="BK100" i="13" s="1"/>
  <c r="J100" i="13" s="1"/>
  <c r="J59" i="13" s="1"/>
  <c r="J101" i="13"/>
  <c r="BI99" i="13"/>
  <c r="BH99" i="13"/>
  <c r="BG99" i="13"/>
  <c r="BF99" i="13"/>
  <c r="T99" i="13"/>
  <c r="R99" i="13"/>
  <c r="P99" i="13"/>
  <c r="BK99" i="13"/>
  <c r="J99" i="13"/>
  <c r="BE99" i="13" s="1"/>
  <c r="BI98" i="13"/>
  <c r="BH98" i="13"/>
  <c r="BG98" i="13"/>
  <c r="BF98" i="13"/>
  <c r="T98" i="13"/>
  <c r="R98" i="13"/>
  <c r="P98" i="13"/>
  <c r="BK98" i="13"/>
  <c r="J98" i="13"/>
  <c r="BE98" i="13" s="1"/>
  <c r="BI97" i="13"/>
  <c r="BH97" i="13"/>
  <c r="BG97" i="13"/>
  <c r="BF97" i="13"/>
  <c r="T97" i="13"/>
  <c r="R97" i="13"/>
  <c r="P97" i="13"/>
  <c r="BK97" i="13"/>
  <c r="J97" i="13"/>
  <c r="BE97" i="13" s="1"/>
  <c r="BI96" i="13"/>
  <c r="BH96" i="13"/>
  <c r="BG96" i="13"/>
  <c r="BF96" i="13"/>
  <c r="T96" i="13"/>
  <c r="R96" i="13"/>
  <c r="P96" i="13"/>
  <c r="BK96" i="13"/>
  <c r="J96" i="13"/>
  <c r="BE96" i="13" s="1"/>
  <c r="BI93" i="13"/>
  <c r="BH93" i="13"/>
  <c r="BG93" i="13"/>
  <c r="BF93" i="13"/>
  <c r="T93" i="13"/>
  <c r="R93" i="13"/>
  <c r="P93" i="13"/>
  <c r="BK93" i="13"/>
  <c r="J93" i="13"/>
  <c r="BE93" i="13" s="1"/>
  <c r="BI92" i="13"/>
  <c r="BH92" i="13"/>
  <c r="BG92" i="13"/>
  <c r="BF92" i="13"/>
  <c r="T92" i="13"/>
  <c r="R92" i="13"/>
  <c r="P92" i="13"/>
  <c r="BK92" i="13"/>
  <c r="J92" i="13"/>
  <c r="BE92" i="13" s="1"/>
  <c r="BI89" i="13"/>
  <c r="BH89" i="13"/>
  <c r="BG89" i="13"/>
  <c r="BF89" i="13"/>
  <c r="T89" i="13"/>
  <c r="R89" i="13"/>
  <c r="P89" i="13"/>
  <c r="BK89" i="13"/>
  <c r="J89" i="13"/>
  <c r="BE89" i="13" s="1"/>
  <c r="BI88" i="13"/>
  <c r="BH88" i="13"/>
  <c r="BG88" i="13"/>
  <c r="F32" i="13" s="1"/>
  <c r="BB63" i="1" s="1"/>
  <c r="BF88" i="13"/>
  <c r="T88" i="13"/>
  <c r="R88" i="13"/>
  <c r="R83" i="13" s="1"/>
  <c r="R82" i="13" s="1"/>
  <c r="R81" i="13" s="1"/>
  <c r="P88" i="13"/>
  <c r="BK88" i="13"/>
  <c r="J88" i="13"/>
  <c r="BE88" i="13" s="1"/>
  <c r="BI84" i="13"/>
  <c r="F34" i="13" s="1"/>
  <c r="BH84" i="13"/>
  <c r="F33" i="13" s="1"/>
  <c r="BC63" i="1" s="1"/>
  <c r="BG84" i="13"/>
  <c r="BF84" i="13"/>
  <c r="F31" i="13" s="1"/>
  <c r="BA63" i="1" s="1"/>
  <c r="T84" i="13"/>
  <c r="R84" i="13"/>
  <c r="P84" i="13"/>
  <c r="BK84" i="13"/>
  <c r="BK83" i="13" s="1"/>
  <c r="J84" i="13"/>
  <c r="BE84" i="13" s="1"/>
  <c r="J77" i="13"/>
  <c r="F75" i="13"/>
  <c r="E73" i="13"/>
  <c r="F51" i="13"/>
  <c r="F49" i="13"/>
  <c r="E47" i="13"/>
  <c r="E45" i="13"/>
  <c r="J21" i="13"/>
  <c r="E21" i="13"/>
  <c r="J51" i="13" s="1"/>
  <c r="J20" i="13"/>
  <c r="J18" i="13"/>
  <c r="E18" i="13"/>
  <c r="F52" i="13" s="1"/>
  <c r="J17" i="13"/>
  <c r="J15" i="13"/>
  <c r="E15" i="13"/>
  <c r="F77" i="13" s="1"/>
  <c r="J14" i="13"/>
  <c r="J12" i="13"/>
  <c r="J49" i="13" s="1"/>
  <c r="E7" i="13"/>
  <c r="E71" i="13" s="1"/>
  <c r="R119" i="12"/>
  <c r="P108" i="12"/>
  <c r="R98" i="12"/>
  <c r="T83" i="12"/>
  <c r="AY62" i="1"/>
  <c r="AX62" i="1"/>
  <c r="BI120" i="12"/>
  <c r="BH120" i="12"/>
  <c r="BG120" i="12"/>
  <c r="BF120" i="12"/>
  <c r="T120" i="12"/>
  <c r="T119" i="12" s="1"/>
  <c r="R120" i="12"/>
  <c r="P120" i="12"/>
  <c r="P119" i="12" s="1"/>
  <c r="BK120" i="12"/>
  <c r="BK119" i="12" s="1"/>
  <c r="J119" i="12" s="1"/>
  <c r="J61" i="12" s="1"/>
  <c r="J120" i="12"/>
  <c r="BE120" i="12" s="1"/>
  <c r="BI118" i="12"/>
  <c r="BH118" i="12"/>
  <c r="BG118" i="12"/>
  <c r="BF118" i="12"/>
  <c r="BE118" i="12"/>
  <c r="T118" i="12"/>
  <c r="R118" i="12"/>
  <c r="P118" i="12"/>
  <c r="BK118" i="12"/>
  <c r="J118" i="12"/>
  <c r="BI114" i="12"/>
  <c r="BH114" i="12"/>
  <c r="BG114" i="12"/>
  <c r="BF114" i="12"/>
  <c r="BE114" i="12"/>
  <c r="T114" i="12"/>
  <c r="R114" i="12"/>
  <c r="P114" i="12"/>
  <c r="BK114" i="12"/>
  <c r="J114" i="12"/>
  <c r="BI113" i="12"/>
  <c r="BH113" i="12"/>
  <c r="BG113" i="12"/>
  <c r="BF113" i="12"/>
  <c r="BE113" i="12"/>
  <c r="T113" i="12"/>
  <c r="R113" i="12"/>
  <c r="P113" i="12"/>
  <c r="BK113" i="12"/>
  <c r="J113" i="12"/>
  <c r="BI112" i="12"/>
  <c r="BH112" i="12"/>
  <c r="BG112" i="12"/>
  <c r="BF112" i="12"/>
  <c r="BE112" i="12"/>
  <c r="T112" i="12"/>
  <c r="R112" i="12"/>
  <c r="P112" i="12"/>
  <c r="BK112" i="12"/>
  <c r="J112" i="12"/>
  <c r="BI111" i="12"/>
  <c r="BH111" i="12"/>
  <c r="BG111" i="12"/>
  <c r="BF111" i="12"/>
  <c r="BE111" i="12"/>
  <c r="T111" i="12"/>
  <c r="R111" i="12"/>
  <c r="P111" i="12"/>
  <c r="BK111" i="12"/>
  <c r="J111" i="12"/>
  <c r="BI110" i="12"/>
  <c r="BH110" i="12"/>
  <c r="BG110" i="12"/>
  <c r="BF110" i="12"/>
  <c r="BE110" i="12"/>
  <c r="T110" i="12"/>
  <c r="R110" i="12"/>
  <c r="P110" i="12"/>
  <c r="BK110" i="12"/>
  <c r="J110" i="12"/>
  <c r="BI109" i="12"/>
  <c r="BH109" i="12"/>
  <c r="BG109" i="12"/>
  <c r="BF109" i="12"/>
  <c r="BE109" i="12"/>
  <c r="T109" i="12"/>
  <c r="T108" i="12" s="1"/>
  <c r="R109" i="12"/>
  <c r="R108" i="12" s="1"/>
  <c r="P109" i="12"/>
  <c r="BK109" i="12"/>
  <c r="BK108" i="12" s="1"/>
  <c r="J108" i="12" s="1"/>
  <c r="J60" i="12" s="1"/>
  <c r="J109" i="12"/>
  <c r="BI104" i="12"/>
  <c r="BH104" i="12"/>
  <c r="BG104" i="12"/>
  <c r="BF104" i="12"/>
  <c r="T104" i="12"/>
  <c r="R104" i="12"/>
  <c r="P104" i="12"/>
  <c r="BK104" i="12"/>
  <c r="J104" i="12"/>
  <c r="BE104" i="12" s="1"/>
  <c r="BI103" i="12"/>
  <c r="BH103" i="12"/>
  <c r="BG103" i="12"/>
  <c r="BF103" i="12"/>
  <c r="T103" i="12"/>
  <c r="R103" i="12"/>
  <c r="P103" i="12"/>
  <c r="BK103" i="12"/>
  <c r="J103" i="12"/>
  <c r="BE103" i="12" s="1"/>
  <c r="BI102" i="12"/>
  <c r="BH102" i="12"/>
  <c r="BG102" i="12"/>
  <c r="BF102" i="12"/>
  <c r="F31" i="12" s="1"/>
  <c r="BA62" i="1" s="1"/>
  <c r="T102" i="12"/>
  <c r="R102" i="12"/>
  <c r="P102" i="12"/>
  <c r="BK102" i="12"/>
  <c r="J102" i="12"/>
  <c r="BE102" i="12" s="1"/>
  <c r="BI99" i="12"/>
  <c r="BH99" i="12"/>
  <c r="BG99" i="12"/>
  <c r="BF99" i="12"/>
  <c r="T99" i="12"/>
  <c r="R99" i="12"/>
  <c r="P99" i="12"/>
  <c r="BK99" i="12"/>
  <c r="BK98" i="12" s="1"/>
  <c r="J98" i="12" s="1"/>
  <c r="J59" i="12" s="1"/>
  <c r="J99" i="12"/>
  <c r="BE99" i="12" s="1"/>
  <c r="BI97" i="12"/>
  <c r="BH97" i="12"/>
  <c r="BG97" i="12"/>
  <c r="BF97" i="12"/>
  <c r="BE97" i="12"/>
  <c r="T97" i="12"/>
  <c r="R97" i="12"/>
  <c r="P97" i="12"/>
  <c r="BK97" i="12"/>
  <c r="J97" i="12"/>
  <c r="BI96" i="12"/>
  <c r="BH96" i="12"/>
  <c r="BG96" i="12"/>
  <c r="BF96" i="12"/>
  <c r="BE96" i="12"/>
  <c r="T96" i="12"/>
  <c r="R96" i="12"/>
  <c r="P96" i="12"/>
  <c r="BK96" i="12"/>
  <c r="J96" i="12"/>
  <c r="BI95" i="12"/>
  <c r="BH95" i="12"/>
  <c r="BG95" i="12"/>
  <c r="BF95" i="12"/>
  <c r="BE95" i="12"/>
  <c r="T95" i="12"/>
  <c r="R95" i="12"/>
  <c r="P95" i="12"/>
  <c r="BK95" i="12"/>
  <c r="J95" i="12"/>
  <c r="BI94" i="12"/>
  <c r="BH94" i="12"/>
  <c r="BG94" i="12"/>
  <c r="BF94" i="12"/>
  <c r="BE94" i="12"/>
  <c r="T94" i="12"/>
  <c r="R94" i="12"/>
  <c r="P94" i="12"/>
  <c r="BK94" i="12"/>
  <c r="J94" i="12"/>
  <c r="BI93" i="12"/>
  <c r="BH93" i="12"/>
  <c r="BG93" i="12"/>
  <c r="BF93" i="12"/>
  <c r="BE93" i="12"/>
  <c r="T93" i="12"/>
  <c r="R93" i="12"/>
  <c r="P93" i="12"/>
  <c r="BK93" i="12"/>
  <c r="J93" i="12"/>
  <c r="BI90" i="12"/>
  <c r="BH90" i="12"/>
  <c r="BG90" i="12"/>
  <c r="BF90" i="12"/>
  <c r="BE90" i="12"/>
  <c r="T90" i="12"/>
  <c r="R90" i="12"/>
  <c r="P90" i="12"/>
  <c r="BK90" i="12"/>
  <c r="J90" i="12"/>
  <c r="BI89" i="12"/>
  <c r="BH89" i="12"/>
  <c r="BG89" i="12"/>
  <c r="BF89" i="12"/>
  <c r="BE89" i="12"/>
  <c r="T89" i="12"/>
  <c r="R89" i="12"/>
  <c r="P89" i="12"/>
  <c r="BK89" i="12"/>
  <c r="J89" i="12"/>
  <c r="BI88" i="12"/>
  <c r="F34" i="12" s="1"/>
  <c r="BD62" i="1" s="1"/>
  <c r="BH88" i="12"/>
  <c r="BG88" i="12"/>
  <c r="BF88" i="12"/>
  <c r="J31" i="12" s="1"/>
  <c r="AW62" i="1" s="1"/>
  <c r="BE88" i="12"/>
  <c r="T88" i="12"/>
  <c r="R88" i="12"/>
  <c r="P88" i="12"/>
  <c r="P83" i="12" s="1"/>
  <c r="BK88" i="12"/>
  <c r="BK83" i="12" s="1"/>
  <c r="J88" i="12"/>
  <c r="BI84" i="12"/>
  <c r="BH84" i="12"/>
  <c r="BG84" i="12"/>
  <c r="F32" i="12" s="1"/>
  <c r="BB62" i="1" s="1"/>
  <c r="BF84" i="12"/>
  <c r="BE84" i="12"/>
  <c r="T84" i="12"/>
  <c r="R84" i="12"/>
  <c r="R83" i="12" s="1"/>
  <c r="R82" i="12" s="1"/>
  <c r="R81" i="12" s="1"/>
  <c r="P84" i="12"/>
  <c r="BK84" i="12"/>
  <c r="J84" i="12"/>
  <c r="F78" i="12"/>
  <c r="F77" i="12"/>
  <c r="F75" i="12"/>
  <c r="E73" i="12"/>
  <c r="E71" i="12"/>
  <c r="J49" i="12"/>
  <c r="F49" i="12"/>
  <c r="E47" i="12"/>
  <c r="J21" i="12"/>
  <c r="E21" i="12"/>
  <c r="J51" i="12" s="1"/>
  <c r="J20" i="12"/>
  <c r="J18" i="12"/>
  <c r="E18" i="12"/>
  <c r="F52" i="12" s="1"/>
  <c r="J17" i="12"/>
  <c r="J15" i="12"/>
  <c r="E15" i="12"/>
  <c r="F51" i="12" s="1"/>
  <c r="J14" i="12"/>
  <c r="J12" i="12"/>
  <c r="J75" i="12" s="1"/>
  <c r="E7" i="12"/>
  <c r="E45" i="12" s="1"/>
  <c r="T117" i="11"/>
  <c r="P117" i="11"/>
  <c r="BK117" i="11"/>
  <c r="J117" i="11" s="1"/>
  <c r="P100" i="11"/>
  <c r="R83" i="11"/>
  <c r="R82" i="11" s="1"/>
  <c r="R81" i="11" s="1"/>
  <c r="AY61" i="1"/>
  <c r="AX61" i="1"/>
  <c r="F33" i="11"/>
  <c r="BC61" i="1" s="1"/>
  <c r="BI118" i="11"/>
  <c r="BH118" i="11"/>
  <c r="BG118" i="11"/>
  <c r="BF118" i="11"/>
  <c r="BE118" i="11"/>
  <c r="T118" i="11"/>
  <c r="R118" i="11"/>
  <c r="R117" i="11" s="1"/>
  <c r="P118" i="11"/>
  <c r="BK118" i="11"/>
  <c r="J118" i="11"/>
  <c r="J61" i="11"/>
  <c r="BI116" i="11"/>
  <c r="BH116" i="11"/>
  <c r="BG116" i="11"/>
  <c r="BF116" i="11"/>
  <c r="T116" i="11"/>
  <c r="R116" i="11"/>
  <c r="P116" i="11"/>
  <c r="BK116" i="11"/>
  <c r="J116" i="11"/>
  <c r="BE116" i="11" s="1"/>
  <c r="BI115" i="11"/>
  <c r="BH115" i="11"/>
  <c r="BG115" i="11"/>
  <c r="BF115" i="11"/>
  <c r="T115" i="11"/>
  <c r="R115" i="11"/>
  <c r="P115" i="11"/>
  <c r="BK115" i="11"/>
  <c r="J115" i="11"/>
  <c r="BE115" i="11" s="1"/>
  <c r="BI112" i="11"/>
  <c r="BH112" i="11"/>
  <c r="BG112" i="11"/>
  <c r="BF112" i="11"/>
  <c r="T112" i="11"/>
  <c r="R112" i="11"/>
  <c r="P112" i="11"/>
  <c r="BK112" i="11"/>
  <c r="J112" i="11"/>
  <c r="BE112" i="11" s="1"/>
  <c r="BI111" i="11"/>
  <c r="BH111" i="11"/>
  <c r="BG111" i="11"/>
  <c r="BF111" i="11"/>
  <c r="T111" i="11"/>
  <c r="R111" i="11"/>
  <c r="P111" i="11"/>
  <c r="BK111" i="11"/>
  <c r="J111" i="11"/>
  <c r="BE111" i="11" s="1"/>
  <c r="BI110" i="11"/>
  <c r="BH110" i="11"/>
  <c r="BG110" i="11"/>
  <c r="BF110" i="11"/>
  <c r="T110" i="11"/>
  <c r="R110" i="11"/>
  <c r="R109" i="11" s="1"/>
  <c r="P110" i="11"/>
  <c r="BK110" i="11"/>
  <c r="BK109" i="11" s="1"/>
  <c r="J109" i="11" s="1"/>
  <c r="J60" i="11" s="1"/>
  <c r="J110" i="11"/>
  <c r="BE110" i="11" s="1"/>
  <c r="BI105" i="11"/>
  <c r="BH105" i="11"/>
  <c r="BG105" i="11"/>
  <c r="BF105" i="11"/>
  <c r="BE105" i="11"/>
  <c r="T105" i="11"/>
  <c r="R105" i="11"/>
  <c r="P105" i="11"/>
  <c r="BK105" i="11"/>
  <c r="J105" i="11"/>
  <c r="BI104" i="11"/>
  <c r="BH104" i="11"/>
  <c r="BG104" i="11"/>
  <c r="BF104" i="11"/>
  <c r="BE104" i="11"/>
  <c r="T104" i="11"/>
  <c r="T100" i="11" s="1"/>
  <c r="R104" i="11"/>
  <c r="P104" i="11"/>
  <c r="BK104" i="11"/>
  <c r="J104" i="11"/>
  <c r="BI101" i="11"/>
  <c r="BH101" i="11"/>
  <c r="BG101" i="11"/>
  <c r="BF101" i="11"/>
  <c r="BE101" i="11"/>
  <c r="T101" i="11"/>
  <c r="R101" i="11"/>
  <c r="R100" i="11" s="1"/>
  <c r="P101" i="11"/>
  <c r="BK101" i="11"/>
  <c r="BK100" i="11" s="1"/>
  <c r="J100" i="11" s="1"/>
  <c r="J59" i="11" s="1"/>
  <c r="J101" i="11"/>
  <c r="BI99" i="11"/>
  <c r="BH99" i="11"/>
  <c r="BG99" i="11"/>
  <c r="BF99" i="11"/>
  <c r="T99" i="11"/>
  <c r="R99" i="11"/>
  <c r="P99" i="11"/>
  <c r="BK99" i="11"/>
  <c r="J99" i="11"/>
  <c r="BE99" i="11" s="1"/>
  <c r="BI98" i="11"/>
  <c r="BH98" i="11"/>
  <c r="BG98" i="11"/>
  <c r="BF98" i="11"/>
  <c r="T98" i="11"/>
  <c r="R98" i="11"/>
  <c r="P98" i="11"/>
  <c r="BK98" i="11"/>
  <c r="J98" i="11"/>
  <c r="BE98" i="11" s="1"/>
  <c r="BI97" i="11"/>
  <c r="BH97" i="11"/>
  <c r="BG97" i="11"/>
  <c r="BF97" i="11"/>
  <c r="T97" i="11"/>
  <c r="R97" i="11"/>
  <c r="P97" i="11"/>
  <c r="BK97" i="11"/>
  <c r="J97" i="11"/>
  <c r="BE97" i="11" s="1"/>
  <c r="BI96" i="11"/>
  <c r="BH96" i="11"/>
  <c r="BG96" i="11"/>
  <c r="BF96" i="11"/>
  <c r="T96" i="11"/>
  <c r="R96" i="11"/>
  <c r="P96" i="11"/>
  <c r="BK96" i="11"/>
  <c r="J96" i="11"/>
  <c r="BE96" i="11" s="1"/>
  <c r="BI95" i="11"/>
  <c r="BH95" i="11"/>
  <c r="BG95" i="11"/>
  <c r="BF95" i="11"/>
  <c r="T95" i="11"/>
  <c r="R95" i="11"/>
  <c r="P95" i="11"/>
  <c r="BK95" i="11"/>
  <c r="J95" i="11"/>
  <c r="BE95" i="11" s="1"/>
  <c r="BI92" i="11"/>
  <c r="BH92" i="11"/>
  <c r="BG92" i="11"/>
  <c r="BF92" i="11"/>
  <c r="T92" i="11"/>
  <c r="R92" i="11"/>
  <c r="P92" i="11"/>
  <c r="BK92" i="11"/>
  <c r="J92" i="11"/>
  <c r="BE92" i="11" s="1"/>
  <c r="BI91" i="11"/>
  <c r="BH91" i="11"/>
  <c r="BG91" i="11"/>
  <c r="BF91" i="11"/>
  <c r="T91" i="11"/>
  <c r="R91" i="11"/>
  <c r="P91" i="11"/>
  <c r="BK91" i="11"/>
  <c r="J91" i="11"/>
  <c r="BE91" i="11" s="1"/>
  <c r="BI90" i="11"/>
  <c r="BH90" i="11"/>
  <c r="BG90" i="11"/>
  <c r="BF90" i="11"/>
  <c r="T90" i="11"/>
  <c r="R90" i="11"/>
  <c r="P90" i="11"/>
  <c r="BK90" i="11"/>
  <c r="J90" i="11"/>
  <c r="BE90" i="11" s="1"/>
  <c r="BI86" i="11"/>
  <c r="BH86" i="11"/>
  <c r="BG86" i="11"/>
  <c r="BF86" i="11"/>
  <c r="T86" i="11"/>
  <c r="R86" i="11"/>
  <c r="P86" i="11"/>
  <c r="BK86" i="11"/>
  <c r="J86" i="11"/>
  <c r="BE86" i="11" s="1"/>
  <c r="BI85" i="11"/>
  <c r="BH85" i="11"/>
  <c r="BG85" i="11"/>
  <c r="BF85" i="11"/>
  <c r="T85" i="11"/>
  <c r="R85" i="11"/>
  <c r="P85" i="11"/>
  <c r="BK85" i="11"/>
  <c r="J85" i="11"/>
  <c r="BE85" i="11" s="1"/>
  <c r="BI84" i="11"/>
  <c r="F34" i="11" s="1"/>
  <c r="BD61" i="1" s="1"/>
  <c r="BH84" i="11"/>
  <c r="BG84" i="11"/>
  <c r="F32" i="11" s="1"/>
  <c r="BB61" i="1" s="1"/>
  <c r="BF84" i="11"/>
  <c r="T84" i="11"/>
  <c r="R84" i="11"/>
  <c r="P84" i="11"/>
  <c r="P83" i="11" s="1"/>
  <c r="BK84" i="11"/>
  <c r="BK83" i="11" s="1"/>
  <c r="J83" i="11" s="1"/>
  <c r="J58" i="11" s="1"/>
  <c r="J84" i="11"/>
  <c r="BE84" i="11" s="1"/>
  <c r="J77" i="11"/>
  <c r="F75" i="11"/>
  <c r="E73" i="11"/>
  <c r="F51" i="11"/>
  <c r="F49" i="11"/>
  <c r="E47" i="11"/>
  <c r="J21" i="11"/>
  <c r="E21" i="11"/>
  <c r="J51" i="11" s="1"/>
  <c r="J20" i="11"/>
  <c r="J18" i="11"/>
  <c r="E18" i="11"/>
  <c r="F52" i="11" s="1"/>
  <c r="J17" i="11"/>
  <c r="J15" i="11"/>
  <c r="E15" i="11"/>
  <c r="F77" i="11" s="1"/>
  <c r="J14" i="11"/>
  <c r="J12" i="11"/>
  <c r="J49" i="11" s="1"/>
  <c r="E7" i="11"/>
  <c r="R116" i="10"/>
  <c r="J116" i="10"/>
  <c r="J61" i="10" s="1"/>
  <c r="T104" i="10"/>
  <c r="R104" i="10"/>
  <c r="BK104" i="10"/>
  <c r="J104" i="10" s="1"/>
  <c r="J59" i="10" s="1"/>
  <c r="J83" i="10"/>
  <c r="J58" i="10" s="1"/>
  <c r="AY60" i="1"/>
  <c r="AX60" i="1"/>
  <c r="F34" i="10"/>
  <c r="BD60" i="1" s="1"/>
  <c r="BI117" i="10"/>
  <c r="BH117" i="10"/>
  <c r="BG117" i="10"/>
  <c r="BF117" i="10"/>
  <c r="T117" i="10"/>
  <c r="T116" i="10" s="1"/>
  <c r="R117" i="10"/>
  <c r="P117" i="10"/>
  <c r="P116" i="10" s="1"/>
  <c r="BK117" i="10"/>
  <c r="BK116" i="10" s="1"/>
  <c r="J117" i="10"/>
  <c r="BE117" i="10" s="1"/>
  <c r="BI115" i="10"/>
  <c r="BH115" i="10"/>
  <c r="BG115" i="10"/>
  <c r="BF115" i="10"/>
  <c r="T115" i="10"/>
  <c r="R115" i="10"/>
  <c r="P115" i="10"/>
  <c r="BK115" i="10"/>
  <c r="J115" i="10"/>
  <c r="BE115" i="10" s="1"/>
  <c r="BI112" i="10"/>
  <c r="BH112" i="10"/>
  <c r="BG112" i="10"/>
  <c r="BF112" i="10"/>
  <c r="BE112" i="10"/>
  <c r="T112" i="10"/>
  <c r="R112" i="10"/>
  <c r="P112" i="10"/>
  <c r="BK112" i="10"/>
  <c r="J112" i="10"/>
  <c r="BI111" i="10"/>
  <c r="BH111" i="10"/>
  <c r="BG111" i="10"/>
  <c r="BF111" i="10"/>
  <c r="T111" i="10"/>
  <c r="R111" i="10"/>
  <c r="P111" i="10"/>
  <c r="BK111" i="10"/>
  <c r="J111" i="10"/>
  <c r="BE111" i="10" s="1"/>
  <c r="BI110" i="10"/>
  <c r="BH110" i="10"/>
  <c r="BG110" i="10"/>
  <c r="BF110" i="10"/>
  <c r="BE110" i="10"/>
  <c r="T110" i="10"/>
  <c r="R110" i="10"/>
  <c r="P110" i="10"/>
  <c r="P108" i="10" s="1"/>
  <c r="BK110" i="10"/>
  <c r="J110" i="10"/>
  <c r="BI109" i="10"/>
  <c r="BH109" i="10"/>
  <c r="BG109" i="10"/>
  <c r="BF109" i="10"/>
  <c r="T109" i="10"/>
  <c r="T108" i="10" s="1"/>
  <c r="R109" i="10"/>
  <c r="R108" i="10" s="1"/>
  <c r="P109" i="10"/>
  <c r="BK109" i="10"/>
  <c r="J109" i="10"/>
  <c r="BE109" i="10" s="1"/>
  <c r="F30" i="10" s="1"/>
  <c r="AZ60" i="1" s="1"/>
  <c r="BI105" i="10"/>
  <c r="BH105" i="10"/>
  <c r="BG105" i="10"/>
  <c r="BF105" i="10"/>
  <c r="T105" i="10"/>
  <c r="R105" i="10"/>
  <c r="P105" i="10"/>
  <c r="P104" i="10" s="1"/>
  <c r="BK105" i="10"/>
  <c r="J105" i="10"/>
  <c r="BE105" i="10" s="1"/>
  <c r="BI103" i="10"/>
  <c r="BH103" i="10"/>
  <c r="BG103" i="10"/>
  <c r="BF103" i="10"/>
  <c r="BE103" i="10"/>
  <c r="T103" i="10"/>
  <c r="R103" i="10"/>
  <c r="P103" i="10"/>
  <c r="BK103" i="10"/>
  <c r="J103" i="10"/>
  <c r="BI102" i="10"/>
  <c r="BH102" i="10"/>
  <c r="BG102" i="10"/>
  <c r="BF102" i="10"/>
  <c r="BE102" i="10"/>
  <c r="T102" i="10"/>
  <c r="R102" i="10"/>
  <c r="P102" i="10"/>
  <c r="BK102" i="10"/>
  <c r="J102" i="10"/>
  <c r="BI101" i="10"/>
  <c r="BH101" i="10"/>
  <c r="BG101" i="10"/>
  <c r="BF101" i="10"/>
  <c r="BE101" i="10"/>
  <c r="T101" i="10"/>
  <c r="R101" i="10"/>
  <c r="P101" i="10"/>
  <c r="BK101" i="10"/>
  <c r="J101" i="10"/>
  <c r="BI100" i="10"/>
  <c r="BH100" i="10"/>
  <c r="BG100" i="10"/>
  <c r="BF100" i="10"/>
  <c r="BE100" i="10"/>
  <c r="T100" i="10"/>
  <c r="R100" i="10"/>
  <c r="P100" i="10"/>
  <c r="BK100" i="10"/>
  <c r="J100" i="10"/>
  <c r="BI99" i="10"/>
  <c r="BH99" i="10"/>
  <c r="BG99" i="10"/>
  <c r="BF99" i="10"/>
  <c r="BE99" i="10"/>
  <c r="T99" i="10"/>
  <c r="R99" i="10"/>
  <c r="P99" i="10"/>
  <c r="BK99" i="10"/>
  <c r="J99" i="10"/>
  <c r="BI96" i="10"/>
  <c r="BH96" i="10"/>
  <c r="BG96" i="10"/>
  <c r="BF96" i="10"/>
  <c r="BE96" i="10"/>
  <c r="T96" i="10"/>
  <c r="R96" i="10"/>
  <c r="P96" i="10"/>
  <c r="BK96" i="10"/>
  <c r="J96" i="10"/>
  <c r="BI95" i="10"/>
  <c r="BH95" i="10"/>
  <c r="BG95" i="10"/>
  <c r="BF95" i="10"/>
  <c r="BE95" i="10"/>
  <c r="T95" i="10"/>
  <c r="R95" i="10"/>
  <c r="P95" i="10"/>
  <c r="BK95" i="10"/>
  <c r="J95" i="10"/>
  <c r="BI94" i="10"/>
  <c r="BH94" i="10"/>
  <c r="BG94" i="10"/>
  <c r="BF94" i="10"/>
  <c r="BE94" i="10"/>
  <c r="T94" i="10"/>
  <c r="R94" i="10"/>
  <c r="P94" i="10"/>
  <c r="BK94" i="10"/>
  <c r="J94" i="10"/>
  <c r="BI90" i="10"/>
  <c r="BH90" i="10"/>
  <c r="BG90" i="10"/>
  <c r="BF90" i="10"/>
  <c r="BE90" i="10"/>
  <c r="T90" i="10"/>
  <c r="R90" i="10"/>
  <c r="P90" i="10"/>
  <c r="BK90" i="10"/>
  <c r="J90" i="10"/>
  <c r="BI89" i="10"/>
  <c r="BH89" i="10"/>
  <c r="BG89" i="10"/>
  <c r="BF89" i="10"/>
  <c r="BE89" i="10"/>
  <c r="T89" i="10"/>
  <c r="R89" i="10"/>
  <c r="P89" i="10"/>
  <c r="BK89" i="10"/>
  <c r="J89" i="10"/>
  <c r="BI88" i="10"/>
  <c r="BH88" i="10"/>
  <c r="BG88" i="10"/>
  <c r="BF88" i="10"/>
  <c r="BE88" i="10"/>
  <c r="T88" i="10"/>
  <c r="R88" i="10"/>
  <c r="P88" i="10"/>
  <c r="BK88" i="10"/>
  <c r="J88" i="10"/>
  <c r="BI87" i="10"/>
  <c r="BH87" i="10"/>
  <c r="BG87" i="10"/>
  <c r="BF87" i="10"/>
  <c r="BE87" i="10"/>
  <c r="T87" i="10"/>
  <c r="T83" i="10" s="1"/>
  <c r="R87" i="10"/>
  <c r="P87" i="10"/>
  <c r="BK87" i="10"/>
  <c r="J87" i="10"/>
  <c r="BI84" i="10"/>
  <c r="BH84" i="10"/>
  <c r="BG84" i="10"/>
  <c r="F32" i="10" s="1"/>
  <c r="BB60" i="1" s="1"/>
  <c r="BF84" i="10"/>
  <c r="BE84" i="10"/>
  <c r="T84" i="10"/>
  <c r="R84" i="10"/>
  <c r="P84" i="10"/>
  <c r="P83" i="10" s="1"/>
  <c r="BK84" i="10"/>
  <c r="BK83" i="10" s="1"/>
  <c r="J84" i="10"/>
  <c r="F78" i="10"/>
  <c r="F77" i="10"/>
  <c r="J75" i="10"/>
  <c r="F75" i="10"/>
  <c r="E73" i="10"/>
  <c r="E71" i="10"/>
  <c r="J49" i="10"/>
  <c r="F49" i="10"/>
  <c r="E47" i="10"/>
  <c r="J21" i="10"/>
  <c r="E21" i="10"/>
  <c r="J77" i="10" s="1"/>
  <c r="J20" i="10"/>
  <c r="J18" i="10"/>
  <c r="E18" i="10"/>
  <c r="F52" i="10" s="1"/>
  <c r="J17" i="10"/>
  <c r="J15" i="10"/>
  <c r="E15" i="10"/>
  <c r="F51" i="10" s="1"/>
  <c r="J14" i="10"/>
  <c r="J12" i="10"/>
  <c r="E7" i="10"/>
  <c r="E45" i="10" s="1"/>
  <c r="T114" i="9"/>
  <c r="P95" i="9"/>
  <c r="AY59" i="1"/>
  <c r="AX59" i="1"/>
  <c r="BI115" i="9"/>
  <c r="BH115" i="9"/>
  <c r="BG115" i="9"/>
  <c r="BF115" i="9"/>
  <c r="BE115" i="9"/>
  <c r="T115" i="9"/>
  <c r="R115" i="9"/>
  <c r="R114" i="9" s="1"/>
  <c r="P115" i="9"/>
  <c r="P114" i="9" s="1"/>
  <c r="BK115" i="9"/>
  <c r="BK114" i="9" s="1"/>
  <c r="J114" i="9" s="1"/>
  <c r="J115" i="9"/>
  <c r="J61" i="9"/>
  <c r="BI113" i="9"/>
  <c r="BH113" i="9"/>
  <c r="BG113" i="9"/>
  <c r="BF113" i="9"/>
  <c r="T113" i="9"/>
  <c r="R113" i="9"/>
  <c r="P113" i="9"/>
  <c r="BK113" i="9"/>
  <c r="J113" i="9"/>
  <c r="BE113" i="9" s="1"/>
  <c r="BI112" i="9"/>
  <c r="BH112" i="9"/>
  <c r="BG112" i="9"/>
  <c r="BF112" i="9"/>
  <c r="T112" i="9"/>
  <c r="R112" i="9"/>
  <c r="R101" i="9" s="1"/>
  <c r="P112" i="9"/>
  <c r="BK112" i="9"/>
  <c r="J112" i="9"/>
  <c r="BE112" i="9" s="1"/>
  <c r="BI111" i="9"/>
  <c r="BH111" i="9"/>
  <c r="BG111" i="9"/>
  <c r="BF111" i="9"/>
  <c r="BE111" i="9"/>
  <c r="T111" i="9"/>
  <c r="R111" i="9"/>
  <c r="P111" i="9"/>
  <c r="BK111" i="9"/>
  <c r="J111" i="9"/>
  <c r="BI110" i="9"/>
  <c r="BH110" i="9"/>
  <c r="BG110" i="9"/>
  <c r="BF110" i="9"/>
  <c r="T110" i="9"/>
  <c r="R110" i="9"/>
  <c r="P110" i="9"/>
  <c r="BK110" i="9"/>
  <c r="J110" i="9"/>
  <c r="BE110" i="9" s="1"/>
  <c r="BI109" i="9"/>
  <c r="BH109" i="9"/>
  <c r="BG109" i="9"/>
  <c r="BF109" i="9"/>
  <c r="T109" i="9"/>
  <c r="R109" i="9"/>
  <c r="P109" i="9"/>
  <c r="BK109" i="9"/>
  <c r="J109" i="9"/>
  <c r="BE109" i="9" s="1"/>
  <c r="BI103" i="9"/>
  <c r="BH103" i="9"/>
  <c r="BG103" i="9"/>
  <c r="BF103" i="9"/>
  <c r="T103" i="9"/>
  <c r="R103" i="9"/>
  <c r="P103" i="9"/>
  <c r="BK103" i="9"/>
  <c r="J103" i="9"/>
  <c r="BE103" i="9" s="1"/>
  <c r="BI102" i="9"/>
  <c r="BH102" i="9"/>
  <c r="BG102" i="9"/>
  <c r="BF102" i="9"/>
  <c r="BE102" i="9"/>
  <c r="T102" i="9"/>
  <c r="T101" i="9" s="1"/>
  <c r="R102" i="9"/>
  <c r="P102" i="9"/>
  <c r="BK102" i="9"/>
  <c r="BK101" i="9" s="1"/>
  <c r="J101" i="9" s="1"/>
  <c r="J60" i="9" s="1"/>
  <c r="J102" i="9"/>
  <c r="BI100" i="9"/>
  <c r="BH100" i="9"/>
  <c r="BG100" i="9"/>
  <c r="BF100" i="9"/>
  <c r="BE100" i="9"/>
  <c r="T100" i="9"/>
  <c r="R100" i="9"/>
  <c r="P100" i="9"/>
  <c r="BK100" i="9"/>
  <c r="J100" i="9"/>
  <c r="BI97" i="9"/>
  <c r="BH97" i="9"/>
  <c r="BG97" i="9"/>
  <c r="BF97" i="9"/>
  <c r="BE97" i="9"/>
  <c r="T97" i="9"/>
  <c r="R97" i="9"/>
  <c r="P97" i="9"/>
  <c r="BK97" i="9"/>
  <c r="J97" i="9"/>
  <c r="BI96" i="9"/>
  <c r="BH96" i="9"/>
  <c r="BG96" i="9"/>
  <c r="BF96" i="9"/>
  <c r="BE96" i="9"/>
  <c r="T96" i="9"/>
  <c r="T95" i="9" s="1"/>
  <c r="R96" i="9"/>
  <c r="P96" i="9"/>
  <c r="BK96" i="9"/>
  <c r="BK95" i="9" s="1"/>
  <c r="J95" i="9" s="1"/>
  <c r="J59" i="9" s="1"/>
  <c r="J96" i="9"/>
  <c r="BI94" i="9"/>
  <c r="BH94" i="9"/>
  <c r="BG94" i="9"/>
  <c r="BF94" i="9"/>
  <c r="T94" i="9"/>
  <c r="R94" i="9"/>
  <c r="P94" i="9"/>
  <c r="BK94" i="9"/>
  <c r="J94" i="9"/>
  <c r="BE94" i="9" s="1"/>
  <c r="BI93" i="9"/>
  <c r="BH93" i="9"/>
  <c r="BG93" i="9"/>
  <c r="BF93" i="9"/>
  <c r="BE93" i="9"/>
  <c r="T93" i="9"/>
  <c r="R93" i="9"/>
  <c r="P93" i="9"/>
  <c r="BK93" i="9"/>
  <c r="J93" i="9"/>
  <c r="BI92" i="9"/>
  <c r="BH92" i="9"/>
  <c r="BG92" i="9"/>
  <c r="BF92" i="9"/>
  <c r="T92" i="9"/>
  <c r="R92" i="9"/>
  <c r="P92" i="9"/>
  <c r="P83" i="9" s="1"/>
  <c r="BK92" i="9"/>
  <c r="J92" i="9"/>
  <c r="BE92" i="9" s="1"/>
  <c r="BI91" i="9"/>
  <c r="BH91" i="9"/>
  <c r="BG91" i="9"/>
  <c r="BF91" i="9"/>
  <c r="T91" i="9"/>
  <c r="R91" i="9"/>
  <c r="P91" i="9"/>
  <c r="BK91" i="9"/>
  <c r="J91" i="9"/>
  <c r="BE91" i="9" s="1"/>
  <c r="BI90" i="9"/>
  <c r="BH90" i="9"/>
  <c r="BG90" i="9"/>
  <c r="BF90" i="9"/>
  <c r="T90" i="9"/>
  <c r="R90" i="9"/>
  <c r="P90" i="9"/>
  <c r="BK90" i="9"/>
  <c r="J90" i="9"/>
  <c r="BE90" i="9" s="1"/>
  <c r="BI89" i="9"/>
  <c r="BH89" i="9"/>
  <c r="BG89" i="9"/>
  <c r="BF89" i="9"/>
  <c r="BE89" i="9"/>
  <c r="T89" i="9"/>
  <c r="R89" i="9"/>
  <c r="P89" i="9"/>
  <c r="BK89" i="9"/>
  <c r="J89" i="9"/>
  <c r="BI88" i="9"/>
  <c r="BH88" i="9"/>
  <c r="BG88" i="9"/>
  <c r="BF88" i="9"/>
  <c r="T88" i="9"/>
  <c r="R88" i="9"/>
  <c r="P88" i="9"/>
  <c r="BK88" i="9"/>
  <c r="J88" i="9"/>
  <c r="BE88" i="9" s="1"/>
  <c r="BI85" i="9"/>
  <c r="BH85" i="9"/>
  <c r="BG85" i="9"/>
  <c r="BF85" i="9"/>
  <c r="T85" i="9"/>
  <c r="R85" i="9"/>
  <c r="P85" i="9"/>
  <c r="BK85" i="9"/>
  <c r="J85" i="9"/>
  <c r="BE85" i="9" s="1"/>
  <c r="F30" i="9" s="1"/>
  <c r="AZ59" i="1" s="1"/>
  <c r="BI84" i="9"/>
  <c r="BH84" i="9"/>
  <c r="BG84" i="9"/>
  <c r="BF84" i="9"/>
  <c r="J31" i="9" s="1"/>
  <c r="AW59" i="1" s="1"/>
  <c r="T84" i="9"/>
  <c r="R84" i="9"/>
  <c r="P84" i="9"/>
  <c r="BK84" i="9"/>
  <c r="J84" i="9"/>
  <c r="BE84" i="9" s="1"/>
  <c r="J77" i="9"/>
  <c r="J75" i="9"/>
  <c r="F75" i="9"/>
  <c r="E73" i="9"/>
  <c r="F52" i="9"/>
  <c r="J49" i="9"/>
  <c r="F49" i="9"/>
  <c r="E47" i="9"/>
  <c r="J21" i="9"/>
  <c r="E21" i="9"/>
  <c r="J51" i="9" s="1"/>
  <c r="J20" i="9"/>
  <c r="J18" i="9"/>
  <c r="E18" i="9"/>
  <c r="F78" i="9" s="1"/>
  <c r="J17" i="9"/>
  <c r="J15" i="9"/>
  <c r="E15" i="9"/>
  <c r="F51" i="9" s="1"/>
  <c r="J14" i="9"/>
  <c r="J12" i="9"/>
  <c r="E7" i="9"/>
  <c r="E45" i="9" s="1"/>
  <c r="T114" i="8"/>
  <c r="J114" i="8"/>
  <c r="J104" i="8"/>
  <c r="J60" i="8" s="1"/>
  <c r="T98" i="8"/>
  <c r="P98" i="8"/>
  <c r="R83" i="8"/>
  <c r="AY58" i="1"/>
  <c r="AX58" i="1"/>
  <c r="BI115" i="8"/>
  <c r="BH115" i="8"/>
  <c r="BG115" i="8"/>
  <c r="BF115" i="8"/>
  <c r="BE115" i="8"/>
  <c r="T115" i="8"/>
  <c r="R115" i="8"/>
  <c r="R114" i="8" s="1"/>
  <c r="P115" i="8"/>
  <c r="P114" i="8" s="1"/>
  <c r="BK115" i="8"/>
  <c r="BK114" i="8" s="1"/>
  <c r="J115" i="8"/>
  <c r="J61" i="8"/>
  <c r="BI110" i="8"/>
  <c r="BH110" i="8"/>
  <c r="BG110" i="8"/>
  <c r="BF110" i="8"/>
  <c r="T110" i="8"/>
  <c r="R110" i="8"/>
  <c r="P110" i="8"/>
  <c r="BK110" i="8"/>
  <c r="J110" i="8"/>
  <c r="BE110" i="8" s="1"/>
  <c r="BI109" i="8"/>
  <c r="BH109" i="8"/>
  <c r="BG109" i="8"/>
  <c r="BF109" i="8"/>
  <c r="T109" i="8"/>
  <c r="R109" i="8"/>
  <c r="P109" i="8"/>
  <c r="BK109" i="8"/>
  <c r="J109" i="8"/>
  <c r="BE109" i="8" s="1"/>
  <c r="BI108" i="8"/>
  <c r="BH108" i="8"/>
  <c r="BG108" i="8"/>
  <c r="BF108" i="8"/>
  <c r="T108" i="8"/>
  <c r="R108" i="8"/>
  <c r="P108" i="8"/>
  <c r="BK108" i="8"/>
  <c r="J108" i="8"/>
  <c r="BE108" i="8" s="1"/>
  <c r="BI107" i="8"/>
  <c r="BH107" i="8"/>
  <c r="BG107" i="8"/>
  <c r="BF107" i="8"/>
  <c r="T107" i="8"/>
  <c r="R107" i="8"/>
  <c r="P107" i="8"/>
  <c r="BK107" i="8"/>
  <c r="J107" i="8"/>
  <c r="BE107" i="8" s="1"/>
  <c r="BI106" i="8"/>
  <c r="BH106" i="8"/>
  <c r="BG106" i="8"/>
  <c r="BF106" i="8"/>
  <c r="T106" i="8"/>
  <c r="R106" i="8"/>
  <c r="P106" i="8"/>
  <c r="BK106" i="8"/>
  <c r="BK104" i="8" s="1"/>
  <c r="J106" i="8"/>
  <c r="BE106" i="8" s="1"/>
  <c r="BI105" i="8"/>
  <c r="BH105" i="8"/>
  <c r="BG105" i="8"/>
  <c r="BF105" i="8"/>
  <c r="T105" i="8"/>
  <c r="R105" i="8"/>
  <c r="R104" i="8" s="1"/>
  <c r="P105" i="8"/>
  <c r="BK105" i="8"/>
  <c r="J105" i="8"/>
  <c r="BE105" i="8" s="1"/>
  <c r="BI100" i="8"/>
  <c r="BH100" i="8"/>
  <c r="BG100" i="8"/>
  <c r="BF100" i="8"/>
  <c r="BE100" i="8"/>
  <c r="T100" i="8"/>
  <c r="R100" i="8"/>
  <c r="P100" i="8"/>
  <c r="BK100" i="8"/>
  <c r="J100" i="8"/>
  <c r="BI99" i="8"/>
  <c r="BH99" i="8"/>
  <c r="BG99" i="8"/>
  <c r="BF99" i="8"/>
  <c r="BE99" i="8"/>
  <c r="T99" i="8"/>
  <c r="R99" i="8"/>
  <c r="P99" i="8"/>
  <c r="BK99" i="8"/>
  <c r="BK98" i="8" s="1"/>
  <c r="J98" i="8" s="1"/>
  <c r="J59" i="8" s="1"/>
  <c r="J99" i="8"/>
  <c r="BI97" i="8"/>
  <c r="BH97" i="8"/>
  <c r="BG97" i="8"/>
  <c r="BF97" i="8"/>
  <c r="T97" i="8"/>
  <c r="R97" i="8"/>
  <c r="P97" i="8"/>
  <c r="BK97" i="8"/>
  <c r="J97" i="8"/>
  <c r="BE97" i="8" s="1"/>
  <c r="BI96" i="8"/>
  <c r="BH96" i="8"/>
  <c r="BG96" i="8"/>
  <c r="BF96" i="8"/>
  <c r="T96" i="8"/>
  <c r="R96" i="8"/>
  <c r="P96" i="8"/>
  <c r="BK96" i="8"/>
  <c r="J96" i="8"/>
  <c r="BE96" i="8" s="1"/>
  <c r="BI95" i="8"/>
  <c r="BH95" i="8"/>
  <c r="BG95" i="8"/>
  <c r="BF95" i="8"/>
  <c r="T95" i="8"/>
  <c r="R95" i="8"/>
  <c r="P95" i="8"/>
  <c r="BK95" i="8"/>
  <c r="J95" i="8"/>
  <c r="BE95" i="8" s="1"/>
  <c r="BI94" i="8"/>
  <c r="BH94" i="8"/>
  <c r="BG94" i="8"/>
  <c r="BF94" i="8"/>
  <c r="T94" i="8"/>
  <c r="R94" i="8"/>
  <c r="P94" i="8"/>
  <c r="BK94" i="8"/>
  <c r="J94" i="8"/>
  <c r="BE94" i="8" s="1"/>
  <c r="BI93" i="8"/>
  <c r="BH93" i="8"/>
  <c r="BG93" i="8"/>
  <c r="BF93" i="8"/>
  <c r="T93" i="8"/>
  <c r="R93" i="8"/>
  <c r="P93" i="8"/>
  <c r="BK93" i="8"/>
  <c r="J93" i="8"/>
  <c r="BE93" i="8" s="1"/>
  <c r="BI90" i="8"/>
  <c r="BH90" i="8"/>
  <c r="BG90" i="8"/>
  <c r="BF90" i="8"/>
  <c r="T90" i="8"/>
  <c r="R90" i="8"/>
  <c r="P90" i="8"/>
  <c r="BK90" i="8"/>
  <c r="J90" i="8"/>
  <c r="BE90" i="8" s="1"/>
  <c r="BI89" i="8"/>
  <c r="BH89" i="8"/>
  <c r="BG89" i="8"/>
  <c r="BF89" i="8"/>
  <c r="T89" i="8"/>
  <c r="R89" i="8"/>
  <c r="P89" i="8"/>
  <c r="BK89" i="8"/>
  <c r="J89" i="8"/>
  <c r="BE89" i="8" s="1"/>
  <c r="J30" i="8" s="1"/>
  <c r="AV58" i="1" s="1"/>
  <c r="BI88" i="8"/>
  <c r="BH88" i="8"/>
  <c r="BG88" i="8"/>
  <c r="BF88" i="8"/>
  <c r="T88" i="8"/>
  <c r="R88" i="8"/>
  <c r="P88" i="8"/>
  <c r="BK88" i="8"/>
  <c r="J88" i="8"/>
  <c r="BE88" i="8" s="1"/>
  <c r="BI84" i="8"/>
  <c r="BH84" i="8"/>
  <c r="F33" i="8" s="1"/>
  <c r="BC58" i="1" s="1"/>
  <c r="BG84" i="8"/>
  <c r="F32" i="8" s="1"/>
  <c r="BB58" i="1" s="1"/>
  <c r="BF84" i="8"/>
  <c r="T84" i="8"/>
  <c r="R84" i="8"/>
  <c r="P84" i="8"/>
  <c r="P83" i="8" s="1"/>
  <c r="BK84" i="8"/>
  <c r="BK83" i="8" s="1"/>
  <c r="J83" i="8" s="1"/>
  <c r="J58" i="8" s="1"/>
  <c r="J84" i="8"/>
  <c r="BE84" i="8" s="1"/>
  <c r="J77" i="8"/>
  <c r="J75" i="8"/>
  <c r="F75" i="8"/>
  <c r="E73" i="8"/>
  <c r="F51" i="8"/>
  <c r="J49" i="8"/>
  <c r="F49" i="8"/>
  <c r="E47" i="8"/>
  <c r="E45" i="8"/>
  <c r="J21" i="8"/>
  <c r="E21" i="8"/>
  <c r="J51" i="8" s="1"/>
  <c r="J20" i="8"/>
  <c r="J18" i="8"/>
  <c r="E18" i="8"/>
  <c r="F52" i="8" s="1"/>
  <c r="J17" i="8"/>
  <c r="J15" i="8"/>
  <c r="E15" i="8"/>
  <c r="F77" i="8" s="1"/>
  <c r="J14" i="8"/>
  <c r="J12" i="8"/>
  <c r="E7" i="8"/>
  <c r="E71" i="8" s="1"/>
  <c r="R139" i="7"/>
  <c r="J139" i="7"/>
  <c r="J65" i="7" s="1"/>
  <c r="BK139" i="7"/>
  <c r="T137" i="7"/>
  <c r="P137" i="7"/>
  <c r="R128" i="7"/>
  <c r="R127" i="7" s="1"/>
  <c r="R123" i="7"/>
  <c r="J123" i="7"/>
  <c r="J61" i="7" s="1"/>
  <c r="BK123" i="7"/>
  <c r="T108" i="7"/>
  <c r="P108" i="7"/>
  <c r="R102" i="7"/>
  <c r="T87" i="7"/>
  <c r="AY57" i="1"/>
  <c r="AX57" i="1"/>
  <c r="BI140" i="7"/>
  <c r="BH140" i="7"/>
  <c r="BG140" i="7"/>
  <c r="BF140" i="7"/>
  <c r="T140" i="7"/>
  <c r="T139" i="7" s="1"/>
  <c r="R140" i="7"/>
  <c r="P140" i="7"/>
  <c r="P139" i="7" s="1"/>
  <c r="BK140" i="7"/>
  <c r="J140" i="7"/>
  <c r="BE140" i="7" s="1"/>
  <c r="BI138" i="7"/>
  <c r="BH138" i="7"/>
  <c r="BG138" i="7"/>
  <c r="BF138" i="7"/>
  <c r="BE138" i="7"/>
  <c r="T138" i="7"/>
  <c r="R138" i="7"/>
  <c r="R137" i="7" s="1"/>
  <c r="P138" i="7"/>
  <c r="BK138" i="7"/>
  <c r="BK137" i="7" s="1"/>
  <c r="J137" i="7" s="1"/>
  <c r="J64" i="7" s="1"/>
  <c r="J138" i="7"/>
  <c r="BI134" i="7"/>
  <c r="BH134" i="7"/>
  <c r="BG134" i="7"/>
  <c r="BF134" i="7"/>
  <c r="T134" i="7"/>
  <c r="R134" i="7"/>
  <c r="P134" i="7"/>
  <c r="BK134" i="7"/>
  <c r="J134" i="7"/>
  <c r="BE134" i="7" s="1"/>
  <c r="BI133" i="7"/>
  <c r="BH133" i="7"/>
  <c r="BG133" i="7"/>
  <c r="BF133" i="7"/>
  <c r="T133" i="7"/>
  <c r="R133" i="7"/>
  <c r="P133" i="7"/>
  <c r="BK133" i="7"/>
  <c r="J133" i="7"/>
  <c r="BE133" i="7" s="1"/>
  <c r="BI130" i="7"/>
  <c r="BH130" i="7"/>
  <c r="BG130" i="7"/>
  <c r="BF130" i="7"/>
  <c r="T130" i="7"/>
  <c r="R130" i="7"/>
  <c r="P130" i="7"/>
  <c r="BK130" i="7"/>
  <c r="J130" i="7"/>
  <c r="BE130" i="7" s="1"/>
  <c r="BI129" i="7"/>
  <c r="BH129" i="7"/>
  <c r="BG129" i="7"/>
  <c r="BF129" i="7"/>
  <c r="T129" i="7"/>
  <c r="R129" i="7"/>
  <c r="P129" i="7"/>
  <c r="P128" i="7" s="1"/>
  <c r="P127" i="7" s="1"/>
  <c r="BK129" i="7"/>
  <c r="BK128" i="7" s="1"/>
  <c r="J128" i="7" s="1"/>
  <c r="J63" i="7" s="1"/>
  <c r="J129" i="7"/>
  <c r="BE129" i="7" s="1"/>
  <c r="BI124" i="7"/>
  <c r="BH124" i="7"/>
  <c r="BG124" i="7"/>
  <c r="BF124" i="7"/>
  <c r="T124" i="7"/>
  <c r="T123" i="7" s="1"/>
  <c r="R124" i="7"/>
  <c r="P124" i="7"/>
  <c r="P123" i="7" s="1"/>
  <c r="BK124" i="7"/>
  <c r="J124" i="7"/>
  <c r="BE124" i="7" s="1"/>
  <c r="BI122" i="7"/>
  <c r="BH122" i="7"/>
  <c r="BG122" i="7"/>
  <c r="BF122" i="7"/>
  <c r="BE122" i="7"/>
  <c r="T122" i="7"/>
  <c r="R122" i="7"/>
  <c r="P122" i="7"/>
  <c r="BK122" i="7"/>
  <c r="J122" i="7"/>
  <c r="BI121" i="7"/>
  <c r="BH121" i="7"/>
  <c r="BG121" i="7"/>
  <c r="BF121" i="7"/>
  <c r="BE121" i="7"/>
  <c r="T121" i="7"/>
  <c r="R121" i="7"/>
  <c r="P121" i="7"/>
  <c r="BK121" i="7"/>
  <c r="J121" i="7"/>
  <c r="BI120" i="7"/>
  <c r="BH120" i="7"/>
  <c r="BG120" i="7"/>
  <c r="BF120" i="7"/>
  <c r="BE120" i="7"/>
  <c r="T120" i="7"/>
  <c r="R120" i="7"/>
  <c r="P120" i="7"/>
  <c r="BK120" i="7"/>
  <c r="J120" i="7"/>
  <c r="BI119" i="7"/>
  <c r="BH119" i="7"/>
  <c r="BG119" i="7"/>
  <c r="BF119" i="7"/>
  <c r="BE119" i="7"/>
  <c r="T119" i="7"/>
  <c r="R119" i="7"/>
  <c r="P119" i="7"/>
  <c r="BK119" i="7"/>
  <c r="J119" i="7"/>
  <c r="BI118" i="7"/>
  <c r="BH118" i="7"/>
  <c r="BG118" i="7"/>
  <c r="BF118" i="7"/>
  <c r="BE118" i="7"/>
  <c r="T118" i="7"/>
  <c r="R118" i="7"/>
  <c r="P118" i="7"/>
  <c r="BK118" i="7"/>
  <c r="J118" i="7"/>
  <c r="BI110" i="7"/>
  <c r="BH110" i="7"/>
  <c r="BG110" i="7"/>
  <c r="BF110" i="7"/>
  <c r="BE110" i="7"/>
  <c r="T110" i="7"/>
  <c r="R110" i="7"/>
  <c r="P110" i="7"/>
  <c r="BK110" i="7"/>
  <c r="J110" i="7"/>
  <c r="BI109" i="7"/>
  <c r="BH109" i="7"/>
  <c r="BG109" i="7"/>
  <c r="BF109" i="7"/>
  <c r="BE109" i="7"/>
  <c r="T109" i="7"/>
  <c r="R109" i="7"/>
  <c r="R108" i="7" s="1"/>
  <c r="P109" i="7"/>
  <c r="BK109" i="7"/>
  <c r="BK108" i="7" s="1"/>
  <c r="J108" i="7" s="1"/>
  <c r="J60" i="7" s="1"/>
  <c r="J109" i="7"/>
  <c r="BI107" i="7"/>
  <c r="BH107" i="7"/>
  <c r="BG107" i="7"/>
  <c r="BF107" i="7"/>
  <c r="F31" i="7" s="1"/>
  <c r="BA57" i="1" s="1"/>
  <c r="T107" i="7"/>
  <c r="R107" i="7"/>
  <c r="P107" i="7"/>
  <c r="BK107" i="7"/>
  <c r="J107" i="7"/>
  <c r="BE107" i="7" s="1"/>
  <c r="BI103" i="7"/>
  <c r="BH103" i="7"/>
  <c r="BG103" i="7"/>
  <c r="BF103" i="7"/>
  <c r="T103" i="7"/>
  <c r="T102" i="7" s="1"/>
  <c r="R103" i="7"/>
  <c r="P103" i="7"/>
  <c r="P102" i="7" s="1"/>
  <c r="BK103" i="7"/>
  <c r="BK102" i="7" s="1"/>
  <c r="J102" i="7" s="1"/>
  <c r="J59" i="7" s="1"/>
  <c r="J103" i="7"/>
  <c r="BE103" i="7" s="1"/>
  <c r="BI101" i="7"/>
  <c r="BH101" i="7"/>
  <c r="BG101" i="7"/>
  <c r="BF101" i="7"/>
  <c r="BE101" i="7"/>
  <c r="T101" i="7"/>
  <c r="R101" i="7"/>
  <c r="P101" i="7"/>
  <c r="BK101" i="7"/>
  <c r="J101" i="7"/>
  <c r="BI100" i="7"/>
  <c r="BH100" i="7"/>
  <c r="BG100" i="7"/>
  <c r="BF100" i="7"/>
  <c r="BE100" i="7"/>
  <c r="T100" i="7"/>
  <c r="R100" i="7"/>
  <c r="P100" i="7"/>
  <c r="BK100" i="7"/>
  <c r="J100" i="7"/>
  <c r="BI99" i="7"/>
  <c r="BH99" i="7"/>
  <c r="BG99" i="7"/>
  <c r="BF99" i="7"/>
  <c r="BE99" i="7"/>
  <c r="T99" i="7"/>
  <c r="R99" i="7"/>
  <c r="P99" i="7"/>
  <c r="BK99" i="7"/>
  <c r="J99" i="7"/>
  <c r="BI98" i="7"/>
  <c r="BH98" i="7"/>
  <c r="BG98" i="7"/>
  <c r="BF98" i="7"/>
  <c r="BE98" i="7"/>
  <c r="T98" i="7"/>
  <c r="R98" i="7"/>
  <c r="P98" i="7"/>
  <c r="BK98" i="7"/>
  <c r="J98" i="7"/>
  <c r="BI97" i="7"/>
  <c r="BH97" i="7"/>
  <c r="BG97" i="7"/>
  <c r="BF97" i="7"/>
  <c r="BE97" i="7"/>
  <c r="T97" i="7"/>
  <c r="R97" i="7"/>
  <c r="P97" i="7"/>
  <c r="BK97" i="7"/>
  <c r="J97" i="7"/>
  <c r="BI94" i="7"/>
  <c r="BH94" i="7"/>
  <c r="BG94" i="7"/>
  <c r="BF94" i="7"/>
  <c r="BE94" i="7"/>
  <c r="T94" i="7"/>
  <c r="R94" i="7"/>
  <c r="P94" i="7"/>
  <c r="BK94" i="7"/>
  <c r="J94" i="7"/>
  <c r="BI93" i="7"/>
  <c r="BH93" i="7"/>
  <c r="BG93" i="7"/>
  <c r="BF93" i="7"/>
  <c r="BE93" i="7"/>
  <c r="T93" i="7"/>
  <c r="R93" i="7"/>
  <c r="P93" i="7"/>
  <c r="BK93" i="7"/>
  <c r="J93" i="7"/>
  <c r="BI92" i="7"/>
  <c r="F34" i="7" s="1"/>
  <c r="BD57" i="1" s="1"/>
  <c r="BH92" i="7"/>
  <c r="F33" i="7" s="1"/>
  <c r="BC57" i="1" s="1"/>
  <c r="BG92" i="7"/>
  <c r="BF92" i="7"/>
  <c r="BE92" i="7"/>
  <c r="T92" i="7"/>
  <c r="R92" i="7"/>
  <c r="P92" i="7"/>
  <c r="BK92" i="7"/>
  <c r="BK87" i="7" s="1"/>
  <c r="J92" i="7"/>
  <c r="BI88" i="7"/>
  <c r="BH88" i="7"/>
  <c r="BG88" i="7"/>
  <c r="F32" i="7" s="1"/>
  <c r="BB57" i="1" s="1"/>
  <c r="BF88" i="7"/>
  <c r="J31" i="7" s="1"/>
  <c r="AW57" i="1" s="1"/>
  <c r="BE88" i="7"/>
  <c r="T88" i="7"/>
  <c r="R88" i="7"/>
  <c r="R87" i="7" s="1"/>
  <c r="P88" i="7"/>
  <c r="P87" i="7" s="1"/>
  <c r="P86" i="7" s="1"/>
  <c r="P85" i="7" s="1"/>
  <c r="AU57" i="1" s="1"/>
  <c r="BK88" i="7"/>
  <c r="J88" i="7"/>
  <c r="F82" i="7"/>
  <c r="F79" i="7"/>
  <c r="E77" i="7"/>
  <c r="E75" i="7"/>
  <c r="J49" i="7"/>
  <c r="F49" i="7"/>
  <c r="E47" i="7"/>
  <c r="J21" i="7"/>
  <c r="E21" i="7"/>
  <c r="J51" i="7" s="1"/>
  <c r="J20" i="7"/>
  <c r="J18" i="7"/>
  <c r="E18" i="7"/>
  <c r="F52" i="7" s="1"/>
  <c r="J17" i="7"/>
  <c r="J15" i="7"/>
  <c r="E15" i="7"/>
  <c r="J14" i="7"/>
  <c r="J12" i="7"/>
  <c r="J79" i="7" s="1"/>
  <c r="E7" i="7"/>
  <c r="E45" i="7" s="1"/>
  <c r="T126" i="6"/>
  <c r="T125" i="6" s="1"/>
  <c r="P126" i="6"/>
  <c r="P125" i="6" s="1"/>
  <c r="BK126" i="6"/>
  <c r="T123" i="6"/>
  <c r="P123" i="6"/>
  <c r="R110" i="6"/>
  <c r="T98" i="6"/>
  <c r="P98" i="6"/>
  <c r="R85" i="6"/>
  <c r="AY56" i="1"/>
  <c r="AX56" i="1"/>
  <c r="BI127" i="6"/>
  <c r="BH127" i="6"/>
  <c r="BG127" i="6"/>
  <c r="BF127" i="6"/>
  <c r="BE127" i="6"/>
  <c r="T127" i="6"/>
  <c r="R127" i="6"/>
  <c r="R126" i="6" s="1"/>
  <c r="R125" i="6" s="1"/>
  <c r="P127" i="6"/>
  <c r="BK127" i="6"/>
  <c r="J127" i="6"/>
  <c r="BI124" i="6"/>
  <c r="BH124" i="6"/>
  <c r="BG124" i="6"/>
  <c r="BF124" i="6"/>
  <c r="BE124" i="6"/>
  <c r="T124" i="6"/>
  <c r="R124" i="6"/>
  <c r="R123" i="6" s="1"/>
  <c r="P124" i="6"/>
  <c r="BK124" i="6"/>
  <c r="BK123" i="6" s="1"/>
  <c r="J123" i="6" s="1"/>
  <c r="J61" i="6" s="1"/>
  <c r="J124" i="6"/>
  <c r="BI122" i="6"/>
  <c r="BH122" i="6"/>
  <c r="BG122" i="6"/>
  <c r="BF122" i="6"/>
  <c r="T122" i="6"/>
  <c r="R122" i="6"/>
  <c r="P122" i="6"/>
  <c r="BK122" i="6"/>
  <c r="J122" i="6"/>
  <c r="BE122" i="6" s="1"/>
  <c r="BI121" i="6"/>
  <c r="BH121" i="6"/>
  <c r="BG121" i="6"/>
  <c r="BF121" i="6"/>
  <c r="T121" i="6"/>
  <c r="R121" i="6"/>
  <c r="P121" i="6"/>
  <c r="BK121" i="6"/>
  <c r="J121" i="6"/>
  <c r="BE121" i="6" s="1"/>
  <c r="BI120" i="6"/>
  <c r="BH120" i="6"/>
  <c r="BG120" i="6"/>
  <c r="BF120" i="6"/>
  <c r="T120" i="6"/>
  <c r="R120" i="6"/>
  <c r="P120" i="6"/>
  <c r="BK120" i="6"/>
  <c r="J120" i="6"/>
  <c r="BE120" i="6" s="1"/>
  <c r="BI119" i="6"/>
  <c r="BH119" i="6"/>
  <c r="BG119" i="6"/>
  <c r="BF119" i="6"/>
  <c r="T119" i="6"/>
  <c r="R119" i="6"/>
  <c r="P119" i="6"/>
  <c r="BK119" i="6"/>
  <c r="J119" i="6"/>
  <c r="BE119" i="6" s="1"/>
  <c r="BI118" i="6"/>
  <c r="BH118" i="6"/>
  <c r="BG118" i="6"/>
  <c r="BF118" i="6"/>
  <c r="T118" i="6"/>
  <c r="R118" i="6"/>
  <c r="P118" i="6"/>
  <c r="BK118" i="6"/>
  <c r="J118" i="6"/>
  <c r="BE118" i="6" s="1"/>
  <c r="BI117" i="6"/>
  <c r="BH117" i="6"/>
  <c r="BG117" i="6"/>
  <c r="BF117" i="6"/>
  <c r="T117" i="6"/>
  <c r="R117" i="6"/>
  <c r="P117" i="6"/>
  <c r="BK117" i="6"/>
  <c r="J117" i="6"/>
  <c r="BE117" i="6" s="1"/>
  <c r="BI116" i="6"/>
  <c r="BH116" i="6"/>
  <c r="BG116" i="6"/>
  <c r="BF116" i="6"/>
  <c r="T116" i="6"/>
  <c r="R116" i="6"/>
  <c r="P116" i="6"/>
  <c r="BK116" i="6"/>
  <c r="J116" i="6"/>
  <c r="BE116" i="6" s="1"/>
  <c r="BI115" i="6"/>
  <c r="BH115" i="6"/>
  <c r="BG115" i="6"/>
  <c r="BF115" i="6"/>
  <c r="T115" i="6"/>
  <c r="R115" i="6"/>
  <c r="P115" i="6"/>
  <c r="BK115" i="6"/>
  <c r="J115" i="6"/>
  <c r="BE115" i="6" s="1"/>
  <c r="BI111" i="6"/>
  <c r="BH111" i="6"/>
  <c r="BG111" i="6"/>
  <c r="BF111" i="6"/>
  <c r="T111" i="6"/>
  <c r="R111" i="6"/>
  <c r="P111" i="6"/>
  <c r="BK111" i="6"/>
  <c r="BK110" i="6" s="1"/>
  <c r="J110" i="6" s="1"/>
  <c r="J60" i="6" s="1"/>
  <c r="J111" i="6"/>
  <c r="BE111" i="6" s="1"/>
  <c r="BI104" i="6"/>
  <c r="BH104" i="6"/>
  <c r="BG104" i="6"/>
  <c r="BF104" i="6"/>
  <c r="BE104" i="6"/>
  <c r="T104" i="6"/>
  <c r="R104" i="6"/>
  <c r="P104" i="6"/>
  <c r="BK104" i="6"/>
  <c r="J104" i="6"/>
  <c r="BI99" i="6"/>
  <c r="BH99" i="6"/>
  <c r="BG99" i="6"/>
  <c r="BF99" i="6"/>
  <c r="BE99" i="6"/>
  <c r="T99" i="6"/>
  <c r="R99" i="6"/>
  <c r="P99" i="6"/>
  <c r="BK99" i="6"/>
  <c r="BK98" i="6" s="1"/>
  <c r="J98" i="6" s="1"/>
  <c r="J59" i="6" s="1"/>
  <c r="J99" i="6"/>
  <c r="BI97" i="6"/>
  <c r="BH97" i="6"/>
  <c r="BG97" i="6"/>
  <c r="BF97" i="6"/>
  <c r="T97" i="6"/>
  <c r="R97" i="6"/>
  <c r="P97" i="6"/>
  <c r="BK97" i="6"/>
  <c r="J97" i="6"/>
  <c r="BE97" i="6" s="1"/>
  <c r="BI96" i="6"/>
  <c r="BH96" i="6"/>
  <c r="BG96" i="6"/>
  <c r="BF96" i="6"/>
  <c r="T96" i="6"/>
  <c r="R96" i="6"/>
  <c r="P96" i="6"/>
  <c r="BK96" i="6"/>
  <c r="J96" i="6"/>
  <c r="BE96" i="6" s="1"/>
  <c r="BI95" i="6"/>
  <c r="BH95" i="6"/>
  <c r="BG95" i="6"/>
  <c r="BF95" i="6"/>
  <c r="T95" i="6"/>
  <c r="R95" i="6"/>
  <c r="P95" i="6"/>
  <c r="BK95" i="6"/>
  <c r="J95" i="6"/>
  <c r="BE95" i="6" s="1"/>
  <c r="BI94" i="6"/>
  <c r="BH94" i="6"/>
  <c r="BG94" i="6"/>
  <c r="BF94" i="6"/>
  <c r="T94" i="6"/>
  <c r="R94" i="6"/>
  <c r="P94" i="6"/>
  <c r="BK94" i="6"/>
  <c r="J94" i="6"/>
  <c r="BE94" i="6" s="1"/>
  <c r="BI93" i="6"/>
  <c r="BH93" i="6"/>
  <c r="BG93" i="6"/>
  <c r="BF93" i="6"/>
  <c r="T93" i="6"/>
  <c r="R93" i="6"/>
  <c r="P93" i="6"/>
  <c r="BK93" i="6"/>
  <c r="J93" i="6"/>
  <c r="BE93" i="6" s="1"/>
  <c r="BI90" i="6"/>
  <c r="BH90" i="6"/>
  <c r="BG90" i="6"/>
  <c r="BF90" i="6"/>
  <c r="T90" i="6"/>
  <c r="R90" i="6"/>
  <c r="P90" i="6"/>
  <c r="BK90" i="6"/>
  <c r="J90" i="6"/>
  <c r="BE90" i="6" s="1"/>
  <c r="BI89" i="6"/>
  <c r="BH89" i="6"/>
  <c r="BG89" i="6"/>
  <c r="BF89" i="6"/>
  <c r="J31" i="6" s="1"/>
  <c r="AW56" i="1" s="1"/>
  <c r="T89" i="6"/>
  <c r="R89" i="6"/>
  <c r="P89" i="6"/>
  <c r="BK89" i="6"/>
  <c r="J89" i="6"/>
  <c r="BE89" i="6" s="1"/>
  <c r="BI88" i="6"/>
  <c r="BH88" i="6"/>
  <c r="BG88" i="6"/>
  <c r="BF88" i="6"/>
  <c r="T88" i="6"/>
  <c r="R88" i="6"/>
  <c r="P88" i="6"/>
  <c r="BK88" i="6"/>
  <c r="J88" i="6"/>
  <c r="BE88" i="6" s="1"/>
  <c r="BI87" i="6"/>
  <c r="BH87" i="6"/>
  <c r="BG87" i="6"/>
  <c r="BF87" i="6"/>
  <c r="T87" i="6"/>
  <c r="R87" i="6"/>
  <c r="P87" i="6"/>
  <c r="BK87" i="6"/>
  <c r="J87" i="6"/>
  <c r="BE87" i="6" s="1"/>
  <c r="BI86" i="6"/>
  <c r="F34" i="6" s="1"/>
  <c r="BD56" i="1" s="1"/>
  <c r="BH86" i="6"/>
  <c r="BG86" i="6"/>
  <c r="BF86" i="6"/>
  <c r="T86" i="6"/>
  <c r="T85" i="6" s="1"/>
  <c r="R86" i="6"/>
  <c r="P86" i="6"/>
  <c r="BK86" i="6"/>
  <c r="BK85" i="6" s="1"/>
  <c r="J86" i="6"/>
  <c r="BE86" i="6" s="1"/>
  <c r="J79" i="6"/>
  <c r="J77" i="6"/>
  <c r="F77" i="6"/>
  <c r="E75" i="6"/>
  <c r="F51" i="6"/>
  <c r="F49" i="6"/>
  <c r="E47" i="6"/>
  <c r="E45" i="6"/>
  <c r="J21" i="6"/>
  <c r="E21" i="6"/>
  <c r="J51" i="6" s="1"/>
  <c r="J20" i="6"/>
  <c r="J18" i="6"/>
  <c r="E18" i="6"/>
  <c r="F80" i="6" s="1"/>
  <c r="J17" i="6"/>
  <c r="J15" i="6"/>
  <c r="E15" i="6"/>
  <c r="F79" i="6" s="1"/>
  <c r="J14" i="6"/>
  <c r="J12" i="6"/>
  <c r="J49" i="6" s="1"/>
  <c r="E7" i="6"/>
  <c r="E73" i="6" s="1"/>
  <c r="J133" i="5"/>
  <c r="T132" i="5"/>
  <c r="J130" i="5"/>
  <c r="J61" i="5" s="1"/>
  <c r="BK130" i="5"/>
  <c r="T85" i="5"/>
  <c r="AY55" i="1"/>
  <c r="AX55" i="1"/>
  <c r="F31" i="5"/>
  <c r="BA55" i="1" s="1"/>
  <c r="BI134" i="5"/>
  <c r="BH134" i="5"/>
  <c r="BG134" i="5"/>
  <c r="BF134" i="5"/>
  <c r="T134" i="5"/>
  <c r="T133" i="5" s="1"/>
  <c r="R134" i="5"/>
  <c r="R133" i="5" s="1"/>
  <c r="R132" i="5" s="1"/>
  <c r="P134" i="5"/>
  <c r="P133" i="5" s="1"/>
  <c r="P132" i="5" s="1"/>
  <c r="BK134" i="5"/>
  <c r="BK133" i="5" s="1"/>
  <c r="BK132" i="5" s="1"/>
  <c r="J132" i="5" s="1"/>
  <c r="J62" i="5" s="1"/>
  <c r="J134" i="5"/>
  <c r="BE134" i="5" s="1"/>
  <c r="J63" i="5"/>
  <c r="BI131" i="5"/>
  <c r="BH131" i="5"/>
  <c r="BG131" i="5"/>
  <c r="BF131" i="5"/>
  <c r="T131" i="5"/>
  <c r="T130" i="5" s="1"/>
  <c r="R131" i="5"/>
  <c r="R130" i="5" s="1"/>
  <c r="P131" i="5"/>
  <c r="P130" i="5" s="1"/>
  <c r="BK131" i="5"/>
  <c r="J131" i="5"/>
  <c r="BE131" i="5" s="1"/>
  <c r="BI129" i="5"/>
  <c r="BH129" i="5"/>
  <c r="BG129" i="5"/>
  <c r="BF129" i="5"/>
  <c r="BE129" i="5"/>
  <c r="T129" i="5"/>
  <c r="R129" i="5"/>
  <c r="P129" i="5"/>
  <c r="BK129" i="5"/>
  <c r="BK115" i="5" s="1"/>
  <c r="J115" i="5" s="1"/>
  <c r="J60" i="5" s="1"/>
  <c r="J129" i="5"/>
  <c r="BI128" i="5"/>
  <c r="BH128" i="5"/>
  <c r="BG128" i="5"/>
  <c r="BF128" i="5"/>
  <c r="T128" i="5"/>
  <c r="R128" i="5"/>
  <c r="P128" i="5"/>
  <c r="BK128" i="5"/>
  <c r="J128" i="5"/>
  <c r="BE128" i="5" s="1"/>
  <c r="BI127" i="5"/>
  <c r="BH127" i="5"/>
  <c r="BG127" i="5"/>
  <c r="BF127" i="5"/>
  <c r="BE127" i="5"/>
  <c r="T127" i="5"/>
  <c r="R127" i="5"/>
  <c r="P127" i="5"/>
  <c r="BK127" i="5"/>
  <c r="J127" i="5"/>
  <c r="BI124" i="5"/>
  <c r="BH124" i="5"/>
  <c r="BG124" i="5"/>
  <c r="BF124" i="5"/>
  <c r="T124" i="5"/>
  <c r="R124" i="5"/>
  <c r="P124" i="5"/>
  <c r="BK124" i="5"/>
  <c r="J124" i="5"/>
  <c r="BE124" i="5" s="1"/>
  <c r="BI123" i="5"/>
  <c r="BH123" i="5"/>
  <c r="BG123" i="5"/>
  <c r="BF123" i="5"/>
  <c r="BE123" i="5"/>
  <c r="T123" i="5"/>
  <c r="R123" i="5"/>
  <c r="P123" i="5"/>
  <c r="BK123" i="5"/>
  <c r="J123" i="5"/>
  <c r="BI117" i="5"/>
  <c r="BH117" i="5"/>
  <c r="BG117" i="5"/>
  <c r="BF117" i="5"/>
  <c r="T117" i="5"/>
  <c r="T115" i="5" s="1"/>
  <c r="R117" i="5"/>
  <c r="P117" i="5"/>
  <c r="BK117" i="5"/>
  <c r="J117" i="5"/>
  <c r="BE117" i="5" s="1"/>
  <c r="BI116" i="5"/>
  <c r="BH116" i="5"/>
  <c r="BG116" i="5"/>
  <c r="BF116" i="5"/>
  <c r="BE116" i="5"/>
  <c r="T116" i="5"/>
  <c r="R116" i="5"/>
  <c r="P116" i="5"/>
  <c r="P115" i="5" s="1"/>
  <c r="BK116" i="5"/>
  <c r="J116" i="5"/>
  <c r="BI114" i="5"/>
  <c r="BH114" i="5"/>
  <c r="BG114" i="5"/>
  <c r="BF114" i="5"/>
  <c r="T114" i="5"/>
  <c r="R114" i="5"/>
  <c r="P114" i="5"/>
  <c r="BK114" i="5"/>
  <c r="J114" i="5"/>
  <c r="BE114" i="5" s="1"/>
  <c r="BI110" i="5"/>
  <c r="BH110" i="5"/>
  <c r="BG110" i="5"/>
  <c r="BF110" i="5"/>
  <c r="T110" i="5"/>
  <c r="R110" i="5"/>
  <c r="R109" i="5" s="1"/>
  <c r="P110" i="5"/>
  <c r="P109" i="5" s="1"/>
  <c r="BK110" i="5"/>
  <c r="BK109" i="5" s="1"/>
  <c r="J109" i="5" s="1"/>
  <c r="J59" i="5" s="1"/>
  <c r="J110" i="5"/>
  <c r="BE110" i="5" s="1"/>
  <c r="BI108" i="5"/>
  <c r="BH108" i="5"/>
  <c r="BG108" i="5"/>
  <c r="BF108" i="5"/>
  <c r="BE108" i="5"/>
  <c r="T108" i="5"/>
  <c r="R108" i="5"/>
  <c r="P108" i="5"/>
  <c r="BK108" i="5"/>
  <c r="J108" i="5"/>
  <c r="BI107" i="5"/>
  <c r="BH107" i="5"/>
  <c r="BG107" i="5"/>
  <c r="BF107" i="5"/>
  <c r="T107" i="5"/>
  <c r="R107" i="5"/>
  <c r="P107" i="5"/>
  <c r="BK107" i="5"/>
  <c r="J107" i="5"/>
  <c r="BE107" i="5" s="1"/>
  <c r="BI106" i="5"/>
  <c r="BH106" i="5"/>
  <c r="BG106" i="5"/>
  <c r="BF106" i="5"/>
  <c r="BE106" i="5"/>
  <c r="T106" i="5"/>
  <c r="R106" i="5"/>
  <c r="P106" i="5"/>
  <c r="BK106" i="5"/>
  <c r="J106" i="5"/>
  <c r="BI105" i="5"/>
  <c r="BH105" i="5"/>
  <c r="BG105" i="5"/>
  <c r="BF105" i="5"/>
  <c r="T105" i="5"/>
  <c r="R105" i="5"/>
  <c r="P105" i="5"/>
  <c r="BK105" i="5"/>
  <c r="J105" i="5"/>
  <c r="BE105" i="5" s="1"/>
  <c r="BI104" i="5"/>
  <c r="BH104" i="5"/>
  <c r="BG104" i="5"/>
  <c r="BF104" i="5"/>
  <c r="BE104" i="5"/>
  <c r="T104" i="5"/>
  <c r="R104" i="5"/>
  <c r="P104" i="5"/>
  <c r="BK104" i="5"/>
  <c r="J104" i="5"/>
  <c r="BI101" i="5"/>
  <c r="BH101" i="5"/>
  <c r="BG101" i="5"/>
  <c r="BF101" i="5"/>
  <c r="T101" i="5"/>
  <c r="R101" i="5"/>
  <c r="P101" i="5"/>
  <c r="BK101" i="5"/>
  <c r="J101" i="5"/>
  <c r="BE101" i="5" s="1"/>
  <c r="BI100" i="5"/>
  <c r="BH100" i="5"/>
  <c r="BG100" i="5"/>
  <c r="BF100" i="5"/>
  <c r="BE100" i="5"/>
  <c r="T100" i="5"/>
  <c r="R100" i="5"/>
  <c r="P100" i="5"/>
  <c r="BK100" i="5"/>
  <c r="J100" i="5"/>
  <c r="BI97" i="5"/>
  <c r="BH97" i="5"/>
  <c r="BG97" i="5"/>
  <c r="BF97" i="5"/>
  <c r="T97" i="5"/>
  <c r="R97" i="5"/>
  <c r="P97" i="5"/>
  <c r="BK97" i="5"/>
  <c r="J97" i="5"/>
  <c r="BE97" i="5" s="1"/>
  <c r="BI96" i="5"/>
  <c r="BH96" i="5"/>
  <c r="BG96" i="5"/>
  <c r="BF96" i="5"/>
  <c r="BE96" i="5"/>
  <c r="T96" i="5"/>
  <c r="R96" i="5"/>
  <c r="P96" i="5"/>
  <c r="BK96" i="5"/>
  <c r="J96" i="5"/>
  <c r="BI95" i="5"/>
  <c r="BH95" i="5"/>
  <c r="BG95" i="5"/>
  <c r="BF95" i="5"/>
  <c r="T95" i="5"/>
  <c r="R95" i="5"/>
  <c r="P95" i="5"/>
  <c r="BK95" i="5"/>
  <c r="J95" i="5"/>
  <c r="BE95" i="5" s="1"/>
  <c r="BI91" i="5"/>
  <c r="BH91" i="5"/>
  <c r="BG91" i="5"/>
  <c r="BF91" i="5"/>
  <c r="BE91" i="5"/>
  <c r="T91" i="5"/>
  <c r="R91" i="5"/>
  <c r="P91" i="5"/>
  <c r="BK91" i="5"/>
  <c r="J91" i="5"/>
  <c r="BI90" i="5"/>
  <c r="BH90" i="5"/>
  <c r="BG90" i="5"/>
  <c r="F32" i="5" s="1"/>
  <c r="BB55" i="1" s="1"/>
  <c r="BF90" i="5"/>
  <c r="T90" i="5"/>
  <c r="R90" i="5"/>
  <c r="P90" i="5"/>
  <c r="BK90" i="5"/>
  <c r="J90" i="5"/>
  <c r="BE90" i="5" s="1"/>
  <c r="BI86" i="5"/>
  <c r="BH86" i="5"/>
  <c r="BG86" i="5"/>
  <c r="BF86" i="5"/>
  <c r="BE86" i="5"/>
  <c r="T86" i="5"/>
  <c r="R86" i="5"/>
  <c r="R85" i="5" s="1"/>
  <c r="P86" i="5"/>
  <c r="P85" i="5" s="1"/>
  <c r="BK86" i="5"/>
  <c r="BK85" i="5" s="1"/>
  <c r="J86" i="5"/>
  <c r="F79" i="5"/>
  <c r="F77" i="5"/>
  <c r="E75" i="5"/>
  <c r="E73" i="5"/>
  <c r="F49" i="5"/>
  <c r="E47" i="5"/>
  <c r="J21" i="5"/>
  <c r="E21" i="5"/>
  <c r="J20" i="5"/>
  <c r="J18" i="5"/>
  <c r="E18" i="5"/>
  <c r="F52" i="5" s="1"/>
  <c r="J17" i="5"/>
  <c r="J15" i="5"/>
  <c r="E15" i="5"/>
  <c r="F51" i="5" s="1"/>
  <c r="J14" i="5"/>
  <c r="J12" i="5"/>
  <c r="E7" i="5"/>
  <c r="E45" i="5" s="1"/>
  <c r="R112" i="4"/>
  <c r="J98" i="4"/>
  <c r="J59" i="4" s="1"/>
  <c r="AY54" i="1"/>
  <c r="AX54" i="1"/>
  <c r="BI113" i="4"/>
  <c r="BH113" i="4"/>
  <c r="BG113" i="4"/>
  <c r="BF113" i="4"/>
  <c r="T113" i="4"/>
  <c r="T112" i="4" s="1"/>
  <c r="R113" i="4"/>
  <c r="P113" i="4"/>
  <c r="P112" i="4" s="1"/>
  <c r="BK113" i="4"/>
  <c r="BK112" i="4" s="1"/>
  <c r="J112" i="4" s="1"/>
  <c r="J60" i="4" s="1"/>
  <c r="J113" i="4"/>
  <c r="BE113" i="4" s="1"/>
  <c r="BI111" i="4"/>
  <c r="BH111" i="4"/>
  <c r="BG111" i="4"/>
  <c r="BF111" i="4"/>
  <c r="T111" i="4"/>
  <c r="R111" i="4"/>
  <c r="P111" i="4"/>
  <c r="BK111" i="4"/>
  <c r="J111" i="4"/>
  <c r="BE111" i="4" s="1"/>
  <c r="BI110" i="4"/>
  <c r="BH110" i="4"/>
  <c r="BG110" i="4"/>
  <c r="BF110" i="4"/>
  <c r="BE110" i="4"/>
  <c r="T110" i="4"/>
  <c r="R110" i="4"/>
  <c r="P110" i="4"/>
  <c r="BK110" i="4"/>
  <c r="J110" i="4"/>
  <c r="BI109" i="4"/>
  <c r="BH109" i="4"/>
  <c r="BG109" i="4"/>
  <c r="BF109" i="4"/>
  <c r="T109" i="4"/>
  <c r="R109" i="4"/>
  <c r="P109" i="4"/>
  <c r="BK109" i="4"/>
  <c r="J109" i="4"/>
  <c r="BE109" i="4" s="1"/>
  <c r="BI106" i="4"/>
  <c r="BH106" i="4"/>
  <c r="BG106" i="4"/>
  <c r="BF106" i="4"/>
  <c r="BE106" i="4"/>
  <c r="T106" i="4"/>
  <c r="R106" i="4"/>
  <c r="P106" i="4"/>
  <c r="BK106" i="4"/>
  <c r="J106" i="4"/>
  <c r="BI105" i="4"/>
  <c r="BH105" i="4"/>
  <c r="BG105" i="4"/>
  <c r="BF105" i="4"/>
  <c r="T105" i="4"/>
  <c r="R105" i="4"/>
  <c r="P105" i="4"/>
  <c r="BK105" i="4"/>
  <c r="J105" i="4"/>
  <c r="BE105" i="4" s="1"/>
  <c r="BI104" i="4"/>
  <c r="BH104" i="4"/>
  <c r="BG104" i="4"/>
  <c r="BF104" i="4"/>
  <c r="BE104" i="4"/>
  <c r="T104" i="4"/>
  <c r="R104" i="4"/>
  <c r="P104" i="4"/>
  <c r="BK104" i="4"/>
  <c r="J104" i="4"/>
  <c r="BI103" i="4"/>
  <c r="BH103" i="4"/>
  <c r="BG103" i="4"/>
  <c r="BF103" i="4"/>
  <c r="T103" i="4"/>
  <c r="T98" i="4" s="1"/>
  <c r="R103" i="4"/>
  <c r="P103" i="4"/>
  <c r="BK103" i="4"/>
  <c r="J103" i="4"/>
  <c r="BE103" i="4" s="1"/>
  <c r="BI99" i="4"/>
  <c r="BH99" i="4"/>
  <c r="BG99" i="4"/>
  <c r="BF99" i="4"/>
  <c r="BE99" i="4"/>
  <c r="T99" i="4"/>
  <c r="R99" i="4"/>
  <c r="R98" i="4" s="1"/>
  <c r="P99" i="4"/>
  <c r="P98" i="4" s="1"/>
  <c r="BK99" i="4"/>
  <c r="BK98" i="4" s="1"/>
  <c r="J99" i="4"/>
  <c r="BI97" i="4"/>
  <c r="BH97" i="4"/>
  <c r="BG97" i="4"/>
  <c r="BF97" i="4"/>
  <c r="BE97" i="4"/>
  <c r="T97" i="4"/>
  <c r="R97" i="4"/>
  <c r="P97" i="4"/>
  <c r="BK97" i="4"/>
  <c r="J97" i="4"/>
  <c r="BI96" i="4"/>
  <c r="BH96" i="4"/>
  <c r="BG96" i="4"/>
  <c r="BF96" i="4"/>
  <c r="T96" i="4"/>
  <c r="R96" i="4"/>
  <c r="P96" i="4"/>
  <c r="BK96" i="4"/>
  <c r="J96" i="4"/>
  <c r="BE96" i="4" s="1"/>
  <c r="BI95" i="4"/>
  <c r="BH95" i="4"/>
  <c r="BG95" i="4"/>
  <c r="BF95" i="4"/>
  <c r="T95" i="4"/>
  <c r="R95" i="4"/>
  <c r="P95" i="4"/>
  <c r="BK95" i="4"/>
  <c r="J95" i="4"/>
  <c r="BE95" i="4" s="1"/>
  <c r="BI94" i="4"/>
  <c r="BH94" i="4"/>
  <c r="BG94" i="4"/>
  <c r="BF94" i="4"/>
  <c r="T94" i="4"/>
  <c r="R94" i="4"/>
  <c r="P94" i="4"/>
  <c r="BK94" i="4"/>
  <c r="J94" i="4"/>
  <c r="BE94" i="4" s="1"/>
  <c r="BI93" i="4"/>
  <c r="BH93" i="4"/>
  <c r="BG93" i="4"/>
  <c r="BF93" i="4"/>
  <c r="T93" i="4"/>
  <c r="R93" i="4"/>
  <c r="P93" i="4"/>
  <c r="BK93" i="4"/>
  <c r="J93" i="4"/>
  <c r="BE93" i="4" s="1"/>
  <c r="BI90" i="4"/>
  <c r="BH90" i="4"/>
  <c r="BG90" i="4"/>
  <c r="BF90" i="4"/>
  <c r="T90" i="4"/>
  <c r="R90" i="4"/>
  <c r="P90" i="4"/>
  <c r="BK90" i="4"/>
  <c r="J90" i="4"/>
  <c r="BE90" i="4" s="1"/>
  <c r="BI89" i="4"/>
  <c r="BH89" i="4"/>
  <c r="BG89" i="4"/>
  <c r="BF89" i="4"/>
  <c r="T89" i="4"/>
  <c r="R89" i="4"/>
  <c r="P89" i="4"/>
  <c r="BK89" i="4"/>
  <c r="J89" i="4"/>
  <c r="BE89" i="4" s="1"/>
  <c r="BI88" i="4"/>
  <c r="BH88" i="4"/>
  <c r="BG88" i="4"/>
  <c r="BF88" i="4"/>
  <c r="T88" i="4"/>
  <c r="R88" i="4"/>
  <c r="P88" i="4"/>
  <c r="BK88" i="4"/>
  <c r="J88" i="4"/>
  <c r="BE88" i="4" s="1"/>
  <c r="BI87" i="4"/>
  <c r="F34" i="4" s="1"/>
  <c r="BD54" i="1" s="1"/>
  <c r="BH87" i="4"/>
  <c r="BG87" i="4"/>
  <c r="BF87" i="4"/>
  <c r="BE87" i="4"/>
  <c r="F30" i="4" s="1"/>
  <c r="AZ54" i="1" s="1"/>
  <c r="T87" i="4"/>
  <c r="R87" i="4"/>
  <c r="P87" i="4"/>
  <c r="BK87" i="4"/>
  <c r="BK82" i="4" s="1"/>
  <c r="BK81" i="4" s="1"/>
  <c r="J81" i="4" s="1"/>
  <c r="J57" i="4" s="1"/>
  <c r="J87" i="4"/>
  <c r="BI83" i="4"/>
  <c r="BH83" i="4"/>
  <c r="BG83" i="4"/>
  <c r="F32" i="4" s="1"/>
  <c r="BB54" i="1" s="1"/>
  <c r="BF83" i="4"/>
  <c r="T83" i="4"/>
  <c r="T82" i="4" s="1"/>
  <c r="R83" i="4"/>
  <c r="P83" i="4"/>
  <c r="P82" i="4" s="1"/>
  <c r="BK83" i="4"/>
  <c r="J83" i="4"/>
  <c r="BE83" i="4" s="1"/>
  <c r="J76" i="4"/>
  <c r="F76" i="4"/>
  <c r="J74" i="4"/>
  <c r="F74" i="4"/>
  <c r="E72" i="4"/>
  <c r="F52" i="4"/>
  <c r="F51" i="4"/>
  <c r="J49" i="4"/>
  <c r="F49" i="4"/>
  <c r="E47" i="4"/>
  <c r="E45" i="4"/>
  <c r="J21" i="4"/>
  <c r="E21" i="4"/>
  <c r="J51" i="4" s="1"/>
  <c r="J20" i="4"/>
  <c r="J18" i="4"/>
  <c r="E18" i="4"/>
  <c r="F77" i="4" s="1"/>
  <c r="J17" i="4"/>
  <c r="J15" i="4"/>
  <c r="E15" i="4"/>
  <c r="J14" i="4"/>
  <c r="J12" i="4"/>
  <c r="E7" i="4"/>
  <c r="E70" i="4" s="1"/>
  <c r="BK107" i="3"/>
  <c r="J107" i="3" s="1"/>
  <c r="J60" i="3" s="1"/>
  <c r="BK93" i="3"/>
  <c r="J93" i="3" s="1"/>
  <c r="J59" i="3" s="1"/>
  <c r="AY53" i="1"/>
  <c r="AX53" i="1"/>
  <c r="BI108" i="3"/>
  <c r="BH108" i="3"/>
  <c r="BG108" i="3"/>
  <c r="BF108" i="3"/>
  <c r="T108" i="3"/>
  <c r="T107" i="3" s="1"/>
  <c r="T81" i="3" s="1"/>
  <c r="T80" i="3" s="1"/>
  <c r="R108" i="3"/>
  <c r="R107" i="3" s="1"/>
  <c r="P108" i="3"/>
  <c r="P107" i="3" s="1"/>
  <c r="BK108" i="3"/>
  <c r="J108" i="3"/>
  <c r="BE108" i="3" s="1"/>
  <c r="BI106" i="3"/>
  <c r="BH106" i="3"/>
  <c r="BG106" i="3"/>
  <c r="BF106" i="3"/>
  <c r="T106" i="3"/>
  <c r="R106" i="3"/>
  <c r="P106" i="3"/>
  <c r="BK106" i="3"/>
  <c r="J106" i="3"/>
  <c r="BE106" i="3" s="1"/>
  <c r="BI102" i="3"/>
  <c r="BH102" i="3"/>
  <c r="BG102" i="3"/>
  <c r="BF102" i="3"/>
  <c r="T102" i="3"/>
  <c r="R102" i="3"/>
  <c r="P102" i="3"/>
  <c r="BK102" i="3"/>
  <c r="J102" i="3"/>
  <c r="BE102" i="3" s="1"/>
  <c r="BI101" i="3"/>
  <c r="BH101" i="3"/>
  <c r="BG101" i="3"/>
  <c r="BF101" i="3"/>
  <c r="T101" i="3"/>
  <c r="R101" i="3"/>
  <c r="P101" i="3"/>
  <c r="BK101" i="3"/>
  <c r="J101" i="3"/>
  <c r="BE101" i="3" s="1"/>
  <c r="BI95" i="3"/>
  <c r="BH95" i="3"/>
  <c r="F33" i="3" s="1"/>
  <c r="BC53" i="1" s="1"/>
  <c r="BG95" i="3"/>
  <c r="BF95" i="3"/>
  <c r="T95" i="3"/>
  <c r="R95" i="3"/>
  <c r="P95" i="3"/>
  <c r="BK95" i="3"/>
  <c r="J95" i="3"/>
  <c r="BE95" i="3" s="1"/>
  <c r="BI94" i="3"/>
  <c r="BH94" i="3"/>
  <c r="BG94" i="3"/>
  <c r="BF94" i="3"/>
  <c r="T94" i="3"/>
  <c r="T93" i="3" s="1"/>
  <c r="R94" i="3"/>
  <c r="R93" i="3" s="1"/>
  <c r="P94" i="3"/>
  <c r="P93" i="3" s="1"/>
  <c r="BK94" i="3"/>
  <c r="J94" i="3"/>
  <c r="BE94" i="3" s="1"/>
  <c r="BI92" i="3"/>
  <c r="BH92" i="3"/>
  <c r="BG92" i="3"/>
  <c r="BF92" i="3"/>
  <c r="BE92" i="3"/>
  <c r="T92" i="3"/>
  <c r="R92" i="3"/>
  <c r="P92" i="3"/>
  <c r="BK92" i="3"/>
  <c r="J92" i="3"/>
  <c r="BI91" i="3"/>
  <c r="BH91" i="3"/>
  <c r="BG91" i="3"/>
  <c r="BF91" i="3"/>
  <c r="T91" i="3"/>
  <c r="R91" i="3"/>
  <c r="P91" i="3"/>
  <c r="BK91" i="3"/>
  <c r="J91" i="3"/>
  <c r="BE91" i="3" s="1"/>
  <c r="BI90" i="3"/>
  <c r="BH90" i="3"/>
  <c r="BG90" i="3"/>
  <c r="BF90" i="3"/>
  <c r="BE90" i="3"/>
  <c r="T90" i="3"/>
  <c r="R90" i="3"/>
  <c r="P90" i="3"/>
  <c r="BK90" i="3"/>
  <c r="J90" i="3"/>
  <c r="BI89" i="3"/>
  <c r="BH89" i="3"/>
  <c r="BG89" i="3"/>
  <c r="BF89" i="3"/>
  <c r="T89" i="3"/>
  <c r="R89" i="3"/>
  <c r="P89" i="3"/>
  <c r="BK89" i="3"/>
  <c r="J89" i="3"/>
  <c r="BE89" i="3" s="1"/>
  <c r="BI88" i="3"/>
  <c r="BH88" i="3"/>
  <c r="BG88" i="3"/>
  <c r="BF88" i="3"/>
  <c r="BE88" i="3"/>
  <c r="T88" i="3"/>
  <c r="R88" i="3"/>
  <c r="P88" i="3"/>
  <c r="BK88" i="3"/>
  <c r="J88" i="3"/>
  <c r="BI85" i="3"/>
  <c r="BH85" i="3"/>
  <c r="BG85" i="3"/>
  <c r="BF85" i="3"/>
  <c r="T85" i="3"/>
  <c r="R85" i="3"/>
  <c r="P85" i="3"/>
  <c r="BK85" i="3"/>
  <c r="J85" i="3"/>
  <c r="BE85" i="3" s="1"/>
  <c r="BI84" i="3"/>
  <c r="F34" i="3" s="1"/>
  <c r="BD53" i="1" s="1"/>
  <c r="BH84" i="3"/>
  <c r="BG84" i="3"/>
  <c r="BF84" i="3"/>
  <c r="J31" i="3" s="1"/>
  <c r="AW53" i="1" s="1"/>
  <c r="BE84" i="3"/>
  <c r="T84" i="3"/>
  <c r="R84" i="3"/>
  <c r="P84" i="3"/>
  <c r="P82" i="3" s="1"/>
  <c r="BK84" i="3"/>
  <c r="J84" i="3"/>
  <c r="BI83" i="3"/>
  <c r="BH83" i="3"/>
  <c r="BG83" i="3"/>
  <c r="F32" i="3" s="1"/>
  <c r="BB53" i="1" s="1"/>
  <c r="BF83" i="3"/>
  <c r="T83" i="3"/>
  <c r="T82" i="3" s="1"/>
  <c r="R83" i="3"/>
  <c r="P83" i="3"/>
  <c r="BK83" i="3"/>
  <c r="J83" i="3"/>
  <c r="BE83" i="3" s="1"/>
  <c r="J30" i="3" s="1"/>
  <c r="AV53" i="1" s="1"/>
  <c r="AT53" i="1" s="1"/>
  <c r="F77" i="3"/>
  <c r="J76" i="3"/>
  <c r="F76" i="3"/>
  <c r="F74" i="3"/>
  <c r="E72" i="3"/>
  <c r="E70" i="3"/>
  <c r="J49" i="3"/>
  <c r="F49" i="3"/>
  <c r="E47" i="3"/>
  <c r="J21" i="3"/>
  <c r="E21" i="3"/>
  <c r="J51" i="3" s="1"/>
  <c r="J20" i="3"/>
  <c r="J18" i="3"/>
  <c r="E18" i="3"/>
  <c r="F52" i="3" s="1"/>
  <c r="J17" i="3"/>
  <c r="J15" i="3"/>
  <c r="E15" i="3"/>
  <c r="F51" i="3" s="1"/>
  <c r="J14" i="3"/>
  <c r="J12" i="3"/>
  <c r="J74" i="3" s="1"/>
  <c r="E7" i="3"/>
  <c r="E45" i="3" s="1"/>
  <c r="T130" i="2"/>
  <c r="T129" i="2" s="1"/>
  <c r="P127" i="2"/>
  <c r="R108" i="2"/>
  <c r="T106" i="2"/>
  <c r="P106" i="2"/>
  <c r="BK106" i="2"/>
  <c r="J106" i="2" s="1"/>
  <c r="J59" i="2" s="1"/>
  <c r="AY52" i="1"/>
  <c r="AX52" i="1"/>
  <c r="BI132" i="2"/>
  <c r="BH132" i="2"/>
  <c r="BG132" i="2"/>
  <c r="BF132" i="2"/>
  <c r="BE132" i="2"/>
  <c r="T132" i="2"/>
  <c r="R132" i="2"/>
  <c r="P132" i="2"/>
  <c r="P130" i="2" s="1"/>
  <c r="P129" i="2" s="1"/>
  <c r="BK132" i="2"/>
  <c r="BK130" i="2" s="1"/>
  <c r="J132" i="2"/>
  <c r="BI131" i="2"/>
  <c r="BH131" i="2"/>
  <c r="BG131" i="2"/>
  <c r="BF131" i="2"/>
  <c r="T131" i="2"/>
  <c r="R131" i="2"/>
  <c r="R130" i="2" s="1"/>
  <c r="R129" i="2" s="1"/>
  <c r="P131" i="2"/>
  <c r="BK131" i="2"/>
  <c r="J131" i="2"/>
  <c r="BE131" i="2" s="1"/>
  <c r="BI128" i="2"/>
  <c r="BH128" i="2"/>
  <c r="BG128" i="2"/>
  <c r="BF128" i="2"/>
  <c r="T128" i="2"/>
  <c r="T127" i="2" s="1"/>
  <c r="R128" i="2"/>
  <c r="R127" i="2" s="1"/>
  <c r="P128" i="2"/>
  <c r="BK128" i="2"/>
  <c r="BK127" i="2" s="1"/>
  <c r="J127" i="2" s="1"/>
  <c r="J128" i="2"/>
  <c r="BE128" i="2" s="1"/>
  <c r="J61" i="2"/>
  <c r="BI126" i="2"/>
  <c r="BH126" i="2"/>
  <c r="BG126" i="2"/>
  <c r="BF126" i="2"/>
  <c r="T126" i="2"/>
  <c r="R126" i="2"/>
  <c r="P126" i="2"/>
  <c r="BK126" i="2"/>
  <c r="J126" i="2"/>
  <c r="BE126" i="2" s="1"/>
  <c r="BI125" i="2"/>
  <c r="BH125" i="2"/>
  <c r="BG125" i="2"/>
  <c r="BF125" i="2"/>
  <c r="T125" i="2"/>
  <c r="R125" i="2"/>
  <c r="P125" i="2"/>
  <c r="BK125" i="2"/>
  <c r="J125" i="2"/>
  <c r="BE125" i="2" s="1"/>
  <c r="BI121" i="2"/>
  <c r="BH121" i="2"/>
  <c r="BG121" i="2"/>
  <c r="BF121" i="2"/>
  <c r="T121" i="2"/>
  <c r="R121" i="2"/>
  <c r="P121" i="2"/>
  <c r="BK121" i="2"/>
  <c r="J121" i="2"/>
  <c r="BE121" i="2" s="1"/>
  <c r="BI120" i="2"/>
  <c r="BH120" i="2"/>
  <c r="BG120" i="2"/>
  <c r="BF120" i="2"/>
  <c r="T120" i="2"/>
  <c r="R120" i="2"/>
  <c r="P120" i="2"/>
  <c r="BK120" i="2"/>
  <c r="J120" i="2"/>
  <c r="BE120" i="2" s="1"/>
  <c r="BI119" i="2"/>
  <c r="BH119" i="2"/>
  <c r="BG119" i="2"/>
  <c r="BF119" i="2"/>
  <c r="T119" i="2"/>
  <c r="R119" i="2"/>
  <c r="P119" i="2"/>
  <c r="BK119" i="2"/>
  <c r="J119" i="2"/>
  <c r="BE119" i="2" s="1"/>
  <c r="BI118" i="2"/>
  <c r="BH118" i="2"/>
  <c r="BG118" i="2"/>
  <c r="BF118" i="2"/>
  <c r="T118" i="2"/>
  <c r="R118" i="2"/>
  <c r="P118" i="2"/>
  <c r="BK118" i="2"/>
  <c r="J118" i="2"/>
  <c r="BE118" i="2" s="1"/>
  <c r="BI110" i="2"/>
  <c r="BH110" i="2"/>
  <c r="BG110" i="2"/>
  <c r="BF110" i="2"/>
  <c r="T110" i="2"/>
  <c r="R110" i="2"/>
  <c r="P110" i="2"/>
  <c r="BK110" i="2"/>
  <c r="J110" i="2"/>
  <c r="BE110" i="2" s="1"/>
  <c r="BI109" i="2"/>
  <c r="BH109" i="2"/>
  <c r="BG109" i="2"/>
  <c r="BF109" i="2"/>
  <c r="T109" i="2"/>
  <c r="T108" i="2" s="1"/>
  <c r="R109" i="2"/>
  <c r="P109" i="2"/>
  <c r="BK109" i="2"/>
  <c r="BK108" i="2" s="1"/>
  <c r="J108" i="2" s="1"/>
  <c r="J60" i="2" s="1"/>
  <c r="J109" i="2"/>
  <c r="BE109" i="2" s="1"/>
  <c r="BI107" i="2"/>
  <c r="BH107" i="2"/>
  <c r="BG107" i="2"/>
  <c r="BF107" i="2"/>
  <c r="T107" i="2"/>
  <c r="R107" i="2"/>
  <c r="R106" i="2" s="1"/>
  <c r="P107" i="2"/>
  <c r="BK107" i="2"/>
  <c r="J107" i="2"/>
  <c r="BE107" i="2" s="1"/>
  <c r="BI105" i="2"/>
  <c r="BH105" i="2"/>
  <c r="BG105" i="2"/>
  <c r="BF105" i="2"/>
  <c r="T105" i="2"/>
  <c r="R105" i="2"/>
  <c r="P105" i="2"/>
  <c r="BK105" i="2"/>
  <c r="J105" i="2"/>
  <c r="BE105" i="2" s="1"/>
  <c r="BI104" i="2"/>
  <c r="BH104" i="2"/>
  <c r="BG104" i="2"/>
  <c r="BF104" i="2"/>
  <c r="T104" i="2"/>
  <c r="R104" i="2"/>
  <c r="P104" i="2"/>
  <c r="BK104" i="2"/>
  <c r="J104" i="2"/>
  <c r="BE104" i="2" s="1"/>
  <c r="BI103" i="2"/>
  <c r="BH103" i="2"/>
  <c r="BG103" i="2"/>
  <c r="BF103" i="2"/>
  <c r="T103" i="2"/>
  <c r="R103" i="2"/>
  <c r="P103" i="2"/>
  <c r="BK103" i="2"/>
  <c r="J103" i="2"/>
  <c r="BE103" i="2" s="1"/>
  <c r="BI102" i="2"/>
  <c r="BH102" i="2"/>
  <c r="BG102" i="2"/>
  <c r="BF102" i="2"/>
  <c r="T102" i="2"/>
  <c r="R102" i="2"/>
  <c r="P102" i="2"/>
  <c r="BK102" i="2"/>
  <c r="J102" i="2"/>
  <c r="BE102" i="2" s="1"/>
  <c r="BI101" i="2"/>
  <c r="BH101" i="2"/>
  <c r="BG101" i="2"/>
  <c r="BF101" i="2"/>
  <c r="T101" i="2"/>
  <c r="R101" i="2"/>
  <c r="P101" i="2"/>
  <c r="BK101" i="2"/>
  <c r="J101" i="2"/>
  <c r="BE101" i="2" s="1"/>
  <c r="BI98" i="2"/>
  <c r="BH98" i="2"/>
  <c r="BG98" i="2"/>
  <c r="BF98" i="2"/>
  <c r="T98" i="2"/>
  <c r="R98" i="2"/>
  <c r="P98" i="2"/>
  <c r="BK98" i="2"/>
  <c r="J98" i="2"/>
  <c r="BE98" i="2" s="1"/>
  <c r="BI97" i="2"/>
  <c r="BH97" i="2"/>
  <c r="BG97" i="2"/>
  <c r="BF97" i="2"/>
  <c r="T97" i="2"/>
  <c r="R97" i="2"/>
  <c r="P97" i="2"/>
  <c r="BK97" i="2"/>
  <c r="J97" i="2"/>
  <c r="BE97" i="2" s="1"/>
  <c r="BI96" i="2"/>
  <c r="BH96" i="2"/>
  <c r="BG96" i="2"/>
  <c r="BF96" i="2"/>
  <c r="T96" i="2"/>
  <c r="R96" i="2"/>
  <c r="P96" i="2"/>
  <c r="BK96" i="2"/>
  <c r="J96" i="2"/>
  <c r="BE96" i="2" s="1"/>
  <c r="BI92" i="2"/>
  <c r="BH92" i="2"/>
  <c r="BG92" i="2"/>
  <c r="BF92" i="2"/>
  <c r="T92" i="2"/>
  <c r="R92" i="2"/>
  <c r="P92" i="2"/>
  <c r="BK92" i="2"/>
  <c r="J92" i="2"/>
  <c r="BE92" i="2" s="1"/>
  <c r="BI91" i="2"/>
  <c r="BH91" i="2"/>
  <c r="BG91" i="2"/>
  <c r="BF91" i="2"/>
  <c r="T91" i="2"/>
  <c r="R91" i="2"/>
  <c r="P91" i="2"/>
  <c r="BK91" i="2"/>
  <c r="J91" i="2"/>
  <c r="BE91" i="2" s="1"/>
  <c r="BI90" i="2"/>
  <c r="BH90" i="2"/>
  <c r="BG90" i="2"/>
  <c r="BF90" i="2"/>
  <c r="T90" i="2"/>
  <c r="R90" i="2"/>
  <c r="P90" i="2"/>
  <c r="BK90" i="2"/>
  <c r="J90" i="2"/>
  <c r="BE90" i="2" s="1"/>
  <c r="BI89" i="2"/>
  <c r="BH89" i="2"/>
  <c r="BG89" i="2"/>
  <c r="BF89" i="2"/>
  <c r="T89" i="2"/>
  <c r="R89" i="2"/>
  <c r="P89" i="2"/>
  <c r="BK89" i="2"/>
  <c r="J89" i="2"/>
  <c r="BE89" i="2" s="1"/>
  <c r="BI86" i="2"/>
  <c r="F34" i="2" s="1"/>
  <c r="BD52" i="1" s="1"/>
  <c r="BH86" i="2"/>
  <c r="F33" i="2" s="1"/>
  <c r="BC52" i="1" s="1"/>
  <c r="BG86" i="2"/>
  <c r="BF86" i="2"/>
  <c r="T86" i="2"/>
  <c r="R86" i="2"/>
  <c r="R85" i="2" s="1"/>
  <c r="R84" i="2" s="1"/>
  <c r="R83" i="2" s="1"/>
  <c r="P86" i="2"/>
  <c r="BK86" i="2"/>
  <c r="J86" i="2"/>
  <c r="BE86" i="2" s="1"/>
  <c r="J79" i="2"/>
  <c r="J77" i="2"/>
  <c r="F77" i="2"/>
  <c r="E75" i="2"/>
  <c r="E73" i="2"/>
  <c r="J49" i="2"/>
  <c r="F49" i="2"/>
  <c r="E47" i="2"/>
  <c r="J21" i="2"/>
  <c r="E21" i="2"/>
  <c r="J51" i="2" s="1"/>
  <c r="J20" i="2"/>
  <c r="J18" i="2"/>
  <c r="E18" i="2"/>
  <c r="F80" i="2" s="1"/>
  <c r="J17" i="2"/>
  <c r="J15" i="2"/>
  <c r="E15" i="2"/>
  <c r="F79" i="2" s="1"/>
  <c r="J14" i="2"/>
  <c r="J12" i="2"/>
  <c r="E7" i="2"/>
  <c r="E45" i="2" s="1"/>
  <c r="AS51" i="1"/>
  <c r="L47" i="1"/>
  <c r="AM46" i="1"/>
  <c r="L46" i="1"/>
  <c r="AM44" i="1"/>
  <c r="L44" i="1"/>
  <c r="L42" i="1"/>
  <c r="L41" i="1"/>
  <c r="BK85" i="2" l="1"/>
  <c r="BK84" i="2" s="1"/>
  <c r="BK129" i="2"/>
  <c r="J129" i="2" s="1"/>
  <c r="J62" i="2" s="1"/>
  <c r="J130" i="2"/>
  <c r="J63" i="2" s="1"/>
  <c r="J30" i="2"/>
  <c r="AV52" i="1" s="1"/>
  <c r="F30" i="2"/>
  <c r="AZ52" i="1" s="1"/>
  <c r="R82" i="3"/>
  <c r="R81" i="3" s="1"/>
  <c r="R80" i="3" s="1"/>
  <c r="P81" i="3"/>
  <c r="P80" i="3" s="1"/>
  <c r="AU53" i="1" s="1"/>
  <c r="J31" i="4"/>
  <c r="AW54" i="1" s="1"/>
  <c r="BK80" i="4"/>
  <c r="J80" i="4" s="1"/>
  <c r="J85" i="5"/>
  <c r="J58" i="5" s="1"/>
  <c r="BK84" i="5"/>
  <c r="J30" i="5"/>
  <c r="AV55" i="1" s="1"/>
  <c r="F34" i="5"/>
  <c r="BD55" i="1" s="1"/>
  <c r="F33" i="5"/>
  <c r="BC55" i="1" s="1"/>
  <c r="BK86" i="7"/>
  <c r="J87" i="7"/>
  <c r="J58" i="7" s="1"/>
  <c r="BD51" i="1"/>
  <c r="W30" i="1" s="1"/>
  <c r="T85" i="2"/>
  <c r="T84" i="2" s="1"/>
  <c r="T83" i="2" s="1"/>
  <c r="F52" i="2"/>
  <c r="F31" i="2"/>
  <c r="BA52" i="1" s="1"/>
  <c r="F30" i="3"/>
  <c r="AZ53" i="1" s="1"/>
  <c r="T81" i="4"/>
  <c r="T80" i="4" s="1"/>
  <c r="P84" i="5"/>
  <c r="P83" i="5" s="1"/>
  <c r="AU55" i="1" s="1"/>
  <c r="P81" i="4"/>
  <c r="P80" i="4" s="1"/>
  <c r="AU54" i="1" s="1"/>
  <c r="J77" i="5"/>
  <c r="J49" i="5"/>
  <c r="J79" i="5"/>
  <c r="J51" i="5"/>
  <c r="J30" i="6"/>
  <c r="AV56" i="1" s="1"/>
  <c r="AT56" i="1" s="1"/>
  <c r="F30" i="6"/>
  <c r="AZ56" i="1" s="1"/>
  <c r="P108" i="2"/>
  <c r="J31" i="2"/>
  <c r="AW52" i="1" s="1"/>
  <c r="P85" i="2"/>
  <c r="P84" i="2" s="1"/>
  <c r="P83" i="2" s="1"/>
  <c r="AU52" i="1" s="1"/>
  <c r="F32" i="2"/>
  <c r="BB52" i="1" s="1"/>
  <c r="J85" i="2"/>
  <c r="J58" i="2" s="1"/>
  <c r="J82" i="4"/>
  <c r="J58" i="4" s="1"/>
  <c r="F51" i="7"/>
  <c r="F81" i="7"/>
  <c r="J30" i="9"/>
  <c r="AV59" i="1" s="1"/>
  <c r="AT59" i="1" s="1"/>
  <c r="F31" i="3"/>
  <c r="BA53" i="1" s="1"/>
  <c r="R82" i="4"/>
  <c r="R81" i="4" s="1"/>
  <c r="R80" i="4" s="1"/>
  <c r="F33" i="4"/>
  <c r="BC54" i="1" s="1"/>
  <c r="BC51" i="1" s="1"/>
  <c r="F31" i="4"/>
  <c r="BA54" i="1" s="1"/>
  <c r="F80" i="5"/>
  <c r="BK84" i="6"/>
  <c r="F31" i="6"/>
  <c r="BA56" i="1" s="1"/>
  <c r="P110" i="6"/>
  <c r="J85" i="6"/>
  <c r="J58" i="6" s="1"/>
  <c r="R86" i="7"/>
  <c r="R85" i="7" s="1"/>
  <c r="P104" i="8"/>
  <c r="R82" i="8"/>
  <c r="R81" i="8" s="1"/>
  <c r="J30" i="12"/>
  <c r="AV62" i="1" s="1"/>
  <c r="AT62" i="1" s="1"/>
  <c r="P82" i="8"/>
  <c r="P81" i="8" s="1"/>
  <c r="AU58" i="1" s="1"/>
  <c r="F51" i="2"/>
  <c r="BK82" i="3"/>
  <c r="J30" i="4"/>
  <c r="AV54" i="1" s="1"/>
  <c r="AT54" i="1" s="1"/>
  <c r="J31" i="5"/>
  <c r="AW55" i="1" s="1"/>
  <c r="R115" i="5"/>
  <c r="R84" i="5" s="1"/>
  <c r="R83" i="5" s="1"/>
  <c r="F30" i="5"/>
  <c r="AZ55" i="1" s="1"/>
  <c r="F52" i="6"/>
  <c r="P85" i="6"/>
  <c r="F32" i="6"/>
  <c r="BB56" i="1" s="1"/>
  <c r="R98" i="6"/>
  <c r="R84" i="6"/>
  <c r="R83" i="6" s="1"/>
  <c r="BK125" i="6"/>
  <c r="J125" i="6" s="1"/>
  <c r="J62" i="6" s="1"/>
  <c r="J126" i="6"/>
  <c r="J63" i="6" s="1"/>
  <c r="T128" i="7"/>
  <c r="T127" i="7" s="1"/>
  <c r="BK127" i="7"/>
  <c r="J127" i="7" s="1"/>
  <c r="J62" i="7" s="1"/>
  <c r="F30" i="8"/>
  <c r="AZ58" i="1" s="1"/>
  <c r="T83" i="8"/>
  <c r="T82" i="8" s="1"/>
  <c r="T81" i="8" s="1"/>
  <c r="F34" i="8"/>
  <c r="BD58" i="1" s="1"/>
  <c r="R98" i="8"/>
  <c r="R83" i="9"/>
  <c r="F33" i="9"/>
  <c r="BC59" i="1" s="1"/>
  <c r="J30" i="10"/>
  <c r="AV60" i="1" s="1"/>
  <c r="AT60" i="1" s="1"/>
  <c r="E71" i="11"/>
  <c r="E45" i="11"/>
  <c r="T109" i="5"/>
  <c r="T84" i="5" s="1"/>
  <c r="T83" i="5" s="1"/>
  <c r="F33" i="6"/>
  <c r="BC56" i="1" s="1"/>
  <c r="T110" i="6"/>
  <c r="T84" i="6" s="1"/>
  <c r="T83" i="6" s="1"/>
  <c r="J30" i="7"/>
  <c r="AV57" i="1" s="1"/>
  <c r="AT57" i="1" s="1"/>
  <c r="T86" i="7"/>
  <c r="T85" i="7" s="1"/>
  <c r="J31" i="8"/>
  <c r="AW58" i="1" s="1"/>
  <c r="AT58" i="1" s="1"/>
  <c r="T104" i="8"/>
  <c r="BK82" i="8"/>
  <c r="F32" i="9"/>
  <c r="BB59" i="1" s="1"/>
  <c r="P82" i="10"/>
  <c r="P81" i="10" s="1"/>
  <c r="AU60" i="1" s="1"/>
  <c r="F31" i="10"/>
  <c r="BA60" i="1" s="1"/>
  <c r="T82" i="10"/>
  <c r="T81" i="10" s="1"/>
  <c r="J31" i="10"/>
  <c r="AW60" i="1" s="1"/>
  <c r="BK82" i="12"/>
  <c r="J83" i="12"/>
  <c r="J58" i="12" s="1"/>
  <c r="J81" i="7"/>
  <c r="F78" i="8"/>
  <c r="F31" i="8"/>
  <c r="BA58" i="1" s="1"/>
  <c r="E71" i="9"/>
  <c r="F77" i="9"/>
  <c r="T83" i="9"/>
  <c r="T82" i="9" s="1"/>
  <c r="T81" i="9" s="1"/>
  <c r="F34" i="9"/>
  <c r="BD59" i="1" s="1"/>
  <c r="J51" i="10"/>
  <c r="BK108" i="10"/>
  <c r="J108" i="10" s="1"/>
  <c r="J60" i="10" s="1"/>
  <c r="P109" i="11"/>
  <c r="P82" i="11" s="1"/>
  <c r="P81" i="11" s="1"/>
  <c r="AU61" i="1" s="1"/>
  <c r="T98" i="12"/>
  <c r="T82" i="12" s="1"/>
  <c r="T81" i="12" s="1"/>
  <c r="J30" i="13"/>
  <c r="AV63" i="1" s="1"/>
  <c r="AT63" i="1" s="1"/>
  <c r="F30" i="13"/>
  <c r="AZ63" i="1" s="1"/>
  <c r="T83" i="13"/>
  <c r="F30" i="14"/>
  <c r="AZ64" i="1" s="1"/>
  <c r="P82" i="14"/>
  <c r="P81" i="14" s="1"/>
  <c r="AU64" i="1" s="1"/>
  <c r="F30" i="15"/>
  <c r="AZ65" i="1" s="1"/>
  <c r="J30" i="15"/>
  <c r="AV65" i="1" s="1"/>
  <c r="F30" i="7"/>
  <c r="AZ57" i="1" s="1"/>
  <c r="BK83" i="9"/>
  <c r="F31" i="9"/>
  <c r="BA59" i="1" s="1"/>
  <c r="R95" i="9"/>
  <c r="R83" i="10"/>
  <c r="R82" i="10" s="1"/>
  <c r="R81" i="10" s="1"/>
  <c r="F30" i="11"/>
  <c r="AZ61" i="1" s="1"/>
  <c r="T83" i="11"/>
  <c r="BK82" i="11"/>
  <c r="BK82" i="13"/>
  <c r="J83" i="14"/>
  <c r="J58" i="14" s="1"/>
  <c r="BK82" i="14"/>
  <c r="F31" i="14"/>
  <c r="BA64" i="1" s="1"/>
  <c r="F33" i="15"/>
  <c r="BC65" i="1" s="1"/>
  <c r="P101" i="9"/>
  <c r="P82" i="9" s="1"/>
  <c r="P81" i="9" s="1"/>
  <c r="AU59" i="1" s="1"/>
  <c r="F33" i="10"/>
  <c r="BC60" i="1" s="1"/>
  <c r="J31" i="11"/>
  <c r="AW61" i="1" s="1"/>
  <c r="T109" i="11"/>
  <c r="J30" i="11"/>
  <c r="AV61" i="1" s="1"/>
  <c r="AT61" i="1" s="1"/>
  <c r="F33" i="12"/>
  <c r="BC62" i="1" s="1"/>
  <c r="P98" i="12"/>
  <c r="P82" i="12" s="1"/>
  <c r="P81" i="12" s="1"/>
  <c r="AU62" i="1" s="1"/>
  <c r="J83" i="13"/>
  <c r="J58" i="13" s="1"/>
  <c r="F78" i="15"/>
  <c r="F52" i="15"/>
  <c r="F78" i="11"/>
  <c r="F31" i="11"/>
  <c r="BA61" i="1" s="1"/>
  <c r="J77" i="12"/>
  <c r="F78" i="13"/>
  <c r="J31" i="14"/>
  <c r="AW64" i="1" s="1"/>
  <c r="AT64" i="1" s="1"/>
  <c r="J31" i="15"/>
  <c r="AW65" i="1" s="1"/>
  <c r="F31" i="15"/>
  <c r="BA65" i="1" s="1"/>
  <c r="P107" i="15"/>
  <c r="BK102" i="18"/>
  <c r="J102" i="18" s="1"/>
  <c r="J60" i="18" s="1"/>
  <c r="J49" i="20"/>
  <c r="J72" i="20"/>
  <c r="J51" i="20"/>
  <c r="J75" i="11"/>
  <c r="F30" i="12"/>
  <c r="AZ62" i="1" s="1"/>
  <c r="J75" i="13"/>
  <c r="P83" i="13"/>
  <c r="P82" i="13" s="1"/>
  <c r="P81" i="13" s="1"/>
  <c r="AU63" i="1" s="1"/>
  <c r="T102" i="13"/>
  <c r="P83" i="15"/>
  <c r="P82" i="15" s="1"/>
  <c r="P81" i="15" s="1"/>
  <c r="AU65" i="1" s="1"/>
  <c r="F32" i="15"/>
  <c r="BB65" i="1" s="1"/>
  <c r="J83" i="16"/>
  <c r="J58" i="16" s="1"/>
  <c r="BK82" i="16"/>
  <c r="J30" i="16"/>
  <c r="AV66" i="1" s="1"/>
  <c r="AT66" i="1" s="1"/>
  <c r="F30" i="16"/>
  <c r="AZ66" i="1" s="1"/>
  <c r="R82" i="16"/>
  <c r="R81" i="16" s="1"/>
  <c r="J83" i="17"/>
  <c r="J58" i="17" s="1"/>
  <c r="F30" i="17"/>
  <c r="AZ67" i="1" s="1"/>
  <c r="F34" i="17"/>
  <c r="BD67" i="1" s="1"/>
  <c r="F33" i="17"/>
  <c r="BC67" i="1" s="1"/>
  <c r="F30" i="18"/>
  <c r="AZ68" i="1" s="1"/>
  <c r="BK102" i="13"/>
  <c r="J102" i="13" s="1"/>
  <c r="J60" i="13" s="1"/>
  <c r="BK101" i="15"/>
  <c r="T107" i="15"/>
  <c r="T82" i="15" s="1"/>
  <c r="T81" i="15" s="1"/>
  <c r="E71" i="16"/>
  <c r="E45" i="16"/>
  <c r="P83" i="16"/>
  <c r="T103" i="16"/>
  <c r="J30" i="17"/>
  <c r="AV67" i="1" s="1"/>
  <c r="J80" i="19"/>
  <c r="J58" i="19" s="1"/>
  <c r="BK79" i="19"/>
  <c r="F31" i="16"/>
  <c r="BA66" i="1" s="1"/>
  <c r="P83" i="17"/>
  <c r="J31" i="17"/>
  <c r="AW67" i="1" s="1"/>
  <c r="F31" i="17"/>
  <c r="BA67" i="1" s="1"/>
  <c r="R83" i="18"/>
  <c r="R82" i="18" s="1"/>
  <c r="R81" i="18" s="1"/>
  <c r="F52" i="19"/>
  <c r="J31" i="19"/>
  <c r="AW69" i="1" s="1"/>
  <c r="AT69" i="1" s="1"/>
  <c r="F31" i="19"/>
  <c r="BA69" i="1" s="1"/>
  <c r="J79" i="20"/>
  <c r="J57" i="20" s="1"/>
  <c r="BK78" i="20"/>
  <c r="J78" i="20" s="1"/>
  <c r="J30" i="20"/>
  <c r="AV70" i="1" s="1"/>
  <c r="AT70" i="1" s="1"/>
  <c r="F30" i="20"/>
  <c r="AZ70" i="1" s="1"/>
  <c r="F32" i="17"/>
  <c r="BB67" i="1" s="1"/>
  <c r="J30" i="18"/>
  <c r="AV68" i="1" s="1"/>
  <c r="F34" i="18"/>
  <c r="BD68" i="1" s="1"/>
  <c r="J75" i="16"/>
  <c r="T83" i="16"/>
  <c r="P103" i="16"/>
  <c r="J31" i="16"/>
  <c r="AW66" i="1" s="1"/>
  <c r="F51" i="17"/>
  <c r="F77" i="17"/>
  <c r="J51" i="17"/>
  <c r="T83" i="17"/>
  <c r="BK97" i="17"/>
  <c r="J97" i="17" s="1"/>
  <c r="J59" i="17" s="1"/>
  <c r="P103" i="17"/>
  <c r="T103" i="17"/>
  <c r="R82" i="17"/>
  <c r="R81" i="17" s="1"/>
  <c r="F77" i="18"/>
  <c r="BK83" i="18"/>
  <c r="J31" i="18"/>
  <c r="AW68" i="1" s="1"/>
  <c r="P108" i="18"/>
  <c r="T108" i="18"/>
  <c r="T82" i="18" s="1"/>
  <c r="T81" i="18" s="1"/>
  <c r="P82" i="18"/>
  <c r="P81" i="18" s="1"/>
  <c r="AU68" i="1" s="1"/>
  <c r="T80" i="19"/>
  <c r="T79" i="19" s="1"/>
  <c r="T78" i="19" s="1"/>
  <c r="F33" i="19"/>
  <c r="BC69" i="1" s="1"/>
  <c r="J80" i="20"/>
  <c r="J58" i="20" s="1"/>
  <c r="F74" i="19"/>
  <c r="F78" i="18"/>
  <c r="F31" i="18"/>
  <c r="BA68" i="1" s="1"/>
  <c r="J74" i="19"/>
  <c r="E68" i="20"/>
  <c r="F74" i="20"/>
  <c r="W29" i="1" l="1"/>
  <c r="AY51" i="1"/>
  <c r="T82" i="17"/>
  <c r="T81" i="17" s="1"/>
  <c r="J79" i="19"/>
  <c r="J57" i="19" s="1"/>
  <c r="BK78" i="19"/>
  <c r="J78" i="19" s="1"/>
  <c r="P82" i="16"/>
  <c r="P81" i="16" s="1"/>
  <c r="AU66" i="1" s="1"/>
  <c r="J101" i="15"/>
  <c r="J59" i="15" s="1"/>
  <c r="BK82" i="15"/>
  <c r="R82" i="9"/>
  <c r="R81" i="9" s="1"/>
  <c r="P84" i="6"/>
  <c r="P83" i="6" s="1"/>
  <c r="AU56" i="1" s="1"/>
  <c r="BA51" i="1"/>
  <c r="J56" i="4"/>
  <c r="J27" i="4"/>
  <c r="AZ51" i="1"/>
  <c r="J82" i="13"/>
  <c r="J57" i="13" s="1"/>
  <c r="BK81" i="13"/>
  <c r="J81" i="13" s="1"/>
  <c r="J83" i="9"/>
  <c r="J58" i="9" s="1"/>
  <c r="BK82" i="9"/>
  <c r="BK81" i="14"/>
  <c r="J81" i="14" s="1"/>
  <c r="J82" i="14"/>
  <c r="J57" i="14" s="1"/>
  <c r="BK81" i="11"/>
  <c r="J81" i="11" s="1"/>
  <c r="J82" i="11"/>
  <c r="J57" i="11" s="1"/>
  <c r="BK81" i="12"/>
  <c r="J81" i="12" s="1"/>
  <c r="J82" i="12"/>
  <c r="J57" i="12" s="1"/>
  <c r="J84" i="6"/>
  <c r="J57" i="6" s="1"/>
  <c r="BK83" i="6"/>
  <c r="J83" i="6" s="1"/>
  <c r="BB51" i="1"/>
  <c r="J84" i="2"/>
  <c r="J57" i="2" s="1"/>
  <c r="BK83" i="2"/>
  <c r="J83" i="2" s="1"/>
  <c r="AT55" i="1"/>
  <c r="AT52" i="1"/>
  <c r="J82" i="16"/>
  <c r="J57" i="16" s="1"/>
  <c r="BK81" i="16"/>
  <c r="J81" i="16" s="1"/>
  <c r="BK81" i="8"/>
  <c r="J81" i="8" s="1"/>
  <c r="J82" i="8"/>
  <c r="J57" i="8" s="1"/>
  <c r="J83" i="18"/>
  <c r="J58" i="18" s="1"/>
  <c r="BK82" i="18"/>
  <c r="T82" i="16"/>
  <c r="T81" i="16" s="1"/>
  <c r="AT68" i="1"/>
  <c r="J56" i="20"/>
  <c r="J27" i="20"/>
  <c r="P82" i="17"/>
  <c r="P81" i="17" s="1"/>
  <c r="AU67" i="1" s="1"/>
  <c r="AU51" i="1" s="1"/>
  <c r="AT67" i="1"/>
  <c r="BK82" i="17"/>
  <c r="T82" i="11"/>
  <c r="T81" i="11" s="1"/>
  <c r="AT65" i="1"/>
  <c r="T82" i="13"/>
  <c r="T81" i="13" s="1"/>
  <c r="BK82" i="10"/>
  <c r="J82" i="3"/>
  <c r="J58" i="3" s="1"/>
  <c r="BK81" i="3"/>
  <c r="BK85" i="7"/>
  <c r="J85" i="7" s="1"/>
  <c r="J86" i="7"/>
  <c r="J57" i="7" s="1"/>
  <c r="J84" i="5"/>
  <c r="J57" i="5" s="1"/>
  <c r="BK83" i="5"/>
  <c r="J83" i="5" s="1"/>
  <c r="BK81" i="17" l="1"/>
  <c r="J81" i="17" s="1"/>
  <c r="J82" i="17"/>
  <c r="J57" i="17" s="1"/>
  <c r="J56" i="13"/>
  <c r="J27" i="13"/>
  <c r="BK81" i="15"/>
  <c r="J81" i="15" s="1"/>
  <c r="J82" i="15"/>
  <c r="J57" i="15" s="1"/>
  <c r="J27" i="5"/>
  <c r="J56" i="5"/>
  <c r="W28" i="1"/>
  <c r="AX51" i="1"/>
  <c r="J56" i="12"/>
  <c r="J27" i="12"/>
  <c r="J27" i="14"/>
  <c r="J56" i="14"/>
  <c r="AW51" i="1"/>
  <c r="AK27" i="1" s="1"/>
  <c r="W27" i="1"/>
  <c r="J56" i="7"/>
  <c r="J27" i="7"/>
  <c r="J81" i="3"/>
  <c r="J57" i="3" s="1"/>
  <c r="BK80" i="3"/>
  <c r="J80" i="3" s="1"/>
  <c r="J56" i="8"/>
  <c r="J27" i="8"/>
  <c r="J56" i="6"/>
  <c r="J27" i="6"/>
  <c r="J82" i="9"/>
  <c r="J57" i="9" s="1"/>
  <c r="BK81" i="9"/>
  <c r="J81" i="9" s="1"/>
  <c r="W26" i="1"/>
  <c r="AV51" i="1"/>
  <c r="J82" i="10"/>
  <c r="J57" i="10" s="1"/>
  <c r="BK81" i="10"/>
  <c r="J81" i="10" s="1"/>
  <c r="AG70" i="1"/>
  <c r="AN70" i="1" s="1"/>
  <c r="J36" i="20"/>
  <c r="J82" i="18"/>
  <c r="J57" i="18" s="1"/>
  <c r="BK81" i="18"/>
  <c r="J81" i="18" s="1"/>
  <c r="J56" i="16"/>
  <c r="J27" i="16"/>
  <c r="J56" i="2"/>
  <c r="J27" i="2"/>
  <c r="J56" i="11"/>
  <c r="J27" i="11"/>
  <c r="AG54" i="1"/>
  <c r="AN54" i="1" s="1"/>
  <c r="J36" i="4"/>
  <c r="J27" i="19"/>
  <c r="J56" i="19"/>
  <c r="J36" i="11" l="1"/>
  <c r="AG61" i="1"/>
  <c r="AN61" i="1" s="1"/>
  <c r="J36" i="16"/>
  <c r="AG66" i="1"/>
  <c r="AN66" i="1" s="1"/>
  <c r="AG56" i="1"/>
  <c r="AN56" i="1" s="1"/>
  <c r="J36" i="6"/>
  <c r="J56" i="3"/>
  <c r="J27" i="3"/>
  <c r="J36" i="13"/>
  <c r="AG63" i="1"/>
  <c r="AN63" i="1" s="1"/>
  <c r="J36" i="5"/>
  <c r="AG55" i="1"/>
  <c r="AN55" i="1" s="1"/>
  <c r="AT51" i="1"/>
  <c r="AK26" i="1"/>
  <c r="AG69" i="1"/>
  <c r="AN69" i="1" s="1"/>
  <c r="J36" i="19"/>
  <c r="AG52" i="1"/>
  <c r="J36" i="2"/>
  <c r="J27" i="18"/>
  <c r="J56" i="18"/>
  <c r="J56" i="10"/>
  <c r="J27" i="10"/>
  <c r="J56" i="9"/>
  <c r="J27" i="9"/>
  <c r="J36" i="8"/>
  <c r="AG58" i="1"/>
  <c r="AN58" i="1" s="1"/>
  <c r="AG57" i="1"/>
  <c r="AN57" i="1" s="1"/>
  <c r="J36" i="7"/>
  <c r="AG62" i="1"/>
  <c r="AN62" i="1" s="1"/>
  <c r="J36" i="12"/>
  <c r="AG64" i="1"/>
  <c r="AN64" i="1" s="1"/>
  <c r="J36" i="14"/>
  <c r="J56" i="15"/>
  <c r="J27" i="15"/>
  <c r="J56" i="17"/>
  <c r="J27" i="17"/>
  <c r="J36" i="17" l="1"/>
  <c r="AG67" i="1"/>
  <c r="AN67" i="1" s="1"/>
  <c r="AG59" i="1"/>
  <c r="AN59" i="1" s="1"/>
  <c r="J36" i="9"/>
  <c r="AG53" i="1"/>
  <c r="AN53" i="1" s="1"/>
  <c r="J36" i="3"/>
  <c r="AG68" i="1"/>
  <c r="AN68" i="1" s="1"/>
  <c r="J36" i="18"/>
  <c r="AG60" i="1"/>
  <c r="AN60" i="1" s="1"/>
  <c r="J36" i="10"/>
  <c r="AG65" i="1"/>
  <c r="AN65" i="1" s="1"/>
  <c r="J36" i="15"/>
  <c r="AN52" i="1"/>
  <c r="AG51" i="1" l="1"/>
  <c r="AK23" i="1" l="1"/>
  <c r="AK32" i="1" s="1"/>
  <c r="AN51" i="1"/>
</calcChain>
</file>

<file path=xl/sharedStrings.xml><?xml version="1.0" encoding="utf-8"?>
<sst xmlns="http://schemas.openxmlformats.org/spreadsheetml/2006/main" count="10627" uniqueCount="714">
  <si>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</si>
  <si>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</si>
  <si>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</si>
  <si>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</si>
  <si>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</si>
  <si>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</si>
  <si>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</si>
  <si>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{43a55223-fb19-44ba-8cb8-d85fe2fe1102}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</si>
  <si>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</si>
  <si>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</si>
  <si>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</si>
  <si>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</si>
  <si>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</si>
  <si>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</si>
  <si>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</si>
  <si>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</si>
  <si>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IMPORT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</si>
  <si>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</si>
  <si>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</si>
  <si>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VV_Demolice objektů Výmyslov</t>
  </si>
  <si>
    <t>KSO:</t>
  </si>
  <si>
    <t/>
  </si>
  <si>
    <t>CC-CZ:</t>
  </si>
  <si>
    <t>Místo:</t>
  </si>
  <si>
    <t xml:space="preserve"> </t>
  </si>
  <si>
    <t>Datum:</t>
  </si>
  <si>
    <t>12. 4. 2017</t>
  </si>
  <si>
    <t>Zadavatel:</t>
  </si>
  <si>
    <t>IČ:</t>
  </si>
  <si>
    <t>DIČ:</t>
  </si>
  <si>
    <t>Uchazeč:</t>
  </si>
  <si>
    <t>Vyplň údaj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</si>
  <si>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</si>
  <si>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</si>
  <si>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</si>
  <si>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</si>
  <si>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</si>
  <si>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</si>
  <si>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</si>
  <si>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</si>
  <si>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</si>
  <si>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</si>
  <si>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</si>
  <si>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</si>
  <si>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</si>
  <si>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</si>
  <si>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</si>
  <si>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</si>
  <si>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</si>
  <si>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</si>
  <si>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</si>
  <si>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</si>
  <si>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</si>
  <si>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</si>
  <si>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</si>
  <si>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</si>
  <si>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</si>
  <si>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</si>
  <si>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</si>
  <si>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</si>
  <si>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</si>
  <si>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</si>
  <si>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</si>
  <si>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</si>
  <si>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</si>
  <si>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</si>
  <si>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</si>
  <si>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</si>
  <si>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</si>
  <si>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</si>
  <si>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</si>
  <si>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{00000000-0000-0000-0000-000000000000}</t>
  </si>
  <si>
    <t>/</t>
  </si>
  <si>
    <t>1720201 - SO 01 Silá</t>
  </si>
  <si>
    <t>Silážní jámy</t>
  </si>
  <si>
    <t>STA</t>
  </si>
  <si>
    <t>1</t>
  </si>
  <si>
    <t>{60c2e2c8-cb61-4513-9b95-dc9905c2215a}</t>
  </si>
  <si>
    <t>2</t>
  </si>
  <si>
    <t>1720202 - SO 02a</t>
  </si>
  <si>
    <t>Zpevněné plochy živičné</t>
  </si>
  <si>
    <t>{8c00130d-2d3c-4047-a51e-80420a4fada2}</t>
  </si>
  <si>
    <t>1720203 - SO 02b</t>
  </si>
  <si>
    <t>Zpevněné plochy betonové</t>
  </si>
  <si>
    <t>{95c62816-3ff8-4351-8fdc-db1a53a5e23e}</t>
  </si>
  <si>
    <t>1720204 - SO 03</t>
  </si>
  <si>
    <t>Centrální hnojiště</t>
  </si>
  <si>
    <t>{12ed8f88-159e-4c1f-b09f-e6f498abad71}</t>
  </si>
  <si>
    <t>1720205 - SO 04</t>
  </si>
  <si>
    <t>Budova p.č.6932/17 (kravín)</t>
  </si>
  <si>
    <t>{6802cc25-1e02-473b-8c97-3dbf97f04179}</t>
  </si>
  <si>
    <t>1720206 - SO 4a</t>
  </si>
  <si>
    <t>Přístřešek s jímkou</t>
  </si>
  <si>
    <t>{e31e9561-1762-438e-8814-5dccda2a7d86}</t>
  </si>
  <si>
    <t>1720207 - SO 05</t>
  </si>
  <si>
    <t>Silážní věže</t>
  </si>
  <si>
    <t>{ada3b650-7f0c-4e0b-8af4-6fc3a03f9980}</t>
  </si>
  <si>
    <t>1720208 - SO 06</t>
  </si>
  <si>
    <t>Seník</t>
  </si>
  <si>
    <t>{4fded991-441d-4bca-8597-72d5ca4fbc15}</t>
  </si>
  <si>
    <t>1720209 - SO 07</t>
  </si>
  <si>
    <t>Zpevněné komunikace - výběhy</t>
  </si>
  <si>
    <t>{392c4a28-87f0-49a5-a202-af9f4829546d}</t>
  </si>
  <si>
    <t>1720210 - SO 08</t>
  </si>
  <si>
    <t>Podzemní jímka (rampa)</t>
  </si>
  <si>
    <t>{f078904f-b38b-416b-a635-3f5187efb249}</t>
  </si>
  <si>
    <t>1720211 - SO 09</t>
  </si>
  <si>
    <t>Základy silážních věží</t>
  </si>
  <si>
    <t>{091eda92-a2d5-41f4-9aae-a58ba4880512}</t>
  </si>
  <si>
    <t>1720212 - SO 10</t>
  </si>
  <si>
    <t>Rozvodna el. energie</t>
  </si>
  <si>
    <t>{9c5b2bd5-9db2-49a7-9502-94b3041534df}</t>
  </si>
  <si>
    <t>1720213 - SO 11</t>
  </si>
  <si>
    <t>Betonový kolektor pro vodovodní přípojku</t>
  </si>
  <si>
    <t>{2b05043d-4d4e-474a-9fd9-b3ed692e5968}</t>
  </si>
  <si>
    <t>1720215 - SO 13</t>
  </si>
  <si>
    <t>Jímka u centrálního hnojiště</t>
  </si>
  <si>
    <t>{8c37bf23-6621-4ac9-9160-477a6e861149}</t>
  </si>
  <si>
    <t>1720216 - SO 14</t>
  </si>
  <si>
    <t>Jímka u kravína</t>
  </si>
  <si>
    <t>{b8f4fcba-895f-43ab-b083-b12f41c0860f}</t>
  </si>
  <si>
    <t>1720217 - SO 15</t>
  </si>
  <si>
    <t>Malá mlékárna</t>
  </si>
  <si>
    <t>{166c804f-4c2f-466e-acba-02ca45c4bedf}</t>
  </si>
  <si>
    <t>1720218 - SO 16</t>
  </si>
  <si>
    <t>Jímka u malé mlékárny</t>
  </si>
  <si>
    <t>{525a13ea-acf8-426c-ad80-a22bac49199a}</t>
  </si>
  <si>
    <t>1720219 - SO 17</t>
  </si>
  <si>
    <t>Černé skládky - odstranění</t>
  </si>
  <si>
    <t>{51925e7c-1da4-48bd-8994-cf4ee2ac1e72}</t>
  </si>
  <si>
    <t>1720220</t>
  </si>
  <si>
    <t>Vedlejší a ostatní náklady</t>
  </si>
  <si>
    <t>{2877f65d-487a-4872-b3aa-72257e5e7f64}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</si>
  <si>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</si>
  <si>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</si>
  <si>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</si>
  <si>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</si>
  <si>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</si>
  <si>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</si>
  <si>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</si>
  <si>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1720201 - SO 01 Silá - Silážní jámy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</si>
  <si>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</si>
  <si>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</si>
  <si>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</si>
  <si>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</si>
  <si>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</si>
  <si>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</si>
  <si>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</si>
  <si>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</si>
  <si>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</si>
  <si>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</si>
  <si>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</si>
  <si>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</si>
  <si>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</si>
  <si>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</si>
  <si>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</si>
  <si>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</si>
  <si>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</si>
  <si>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</si>
  <si>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</si>
  <si>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</si>
  <si>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</si>
  <si>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</si>
  <si>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</si>
  <si>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</si>
  <si>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</si>
  <si>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</si>
  <si>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</si>
  <si>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</si>
  <si>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</si>
  <si>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</si>
  <si>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</si>
  <si>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111111331</t>
  </si>
  <si>
    <t>Odstranění ruderálního porostu přes 500 m2 naložení a odvoz do 20 km v rovině nebo svahu do 1:5</t>
  </si>
  <si>
    <t>m2</t>
  </si>
  <si>
    <t>4</t>
  </si>
  <si>
    <t>VV</t>
  </si>
  <si>
    <t>40,2*24,3</t>
  </si>
  <si>
    <t>Součet</t>
  </si>
  <si>
    <t>111209111</t>
  </si>
  <si>
    <t>Spálení proutí a klestu</t>
  </si>
  <si>
    <t>3</t>
  </si>
  <si>
    <t>113107211</t>
  </si>
  <si>
    <t>Odstranění podkladu pl přes 200 m2 z kameniva těženého tl 100 mm</t>
  </si>
  <si>
    <t>6</t>
  </si>
  <si>
    <t>113107245</t>
  </si>
  <si>
    <t>Odstranění podkladu pl přes 200 m2 živičných tl 250 mm</t>
  </si>
  <si>
    <t>8</t>
  </si>
  <si>
    <t>5</t>
  </si>
  <si>
    <t>167101102</t>
  </si>
  <si>
    <t>Nakládání výkopku z hornin tř. 1 až 4 přes 100 m3</t>
  </si>
  <si>
    <t>m3</t>
  </si>
  <si>
    <t>10</t>
  </si>
  <si>
    <t>zemina</t>
  </si>
  <si>
    <t>976,86*0,2</t>
  </si>
  <si>
    <t>M</t>
  </si>
  <si>
    <t>103641000</t>
  </si>
  <si>
    <t>zemina pro terénní úpravy - tříděná</t>
  </si>
  <si>
    <t>t</t>
  </si>
  <si>
    <t>12</t>
  </si>
  <si>
    <t>7</t>
  </si>
  <si>
    <t>174101101</t>
  </si>
  <si>
    <t>Zásyp jam, šachet rýh nebo kolem objektů sypaninou se zhutněním</t>
  </si>
  <si>
    <t>14</t>
  </si>
  <si>
    <t>589811160</t>
  </si>
  <si>
    <t>recyklát směsný frakce 32/63</t>
  </si>
  <si>
    <t>16</t>
  </si>
  <si>
    <t>1175,880*1,7</t>
  </si>
  <si>
    <t>9</t>
  </si>
  <si>
    <t>181301113</t>
  </si>
  <si>
    <t>Rozprostření ornice tl vrstvy do 200 mm pl přes 500 m2 v rovině nebo ve svahu do 1:5</t>
  </si>
  <si>
    <t>18</t>
  </si>
  <si>
    <t>181411122</t>
  </si>
  <si>
    <t>Založení lučního trávníku výsevem plochy do 1000 m2 ve svahu do 1:2</t>
  </si>
  <si>
    <t>20</t>
  </si>
  <si>
    <t>11</t>
  </si>
  <si>
    <t>005724740</t>
  </si>
  <si>
    <t>osivo směs travní krajinná - svahová</t>
  </si>
  <si>
    <t>kg</t>
  </si>
  <si>
    <t>22</t>
  </si>
  <si>
    <t>181951102</t>
  </si>
  <si>
    <t>Úprava pláně v hornině tř. 1 až 4 se zhutněním</t>
  </si>
  <si>
    <t>24</t>
  </si>
  <si>
    <t>13</t>
  </si>
  <si>
    <t>183403153</t>
  </si>
  <si>
    <t>Obdělání půdy hrabáním v rovině a svahu do 1:5</t>
  </si>
  <si>
    <t>26</t>
  </si>
  <si>
    <t>Ostatní konstrukce a práce, bourání</t>
  </si>
  <si>
    <t>981511114</t>
  </si>
  <si>
    <t>Demolice konstrukcí objektů z betonu železového postupným rozebíráním</t>
  </si>
  <si>
    <t>28</t>
  </si>
  <si>
    <t>997</t>
  </si>
  <si>
    <t>Přesun sutě</t>
  </si>
  <si>
    <t>997013111</t>
  </si>
  <si>
    <t>Vnitrostaveništní doprava suti a vybouraných hmot pro budovy v do 6 m s použitím mechanizace</t>
  </si>
  <si>
    <t>30</t>
  </si>
  <si>
    <t>997013509</t>
  </si>
  <si>
    <t>Příplatek k odvozu suti a vybouraných hmot na skládku ZKD 1 km přes 1 km</t>
  </si>
  <si>
    <t>32</t>
  </si>
  <si>
    <t>suť ,štěrk</t>
  </si>
  <si>
    <t>(174,291+144,0)*9</t>
  </si>
  <si>
    <t>živice+plasty</t>
  </si>
  <si>
    <t>(4,712+465,6)*14</t>
  </si>
  <si>
    <t>komunální odpad</t>
  </si>
  <si>
    <t>100,0*10</t>
  </si>
  <si>
    <t>17</t>
  </si>
  <si>
    <t>997013511</t>
  </si>
  <si>
    <t>Odvoz suti a vybouraných hmot z meziskládky na skládku do 1 km s naložením a se složením</t>
  </si>
  <si>
    <t>34</t>
  </si>
  <si>
    <t>997013802</t>
  </si>
  <si>
    <t>Poplatek za uložení stavebního železobetonového odpadu na skládce (skládkovné)</t>
  </si>
  <si>
    <t>36</t>
  </si>
  <si>
    <t>19</t>
  </si>
  <si>
    <t>997013813</t>
  </si>
  <si>
    <t>Poplatek za uložení stavebního odpadu z plastických hmot na skládce (skládkovné)</t>
  </si>
  <si>
    <t>38</t>
  </si>
  <si>
    <t>997013814</t>
  </si>
  <si>
    <t>Poplatek za uložení stavebního odpadu z izolačních hmot na skládce (skládkovné)</t>
  </si>
  <si>
    <t>40</t>
  </si>
  <si>
    <t>živice-bez dehtu- odpad O</t>
  </si>
  <si>
    <t>465,6</t>
  </si>
  <si>
    <t>997013831</t>
  </si>
  <si>
    <t>Poplatek za uložení stavebního směsného odpadu na skládce (skládkovné)-komunální odpad</t>
  </si>
  <si>
    <t>42</t>
  </si>
  <si>
    <t>997221855</t>
  </si>
  <si>
    <t>Poplatek za uložení odpadu z kameniva na skládce (skládkovné)</t>
  </si>
  <si>
    <t>44</t>
  </si>
  <si>
    <t>998</t>
  </si>
  <si>
    <t>Přesun hmot</t>
  </si>
  <si>
    <t>23</t>
  </si>
  <si>
    <t>998231311</t>
  </si>
  <si>
    <t>Přesun hmot pro sadovnické a krajinářské úpravy vodorovně do 5000 m</t>
  </si>
  <si>
    <t>46</t>
  </si>
  <si>
    <t>PSV</t>
  </si>
  <si>
    <t>Práce a dodávky PSV</t>
  </si>
  <si>
    <t>711</t>
  </si>
  <si>
    <t>Izolace proti vodě, vlhkosti a plynům</t>
  </si>
  <si>
    <t>711131811</t>
  </si>
  <si>
    <t>Odstranění izolace proti zemní vlhkosti vodorovné</t>
  </si>
  <si>
    <t>48</t>
  </si>
  <si>
    <t>25</t>
  </si>
  <si>
    <t>711131821</t>
  </si>
  <si>
    <t>Odstranění izolace proti zemní vlhkosti svislé</t>
  </si>
  <si>
    <t>50</t>
  </si>
  <si>
    <t>(40,0*(2,0+1,7)+10,0*2,0)*2</t>
  </si>
  <si>
    <t>1720202 - SO 02a - Zpevněné plochy živičné</t>
  </si>
  <si>
    <t>113107244</t>
  </si>
  <si>
    <t>Odstranění podkladu pl přes 200 m2 živičných tl 200 mm</t>
  </si>
  <si>
    <t>223,8*1,7</t>
  </si>
  <si>
    <t>živice</t>
  </si>
  <si>
    <t>492,36*14</t>
  </si>
  <si>
    <t>20,0*10</t>
  </si>
  <si>
    <t>živice-bez dehtu - odpad O</t>
  </si>
  <si>
    <t>492,36</t>
  </si>
  <si>
    <t>1720203 - SO 02b - Zpevněné plochy betonové</t>
  </si>
  <si>
    <t>15% plochy</t>
  </si>
  <si>
    <t>5766,0*0,15</t>
  </si>
  <si>
    <t>113106241</t>
  </si>
  <si>
    <t>Rozebrání vozovek ze silničních dílců pl přes 200 m2 se spárami zalitými živicí</t>
  </si>
  <si>
    <t>1153,2*1,7</t>
  </si>
  <si>
    <t>suť+komunální odpad+AZC+směsný odpad</t>
  </si>
  <si>
    <t>2767,68+50,0*2+100,0</t>
  </si>
  <si>
    <t>997013801</t>
  </si>
  <si>
    <t>Poplatek za uložení stavebního betonového odpadu na skládce (skládkovné)</t>
  </si>
  <si>
    <t>997013821</t>
  </si>
  <si>
    <t>Poplatek za uložení stavebního odpadu s azbestem na skládce (skládkovné)</t>
  </si>
  <si>
    <t>50,0</t>
  </si>
  <si>
    <t>997013831a</t>
  </si>
  <si>
    <t>Poplatek za uložení stavebního směsného odpadu na skládce (skládkovné)</t>
  </si>
  <si>
    <t>997221612</t>
  </si>
  <si>
    <t>Nakládání vybouraných hmot na dopravní prostředky pro vodorovnou dopravu</t>
  </si>
  <si>
    <t>1720204 - SO 03 - Centrální hnojiště</t>
  </si>
  <si>
    <t>113107213</t>
  </si>
  <si>
    <t>Odstranění podkladu pl přes 200 m2 z kameniva těženého tl 300 mm</t>
  </si>
  <si>
    <t>skladba S4+S5</t>
  </si>
  <si>
    <t>35,32*(14,8+5,7+1,8)</t>
  </si>
  <si>
    <t>113107230</t>
  </si>
  <si>
    <t>Odstranění podkladu pl nad 200 m2 z betonu prostého tl 100 mm</t>
  </si>
  <si>
    <t>113107232</t>
  </si>
  <si>
    <t>Odstranění podkladu pl přes 200 m2 z betonu prostého tl 300 mm</t>
  </si>
  <si>
    <t>skladba S4</t>
  </si>
  <si>
    <t>(32,65+14,8*2)*2,6</t>
  </si>
  <si>
    <t>113107238</t>
  </si>
  <si>
    <t>Odstranění podkladu pl nad 200 m2 z betonu vyztuženého sítěmi tl 400 mm</t>
  </si>
  <si>
    <t>144,812*1,7</t>
  </si>
  <si>
    <t>108,61*1,7</t>
  </si>
  <si>
    <t>962052211</t>
  </si>
  <si>
    <t>Bourání zdiva nadzákladového ze ŽB přes 1 m3</t>
  </si>
  <si>
    <t>ŽB panely</t>
  </si>
  <si>
    <t>106,33</t>
  </si>
  <si>
    <t>966008212</t>
  </si>
  <si>
    <t>Bourání odvodňovacího žlabu z betonových příkopových tvárnic š do 800 mm</t>
  </si>
  <si>
    <t>m</t>
  </si>
  <si>
    <t>(1275,877+255,192)*9</t>
  </si>
  <si>
    <t>plasty</t>
  </si>
  <si>
    <t>6,528*14</t>
  </si>
  <si>
    <t>1263,66-393,818-611,681+23,947</t>
  </si>
  <si>
    <t>(161,85+654,204)*2</t>
  </si>
  <si>
    <t>1720205 - SO 04 - Budova p.č.6932/17 (kravín)</t>
  </si>
  <si>
    <t xml:space="preserve">    765 - Krytina skládaná</t>
  </si>
  <si>
    <t>113107222</t>
  </si>
  <si>
    <t>Odstranění podkladu pl přes 200 m2 z kameniva drceného tl 200 mm - recyklát</t>
  </si>
  <si>
    <t>383,99*1,7</t>
  </si>
  <si>
    <t>981013314</t>
  </si>
  <si>
    <t>Demolice budov zděných na MVC podíl konstrukcí do 25 % těžkou mechanizací</t>
  </si>
  <si>
    <t>54,6*(6,93+0,74+1,63+0,5)*(3,11+4,55)*0,5</t>
  </si>
  <si>
    <t>54,6*(0,9+1,9+0,83+6,92+0,75+2,1+0,5)*(3,11+5,815)*0,5</t>
  </si>
  <si>
    <t>(0,5+3,15+0,45+11,4)*23,2*(4,54+6,8)*0,5</t>
  </si>
  <si>
    <t>základy</t>
  </si>
  <si>
    <t>70,1*23,2*0,4</t>
  </si>
  <si>
    <t>(69,1*4+6,93+6,92)*0,2*2</t>
  </si>
  <si>
    <t>(70,1*2+22,2*4)*0,5*0,4</t>
  </si>
  <si>
    <t>suť+komunální odpad+AZC</t>
  </si>
  <si>
    <t>5455,525+24,931</t>
  </si>
  <si>
    <t>997013803</t>
  </si>
  <si>
    <t>Poplatek za uložení stavebního odpadu z keramických materiálů na skládce (skládkovné)</t>
  </si>
  <si>
    <t>997013811</t>
  </si>
  <si>
    <t>Poplatek za uložení stavebního dřevěného odpadu na skládce (skládkovné)</t>
  </si>
  <si>
    <t>998001123</t>
  </si>
  <si>
    <t>Přesun hmot pro demolice objektů v do 21 m</t>
  </si>
  <si>
    <t>765</t>
  </si>
  <si>
    <t>Krytina skládaná</t>
  </si>
  <si>
    <t>765131861</t>
  </si>
  <si>
    <t>Demontáž vlnité vláknocementové krytiny sklonu do 30° -nebezpečný odpad</t>
  </si>
  <si>
    <t>1720206 - SO 4a - Přístřešek s jímkou</t>
  </si>
  <si>
    <t xml:space="preserve">    762 - Konstrukce tesařské</t>
  </si>
  <si>
    <t xml:space="preserve">    767 - Konstrukce zámečnické</t>
  </si>
  <si>
    <t>220,4*0,2</t>
  </si>
  <si>
    <t>147,99*1,7</t>
  </si>
  <si>
    <t>jímka</t>
  </si>
  <si>
    <t>(6,15*6,5*2+(6,15+5,9)*2*2,7)*0,3</t>
  </si>
  <si>
    <t>981511116</t>
  </si>
  <si>
    <t>Demolice konstrukcí objektů z betonu prostého postupným rozebíráním</t>
  </si>
  <si>
    <t>997013501</t>
  </si>
  <si>
    <t>Odvoz suti a vybouraných hmot na skládku nebo meziskládku do 1 km se složením</t>
  </si>
  <si>
    <t>Asbestocementové desky</t>
  </si>
  <si>
    <t>0,961*14</t>
  </si>
  <si>
    <t>beton+železobeton</t>
  </si>
  <si>
    <t>298,801*9</t>
  </si>
  <si>
    <t>dřevo</t>
  </si>
  <si>
    <t>3,045*9</t>
  </si>
  <si>
    <t>997221611</t>
  </si>
  <si>
    <t>Nakládání suti na dopravní prostředky pro vodorovnou dopravu</t>
  </si>
  <si>
    <t>326,527+4,756</t>
  </si>
  <si>
    <t>762</t>
  </si>
  <si>
    <t>Konstrukce tesařské</t>
  </si>
  <si>
    <t>762331812</t>
  </si>
  <si>
    <t>Demontáž vázaných kcí krovů z hranolů průřezové plochy do 224 cm2</t>
  </si>
  <si>
    <t>762335812</t>
  </si>
  <si>
    <t>Demontáž krokví rovnoběžných s okapem průřezové plochy do 224 cm2 na dřevěný podklad</t>
  </si>
  <si>
    <t>6,6*10</t>
  </si>
  <si>
    <t>762335822</t>
  </si>
  <si>
    <t>Demontáž krokví rovnoběžných s okapem průřezové plochy do 224 cm2 na ocelový podklad</t>
  </si>
  <si>
    <t>762341811</t>
  </si>
  <si>
    <t>Demontáž bednění střech z prken</t>
  </si>
  <si>
    <t>9,5*6,6</t>
  </si>
  <si>
    <t>767</t>
  </si>
  <si>
    <t>Konstrukce zámečnické</t>
  </si>
  <si>
    <t>767996703</t>
  </si>
  <si>
    <t>Demontáž atypických zámečnických konstrukcí řezáním hmotnosti jednotlivých dílů do 250 kg</t>
  </si>
  <si>
    <t>1720207 - SO 05 - Silážní věže</t>
  </si>
  <si>
    <t>321,48*0,2</t>
  </si>
  <si>
    <t>578,660*1,7</t>
  </si>
  <si>
    <t>9812321 R</t>
  </si>
  <si>
    <t>Demolice železobetonových sil a věží těžkou mechanizací</t>
  </si>
  <si>
    <t>981513114</t>
  </si>
  <si>
    <t>Demolice konstrukcí objektů z betonu železového těžkou mechanizací</t>
  </si>
  <si>
    <t>plocha v přízemí a základy</t>
  </si>
  <si>
    <t>642,96</t>
  </si>
  <si>
    <t>5,0</t>
  </si>
  <si>
    <t>1720208 - SO 06 - Seník</t>
  </si>
  <si>
    <t>198,72*1,7</t>
  </si>
  <si>
    <t>981 R</t>
  </si>
  <si>
    <t>Odstranění vraku automobilu - nalžení a odvoz k ekologické likvidaci</t>
  </si>
  <si>
    <t>ks</t>
  </si>
  <si>
    <t>981134313</t>
  </si>
  <si>
    <t>Demolice hal zděných na MVC podíl konstrukcí do 20 % těžkou mechanizací</t>
  </si>
  <si>
    <t>894,24+27,0</t>
  </si>
  <si>
    <t>10,0*10</t>
  </si>
  <si>
    <t>směsný odpad</t>
  </si>
  <si>
    <t>2012,977*10</t>
  </si>
  <si>
    <t>1720209 - SO 07 - Zpevněné komunikace - výběhy</t>
  </si>
  <si>
    <t>14,6*114,0/3</t>
  </si>
  <si>
    <t>113201112</t>
  </si>
  <si>
    <t>Vytrhání obrub silničních ležatých</t>
  </si>
  <si>
    <t>1664,4*0,2</t>
  </si>
  <si>
    <t>90,2*1,7</t>
  </si>
  <si>
    <t>976016111</t>
  </si>
  <si>
    <t>Vybourání ŽB krmných žlabů pro skot bez podezdívky</t>
  </si>
  <si>
    <t>95,0*2+11,0*2</t>
  </si>
  <si>
    <t>1194,338-79,5</t>
  </si>
  <si>
    <t>1720210 - SO 08 - Podzemní jímka (rampa)</t>
  </si>
  <si>
    <t>52,0*0,2</t>
  </si>
  <si>
    <t>166,4*1,7</t>
  </si>
  <si>
    <t>938901131</t>
  </si>
  <si>
    <t>Vyklizení bahna z nádrže</t>
  </si>
  <si>
    <t>12,4*3,4*2,8</t>
  </si>
  <si>
    <t>938901150</t>
  </si>
  <si>
    <t>Příplatek za přemístění vodorovné ZKD 10 m u čištění nádrže</t>
  </si>
  <si>
    <t>13,0*4,0*(0,4+0,2)+(13,0+3,4)*2*2,8*0,3+2,998</t>
  </si>
  <si>
    <t>148,818+118,048*1,7</t>
  </si>
  <si>
    <t>1720211 - SO 09 - Základy silážních věží</t>
  </si>
  <si>
    <t>541,45*0,2</t>
  </si>
  <si>
    <t>677,22*1,7</t>
  </si>
  <si>
    <t>3,3*3,7*2,0</t>
  </si>
  <si>
    <t>966008213</t>
  </si>
  <si>
    <t>Bourání odvodňovacího žlabu z betonových příkopových tvárnic š do 1 200 mm</t>
  </si>
  <si>
    <t>základy, žlaby+jímka</t>
  </si>
  <si>
    <t>951,67+27,88</t>
  </si>
  <si>
    <t>Poplatek za uložení stavebního směsného odpadu +  komunální odpad  na skládce(skládkovné)</t>
  </si>
  <si>
    <t>997013831.1</t>
  </si>
  <si>
    <t>bahno</t>
  </si>
  <si>
    <t>24,42*1,7</t>
  </si>
  <si>
    <t>1720212 - SO 10 - Rozvodna el. energie</t>
  </si>
  <si>
    <t>180,0*0,2</t>
  </si>
  <si>
    <t>54,0</t>
  </si>
  <si>
    <t>180,0</t>
  </si>
  <si>
    <t xml:space="preserve">suť </t>
  </si>
  <si>
    <t>727,68*9</t>
  </si>
  <si>
    <t>1720213 - SO 11 - Betonový kolektor pro vodovodní přípojku</t>
  </si>
  <si>
    <t>113106291</t>
  </si>
  <si>
    <t>Rozebrání vozovek ze silničních dílců pl přes přes 50 do 200 m2 se spárami zalitými živicí</t>
  </si>
  <si>
    <t>60,0*3,0</t>
  </si>
  <si>
    <t>36,0*1,7</t>
  </si>
  <si>
    <t>84,48*1,7</t>
  </si>
  <si>
    <t>kanál</t>
  </si>
  <si>
    <t>60,0*(1,408*0,2+0,8*(0,2+0,208))</t>
  </si>
  <si>
    <t>1720215 - SO 13 - Jímka u centrálního hnojiště</t>
  </si>
  <si>
    <t>20,0*11,0*0,5</t>
  </si>
  <si>
    <t>10,4*1,7</t>
  </si>
  <si>
    <t>52,0</t>
  </si>
  <si>
    <t>118,048*4</t>
  </si>
  <si>
    <t>145,728*9</t>
  </si>
  <si>
    <t>118,048*1,7*9</t>
  </si>
  <si>
    <t>145,728 + 118,048</t>
  </si>
  <si>
    <t>1720216 - SO 14 - Jímka u kravína</t>
  </si>
  <si>
    <t>37,44*0,2</t>
  </si>
  <si>
    <t>104,883</t>
  </si>
  <si>
    <t>39,1</t>
  </si>
  <si>
    <t>997013002</t>
  </si>
  <si>
    <t>Vyklizení ulehlé suti z prostorů do 15 m2 s naložením z hl do 10 m</t>
  </si>
  <si>
    <t>305,52-93,84</t>
  </si>
  <si>
    <t>1720217 - SO 15 - Malá mlékárna</t>
  </si>
  <si>
    <t>18,16*1,7</t>
  </si>
  <si>
    <t>12,25*1,7</t>
  </si>
  <si>
    <t>základy+podaha</t>
  </si>
  <si>
    <t>44,74</t>
  </si>
  <si>
    <t>997013012</t>
  </si>
  <si>
    <t>Vyklizení ulehlé suti z prostorů přes 15 m2 s naložením z hl do 10 m</t>
  </si>
  <si>
    <t>1,01*10</t>
  </si>
  <si>
    <t>suť</t>
  </si>
  <si>
    <t>260,76*9</t>
  </si>
  <si>
    <t>107,823+38,4</t>
  </si>
  <si>
    <t>1720218 - SO 16 - Jímka u malé mlékárny</t>
  </si>
  <si>
    <t xml:space="preserve">    8 - Trubní vedení</t>
  </si>
  <si>
    <t>32,6*0,2</t>
  </si>
  <si>
    <t>104,30</t>
  </si>
  <si>
    <t>32,6</t>
  </si>
  <si>
    <t>Trubní vedení</t>
  </si>
  <si>
    <t>899103211</t>
  </si>
  <si>
    <t>Demontáž poklopů litinových nebo ocelových včetně rámů hmotnosti přes 100 do 150 kg</t>
  </si>
  <si>
    <t>kus</t>
  </si>
  <si>
    <t>75,435*4</t>
  </si>
  <si>
    <t>suť + bahno</t>
  </si>
  <si>
    <t>245,576*9</t>
  </si>
  <si>
    <t>1720219 - SO 17 - Černé skládky - odstranění</t>
  </si>
  <si>
    <t>997013011</t>
  </si>
  <si>
    <t>Vyklizení ulehlé suti z prostorů přes 15 m2 s naložením z hl do 2 m</t>
  </si>
  <si>
    <t>betonová suť</t>
  </si>
  <si>
    <t>zemina s příměsí betonu</t>
  </si>
  <si>
    <t>260</t>
  </si>
  <si>
    <t>614,0*10</t>
  </si>
  <si>
    <t>objemný odpad</t>
  </si>
  <si>
    <t>510,0</t>
  </si>
  <si>
    <t>494,0</t>
  </si>
  <si>
    <t>997221571</t>
  </si>
  <si>
    <t>Vodorovná doprava vybouraných hmot do 1 km</t>
  </si>
  <si>
    <t>997221579</t>
  </si>
  <si>
    <t>Příplatek ZKD 1 km u vodorovné dopravy vybouraných hmot</t>
  </si>
  <si>
    <t>pneumatiky</t>
  </si>
  <si>
    <t>0,4</t>
  </si>
  <si>
    <t>asbestocementové desky</t>
  </si>
  <si>
    <t>1,0</t>
  </si>
  <si>
    <t>1720220 - Vedlejší a ostatní náklady</t>
  </si>
  <si>
    <t>VRN - Vedlejší rozpočtové náklady</t>
  </si>
  <si>
    <t xml:space="preserve">    VRN3 - Zařízení staveniště</t>
  </si>
  <si>
    <t>VRN</t>
  </si>
  <si>
    <t>Vedlejší rozpočtové náklady</t>
  </si>
  <si>
    <t>VRN3</t>
  </si>
  <si>
    <t>Zařízení staveniště</t>
  </si>
  <si>
    <t>030001000</t>
  </si>
  <si>
    <t>soubor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</si>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</sst>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8"/>
      <color rgb="FFFF0000"/>
      <name val="Trebuchet MS"/>
    </font>
    <font>
      <sz val="8"/>
      <color rgb="FF800080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9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vertical="center"/>
    </xf>
    <xf numFmtId="0" fontId="14" fillId="3" borderId="0" xfId="0" applyFont="1" applyFill="1" applyAlignment="1" applyProtection="1">
      <alignment horizontal="left" vertical="center"/>
    </xf>
    <xf numFmtId="0" fontId="15" fillId="3" borderId="0" xfId="1" applyFont="1" applyFill="1" applyAlignment="1" applyProtection="1">
      <alignment vertical="center"/>
    </xf>
    <xf numFmtId="0" fontId="47" fillId="3" borderId="0" xfId="1" applyFill="1"/>
    <xf numFmtId="0" fontId="0" fillId="3" borderId="0" xfId="0" applyFill="1"/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0" fillId="0" borderId="23" xfId="0" applyNumberFormat="1" applyFont="1" applyBorder="1" applyAlignment="1" applyProtection="1">
      <alignment vertical="center"/>
    </xf>
    <xf numFmtId="4" fontId="30" fillId="0" borderId="24" xfId="0" applyNumberFormat="1" applyFont="1" applyBorder="1" applyAlignment="1" applyProtection="1">
      <alignment vertical="center"/>
    </xf>
    <xf numFmtId="166" fontId="30" fillId="0" borderId="24" xfId="0" applyNumberFormat="1" applyFont="1" applyBorder="1" applyAlignment="1" applyProtection="1">
      <alignment vertical="center"/>
    </xf>
    <xf numFmtId="4" fontId="30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31" fillId="3" borderId="0" xfId="1" applyFont="1" applyFill="1" applyAlignment="1">
      <alignment vertical="center"/>
    </xf>
    <xf numFmtId="0" fontId="13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3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4" fillId="0" borderId="16" xfId="0" applyNumberFormat="1" applyFont="1" applyBorder="1" applyAlignment="1" applyProtection="1"/>
    <xf numFmtId="166" fontId="34" fillId="0" borderId="17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9" fillId="0" borderId="28" xfId="0" applyFont="1" applyBorder="1" applyAlignment="1" applyProtection="1">
      <alignment horizontal="center" vertical="center"/>
    </xf>
    <xf numFmtId="49" fontId="39" fillId="0" borderId="28" xfId="0" applyNumberFormat="1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center" vertical="center" wrapText="1"/>
    </xf>
    <xf numFmtId="167" fontId="39" fillId="0" borderId="28" xfId="0" applyNumberFormat="1" applyFont="1" applyBorder="1" applyAlignment="1" applyProtection="1">
      <alignment vertical="center"/>
    </xf>
    <xf numFmtId="4" fontId="39" fillId="4" borderId="28" xfId="0" applyNumberFormat="1" applyFont="1" applyFill="1" applyBorder="1" applyAlignment="1" applyProtection="1">
      <alignment vertical="center"/>
      <protection locked="0"/>
    </xf>
    <xf numFmtId="4" fontId="39" fillId="0" borderId="28" xfId="0" applyNumberFormat="1" applyFont="1" applyBorder="1" applyAlignment="1" applyProtection="1">
      <alignment vertical="center"/>
    </xf>
    <xf numFmtId="0" fontId="39" fillId="0" borderId="5" xfId="0" applyFont="1" applyBorder="1" applyAlignment="1">
      <alignment vertical="center"/>
    </xf>
    <xf numFmtId="0" fontId="39" fillId="4" borderId="28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40" fillId="0" borderId="29" xfId="0" applyFont="1" applyBorder="1" applyAlignment="1" applyProtection="1">
      <alignment vertical="center" wrapText="1"/>
      <protection locked="0"/>
    </xf>
    <xf numFmtId="0" fontId="40" fillId="0" borderId="30" xfId="0" applyFont="1" applyBorder="1" applyAlignment="1" applyProtection="1">
      <alignment vertical="center" wrapText="1"/>
      <protection locked="0"/>
    </xf>
    <xf numFmtId="0" fontId="40" fillId="0" borderId="31" xfId="0" applyFont="1" applyBorder="1" applyAlignment="1" applyProtection="1">
      <alignment vertical="center" wrapText="1"/>
      <protection locked="0"/>
    </xf>
    <xf numFmtId="0" fontId="40" fillId="0" borderId="32" xfId="0" applyFont="1" applyBorder="1" applyAlignment="1" applyProtection="1">
      <alignment horizontal="center" vertical="center" wrapText="1"/>
      <protection locked="0"/>
    </xf>
    <xf numFmtId="0" fontId="40" fillId="0" borderId="33" xfId="0" applyFont="1" applyBorder="1" applyAlignment="1" applyProtection="1">
      <alignment horizontal="center" vertical="center" wrapText="1"/>
      <protection locked="0"/>
    </xf>
    <xf numFmtId="0" fontId="40" fillId="0" borderId="32" xfId="0" applyFont="1" applyBorder="1" applyAlignment="1" applyProtection="1">
      <alignment vertical="center" wrapText="1"/>
      <protection locked="0"/>
    </xf>
    <xf numFmtId="0" fontId="40" fillId="0" borderId="33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49" fontId="43" fillId="0" borderId="1" xfId="0" applyNumberFormat="1" applyFont="1" applyBorder="1" applyAlignment="1" applyProtection="1">
      <alignment vertical="center" wrapText="1"/>
      <protection locked="0"/>
    </xf>
    <xf numFmtId="0" fontId="40" fillId="0" borderId="35" xfId="0" applyFont="1" applyBorder="1" applyAlignment="1" applyProtection="1">
      <alignment vertical="center" wrapText="1"/>
      <protection locked="0"/>
    </xf>
    <xf numFmtId="0" fontId="44" fillId="0" borderId="34" xfId="0" applyFont="1" applyBorder="1" applyAlignment="1" applyProtection="1">
      <alignment vertical="center" wrapText="1"/>
      <protection locked="0"/>
    </xf>
    <xf numFmtId="0" fontId="40" fillId="0" borderId="36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0" fontId="40" fillId="0" borderId="29" xfId="0" applyFont="1" applyBorder="1" applyAlignment="1" applyProtection="1">
      <alignment horizontal="left" vertical="center"/>
      <protection locked="0"/>
    </xf>
    <xf numFmtId="0" fontId="40" fillId="0" borderId="30" xfId="0" applyFont="1" applyBorder="1" applyAlignment="1" applyProtection="1">
      <alignment horizontal="left" vertical="center"/>
      <protection locked="0"/>
    </xf>
    <xf numFmtId="0" fontId="40" fillId="0" borderId="31" xfId="0" applyFont="1" applyBorder="1" applyAlignment="1" applyProtection="1">
      <alignment horizontal="left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0" borderId="33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0" fillId="0" borderId="35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0" fillId="0" borderId="36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 applyProtection="1">
      <alignment horizontal="left" vertical="center" wrapText="1"/>
      <protection locked="0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40" fillId="0" borderId="3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/>
      <protection locked="0"/>
    </xf>
    <xf numFmtId="0" fontId="43" fillId="0" borderId="35" xfId="0" applyFont="1" applyBorder="1" applyAlignment="1" applyProtection="1">
      <alignment horizontal="left" vertical="center" wrapText="1"/>
      <protection locked="0"/>
    </xf>
    <xf numFmtId="0" fontId="43" fillId="0" borderId="34" xfId="0" applyFont="1" applyBorder="1" applyAlignment="1" applyProtection="1">
      <alignment horizontal="left" vertical="center" wrapText="1"/>
      <protection locked="0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1" xfId="0" applyFont="1" applyBorder="1" applyAlignment="1" applyProtection="1">
      <alignment horizontal="center" vertical="top"/>
      <protection locked="0"/>
    </xf>
    <xf numFmtId="0" fontId="43" fillId="0" borderId="35" xfId="0" applyFont="1" applyBorder="1" applyAlignment="1" applyProtection="1">
      <alignment horizontal="left" vertical="center"/>
      <protection locked="0"/>
    </xf>
    <xf numFmtId="0" fontId="43" fillId="0" borderId="36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2" fillId="0" borderId="1" xfId="0" applyFont="1" applyBorder="1" applyAlignment="1" applyProtection="1">
      <alignment vertical="center"/>
      <protection locked="0"/>
    </xf>
    <xf numFmtId="0" fontId="45" fillId="0" borderId="34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3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5" fillId="0" borderId="34" xfId="0" applyFont="1" applyBorder="1" applyAlignment="1" applyProtection="1">
      <protection locked="0"/>
    </xf>
    <xf numFmtId="0" fontId="40" fillId="0" borderId="32" xfId="0" applyFont="1" applyBorder="1" applyAlignment="1" applyProtection="1">
      <alignment vertical="top"/>
      <protection locked="0"/>
    </xf>
    <xf numFmtId="0" fontId="40" fillId="0" borderId="33" xfId="0" applyFont="1" applyBorder="1" applyAlignment="1" applyProtection="1">
      <alignment vertical="top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40" fillId="0" borderId="35" xfId="0" applyFont="1" applyBorder="1" applyAlignment="1" applyProtection="1">
      <alignment vertical="top"/>
      <protection locked="0"/>
    </xf>
    <xf numFmtId="0" fontId="40" fillId="0" borderId="34" xfId="0" applyFont="1" applyBorder="1" applyAlignment="1" applyProtection="1">
      <alignment vertical="top"/>
      <protection locked="0"/>
    </xf>
    <xf numFmtId="0" fontId="40" fillId="0" borderId="36" xfId="0" applyFont="1" applyBorder="1" applyAlignment="1" applyProtection="1">
      <alignment vertical="top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1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9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1" fillId="3" borderId="0" xfId="1" applyFont="1" applyFill="1" applyAlignment="1">
      <alignment vertical="center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49" fontId="43" fillId="0" borderId="1" xfId="0" applyNumberFormat="1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2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72"/>
  <sheetViews>
    <sheetView showGridLines="0" tabSelected="1" workbookViewId="0">
      <pane ySplit="1" topLeftCell="A2" activePane="bottomLeft" state="frozen"/>
      <selection pane="bottomLeft" activeCell="BE50" sqref="BE5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S2" s="23" t="s">
        <v>8</v>
      </c>
      <c r="BT2" s="23" t="s">
        <v>9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spans="1:74" ht="36.950000000000003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spans="1:74" ht="14.45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39" t="s">
        <v>16</v>
      </c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28"/>
      <c r="AQ5" s="30"/>
      <c r="BE5" s="337" t="s">
        <v>17</v>
      </c>
      <c r="BS5" s="23" t="s">
        <v>8</v>
      </c>
    </row>
    <row r="6" spans="1:74" ht="36.950000000000003" customHeight="1">
      <c r="B6" s="27"/>
      <c r="C6" s="28"/>
      <c r="D6" s="35" t="s">
        <v>18</v>
      </c>
      <c r="E6" s="28"/>
      <c r="F6" s="28"/>
      <c r="G6" s="28"/>
      <c r="H6" s="28"/>
      <c r="I6" s="28"/>
      <c r="J6" s="28"/>
      <c r="K6" s="341" t="s">
        <v>19</v>
      </c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28"/>
      <c r="AQ6" s="30"/>
      <c r="BE6" s="338"/>
      <c r="BS6" s="23" t="s">
        <v>8</v>
      </c>
    </row>
    <row r="7" spans="1:74" ht="14.45" customHeight="1">
      <c r="B7" s="27"/>
      <c r="C7" s="28"/>
      <c r="D7" s="36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21</v>
      </c>
      <c r="AO7" s="28"/>
      <c r="AP7" s="28"/>
      <c r="AQ7" s="30"/>
      <c r="BE7" s="338"/>
      <c r="BS7" s="23" t="s">
        <v>8</v>
      </c>
    </row>
    <row r="8" spans="1:74" ht="14.45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38"/>
      <c r="BS8" s="23" t="s">
        <v>8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38"/>
      <c r="BS9" s="23" t="s">
        <v>8</v>
      </c>
    </row>
    <row r="10" spans="1:74" ht="14.45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21</v>
      </c>
      <c r="AO10" s="28"/>
      <c r="AP10" s="28"/>
      <c r="AQ10" s="30"/>
      <c r="BE10" s="338"/>
      <c r="BS10" s="23" t="s">
        <v>8</v>
      </c>
    </row>
    <row r="11" spans="1:74" ht="18.399999999999999" customHeight="1">
      <c r="B11" s="27"/>
      <c r="C11" s="28"/>
      <c r="D11" s="28"/>
      <c r="E11" s="34" t="s">
        <v>24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29</v>
      </c>
      <c r="AL11" s="28"/>
      <c r="AM11" s="28"/>
      <c r="AN11" s="34" t="s">
        <v>21</v>
      </c>
      <c r="AO11" s="28"/>
      <c r="AP11" s="28"/>
      <c r="AQ11" s="30"/>
      <c r="BE11" s="338"/>
      <c r="BS11" s="23" t="s">
        <v>8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38"/>
      <c r="BS12" s="23" t="s">
        <v>8</v>
      </c>
    </row>
    <row r="13" spans="1:74" ht="14.45" customHeight="1">
      <c r="B13" s="27"/>
      <c r="C13" s="28"/>
      <c r="D13" s="36" t="s">
        <v>30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31</v>
      </c>
      <c r="AO13" s="28"/>
      <c r="AP13" s="28"/>
      <c r="AQ13" s="30"/>
      <c r="BE13" s="338"/>
      <c r="BS13" s="23" t="s">
        <v>8</v>
      </c>
    </row>
    <row r="14" spans="1:74" ht="15">
      <c r="B14" s="27"/>
      <c r="C14" s="28"/>
      <c r="D14" s="28"/>
      <c r="E14" s="342" t="s">
        <v>31</v>
      </c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6" t="s">
        <v>29</v>
      </c>
      <c r="AL14" s="28"/>
      <c r="AM14" s="28"/>
      <c r="AN14" s="38" t="s">
        <v>31</v>
      </c>
      <c r="AO14" s="28"/>
      <c r="AP14" s="28"/>
      <c r="AQ14" s="30"/>
      <c r="BE14" s="338"/>
      <c r="BS14" s="23" t="s">
        <v>8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38"/>
      <c r="BS15" s="23" t="s">
        <v>6</v>
      </c>
    </row>
    <row r="16" spans="1:74" ht="14.45" customHeight="1">
      <c r="B16" s="27"/>
      <c r="C16" s="28"/>
      <c r="D16" s="36" t="s">
        <v>32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21</v>
      </c>
      <c r="AO16" s="28"/>
      <c r="AP16" s="28"/>
      <c r="AQ16" s="30"/>
      <c r="BE16" s="338"/>
      <c r="BS16" s="23" t="s">
        <v>6</v>
      </c>
    </row>
    <row r="17" spans="2:71" ht="18.399999999999999" customHeight="1">
      <c r="B17" s="27"/>
      <c r="C17" s="28"/>
      <c r="D17" s="28"/>
      <c r="E17" s="34" t="s">
        <v>24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29</v>
      </c>
      <c r="AL17" s="28"/>
      <c r="AM17" s="28"/>
      <c r="AN17" s="34" t="s">
        <v>21</v>
      </c>
      <c r="AO17" s="28"/>
      <c r="AP17" s="28"/>
      <c r="AQ17" s="30"/>
      <c r="BE17" s="338"/>
      <c r="BS17" s="23" t="s">
        <v>33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38"/>
      <c r="BS18" s="23" t="s">
        <v>8</v>
      </c>
    </row>
    <row r="19" spans="2:71" ht="14.45" customHeight="1">
      <c r="B19" s="27"/>
      <c r="C19" s="28"/>
      <c r="D19" s="36" t="s">
        <v>34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38"/>
      <c r="BS19" s="23" t="s">
        <v>8</v>
      </c>
    </row>
    <row r="20" spans="2:71" ht="22.5" customHeight="1">
      <c r="B20" s="27"/>
      <c r="C20" s="28"/>
      <c r="D20" s="28"/>
      <c r="E20" s="344" t="s">
        <v>21</v>
      </c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28"/>
      <c r="AP20" s="28"/>
      <c r="AQ20" s="30"/>
      <c r="BE20" s="338"/>
      <c r="BS20" s="23" t="s">
        <v>6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38"/>
    </row>
    <row r="22" spans="2:71" ht="6.95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38"/>
    </row>
    <row r="23" spans="2:71" s="1" customFormat="1" ht="25.9" customHeight="1">
      <c r="B23" s="40"/>
      <c r="C23" s="41"/>
      <c r="D23" s="42" t="s">
        <v>35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45">
        <f>ROUND(AG51,2)</f>
        <v>0</v>
      </c>
      <c r="AL23" s="346"/>
      <c r="AM23" s="346"/>
      <c r="AN23" s="346"/>
      <c r="AO23" s="346"/>
      <c r="AP23" s="41"/>
      <c r="AQ23" s="44"/>
      <c r="BE23" s="338"/>
    </row>
    <row r="24" spans="2:71" s="1" customFormat="1" ht="6.95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38"/>
    </row>
    <row r="25" spans="2:71" s="1" customFormat="1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47" t="s">
        <v>36</v>
      </c>
      <c r="M25" s="347"/>
      <c r="N25" s="347"/>
      <c r="O25" s="347"/>
      <c r="P25" s="41"/>
      <c r="Q25" s="41"/>
      <c r="R25" s="41"/>
      <c r="S25" s="41"/>
      <c r="T25" s="41"/>
      <c r="U25" s="41"/>
      <c r="V25" s="41"/>
      <c r="W25" s="347" t="s">
        <v>37</v>
      </c>
      <c r="X25" s="347"/>
      <c r="Y25" s="347"/>
      <c r="Z25" s="347"/>
      <c r="AA25" s="347"/>
      <c r="AB25" s="347"/>
      <c r="AC25" s="347"/>
      <c r="AD25" s="347"/>
      <c r="AE25" s="347"/>
      <c r="AF25" s="41"/>
      <c r="AG25" s="41"/>
      <c r="AH25" s="41"/>
      <c r="AI25" s="41"/>
      <c r="AJ25" s="41"/>
      <c r="AK25" s="347" t="s">
        <v>38</v>
      </c>
      <c r="AL25" s="347"/>
      <c r="AM25" s="347"/>
      <c r="AN25" s="347"/>
      <c r="AO25" s="347"/>
      <c r="AP25" s="41"/>
      <c r="AQ25" s="44"/>
      <c r="BE25" s="338"/>
    </row>
    <row r="26" spans="2:71" s="2" customFormat="1" ht="14.45" customHeight="1">
      <c r="B26" s="46"/>
      <c r="C26" s="47"/>
      <c r="D26" s="48" t="s">
        <v>39</v>
      </c>
      <c r="E26" s="47"/>
      <c r="F26" s="48" t="s">
        <v>40</v>
      </c>
      <c r="G26" s="47"/>
      <c r="H26" s="47"/>
      <c r="I26" s="47"/>
      <c r="J26" s="47"/>
      <c r="K26" s="47"/>
      <c r="L26" s="348">
        <v>0.21</v>
      </c>
      <c r="M26" s="349"/>
      <c r="N26" s="349"/>
      <c r="O26" s="349"/>
      <c r="P26" s="47"/>
      <c r="Q26" s="47"/>
      <c r="R26" s="47"/>
      <c r="S26" s="47"/>
      <c r="T26" s="47"/>
      <c r="U26" s="47"/>
      <c r="V26" s="47"/>
      <c r="W26" s="350">
        <f>ROUND(AZ51,2)</f>
        <v>0</v>
      </c>
      <c r="X26" s="349"/>
      <c r="Y26" s="349"/>
      <c r="Z26" s="349"/>
      <c r="AA26" s="349"/>
      <c r="AB26" s="349"/>
      <c r="AC26" s="349"/>
      <c r="AD26" s="349"/>
      <c r="AE26" s="349"/>
      <c r="AF26" s="47"/>
      <c r="AG26" s="47"/>
      <c r="AH26" s="47"/>
      <c r="AI26" s="47"/>
      <c r="AJ26" s="47"/>
      <c r="AK26" s="350">
        <f>ROUND(AV51,2)</f>
        <v>0</v>
      </c>
      <c r="AL26" s="349"/>
      <c r="AM26" s="349"/>
      <c r="AN26" s="349"/>
      <c r="AO26" s="349"/>
      <c r="AP26" s="47"/>
      <c r="AQ26" s="49"/>
      <c r="BE26" s="338"/>
    </row>
    <row r="27" spans="2:71" s="2" customFormat="1" ht="14.45" customHeight="1">
      <c r="B27" s="46"/>
      <c r="C27" s="47"/>
      <c r="D27" s="47"/>
      <c r="E27" s="47"/>
      <c r="F27" s="48" t="s">
        <v>41</v>
      </c>
      <c r="G27" s="47"/>
      <c r="H27" s="47"/>
      <c r="I27" s="47"/>
      <c r="J27" s="47"/>
      <c r="K27" s="47"/>
      <c r="L27" s="348">
        <v>0.15</v>
      </c>
      <c r="M27" s="349"/>
      <c r="N27" s="349"/>
      <c r="O27" s="349"/>
      <c r="P27" s="47"/>
      <c r="Q27" s="47"/>
      <c r="R27" s="47"/>
      <c r="S27" s="47"/>
      <c r="T27" s="47"/>
      <c r="U27" s="47"/>
      <c r="V27" s="47"/>
      <c r="W27" s="350">
        <f>ROUND(BA51,2)</f>
        <v>0</v>
      </c>
      <c r="X27" s="349"/>
      <c r="Y27" s="349"/>
      <c r="Z27" s="349"/>
      <c r="AA27" s="349"/>
      <c r="AB27" s="349"/>
      <c r="AC27" s="349"/>
      <c r="AD27" s="349"/>
      <c r="AE27" s="349"/>
      <c r="AF27" s="47"/>
      <c r="AG27" s="47"/>
      <c r="AH27" s="47"/>
      <c r="AI27" s="47"/>
      <c r="AJ27" s="47"/>
      <c r="AK27" s="350">
        <f>ROUND(AW51,2)</f>
        <v>0</v>
      </c>
      <c r="AL27" s="349"/>
      <c r="AM27" s="349"/>
      <c r="AN27" s="349"/>
      <c r="AO27" s="349"/>
      <c r="AP27" s="47"/>
      <c r="AQ27" s="49"/>
      <c r="BE27" s="338"/>
    </row>
    <row r="28" spans="2:71" s="2" customFormat="1" ht="14.45" hidden="1" customHeight="1">
      <c r="B28" s="46"/>
      <c r="C28" s="47"/>
      <c r="D28" s="47"/>
      <c r="E28" s="47"/>
      <c r="F28" s="48" t="s">
        <v>42</v>
      </c>
      <c r="G28" s="47"/>
      <c r="H28" s="47"/>
      <c r="I28" s="47"/>
      <c r="J28" s="47"/>
      <c r="K28" s="47"/>
      <c r="L28" s="348">
        <v>0.21</v>
      </c>
      <c r="M28" s="349"/>
      <c r="N28" s="349"/>
      <c r="O28" s="349"/>
      <c r="P28" s="47"/>
      <c r="Q28" s="47"/>
      <c r="R28" s="47"/>
      <c r="S28" s="47"/>
      <c r="T28" s="47"/>
      <c r="U28" s="47"/>
      <c r="V28" s="47"/>
      <c r="W28" s="350">
        <f>ROUND(BB51,2)</f>
        <v>0</v>
      </c>
      <c r="X28" s="349"/>
      <c r="Y28" s="349"/>
      <c r="Z28" s="349"/>
      <c r="AA28" s="349"/>
      <c r="AB28" s="349"/>
      <c r="AC28" s="349"/>
      <c r="AD28" s="349"/>
      <c r="AE28" s="349"/>
      <c r="AF28" s="47"/>
      <c r="AG28" s="47"/>
      <c r="AH28" s="47"/>
      <c r="AI28" s="47"/>
      <c r="AJ28" s="47"/>
      <c r="AK28" s="350">
        <v>0</v>
      </c>
      <c r="AL28" s="349"/>
      <c r="AM28" s="349"/>
      <c r="AN28" s="349"/>
      <c r="AO28" s="349"/>
      <c r="AP28" s="47"/>
      <c r="AQ28" s="49"/>
      <c r="BE28" s="338"/>
    </row>
    <row r="29" spans="2:71" s="2" customFormat="1" ht="14.45" hidden="1" customHeight="1">
      <c r="B29" s="46"/>
      <c r="C29" s="47"/>
      <c r="D29" s="47"/>
      <c r="E29" s="47"/>
      <c r="F29" s="48" t="s">
        <v>43</v>
      </c>
      <c r="G29" s="47"/>
      <c r="H29" s="47"/>
      <c r="I29" s="47"/>
      <c r="J29" s="47"/>
      <c r="K29" s="47"/>
      <c r="L29" s="348">
        <v>0.15</v>
      </c>
      <c r="M29" s="349"/>
      <c r="N29" s="349"/>
      <c r="O29" s="349"/>
      <c r="P29" s="47"/>
      <c r="Q29" s="47"/>
      <c r="R29" s="47"/>
      <c r="S29" s="47"/>
      <c r="T29" s="47"/>
      <c r="U29" s="47"/>
      <c r="V29" s="47"/>
      <c r="W29" s="350">
        <f>ROUND(BC51,2)</f>
        <v>0</v>
      </c>
      <c r="X29" s="349"/>
      <c r="Y29" s="349"/>
      <c r="Z29" s="349"/>
      <c r="AA29" s="349"/>
      <c r="AB29" s="349"/>
      <c r="AC29" s="349"/>
      <c r="AD29" s="349"/>
      <c r="AE29" s="349"/>
      <c r="AF29" s="47"/>
      <c r="AG29" s="47"/>
      <c r="AH29" s="47"/>
      <c r="AI29" s="47"/>
      <c r="AJ29" s="47"/>
      <c r="AK29" s="350">
        <v>0</v>
      </c>
      <c r="AL29" s="349"/>
      <c r="AM29" s="349"/>
      <c r="AN29" s="349"/>
      <c r="AO29" s="349"/>
      <c r="AP29" s="47"/>
      <c r="AQ29" s="49"/>
      <c r="BE29" s="338"/>
    </row>
    <row r="30" spans="2:71" s="2" customFormat="1" ht="14.45" hidden="1" customHeight="1">
      <c r="B30" s="46"/>
      <c r="C30" s="47"/>
      <c r="D30" s="47"/>
      <c r="E30" s="47"/>
      <c r="F30" s="48" t="s">
        <v>44</v>
      </c>
      <c r="G30" s="47"/>
      <c r="H30" s="47"/>
      <c r="I30" s="47"/>
      <c r="J30" s="47"/>
      <c r="K30" s="47"/>
      <c r="L30" s="348">
        <v>0</v>
      </c>
      <c r="M30" s="349"/>
      <c r="N30" s="349"/>
      <c r="O30" s="349"/>
      <c r="P30" s="47"/>
      <c r="Q30" s="47"/>
      <c r="R30" s="47"/>
      <c r="S30" s="47"/>
      <c r="T30" s="47"/>
      <c r="U30" s="47"/>
      <c r="V30" s="47"/>
      <c r="W30" s="350">
        <f>ROUND(BD51,2)</f>
        <v>0</v>
      </c>
      <c r="X30" s="349"/>
      <c r="Y30" s="349"/>
      <c r="Z30" s="349"/>
      <c r="AA30" s="349"/>
      <c r="AB30" s="349"/>
      <c r="AC30" s="349"/>
      <c r="AD30" s="349"/>
      <c r="AE30" s="349"/>
      <c r="AF30" s="47"/>
      <c r="AG30" s="47"/>
      <c r="AH30" s="47"/>
      <c r="AI30" s="47"/>
      <c r="AJ30" s="47"/>
      <c r="AK30" s="350">
        <v>0</v>
      </c>
      <c r="AL30" s="349"/>
      <c r="AM30" s="349"/>
      <c r="AN30" s="349"/>
      <c r="AO30" s="349"/>
      <c r="AP30" s="47"/>
      <c r="AQ30" s="49"/>
      <c r="BE30" s="338"/>
    </row>
    <row r="31" spans="2:71" s="1" customFormat="1" ht="6.95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38"/>
    </row>
    <row r="32" spans="2:71" s="1" customFormat="1" ht="25.9" customHeight="1">
      <c r="B32" s="40"/>
      <c r="C32" s="50"/>
      <c r="D32" s="51" t="s">
        <v>45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46</v>
      </c>
      <c r="U32" s="52"/>
      <c r="V32" s="52"/>
      <c r="W32" s="52"/>
      <c r="X32" s="351" t="s">
        <v>47</v>
      </c>
      <c r="Y32" s="352"/>
      <c r="Z32" s="352"/>
      <c r="AA32" s="352"/>
      <c r="AB32" s="352"/>
      <c r="AC32" s="52"/>
      <c r="AD32" s="52"/>
      <c r="AE32" s="52"/>
      <c r="AF32" s="52"/>
      <c r="AG32" s="52"/>
      <c r="AH32" s="52"/>
      <c r="AI32" s="52"/>
      <c r="AJ32" s="52"/>
      <c r="AK32" s="353">
        <f>SUM(AK23:AK30)</f>
        <v>0</v>
      </c>
      <c r="AL32" s="352"/>
      <c r="AM32" s="352"/>
      <c r="AN32" s="352"/>
      <c r="AO32" s="354"/>
      <c r="AP32" s="50"/>
      <c r="AQ32" s="54"/>
      <c r="BE32" s="338"/>
    </row>
    <row r="33" spans="2:56" s="1" customFormat="1" ht="6.95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5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5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</row>
    <row r="39" spans="2:56" s="1" customFormat="1" ht="36.950000000000003" customHeight="1">
      <c r="B39" s="40"/>
      <c r="C39" s="61" t="s">
        <v>48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0"/>
    </row>
    <row r="40" spans="2:56" s="1" customFormat="1" ht="6.95" customHeight="1">
      <c r="B40" s="40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0"/>
    </row>
    <row r="41" spans="2:56" s="3" customFormat="1" ht="14.45" customHeight="1">
      <c r="B41" s="63"/>
      <c r="C41" s="64" t="s">
        <v>15</v>
      </c>
      <c r="D41" s="65"/>
      <c r="E41" s="65"/>
      <c r="F41" s="65"/>
      <c r="G41" s="65"/>
      <c r="H41" s="65"/>
      <c r="I41" s="65"/>
      <c r="J41" s="65"/>
      <c r="K41" s="65"/>
      <c r="L41" s="65" t="str">
        <f>K5</f>
        <v>IMPORT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6"/>
    </row>
    <row r="42" spans="2:56" s="4" customFormat="1" ht="36.950000000000003" customHeight="1">
      <c r="B42" s="67"/>
      <c r="C42" s="68" t="s">
        <v>18</v>
      </c>
      <c r="D42" s="69"/>
      <c r="E42" s="69"/>
      <c r="F42" s="69"/>
      <c r="G42" s="69"/>
      <c r="H42" s="69"/>
      <c r="I42" s="69"/>
      <c r="J42" s="69"/>
      <c r="K42" s="69"/>
      <c r="L42" s="355" t="str">
        <f>K6</f>
        <v>VV_Demolice objektů Výmyslov</v>
      </c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/>
      <c r="AL42" s="356"/>
      <c r="AM42" s="356"/>
      <c r="AN42" s="356"/>
      <c r="AO42" s="356"/>
      <c r="AP42" s="69"/>
      <c r="AQ42" s="69"/>
      <c r="AR42" s="70"/>
    </row>
    <row r="43" spans="2:56" s="1" customFormat="1" ht="6.95" customHeight="1">
      <c r="B43" s="4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0"/>
    </row>
    <row r="44" spans="2:56" s="1" customFormat="1" ht="15">
      <c r="B44" s="40"/>
      <c r="C44" s="64" t="s">
        <v>23</v>
      </c>
      <c r="D44" s="62"/>
      <c r="E44" s="62"/>
      <c r="F44" s="62"/>
      <c r="G44" s="62"/>
      <c r="H44" s="62"/>
      <c r="I44" s="62"/>
      <c r="J44" s="62"/>
      <c r="K44" s="62"/>
      <c r="L44" s="71" t="str">
        <f>IF(K8="","",K8)</f>
        <v xml:space="preserve"> 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4" t="s">
        <v>25</v>
      </c>
      <c r="AJ44" s="62"/>
      <c r="AK44" s="62"/>
      <c r="AL44" s="62"/>
      <c r="AM44" s="357" t="str">
        <f>IF(AN8= "","",AN8)</f>
        <v>12. 4. 2017</v>
      </c>
      <c r="AN44" s="357"/>
      <c r="AO44" s="62"/>
      <c r="AP44" s="62"/>
      <c r="AQ44" s="62"/>
      <c r="AR44" s="60"/>
    </row>
    <row r="45" spans="2:56" s="1" customFormat="1" ht="6.95" customHeight="1">
      <c r="B45" s="4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0"/>
    </row>
    <row r="46" spans="2:56" s="1" customFormat="1" ht="15">
      <c r="B46" s="40"/>
      <c r="C46" s="64" t="s">
        <v>27</v>
      </c>
      <c r="D46" s="62"/>
      <c r="E46" s="62"/>
      <c r="F46" s="62"/>
      <c r="G46" s="62"/>
      <c r="H46" s="62"/>
      <c r="I46" s="62"/>
      <c r="J46" s="62"/>
      <c r="K46" s="62"/>
      <c r="L46" s="65" t="str">
        <f>IF(E11= "","",E11)</f>
        <v xml:space="preserve"> 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4" t="s">
        <v>32</v>
      </c>
      <c r="AJ46" s="62"/>
      <c r="AK46" s="62"/>
      <c r="AL46" s="62"/>
      <c r="AM46" s="358" t="str">
        <f>IF(E17="","",E17)</f>
        <v xml:space="preserve"> </v>
      </c>
      <c r="AN46" s="358"/>
      <c r="AO46" s="358"/>
      <c r="AP46" s="358"/>
      <c r="AQ46" s="62"/>
      <c r="AR46" s="60"/>
      <c r="AS46" s="359" t="s">
        <v>49</v>
      </c>
      <c r="AT46" s="360"/>
      <c r="AU46" s="73"/>
      <c r="AV46" s="73"/>
      <c r="AW46" s="73"/>
      <c r="AX46" s="73"/>
      <c r="AY46" s="73"/>
      <c r="AZ46" s="73"/>
      <c r="BA46" s="73"/>
      <c r="BB46" s="73"/>
      <c r="BC46" s="73"/>
      <c r="BD46" s="74"/>
    </row>
    <row r="47" spans="2:56" s="1" customFormat="1" ht="15">
      <c r="B47" s="40"/>
      <c r="C47" s="64" t="s">
        <v>30</v>
      </c>
      <c r="D47" s="62"/>
      <c r="E47" s="62"/>
      <c r="F47" s="62"/>
      <c r="G47" s="62"/>
      <c r="H47" s="62"/>
      <c r="I47" s="62"/>
      <c r="J47" s="62"/>
      <c r="K47" s="62"/>
      <c r="L47" s="65" t="str">
        <f>IF(E14= "Vyplň údaj","",E14)</f>
        <v/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0"/>
      <c r="AS47" s="361"/>
      <c r="AT47" s="362"/>
      <c r="AU47" s="75"/>
      <c r="AV47" s="75"/>
      <c r="AW47" s="75"/>
      <c r="AX47" s="75"/>
      <c r="AY47" s="75"/>
      <c r="AZ47" s="75"/>
      <c r="BA47" s="75"/>
      <c r="BB47" s="75"/>
      <c r="BC47" s="75"/>
      <c r="BD47" s="76"/>
    </row>
    <row r="48" spans="2:56" s="1" customFormat="1" ht="10.9" customHeight="1">
      <c r="B48" s="4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0"/>
      <c r="AS48" s="363"/>
      <c r="AT48" s="364"/>
      <c r="AU48" s="41"/>
      <c r="AV48" s="41"/>
      <c r="AW48" s="41"/>
      <c r="AX48" s="41"/>
      <c r="AY48" s="41"/>
      <c r="AZ48" s="41"/>
      <c r="BA48" s="41"/>
      <c r="BB48" s="41"/>
      <c r="BC48" s="41"/>
      <c r="BD48" s="77"/>
    </row>
    <row r="49" spans="1:91" s="1" customFormat="1" ht="29.25" customHeight="1">
      <c r="B49" s="40"/>
      <c r="C49" s="365" t="s">
        <v>50</v>
      </c>
      <c r="D49" s="366"/>
      <c r="E49" s="366"/>
      <c r="F49" s="366"/>
      <c r="G49" s="366"/>
      <c r="H49" s="78"/>
      <c r="I49" s="367" t="s">
        <v>51</v>
      </c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6"/>
      <c r="AE49" s="366"/>
      <c r="AF49" s="366"/>
      <c r="AG49" s="368" t="s">
        <v>52</v>
      </c>
      <c r="AH49" s="366"/>
      <c r="AI49" s="366"/>
      <c r="AJ49" s="366"/>
      <c r="AK49" s="366"/>
      <c r="AL49" s="366"/>
      <c r="AM49" s="366"/>
      <c r="AN49" s="367" t="s">
        <v>53</v>
      </c>
      <c r="AO49" s="366"/>
      <c r="AP49" s="366"/>
      <c r="AQ49" s="79" t="s">
        <v>54</v>
      </c>
      <c r="AR49" s="60"/>
      <c r="AS49" s="80" t="s">
        <v>55</v>
      </c>
      <c r="AT49" s="81" t="s">
        <v>56</v>
      </c>
      <c r="AU49" s="81" t="s">
        <v>57</v>
      </c>
      <c r="AV49" s="81" t="s">
        <v>58</v>
      </c>
      <c r="AW49" s="81" t="s">
        <v>59</v>
      </c>
      <c r="AX49" s="81" t="s">
        <v>60</v>
      </c>
      <c r="AY49" s="81" t="s">
        <v>61</v>
      </c>
      <c r="AZ49" s="81" t="s">
        <v>62</v>
      </c>
      <c r="BA49" s="81" t="s">
        <v>63</v>
      </c>
      <c r="BB49" s="81" t="s">
        <v>64</v>
      </c>
      <c r="BC49" s="81" t="s">
        <v>65</v>
      </c>
      <c r="BD49" s="82" t="s">
        <v>66</v>
      </c>
    </row>
    <row r="50" spans="1:91" s="1" customFormat="1" ht="10.9" customHeight="1">
      <c r="B50" s="40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0"/>
      <c r="AS50" s="83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5"/>
    </row>
    <row r="51" spans="1:91" s="4" customFormat="1" ht="32.450000000000003" customHeight="1">
      <c r="B51" s="67"/>
      <c r="C51" s="86" t="s">
        <v>67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372">
        <f>ROUND(SUM(AG52:AG70),2)</f>
        <v>0</v>
      </c>
      <c r="AH51" s="372"/>
      <c r="AI51" s="372"/>
      <c r="AJ51" s="372"/>
      <c r="AK51" s="372"/>
      <c r="AL51" s="372"/>
      <c r="AM51" s="372"/>
      <c r="AN51" s="373">
        <f t="shared" ref="AN51:AN70" si="0">SUM(AG51,AT51)</f>
        <v>0</v>
      </c>
      <c r="AO51" s="373"/>
      <c r="AP51" s="373"/>
      <c r="AQ51" s="88" t="s">
        <v>21</v>
      </c>
      <c r="AR51" s="70"/>
      <c r="AS51" s="89">
        <f>ROUND(SUM(AS52:AS70),2)</f>
        <v>0</v>
      </c>
      <c r="AT51" s="90">
        <f t="shared" ref="AT51:AT70" si="1">ROUND(SUM(AV51:AW51),2)</f>
        <v>0</v>
      </c>
      <c r="AU51" s="91">
        <f>ROUND(SUM(AU52:AU70),5)</f>
        <v>0</v>
      </c>
      <c r="AV51" s="90">
        <f>ROUND(AZ51*L26,2)</f>
        <v>0</v>
      </c>
      <c r="AW51" s="90">
        <f>ROUND(BA51*L27,2)</f>
        <v>0</v>
      </c>
      <c r="AX51" s="90">
        <f>ROUND(BB51*L26,2)</f>
        <v>0</v>
      </c>
      <c r="AY51" s="90">
        <f>ROUND(BC51*L27,2)</f>
        <v>0</v>
      </c>
      <c r="AZ51" s="90">
        <f>ROUND(SUM(AZ52:AZ70),2)</f>
        <v>0</v>
      </c>
      <c r="BA51" s="90">
        <f>ROUND(SUM(BA52:BA70),2)</f>
        <v>0</v>
      </c>
      <c r="BB51" s="90">
        <f>ROUND(SUM(BB52:BB70),2)</f>
        <v>0</v>
      </c>
      <c r="BC51" s="90">
        <f>ROUND(SUM(BC52:BC70),2)</f>
        <v>0</v>
      </c>
      <c r="BD51" s="92">
        <f>ROUND(SUM(BD52:BD70),2)</f>
        <v>0</v>
      </c>
      <c r="BS51" s="93" t="s">
        <v>68</v>
      </c>
      <c r="BT51" s="93" t="s">
        <v>69</v>
      </c>
      <c r="BU51" s="94" t="s">
        <v>70</v>
      </c>
      <c r="BV51" s="93" t="s">
        <v>16</v>
      </c>
      <c r="BW51" s="93" t="s">
        <v>7</v>
      </c>
      <c r="BX51" s="93" t="s">
        <v>71</v>
      </c>
      <c r="CL51" s="93" t="s">
        <v>21</v>
      </c>
    </row>
    <row r="52" spans="1:91" s="5" customFormat="1" ht="53.25" customHeight="1">
      <c r="A52" s="95" t="s">
        <v>72</v>
      </c>
      <c r="B52" s="96"/>
      <c r="C52" s="97"/>
      <c r="D52" s="371" t="s">
        <v>73</v>
      </c>
      <c r="E52" s="371"/>
      <c r="F52" s="371"/>
      <c r="G52" s="371"/>
      <c r="H52" s="371"/>
      <c r="I52" s="98"/>
      <c r="J52" s="371" t="s">
        <v>74</v>
      </c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69">
        <f>'1720201 - SO 01 Silá - Si...'!J27</f>
        <v>0</v>
      </c>
      <c r="AH52" s="370"/>
      <c r="AI52" s="370"/>
      <c r="AJ52" s="370"/>
      <c r="AK52" s="370"/>
      <c r="AL52" s="370"/>
      <c r="AM52" s="370"/>
      <c r="AN52" s="369">
        <f t="shared" si="0"/>
        <v>0</v>
      </c>
      <c r="AO52" s="370"/>
      <c r="AP52" s="370"/>
      <c r="AQ52" s="99" t="s">
        <v>75</v>
      </c>
      <c r="AR52" s="100"/>
      <c r="AS52" s="101">
        <v>0</v>
      </c>
      <c r="AT52" s="102">
        <f t="shared" si="1"/>
        <v>0</v>
      </c>
      <c r="AU52" s="103">
        <f>'1720201 - SO 01 Silá - Si...'!P83</f>
        <v>0</v>
      </c>
      <c r="AV52" s="102">
        <f>'1720201 - SO 01 Silá - Si...'!J30</f>
        <v>0</v>
      </c>
      <c r="AW52" s="102">
        <f>'1720201 - SO 01 Silá - Si...'!J31</f>
        <v>0</v>
      </c>
      <c r="AX52" s="102">
        <f>'1720201 - SO 01 Silá - Si...'!J32</f>
        <v>0</v>
      </c>
      <c r="AY52" s="102">
        <f>'1720201 - SO 01 Silá - Si...'!J33</f>
        <v>0</v>
      </c>
      <c r="AZ52" s="102">
        <f>'1720201 - SO 01 Silá - Si...'!F30</f>
        <v>0</v>
      </c>
      <c r="BA52" s="102">
        <f>'1720201 - SO 01 Silá - Si...'!F31</f>
        <v>0</v>
      </c>
      <c r="BB52" s="102">
        <f>'1720201 - SO 01 Silá - Si...'!F32</f>
        <v>0</v>
      </c>
      <c r="BC52" s="102">
        <f>'1720201 - SO 01 Silá - Si...'!F33</f>
        <v>0</v>
      </c>
      <c r="BD52" s="104">
        <f>'1720201 - SO 01 Silá - Si...'!F34</f>
        <v>0</v>
      </c>
      <c r="BT52" s="105" t="s">
        <v>76</v>
      </c>
      <c r="BV52" s="105" t="s">
        <v>16</v>
      </c>
      <c r="BW52" s="105" t="s">
        <v>77</v>
      </c>
      <c r="BX52" s="105" t="s">
        <v>7</v>
      </c>
      <c r="CL52" s="105" t="s">
        <v>21</v>
      </c>
      <c r="CM52" s="105" t="s">
        <v>78</v>
      </c>
    </row>
    <row r="53" spans="1:91" s="5" customFormat="1" ht="53.25" customHeight="1">
      <c r="A53" s="95" t="s">
        <v>72</v>
      </c>
      <c r="B53" s="96"/>
      <c r="C53" s="97"/>
      <c r="D53" s="371" t="s">
        <v>79</v>
      </c>
      <c r="E53" s="371"/>
      <c r="F53" s="371"/>
      <c r="G53" s="371"/>
      <c r="H53" s="371"/>
      <c r="I53" s="98"/>
      <c r="J53" s="371" t="s">
        <v>80</v>
      </c>
      <c r="K53" s="371"/>
      <c r="L53" s="371"/>
      <c r="M53" s="371"/>
      <c r="N53" s="371"/>
      <c r="O53" s="371"/>
      <c r="P53" s="371"/>
      <c r="Q53" s="371"/>
      <c r="R53" s="371"/>
      <c r="S53" s="371"/>
      <c r="T53" s="371"/>
      <c r="U53" s="371"/>
      <c r="V53" s="371"/>
      <c r="W53" s="371"/>
      <c r="X53" s="371"/>
      <c r="Y53" s="371"/>
      <c r="Z53" s="371"/>
      <c r="AA53" s="371"/>
      <c r="AB53" s="371"/>
      <c r="AC53" s="371"/>
      <c r="AD53" s="371"/>
      <c r="AE53" s="371"/>
      <c r="AF53" s="371"/>
      <c r="AG53" s="369">
        <f>'1720202 - SO 02a - Zpevně...'!J27</f>
        <v>0</v>
      </c>
      <c r="AH53" s="370"/>
      <c r="AI53" s="370"/>
      <c r="AJ53" s="370"/>
      <c r="AK53" s="370"/>
      <c r="AL53" s="370"/>
      <c r="AM53" s="370"/>
      <c r="AN53" s="369">
        <f t="shared" si="0"/>
        <v>0</v>
      </c>
      <c r="AO53" s="370"/>
      <c r="AP53" s="370"/>
      <c r="AQ53" s="99" t="s">
        <v>75</v>
      </c>
      <c r="AR53" s="100"/>
      <c r="AS53" s="101">
        <v>0</v>
      </c>
      <c r="AT53" s="102">
        <f t="shared" si="1"/>
        <v>0</v>
      </c>
      <c r="AU53" s="103">
        <f>'1720202 - SO 02a - Zpevně...'!P80</f>
        <v>0</v>
      </c>
      <c r="AV53" s="102">
        <f>'1720202 - SO 02a - Zpevně...'!J30</f>
        <v>0</v>
      </c>
      <c r="AW53" s="102">
        <f>'1720202 - SO 02a - Zpevně...'!J31</f>
        <v>0</v>
      </c>
      <c r="AX53" s="102">
        <f>'1720202 - SO 02a - Zpevně...'!J32</f>
        <v>0</v>
      </c>
      <c r="AY53" s="102">
        <f>'1720202 - SO 02a - Zpevně...'!J33</f>
        <v>0</v>
      </c>
      <c r="AZ53" s="102">
        <f>'1720202 - SO 02a - Zpevně...'!F30</f>
        <v>0</v>
      </c>
      <c r="BA53" s="102">
        <f>'1720202 - SO 02a - Zpevně...'!F31</f>
        <v>0</v>
      </c>
      <c r="BB53" s="102">
        <f>'1720202 - SO 02a - Zpevně...'!F32</f>
        <v>0</v>
      </c>
      <c r="BC53" s="102">
        <f>'1720202 - SO 02a - Zpevně...'!F33</f>
        <v>0</v>
      </c>
      <c r="BD53" s="104">
        <f>'1720202 - SO 02a - Zpevně...'!F34</f>
        <v>0</v>
      </c>
      <c r="BT53" s="105" t="s">
        <v>76</v>
      </c>
      <c r="BV53" s="105" t="s">
        <v>16</v>
      </c>
      <c r="BW53" s="105" t="s">
        <v>81</v>
      </c>
      <c r="BX53" s="105" t="s">
        <v>7</v>
      </c>
      <c r="CL53" s="105" t="s">
        <v>21</v>
      </c>
      <c r="CM53" s="105" t="s">
        <v>78</v>
      </c>
    </row>
    <row r="54" spans="1:91" s="5" customFormat="1" ht="53.25" customHeight="1">
      <c r="A54" s="95" t="s">
        <v>72</v>
      </c>
      <c r="B54" s="96"/>
      <c r="C54" s="97"/>
      <c r="D54" s="371" t="s">
        <v>82</v>
      </c>
      <c r="E54" s="371"/>
      <c r="F54" s="371"/>
      <c r="G54" s="371"/>
      <c r="H54" s="371"/>
      <c r="I54" s="98"/>
      <c r="J54" s="371" t="s">
        <v>83</v>
      </c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69">
        <f>'1720203 - SO 02b - Zpevně...'!J27</f>
        <v>0</v>
      </c>
      <c r="AH54" s="370"/>
      <c r="AI54" s="370"/>
      <c r="AJ54" s="370"/>
      <c r="AK54" s="370"/>
      <c r="AL54" s="370"/>
      <c r="AM54" s="370"/>
      <c r="AN54" s="369">
        <f t="shared" si="0"/>
        <v>0</v>
      </c>
      <c r="AO54" s="370"/>
      <c r="AP54" s="370"/>
      <c r="AQ54" s="99" t="s">
        <v>75</v>
      </c>
      <c r="AR54" s="100"/>
      <c r="AS54" s="101">
        <v>0</v>
      </c>
      <c r="AT54" s="102">
        <f t="shared" si="1"/>
        <v>0</v>
      </c>
      <c r="AU54" s="103">
        <f>'1720203 - SO 02b - Zpevně...'!P80</f>
        <v>0</v>
      </c>
      <c r="AV54" s="102">
        <f>'1720203 - SO 02b - Zpevně...'!J30</f>
        <v>0</v>
      </c>
      <c r="AW54" s="102">
        <f>'1720203 - SO 02b - Zpevně...'!J31</f>
        <v>0</v>
      </c>
      <c r="AX54" s="102">
        <f>'1720203 - SO 02b - Zpevně...'!J32</f>
        <v>0</v>
      </c>
      <c r="AY54" s="102">
        <f>'1720203 - SO 02b - Zpevně...'!J33</f>
        <v>0</v>
      </c>
      <c r="AZ54" s="102">
        <f>'1720203 - SO 02b - Zpevně...'!F30</f>
        <v>0</v>
      </c>
      <c r="BA54" s="102">
        <f>'1720203 - SO 02b - Zpevně...'!F31</f>
        <v>0</v>
      </c>
      <c r="BB54" s="102">
        <f>'1720203 - SO 02b - Zpevně...'!F32</f>
        <v>0</v>
      </c>
      <c r="BC54" s="102">
        <f>'1720203 - SO 02b - Zpevně...'!F33</f>
        <v>0</v>
      </c>
      <c r="BD54" s="104">
        <f>'1720203 - SO 02b - Zpevně...'!F34</f>
        <v>0</v>
      </c>
      <c r="BT54" s="105" t="s">
        <v>76</v>
      </c>
      <c r="BV54" s="105" t="s">
        <v>16</v>
      </c>
      <c r="BW54" s="105" t="s">
        <v>84</v>
      </c>
      <c r="BX54" s="105" t="s">
        <v>7</v>
      </c>
      <c r="CL54" s="105" t="s">
        <v>21</v>
      </c>
      <c r="CM54" s="105" t="s">
        <v>78</v>
      </c>
    </row>
    <row r="55" spans="1:91" s="5" customFormat="1" ht="37.5" customHeight="1">
      <c r="A55" s="95" t="s">
        <v>72</v>
      </c>
      <c r="B55" s="96"/>
      <c r="C55" s="97"/>
      <c r="D55" s="371" t="s">
        <v>85</v>
      </c>
      <c r="E55" s="371"/>
      <c r="F55" s="371"/>
      <c r="G55" s="371"/>
      <c r="H55" s="371"/>
      <c r="I55" s="98"/>
      <c r="J55" s="371" t="s">
        <v>86</v>
      </c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69">
        <f>'1720204 - SO 03 - Centrál...'!J27</f>
        <v>0</v>
      </c>
      <c r="AH55" s="370"/>
      <c r="AI55" s="370"/>
      <c r="AJ55" s="370"/>
      <c r="AK55" s="370"/>
      <c r="AL55" s="370"/>
      <c r="AM55" s="370"/>
      <c r="AN55" s="369">
        <f t="shared" si="0"/>
        <v>0</v>
      </c>
      <c r="AO55" s="370"/>
      <c r="AP55" s="370"/>
      <c r="AQ55" s="99" t="s">
        <v>75</v>
      </c>
      <c r="AR55" s="100"/>
      <c r="AS55" s="101">
        <v>0</v>
      </c>
      <c r="AT55" s="102">
        <f t="shared" si="1"/>
        <v>0</v>
      </c>
      <c r="AU55" s="103">
        <f>'1720204 - SO 03 - Centrál...'!P83</f>
        <v>0</v>
      </c>
      <c r="AV55" s="102">
        <f>'1720204 - SO 03 - Centrál...'!J30</f>
        <v>0</v>
      </c>
      <c r="AW55" s="102">
        <f>'1720204 - SO 03 - Centrál...'!J31</f>
        <v>0</v>
      </c>
      <c r="AX55" s="102">
        <f>'1720204 - SO 03 - Centrál...'!J32</f>
        <v>0</v>
      </c>
      <c r="AY55" s="102">
        <f>'1720204 - SO 03 - Centrál...'!J33</f>
        <v>0</v>
      </c>
      <c r="AZ55" s="102">
        <f>'1720204 - SO 03 - Centrál...'!F30</f>
        <v>0</v>
      </c>
      <c r="BA55" s="102">
        <f>'1720204 - SO 03 - Centrál...'!F31</f>
        <v>0</v>
      </c>
      <c r="BB55" s="102">
        <f>'1720204 - SO 03 - Centrál...'!F32</f>
        <v>0</v>
      </c>
      <c r="BC55" s="102">
        <f>'1720204 - SO 03 - Centrál...'!F33</f>
        <v>0</v>
      </c>
      <c r="BD55" s="104">
        <f>'1720204 - SO 03 - Centrál...'!F34</f>
        <v>0</v>
      </c>
      <c r="BT55" s="105" t="s">
        <v>76</v>
      </c>
      <c r="BV55" s="105" t="s">
        <v>16</v>
      </c>
      <c r="BW55" s="105" t="s">
        <v>87</v>
      </c>
      <c r="BX55" s="105" t="s">
        <v>7</v>
      </c>
      <c r="CL55" s="105" t="s">
        <v>21</v>
      </c>
      <c r="CM55" s="105" t="s">
        <v>78</v>
      </c>
    </row>
    <row r="56" spans="1:91" s="5" customFormat="1" ht="37.5" customHeight="1">
      <c r="A56" s="95" t="s">
        <v>72</v>
      </c>
      <c r="B56" s="96"/>
      <c r="C56" s="97"/>
      <c r="D56" s="371" t="s">
        <v>88</v>
      </c>
      <c r="E56" s="371"/>
      <c r="F56" s="371"/>
      <c r="G56" s="371"/>
      <c r="H56" s="371"/>
      <c r="I56" s="98"/>
      <c r="J56" s="371" t="s">
        <v>89</v>
      </c>
      <c r="K56" s="371"/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69">
        <f>'1720205 - SO 04 - Budova ...'!J27</f>
        <v>0</v>
      </c>
      <c r="AH56" s="370"/>
      <c r="AI56" s="370"/>
      <c r="AJ56" s="370"/>
      <c r="AK56" s="370"/>
      <c r="AL56" s="370"/>
      <c r="AM56" s="370"/>
      <c r="AN56" s="369">
        <f t="shared" si="0"/>
        <v>0</v>
      </c>
      <c r="AO56" s="370"/>
      <c r="AP56" s="370"/>
      <c r="AQ56" s="99" t="s">
        <v>75</v>
      </c>
      <c r="AR56" s="100"/>
      <c r="AS56" s="101">
        <v>0</v>
      </c>
      <c r="AT56" s="102">
        <f t="shared" si="1"/>
        <v>0</v>
      </c>
      <c r="AU56" s="103">
        <f>'1720205 - SO 04 - Budova ...'!P83</f>
        <v>0</v>
      </c>
      <c r="AV56" s="102">
        <f>'1720205 - SO 04 - Budova ...'!J30</f>
        <v>0</v>
      </c>
      <c r="AW56" s="102">
        <f>'1720205 - SO 04 - Budova ...'!J31</f>
        <v>0</v>
      </c>
      <c r="AX56" s="102">
        <f>'1720205 - SO 04 - Budova ...'!J32</f>
        <v>0</v>
      </c>
      <c r="AY56" s="102">
        <f>'1720205 - SO 04 - Budova ...'!J33</f>
        <v>0</v>
      </c>
      <c r="AZ56" s="102">
        <f>'1720205 - SO 04 - Budova ...'!F30</f>
        <v>0</v>
      </c>
      <c r="BA56" s="102">
        <f>'1720205 - SO 04 - Budova ...'!F31</f>
        <v>0</v>
      </c>
      <c r="BB56" s="102">
        <f>'1720205 - SO 04 - Budova ...'!F32</f>
        <v>0</v>
      </c>
      <c r="BC56" s="102">
        <f>'1720205 - SO 04 - Budova ...'!F33</f>
        <v>0</v>
      </c>
      <c r="BD56" s="104">
        <f>'1720205 - SO 04 - Budova ...'!F34</f>
        <v>0</v>
      </c>
      <c r="BT56" s="105" t="s">
        <v>76</v>
      </c>
      <c r="BV56" s="105" t="s">
        <v>16</v>
      </c>
      <c r="BW56" s="105" t="s">
        <v>90</v>
      </c>
      <c r="BX56" s="105" t="s">
        <v>7</v>
      </c>
      <c r="CL56" s="105" t="s">
        <v>21</v>
      </c>
      <c r="CM56" s="105" t="s">
        <v>78</v>
      </c>
    </row>
    <row r="57" spans="1:91" s="5" customFormat="1" ht="37.5" customHeight="1">
      <c r="A57" s="95" t="s">
        <v>72</v>
      </c>
      <c r="B57" s="96"/>
      <c r="C57" s="97"/>
      <c r="D57" s="371" t="s">
        <v>91</v>
      </c>
      <c r="E57" s="371"/>
      <c r="F57" s="371"/>
      <c r="G57" s="371"/>
      <c r="H57" s="371"/>
      <c r="I57" s="98"/>
      <c r="J57" s="371" t="s">
        <v>92</v>
      </c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69">
        <f>'1720206 - SO 4a - Přístře...'!J27</f>
        <v>0</v>
      </c>
      <c r="AH57" s="370"/>
      <c r="AI57" s="370"/>
      <c r="AJ57" s="370"/>
      <c r="AK57" s="370"/>
      <c r="AL57" s="370"/>
      <c r="AM57" s="370"/>
      <c r="AN57" s="369">
        <f t="shared" si="0"/>
        <v>0</v>
      </c>
      <c r="AO57" s="370"/>
      <c r="AP57" s="370"/>
      <c r="AQ57" s="99" t="s">
        <v>75</v>
      </c>
      <c r="AR57" s="100"/>
      <c r="AS57" s="101">
        <v>0</v>
      </c>
      <c r="AT57" s="102">
        <f t="shared" si="1"/>
        <v>0</v>
      </c>
      <c r="AU57" s="103">
        <f>'1720206 - SO 4a - Přístře...'!P85</f>
        <v>0</v>
      </c>
      <c r="AV57" s="102">
        <f>'1720206 - SO 4a - Přístře...'!J30</f>
        <v>0</v>
      </c>
      <c r="AW57" s="102">
        <f>'1720206 - SO 4a - Přístře...'!J31</f>
        <v>0</v>
      </c>
      <c r="AX57" s="102">
        <f>'1720206 - SO 4a - Přístře...'!J32</f>
        <v>0</v>
      </c>
      <c r="AY57" s="102">
        <f>'1720206 - SO 4a - Přístře...'!J33</f>
        <v>0</v>
      </c>
      <c r="AZ57" s="102">
        <f>'1720206 - SO 4a - Přístře...'!F30</f>
        <v>0</v>
      </c>
      <c r="BA57" s="102">
        <f>'1720206 - SO 4a - Přístře...'!F31</f>
        <v>0</v>
      </c>
      <c r="BB57" s="102">
        <f>'1720206 - SO 4a - Přístře...'!F32</f>
        <v>0</v>
      </c>
      <c r="BC57" s="102">
        <f>'1720206 - SO 4a - Přístře...'!F33</f>
        <v>0</v>
      </c>
      <c r="BD57" s="104">
        <f>'1720206 - SO 4a - Přístře...'!F34</f>
        <v>0</v>
      </c>
      <c r="BT57" s="105" t="s">
        <v>76</v>
      </c>
      <c r="BV57" s="105" t="s">
        <v>16</v>
      </c>
      <c r="BW57" s="105" t="s">
        <v>93</v>
      </c>
      <c r="BX57" s="105" t="s">
        <v>7</v>
      </c>
      <c r="CL57" s="105" t="s">
        <v>21</v>
      </c>
      <c r="CM57" s="105" t="s">
        <v>78</v>
      </c>
    </row>
    <row r="58" spans="1:91" s="5" customFormat="1" ht="37.5" customHeight="1">
      <c r="A58" s="95" t="s">
        <v>72</v>
      </c>
      <c r="B58" s="96"/>
      <c r="C58" s="97"/>
      <c r="D58" s="371" t="s">
        <v>94</v>
      </c>
      <c r="E58" s="371"/>
      <c r="F58" s="371"/>
      <c r="G58" s="371"/>
      <c r="H58" s="371"/>
      <c r="I58" s="98"/>
      <c r="J58" s="371" t="s">
        <v>95</v>
      </c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1"/>
      <c r="AB58" s="371"/>
      <c r="AC58" s="371"/>
      <c r="AD58" s="371"/>
      <c r="AE58" s="371"/>
      <c r="AF58" s="371"/>
      <c r="AG58" s="369">
        <f>'1720207 - SO 05 - Silážní...'!J27</f>
        <v>0</v>
      </c>
      <c r="AH58" s="370"/>
      <c r="AI58" s="370"/>
      <c r="AJ58" s="370"/>
      <c r="AK58" s="370"/>
      <c r="AL58" s="370"/>
      <c r="AM58" s="370"/>
      <c r="AN58" s="369">
        <f t="shared" si="0"/>
        <v>0</v>
      </c>
      <c r="AO58" s="370"/>
      <c r="AP58" s="370"/>
      <c r="AQ58" s="99" t="s">
        <v>75</v>
      </c>
      <c r="AR58" s="100"/>
      <c r="AS58" s="101">
        <v>0</v>
      </c>
      <c r="AT58" s="102">
        <f t="shared" si="1"/>
        <v>0</v>
      </c>
      <c r="AU58" s="103">
        <f>'1720207 - SO 05 - Silážní...'!P81</f>
        <v>0</v>
      </c>
      <c r="AV58" s="102">
        <f>'1720207 - SO 05 - Silážní...'!J30</f>
        <v>0</v>
      </c>
      <c r="AW58" s="102">
        <f>'1720207 - SO 05 - Silážní...'!J31</f>
        <v>0</v>
      </c>
      <c r="AX58" s="102">
        <f>'1720207 - SO 05 - Silážní...'!J32</f>
        <v>0</v>
      </c>
      <c r="AY58" s="102">
        <f>'1720207 - SO 05 - Silážní...'!J33</f>
        <v>0</v>
      </c>
      <c r="AZ58" s="102">
        <f>'1720207 - SO 05 - Silážní...'!F30</f>
        <v>0</v>
      </c>
      <c r="BA58" s="102">
        <f>'1720207 - SO 05 - Silážní...'!F31</f>
        <v>0</v>
      </c>
      <c r="BB58" s="102">
        <f>'1720207 - SO 05 - Silážní...'!F32</f>
        <v>0</v>
      </c>
      <c r="BC58" s="102">
        <f>'1720207 - SO 05 - Silážní...'!F33</f>
        <v>0</v>
      </c>
      <c r="BD58" s="104">
        <f>'1720207 - SO 05 - Silážní...'!F34</f>
        <v>0</v>
      </c>
      <c r="BT58" s="105" t="s">
        <v>76</v>
      </c>
      <c r="BV58" s="105" t="s">
        <v>16</v>
      </c>
      <c r="BW58" s="105" t="s">
        <v>96</v>
      </c>
      <c r="BX58" s="105" t="s">
        <v>7</v>
      </c>
      <c r="CL58" s="105" t="s">
        <v>21</v>
      </c>
      <c r="CM58" s="105" t="s">
        <v>78</v>
      </c>
    </row>
    <row r="59" spans="1:91" s="5" customFormat="1" ht="37.5" customHeight="1">
      <c r="A59" s="95" t="s">
        <v>72</v>
      </c>
      <c r="B59" s="96"/>
      <c r="C59" s="97"/>
      <c r="D59" s="371" t="s">
        <v>97</v>
      </c>
      <c r="E59" s="371"/>
      <c r="F59" s="371"/>
      <c r="G59" s="371"/>
      <c r="H59" s="371"/>
      <c r="I59" s="98"/>
      <c r="J59" s="371" t="s">
        <v>98</v>
      </c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69">
        <f>'1720208 - SO 06 - Seník'!J27</f>
        <v>0</v>
      </c>
      <c r="AH59" s="370"/>
      <c r="AI59" s="370"/>
      <c r="AJ59" s="370"/>
      <c r="AK59" s="370"/>
      <c r="AL59" s="370"/>
      <c r="AM59" s="370"/>
      <c r="AN59" s="369">
        <f t="shared" si="0"/>
        <v>0</v>
      </c>
      <c r="AO59" s="370"/>
      <c r="AP59" s="370"/>
      <c r="AQ59" s="99" t="s">
        <v>75</v>
      </c>
      <c r="AR59" s="100"/>
      <c r="AS59" s="101">
        <v>0</v>
      </c>
      <c r="AT59" s="102">
        <f t="shared" si="1"/>
        <v>0</v>
      </c>
      <c r="AU59" s="103">
        <f>'1720208 - SO 06 - Seník'!P81</f>
        <v>0</v>
      </c>
      <c r="AV59" s="102">
        <f>'1720208 - SO 06 - Seník'!J30</f>
        <v>0</v>
      </c>
      <c r="AW59" s="102">
        <f>'1720208 - SO 06 - Seník'!J31</f>
        <v>0</v>
      </c>
      <c r="AX59" s="102">
        <f>'1720208 - SO 06 - Seník'!J32</f>
        <v>0</v>
      </c>
      <c r="AY59" s="102">
        <f>'1720208 - SO 06 - Seník'!J33</f>
        <v>0</v>
      </c>
      <c r="AZ59" s="102">
        <f>'1720208 - SO 06 - Seník'!F30</f>
        <v>0</v>
      </c>
      <c r="BA59" s="102">
        <f>'1720208 - SO 06 - Seník'!F31</f>
        <v>0</v>
      </c>
      <c r="BB59" s="102">
        <f>'1720208 - SO 06 - Seník'!F32</f>
        <v>0</v>
      </c>
      <c r="BC59" s="102">
        <f>'1720208 - SO 06 - Seník'!F33</f>
        <v>0</v>
      </c>
      <c r="BD59" s="104">
        <f>'1720208 - SO 06 - Seník'!F34</f>
        <v>0</v>
      </c>
      <c r="BT59" s="105" t="s">
        <v>76</v>
      </c>
      <c r="BV59" s="105" t="s">
        <v>16</v>
      </c>
      <c r="BW59" s="105" t="s">
        <v>99</v>
      </c>
      <c r="BX59" s="105" t="s">
        <v>7</v>
      </c>
      <c r="CL59" s="105" t="s">
        <v>21</v>
      </c>
      <c r="CM59" s="105" t="s">
        <v>78</v>
      </c>
    </row>
    <row r="60" spans="1:91" s="5" customFormat="1" ht="37.5" customHeight="1">
      <c r="A60" s="95" t="s">
        <v>72</v>
      </c>
      <c r="B60" s="96"/>
      <c r="C60" s="97"/>
      <c r="D60" s="371" t="s">
        <v>100</v>
      </c>
      <c r="E60" s="371"/>
      <c r="F60" s="371"/>
      <c r="G60" s="371"/>
      <c r="H60" s="371"/>
      <c r="I60" s="98"/>
      <c r="J60" s="371" t="s">
        <v>101</v>
      </c>
      <c r="K60" s="371"/>
      <c r="L60" s="371"/>
      <c r="M60" s="371"/>
      <c r="N60" s="371"/>
      <c r="O60" s="371"/>
      <c r="P60" s="371"/>
      <c r="Q60" s="371"/>
      <c r="R60" s="371"/>
      <c r="S60" s="371"/>
      <c r="T60" s="371"/>
      <c r="U60" s="371"/>
      <c r="V60" s="371"/>
      <c r="W60" s="371"/>
      <c r="X60" s="371"/>
      <c r="Y60" s="371"/>
      <c r="Z60" s="371"/>
      <c r="AA60" s="371"/>
      <c r="AB60" s="371"/>
      <c r="AC60" s="371"/>
      <c r="AD60" s="371"/>
      <c r="AE60" s="371"/>
      <c r="AF60" s="371"/>
      <c r="AG60" s="369">
        <f>'1720209 - SO 07 - Zpevněn...'!J27</f>
        <v>0</v>
      </c>
      <c r="AH60" s="370"/>
      <c r="AI60" s="370"/>
      <c r="AJ60" s="370"/>
      <c r="AK60" s="370"/>
      <c r="AL60" s="370"/>
      <c r="AM60" s="370"/>
      <c r="AN60" s="369">
        <f t="shared" si="0"/>
        <v>0</v>
      </c>
      <c r="AO60" s="370"/>
      <c r="AP60" s="370"/>
      <c r="AQ60" s="99" t="s">
        <v>75</v>
      </c>
      <c r="AR60" s="100"/>
      <c r="AS60" s="101">
        <v>0</v>
      </c>
      <c r="AT60" s="102">
        <f t="shared" si="1"/>
        <v>0</v>
      </c>
      <c r="AU60" s="103">
        <f>'1720209 - SO 07 - Zpevněn...'!P81</f>
        <v>0</v>
      </c>
      <c r="AV60" s="102">
        <f>'1720209 - SO 07 - Zpevněn...'!J30</f>
        <v>0</v>
      </c>
      <c r="AW60" s="102">
        <f>'1720209 - SO 07 - Zpevněn...'!J31</f>
        <v>0</v>
      </c>
      <c r="AX60" s="102">
        <f>'1720209 - SO 07 - Zpevněn...'!J32</f>
        <v>0</v>
      </c>
      <c r="AY60" s="102">
        <f>'1720209 - SO 07 - Zpevněn...'!J33</f>
        <v>0</v>
      </c>
      <c r="AZ60" s="102">
        <f>'1720209 - SO 07 - Zpevněn...'!F30</f>
        <v>0</v>
      </c>
      <c r="BA60" s="102">
        <f>'1720209 - SO 07 - Zpevněn...'!F31</f>
        <v>0</v>
      </c>
      <c r="BB60" s="102">
        <f>'1720209 - SO 07 - Zpevněn...'!F32</f>
        <v>0</v>
      </c>
      <c r="BC60" s="102">
        <f>'1720209 - SO 07 - Zpevněn...'!F33</f>
        <v>0</v>
      </c>
      <c r="BD60" s="104">
        <f>'1720209 - SO 07 - Zpevněn...'!F34</f>
        <v>0</v>
      </c>
      <c r="BT60" s="105" t="s">
        <v>76</v>
      </c>
      <c r="BV60" s="105" t="s">
        <v>16</v>
      </c>
      <c r="BW60" s="105" t="s">
        <v>102</v>
      </c>
      <c r="BX60" s="105" t="s">
        <v>7</v>
      </c>
      <c r="CL60" s="105" t="s">
        <v>21</v>
      </c>
      <c r="CM60" s="105" t="s">
        <v>78</v>
      </c>
    </row>
    <row r="61" spans="1:91" s="5" customFormat="1" ht="37.5" customHeight="1">
      <c r="A61" s="95" t="s">
        <v>72</v>
      </c>
      <c r="B61" s="96"/>
      <c r="C61" s="97"/>
      <c r="D61" s="371" t="s">
        <v>103</v>
      </c>
      <c r="E61" s="371"/>
      <c r="F61" s="371"/>
      <c r="G61" s="371"/>
      <c r="H61" s="371"/>
      <c r="I61" s="98"/>
      <c r="J61" s="371" t="s">
        <v>104</v>
      </c>
      <c r="K61" s="371"/>
      <c r="L61" s="371"/>
      <c r="M61" s="371"/>
      <c r="N61" s="371"/>
      <c r="O61" s="371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69">
        <f>'1720210 - SO 08 - Podzemn...'!J27</f>
        <v>0</v>
      </c>
      <c r="AH61" s="370"/>
      <c r="AI61" s="370"/>
      <c r="AJ61" s="370"/>
      <c r="AK61" s="370"/>
      <c r="AL61" s="370"/>
      <c r="AM61" s="370"/>
      <c r="AN61" s="369">
        <f t="shared" si="0"/>
        <v>0</v>
      </c>
      <c r="AO61" s="370"/>
      <c r="AP61" s="370"/>
      <c r="AQ61" s="99" t="s">
        <v>75</v>
      </c>
      <c r="AR61" s="100"/>
      <c r="AS61" s="101">
        <v>0</v>
      </c>
      <c r="AT61" s="102">
        <f t="shared" si="1"/>
        <v>0</v>
      </c>
      <c r="AU61" s="103">
        <f>'1720210 - SO 08 - Podzemn...'!P81</f>
        <v>0</v>
      </c>
      <c r="AV61" s="102">
        <f>'1720210 - SO 08 - Podzemn...'!J30</f>
        <v>0</v>
      </c>
      <c r="AW61" s="102">
        <f>'1720210 - SO 08 - Podzemn...'!J31</f>
        <v>0</v>
      </c>
      <c r="AX61" s="102">
        <f>'1720210 - SO 08 - Podzemn...'!J32</f>
        <v>0</v>
      </c>
      <c r="AY61" s="102">
        <f>'1720210 - SO 08 - Podzemn...'!J33</f>
        <v>0</v>
      </c>
      <c r="AZ61" s="102">
        <f>'1720210 - SO 08 - Podzemn...'!F30</f>
        <v>0</v>
      </c>
      <c r="BA61" s="102">
        <f>'1720210 - SO 08 - Podzemn...'!F31</f>
        <v>0</v>
      </c>
      <c r="BB61" s="102">
        <f>'1720210 - SO 08 - Podzemn...'!F32</f>
        <v>0</v>
      </c>
      <c r="BC61" s="102">
        <f>'1720210 - SO 08 - Podzemn...'!F33</f>
        <v>0</v>
      </c>
      <c r="BD61" s="104">
        <f>'1720210 - SO 08 - Podzemn...'!F34</f>
        <v>0</v>
      </c>
      <c r="BT61" s="105" t="s">
        <v>76</v>
      </c>
      <c r="BV61" s="105" t="s">
        <v>16</v>
      </c>
      <c r="BW61" s="105" t="s">
        <v>105</v>
      </c>
      <c r="BX61" s="105" t="s">
        <v>7</v>
      </c>
      <c r="CL61" s="105" t="s">
        <v>21</v>
      </c>
      <c r="CM61" s="105" t="s">
        <v>78</v>
      </c>
    </row>
    <row r="62" spans="1:91" s="5" customFormat="1" ht="37.5" customHeight="1">
      <c r="A62" s="95" t="s">
        <v>72</v>
      </c>
      <c r="B62" s="96"/>
      <c r="C62" s="97"/>
      <c r="D62" s="371" t="s">
        <v>106</v>
      </c>
      <c r="E62" s="371"/>
      <c r="F62" s="371"/>
      <c r="G62" s="371"/>
      <c r="H62" s="371"/>
      <c r="I62" s="98"/>
      <c r="J62" s="371" t="s">
        <v>107</v>
      </c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69">
        <f>'1720211 - SO 09 - Základy...'!J27</f>
        <v>0</v>
      </c>
      <c r="AH62" s="370"/>
      <c r="AI62" s="370"/>
      <c r="AJ62" s="370"/>
      <c r="AK62" s="370"/>
      <c r="AL62" s="370"/>
      <c r="AM62" s="370"/>
      <c r="AN62" s="369">
        <f t="shared" si="0"/>
        <v>0</v>
      </c>
      <c r="AO62" s="370"/>
      <c r="AP62" s="370"/>
      <c r="AQ62" s="99" t="s">
        <v>75</v>
      </c>
      <c r="AR62" s="100"/>
      <c r="AS62" s="101">
        <v>0</v>
      </c>
      <c r="AT62" s="102">
        <f t="shared" si="1"/>
        <v>0</v>
      </c>
      <c r="AU62" s="103">
        <f>'1720211 - SO 09 - Základy...'!P81</f>
        <v>0</v>
      </c>
      <c r="AV62" s="102">
        <f>'1720211 - SO 09 - Základy...'!J30</f>
        <v>0</v>
      </c>
      <c r="AW62" s="102">
        <f>'1720211 - SO 09 - Základy...'!J31</f>
        <v>0</v>
      </c>
      <c r="AX62" s="102">
        <f>'1720211 - SO 09 - Základy...'!J32</f>
        <v>0</v>
      </c>
      <c r="AY62" s="102">
        <f>'1720211 - SO 09 - Základy...'!J33</f>
        <v>0</v>
      </c>
      <c r="AZ62" s="102">
        <f>'1720211 - SO 09 - Základy...'!F30</f>
        <v>0</v>
      </c>
      <c r="BA62" s="102">
        <f>'1720211 - SO 09 - Základy...'!F31</f>
        <v>0</v>
      </c>
      <c r="BB62" s="102">
        <f>'1720211 - SO 09 - Základy...'!F32</f>
        <v>0</v>
      </c>
      <c r="BC62" s="102">
        <f>'1720211 - SO 09 - Základy...'!F33</f>
        <v>0</v>
      </c>
      <c r="BD62" s="104">
        <f>'1720211 - SO 09 - Základy...'!F34</f>
        <v>0</v>
      </c>
      <c r="BT62" s="105" t="s">
        <v>76</v>
      </c>
      <c r="BV62" s="105" t="s">
        <v>16</v>
      </c>
      <c r="BW62" s="105" t="s">
        <v>108</v>
      </c>
      <c r="BX62" s="105" t="s">
        <v>7</v>
      </c>
      <c r="CL62" s="105" t="s">
        <v>21</v>
      </c>
      <c r="CM62" s="105" t="s">
        <v>78</v>
      </c>
    </row>
    <row r="63" spans="1:91" s="5" customFormat="1" ht="37.5" customHeight="1">
      <c r="A63" s="95" t="s">
        <v>72</v>
      </c>
      <c r="B63" s="96"/>
      <c r="C63" s="97"/>
      <c r="D63" s="371" t="s">
        <v>109</v>
      </c>
      <c r="E63" s="371"/>
      <c r="F63" s="371"/>
      <c r="G63" s="371"/>
      <c r="H63" s="371"/>
      <c r="I63" s="98"/>
      <c r="J63" s="371" t="s">
        <v>110</v>
      </c>
      <c r="K63" s="371"/>
      <c r="L63" s="371"/>
      <c r="M63" s="371"/>
      <c r="N63" s="371"/>
      <c r="O63" s="371"/>
      <c r="P63" s="371"/>
      <c r="Q63" s="371"/>
      <c r="R63" s="371"/>
      <c r="S63" s="371"/>
      <c r="T63" s="371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69">
        <f>'1720212 - SO 10 - Rozvodn...'!J27</f>
        <v>0</v>
      </c>
      <c r="AH63" s="370"/>
      <c r="AI63" s="370"/>
      <c r="AJ63" s="370"/>
      <c r="AK63" s="370"/>
      <c r="AL63" s="370"/>
      <c r="AM63" s="370"/>
      <c r="AN63" s="369">
        <f t="shared" si="0"/>
        <v>0</v>
      </c>
      <c r="AO63" s="370"/>
      <c r="AP63" s="370"/>
      <c r="AQ63" s="99" t="s">
        <v>75</v>
      </c>
      <c r="AR63" s="100"/>
      <c r="AS63" s="101">
        <v>0</v>
      </c>
      <c r="AT63" s="102">
        <f t="shared" si="1"/>
        <v>0</v>
      </c>
      <c r="AU63" s="103">
        <f>'1720212 - SO 10 - Rozvodn...'!P81</f>
        <v>0</v>
      </c>
      <c r="AV63" s="102">
        <f>'1720212 - SO 10 - Rozvodn...'!J30</f>
        <v>0</v>
      </c>
      <c r="AW63" s="102">
        <f>'1720212 - SO 10 - Rozvodn...'!J31</f>
        <v>0</v>
      </c>
      <c r="AX63" s="102">
        <f>'1720212 - SO 10 - Rozvodn...'!J32</f>
        <v>0</v>
      </c>
      <c r="AY63" s="102">
        <f>'1720212 - SO 10 - Rozvodn...'!J33</f>
        <v>0</v>
      </c>
      <c r="AZ63" s="102">
        <f>'1720212 - SO 10 - Rozvodn...'!F30</f>
        <v>0</v>
      </c>
      <c r="BA63" s="102">
        <f>'1720212 - SO 10 - Rozvodn...'!F31</f>
        <v>0</v>
      </c>
      <c r="BB63" s="102">
        <f>'1720212 - SO 10 - Rozvodn...'!F32</f>
        <v>0</v>
      </c>
      <c r="BC63" s="102">
        <f>'1720212 - SO 10 - Rozvodn...'!F33</f>
        <v>0</v>
      </c>
      <c r="BD63" s="104">
        <f>'1720212 - SO 10 - Rozvodn...'!F34</f>
        <v>0</v>
      </c>
      <c r="BT63" s="105" t="s">
        <v>76</v>
      </c>
      <c r="BV63" s="105" t="s">
        <v>16</v>
      </c>
      <c r="BW63" s="105" t="s">
        <v>111</v>
      </c>
      <c r="BX63" s="105" t="s">
        <v>7</v>
      </c>
      <c r="CL63" s="105" t="s">
        <v>21</v>
      </c>
      <c r="CM63" s="105" t="s">
        <v>78</v>
      </c>
    </row>
    <row r="64" spans="1:91" s="5" customFormat="1" ht="37.5" customHeight="1">
      <c r="A64" s="95" t="s">
        <v>72</v>
      </c>
      <c r="B64" s="96"/>
      <c r="C64" s="97"/>
      <c r="D64" s="371" t="s">
        <v>112</v>
      </c>
      <c r="E64" s="371"/>
      <c r="F64" s="371"/>
      <c r="G64" s="371"/>
      <c r="H64" s="371"/>
      <c r="I64" s="98"/>
      <c r="J64" s="371" t="s">
        <v>113</v>
      </c>
      <c r="K64" s="371"/>
      <c r="L64" s="371"/>
      <c r="M64" s="371"/>
      <c r="N64" s="371"/>
      <c r="O64" s="371"/>
      <c r="P64" s="371"/>
      <c r="Q64" s="371"/>
      <c r="R64" s="371"/>
      <c r="S64" s="371"/>
      <c r="T64" s="371"/>
      <c r="U64" s="371"/>
      <c r="V64" s="371"/>
      <c r="W64" s="371"/>
      <c r="X64" s="371"/>
      <c r="Y64" s="371"/>
      <c r="Z64" s="371"/>
      <c r="AA64" s="371"/>
      <c r="AB64" s="371"/>
      <c r="AC64" s="371"/>
      <c r="AD64" s="371"/>
      <c r="AE64" s="371"/>
      <c r="AF64" s="371"/>
      <c r="AG64" s="369">
        <f>'1720213 - SO 11 - Betonov...'!J27</f>
        <v>0</v>
      </c>
      <c r="AH64" s="370"/>
      <c r="AI64" s="370"/>
      <c r="AJ64" s="370"/>
      <c r="AK64" s="370"/>
      <c r="AL64" s="370"/>
      <c r="AM64" s="370"/>
      <c r="AN64" s="369">
        <f t="shared" si="0"/>
        <v>0</v>
      </c>
      <c r="AO64" s="370"/>
      <c r="AP64" s="370"/>
      <c r="AQ64" s="99" t="s">
        <v>75</v>
      </c>
      <c r="AR64" s="100"/>
      <c r="AS64" s="101">
        <v>0</v>
      </c>
      <c r="AT64" s="102">
        <f t="shared" si="1"/>
        <v>0</v>
      </c>
      <c r="AU64" s="103">
        <f>'1720213 - SO 11 - Betonov...'!P81</f>
        <v>0</v>
      </c>
      <c r="AV64" s="102">
        <f>'1720213 - SO 11 - Betonov...'!J30</f>
        <v>0</v>
      </c>
      <c r="AW64" s="102">
        <f>'1720213 - SO 11 - Betonov...'!J31</f>
        <v>0</v>
      </c>
      <c r="AX64" s="102">
        <f>'1720213 - SO 11 - Betonov...'!J32</f>
        <v>0</v>
      </c>
      <c r="AY64" s="102">
        <f>'1720213 - SO 11 - Betonov...'!J33</f>
        <v>0</v>
      </c>
      <c r="AZ64" s="102">
        <f>'1720213 - SO 11 - Betonov...'!F30</f>
        <v>0</v>
      </c>
      <c r="BA64" s="102">
        <f>'1720213 - SO 11 - Betonov...'!F31</f>
        <v>0</v>
      </c>
      <c r="BB64" s="102">
        <f>'1720213 - SO 11 - Betonov...'!F32</f>
        <v>0</v>
      </c>
      <c r="BC64" s="102">
        <f>'1720213 - SO 11 - Betonov...'!F33</f>
        <v>0</v>
      </c>
      <c r="BD64" s="104">
        <f>'1720213 - SO 11 - Betonov...'!F34</f>
        <v>0</v>
      </c>
      <c r="BT64" s="105" t="s">
        <v>76</v>
      </c>
      <c r="BV64" s="105" t="s">
        <v>16</v>
      </c>
      <c r="BW64" s="105" t="s">
        <v>114</v>
      </c>
      <c r="BX64" s="105" t="s">
        <v>7</v>
      </c>
      <c r="CL64" s="105" t="s">
        <v>21</v>
      </c>
      <c r="CM64" s="105" t="s">
        <v>78</v>
      </c>
    </row>
    <row r="65" spans="1:91" s="5" customFormat="1" ht="37.5" customHeight="1">
      <c r="A65" s="95" t="s">
        <v>72</v>
      </c>
      <c r="B65" s="96"/>
      <c r="C65" s="97"/>
      <c r="D65" s="371" t="s">
        <v>115</v>
      </c>
      <c r="E65" s="371"/>
      <c r="F65" s="371"/>
      <c r="G65" s="371"/>
      <c r="H65" s="371"/>
      <c r="I65" s="98"/>
      <c r="J65" s="371" t="s">
        <v>116</v>
      </c>
      <c r="K65" s="371"/>
      <c r="L65" s="371"/>
      <c r="M65" s="371"/>
      <c r="N65" s="371"/>
      <c r="O65" s="371"/>
      <c r="P65" s="371"/>
      <c r="Q65" s="371"/>
      <c r="R65" s="371"/>
      <c r="S65" s="371"/>
      <c r="T65" s="371"/>
      <c r="U65" s="371"/>
      <c r="V65" s="371"/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69">
        <f>'1720215 - SO 13 - Jímka u...'!J27</f>
        <v>0</v>
      </c>
      <c r="AH65" s="370"/>
      <c r="AI65" s="370"/>
      <c r="AJ65" s="370"/>
      <c r="AK65" s="370"/>
      <c r="AL65" s="370"/>
      <c r="AM65" s="370"/>
      <c r="AN65" s="369">
        <f t="shared" si="0"/>
        <v>0</v>
      </c>
      <c r="AO65" s="370"/>
      <c r="AP65" s="370"/>
      <c r="AQ65" s="99" t="s">
        <v>75</v>
      </c>
      <c r="AR65" s="100"/>
      <c r="AS65" s="101">
        <v>0</v>
      </c>
      <c r="AT65" s="102">
        <f t="shared" si="1"/>
        <v>0</v>
      </c>
      <c r="AU65" s="103">
        <f>'1720215 - SO 13 - Jímka u...'!P81</f>
        <v>0</v>
      </c>
      <c r="AV65" s="102">
        <f>'1720215 - SO 13 - Jímka u...'!J30</f>
        <v>0</v>
      </c>
      <c r="AW65" s="102">
        <f>'1720215 - SO 13 - Jímka u...'!J31</f>
        <v>0</v>
      </c>
      <c r="AX65" s="102">
        <f>'1720215 - SO 13 - Jímka u...'!J32</f>
        <v>0</v>
      </c>
      <c r="AY65" s="102">
        <f>'1720215 - SO 13 - Jímka u...'!J33</f>
        <v>0</v>
      </c>
      <c r="AZ65" s="102">
        <f>'1720215 - SO 13 - Jímka u...'!F30</f>
        <v>0</v>
      </c>
      <c r="BA65" s="102">
        <f>'1720215 - SO 13 - Jímka u...'!F31</f>
        <v>0</v>
      </c>
      <c r="BB65" s="102">
        <f>'1720215 - SO 13 - Jímka u...'!F32</f>
        <v>0</v>
      </c>
      <c r="BC65" s="102">
        <f>'1720215 - SO 13 - Jímka u...'!F33</f>
        <v>0</v>
      </c>
      <c r="BD65" s="104">
        <f>'1720215 - SO 13 - Jímka u...'!F34</f>
        <v>0</v>
      </c>
      <c r="BT65" s="105" t="s">
        <v>76</v>
      </c>
      <c r="BV65" s="105" t="s">
        <v>16</v>
      </c>
      <c r="BW65" s="105" t="s">
        <v>117</v>
      </c>
      <c r="BX65" s="105" t="s">
        <v>7</v>
      </c>
      <c r="CL65" s="105" t="s">
        <v>21</v>
      </c>
      <c r="CM65" s="105" t="s">
        <v>78</v>
      </c>
    </row>
    <row r="66" spans="1:91" s="5" customFormat="1" ht="37.5" customHeight="1">
      <c r="A66" s="95" t="s">
        <v>72</v>
      </c>
      <c r="B66" s="96"/>
      <c r="C66" s="97"/>
      <c r="D66" s="371" t="s">
        <v>118</v>
      </c>
      <c r="E66" s="371"/>
      <c r="F66" s="371"/>
      <c r="G66" s="371"/>
      <c r="H66" s="371"/>
      <c r="I66" s="98"/>
      <c r="J66" s="371" t="s">
        <v>119</v>
      </c>
      <c r="K66" s="371"/>
      <c r="L66" s="371"/>
      <c r="M66" s="371"/>
      <c r="N66" s="371"/>
      <c r="O66" s="371"/>
      <c r="P66" s="371"/>
      <c r="Q66" s="371"/>
      <c r="R66" s="371"/>
      <c r="S66" s="371"/>
      <c r="T66" s="371"/>
      <c r="U66" s="371"/>
      <c r="V66" s="371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69">
        <f>'1720216 - SO 14 - Jímka u...'!J27</f>
        <v>0</v>
      </c>
      <c r="AH66" s="370"/>
      <c r="AI66" s="370"/>
      <c r="AJ66" s="370"/>
      <c r="AK66" s="370"/>
      <c r="AL66" s="370"/>
      <c r="AM66" s="370"/>
      <c r="AN66" s="369">
        <f t="shared" si="0"/>
        <v>0</v>
      </c>
      <c r="AO66" s="370"/>
      <c r="AP66" s="370"/>
      <c r="AQ66" s="99" t="s">
        <v>75</v>
      </c>
      <c r="AR66" s="100"/>
      <c r="AS66" s="101">
        <v>0</v>
      </c>
      <c r="AT66" s="102">
        <f t="shared" si="1"/>
        <v>0</v>
      </c>
      <c r="AU66" s="103">
        <f>'1720216 - SO 14 - Jímka u...'!P81</f>
        <v>0</v>
      </c>
      <c r="AV66" s="102">
        <f>'1720216 - SO 14 - Jímka u...'!J30</f>
        <v>0</v>
      </c>
      <c r="AW66" s="102">
        <f>'1720216 - SO 14 - Jímka u...'!J31</f>
        <v>0</v>
      </c>
      <c r="AX66" s="102">
        <f>'1720216 - SO 14 - Jímka u...'!J32</f>
        <v>0</v>
      </c>
      <c r="AY66" s="102">
        <f>'1720216 - SO 14 - Jímka u...'!J33</f>
        <v>0</v>
      </c>
      <c r="AZ66" s="102">
        <f>'1720216 - SO 14 - Jímka u...'!F30</f>
        <v>0</v>
      </c>
      <c r="BA66" s="102">
        <f>'1720216 - SO 14 - Jímka u...'!F31</f>
        <v>0</v>
      </c>
      <c r="BB66" s="102">
        <f>'1720216 - SO 14 - Jímka u...'!F32</f>
        <v>0</v>
      </c>
      <c r="BC66" s="102">
        <f>'1720216 - SO 14 - Jímka u...'!F33</f>
        <v>0</v>
      </c>
      <c r="BD66" s="104">
        <f>'1720216 - SO 14 - Jímka u...'!F34</f>
        <v>0</v>
      </c>
      <c r="BT66" s="105" t="s">
        <v>76</v>
      </c>
      <c r="BV66" s="105" t="s">
        <v>16</v>
      </c>
      <c r="BW66" s="105" t="s">
        <v>120</v>
      </c>
      <c r="BX66" s="105" t="s">
        <v>7</v>
      </c>
      <c r="CL66" s="105" t="s">
        <v>21</v>
      </c>
      <c r="CM66" s="105" t="s">
        <v>78</v>
      </c>
    </row>
    <row r="67" spans="1:91" s="5" customFormat="1" ht="37.5" customHeight="1">
      <c r="A67" s="95" t="s">
        <v>72</v>
      </c>
      <c r="B67" s="96"/>
      <c r="C67" s="97"/>
      <c r="D67" s="371" t="s">
        <v>121</v>
      </c>
      <c r="E67" s="371"/>
      <c r="F67" s="371"/>
      <c r="G67" s="371"/>
      <c r="H67" s="371"/>
      <c r="I67" s="98"/>
      <c r="J67" s="371" t="s">
        <v>122</v>
      </c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/>
      <c r="AF67" s="371"/>
      <c r="AG67" s="369">
        <f>'1720217 - SO 15 - Malá ml...'!J27</f>
        <v>0</v>
      </c>
      <c r="AH67" s="370"/>
      <c r="AI67" s="370"/>
      <c r="AJ67" s="370"/>
      <c r="AK67" s="370"/>
      <c r="AL67" s="370"/>
      <c r="AM67" s="370"/>
      <c r="AN67" s="369">
        <f t="shared" si="0"/>
        <v>0</v>
      </c>
      <c r="AO67" s="370"/>
      <c r="AP67" s="370"/>
      <c r="AQ67" s="99" t="s">
        <v>75</v>
      </c>
      <c r="AR67" s="100"/>
      <c r="AS67" s="101">
        <v>0</v>
      </c>
      <c r="AT67" s="102">
        <f t="shared" si="1"/>
        <v>0</v>
      </c>
      <c r="AU67" s="103">
        <f>'1720217 - SO 15 - Malá ml...'!P81</f>
        <v>0</v>
      </c>
      <c r="AV67" s="102">
        <f>'1720217 - SO 15 - Malá ml...'!J30</f>
        <v>0</v>
      </c>
      <c r="AW67" s="102">
        <f>'1720217 - SO 15 - Malá ml...'!J31</f>
        <v>0</v>
      </c>
      <c r="AX67" s="102">
        <f>'1720217 - SO 15 - Malá ml...'!J32</f>
        <v>0</v>
      </c>
      <c r="AY67" s="102">
        <f>'1720217 - SO 15 - Malá ml...'!J33</f>
        <v>0</v>
      </c>
      <c r="AZ67" s="102">
        <f>'1720217 - SO 15 - Malá ml...'!F30</f>
        <v>0</v>
      </c>
      <c r="BA67" s="102">
        <f>'1720217 - SO 15 - Malá ml...'!F31</f>
        <v>0</v>
      </c>
      <c r="BB67" s="102">
        <f>'1720217 - SO 15 - Malá ml...'!F32</f>
        <v>0</v>
      </c>
      <c r="BC67" s="102">
        <f>'1720217 - SO 15 - Malá ml...'!F33</f>
        <v>0</v>
      </c>
      <c r="BD67" s="104">
        <f>'1720217 - SO 15 - Malá ml...'!F34</f>
        <v>0</v>
      </c>
      <c r="BT67" s="105" t="s">
        <v>76</v>
      </c>
      <c r="BV67" s="105" t="s">
        <v>16</v>
      </c>
      <c r="BW67" s="105" t="s">
        <v>123</v>
      </c>
      <c r="BX67" s="105" t="s">
        <v>7</v>
      </c>
      <c r="CL67" s="105" t="s">
        <v>21</v>
      </c>
      <c r="CM67" s="105" t="s">
        <v>78</v>
      </c>
    </row>
    <row r="68" spans="1:91" s="5" customFormat="1" ht="37.5" customHeight="1">
      <c r="A68" s="95" t="s">
        <v>72</v>
      </c>
      <c r="B68" s="96"/>
      <c r="C68" s="97"/>
      <c r="D68" s="371" t="s">
        <v>124</v>
      </c>
      <c r="E68" s="371"/>
      <c r="F68" s="371"/>
      <c r="G68" s="371"/>
      <c r="H68" s="371"/>
      <c r="I68" s="98"/>
      <c r="J68" s="371" t="s">
        <v>125</v>
      </c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1"/>
      <c r="Y68" s="371"/>
      <c r="Z68" s="371"/>
      <c r="AA68" s="371"/>
      <c r="AB68" s="371"/>
      <c r="AC68" s="371"/>
      <c r="AD68" s="371"/>
      <c r="AE68" s="371"/>
      <c r="AF68" s="371"/>
      <c r="AG68" s="369">
        <f>'1720218 - SO 16 - Jímka u...'!J27</f>
        <v>0</v>
      </c>
      <c r="AH68" s="370"/>
      <c r="AI68" s="370"/>
      <c r="AJ68" s="370"/>
      <c r="AK68" s="370"/>
      <c r="AL68" s="370"/>
      <c r="AM68" s="370"/>
      <c r="AN68" s="369">
        <f t="shared" si="0"/>
        <v>0</v>
      </c>
      <c r="AO68" s="370"/>
      <c r="AP68" s="370"/>
      <c r="AQ68" s="99" t="s">
        <v>75</v>
      </c>
      <c r="AR68" s="100"/>
      <c r="AS68" s="101">
        <v>0</v>
      </c>
      <c r="AT68" s="102">
        <f t="shared" si="1"/>
        <v>0</v>
      </c>
      <c r="AU68" s="103">
        <f>'1720218 - SO 16 - Jímka u...'!P81</f>
        <v>0</v>
      </c>
      <c r="AV68" s="102">
        <f>'1720218 - SO 16 - Jímka u...'!J30</f>
        <v>0</v>
      </c>
      <c r="AW68" s="102">
        <f>'1720218 - SO 16 - Jímka u...'!J31</f>
        <v>0</v>
      </c>
      <c r="AX68" s="102">
        <f>'1720218 - SO 16 - Jímka u...'!J32</f>
        <v>0</v>
      </c>
      <c r="AY68" s="102">
        <f>'1720218 - SO 16 - Jímka u...'!J33</f>
        <v>0</v>
      </c>
      <c r="AZ68" s="102">
        <f>'1720218 - SO 16 - Jímka u...'!F30</f>
        <v>0</v>
      </c>
      <c r="BA68" s="102">
        <f>'1720218 - SO 16 - Jímka u...'!F31</f>
        <v>0</v>
      </c>
      <c r="BB68" s="102">
        <f>'1720218 - SO 16 - Jímka u...'!F32</f>
        <v>0</v>
      </c>
      <c r="BC68" s="102">
        <f>'1720218 - SO 16 - Jímka u...'!F33</f>
        <v>0</v>
      </c>
      <c r="BD68" s="104">
        <f>'1720218 - SO 16 - Jímka u...'!F34</f>
        <v>0</v>
      </c>
      <c r="BT68" s="105" t="s">
        <v>76</v>
      </c>
      <c r="BV68" s="105" t="s">
        <v>16</v>
      </c>
      <c r="BW68" s="105" t="s">
        <v>126</v>
      </c>
      <c r="BX68" s="105" t="s">
        <v>7</v>
      </c>
      <c r="CL68" s="105" t="s">
        <v>21</v>
      </c>
      <c r="CM68" s="105" t="s">
        <v>78</v>
      </c>
    </row>
    <row r="69" spans="1:91" s="5" customFormat="1" ht="37.5" customHeight="1">
      <c r="A69" s="95" t="s">
        <v>72</v>
      </c>
      <c r="B69" s="96"/>
      <c r="C69" s="97"/>
      <c r="D69" s="371" t="s">
        <v>127</v>
      </c>
      <c r="E69" s="371"/>
      <c r="F69" s="371"/>
      <c r="G69" s="371"/>
      <c r="H69" s="371"/>
      <c r="I69" s="98"/>
      <c r="J69" s="371" t="s">
        <v>128</v>
      </c>
      <c r="K69" s="371"/>
      <c r="L69" s="371"/>
      <c r="M69" s="371"/>
      <c r="N69" s="371"/>
      <c r="O69" s="371"/>
      <c r="P69" s="371"/>
      <c r="Q69" s="371"/>
      <c r="R69" s="371"/>
      <c r="S69" s="371"/>
      <c r="T69" s="371"/>
      <c r="U69" s="371"/>
      <c r="V69" s="371"/>
      <c r="W69" s="371"/>
      <c r="X69" s="371"/>
      <c r="Y69" s="371"/>
      <c r="Z69" s="371"/>
      <c r="AA69" s="371"/>
      <c r="AB69" s="371"/>
      <c r="AC69" s="371"/>
      <c r="AD69" s="371"/>
      <c r="AE69" s="371"/>
      <c r="AF69" s="371"/>
      <c r="AG69" s="369">
        <f>'1720219 - SO 17 - Černé s...'!J27</f>
        <v>0</v>
      </c>
      <c r="AH69" s="370"/>
      <c r="AI69" s="370"/>
      <c r="AJ69" s="370"/>
      <c r="AK69" s="370"/>
      <c r="AL69" s="370"/>
      <c r="AM69" s="370"/>
      <c r="AN69" s="369">
        <f t="shared" si="0"/>
        <v>0</v>
      </c>
      <c r="AO69" s="370"/>
      <c r="AP69" s="370"/>
      <c r="AQ69" s="99" t="s">
        <v>75</v>
      </c>
      <c r="AR69" s="100"/>
      <c r="AS69" s="101">
        <v>0</v>
      </c>
      <c r="AT69" s="102">
        <f t="shared" si="1"/>
        <v>0</v>
      </c>
      <c r="AU69" s="103">
        <f>'1720219 - SO 17 - Černé s...'!P78</f>
        <v>0</v>
      </c>
      <c r="AV69" s="102">
        <f>'1720219 - SO 17 - Černé s...'!J30</f>
        <v>0</v>
      </c>
      <c r="AW69" s="102">
        <f>'1720219 - SO 17 - Černé s...'!J31</f>
        <v>0</v>
      </c>
      <c r="AX69" s="102">
        <f>'1720219 - SO 17 - Černé s...'!J32</f>
        <v>0</v>
      </c>
      <c r="AY69" s="102">
        <f>'1720219 - SO 17 - Černé s...'!J33</f>
        <v>0</v>
      </c>
      <c r="AZ69" s="102">
        <f>'1720219 - SO 17 - Černé s...'!F30</f>
        <v>0</v>
      </c>
      <c r="BA69" s="102">
        <f>'1720219 - SO 17 - Černé s...'!F31</f>
        <v>0</v>
      </c>
      <c r="BB69" s="102">
        <f>'1720219 - SO 17 - Černé s...'!F32</f>
        <v>0</v>
      </c>
      <c r="BC69" s="102">
        <f>'1720219 - SO 17 - Černé s...'!F33</f>
        <v>0</v>
      </c>
      <c r="BD69" s="104">
        <f>'1720219 - SO 17 - Černé s...'!F34</f>
        <v>0</v>
      </c>
      <c r="BT69" s="105" t="s">
        <v>76</v>
      </c>
      <c r="BV69" s="105" t="s">
        <v>16</v>
      </c>
      <c r="BW69" s="105" t="s">
        <v>129</v>
      </c>
      <c r="BX69" s="105" t="s">
        <v>7</v>
      </c>
      <c r="CL69" s="105" t="s">
        <v>21</v>
      </c>
      <c r="CM69" s="105" t="s">
        <v>78</v>
      </c>
    </row>
    <row r="70" spans="1:91" s="5" customFormat="1" ht="22.5" customHeight="1">
      <c r="A70" s="95" t="s">
        <v>72</v>
      </c>
      <c r="B70" s="96"/>
      <c r="C70" s="97"/>
      <c r="D70" s="371" t="s">
        <v>130</v>
      </c>
      <c r="E70" s="371"/>
      <c r="F70" s="371"/>
      <c r="G70" s="371"/>
      <c r="H70" s="371"/>
      <c r="I70" s="98"/>
      <c r="J70" s="371" t="s">
        <v>131</v>
      </c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69">
        <f>'1720220 - Vedlejší a osta...'!J27</f>
        <v>0</v>
      </c>
      <c r="AH70" s="370"/>
      <c r="AI70" s="370"/>
      <c r="AJ70" s="370"/>
      <c r="AK70" s="370"/>
      <c r="AL70" s="370"/>
      <c r="AM70" s="370"/>
      <c r="AN70" s="369">
        <f t="shared" si="0"/>
        <v>0</v>
      </c>
      <c r="AO70" s="370"/>
      <c r="AP70" s="370"/>
      <c r="AQ70" s="99" t="s">
        <v>75</v>
      </c>
      <c r="AR70" s="100"/>
      <c r="AS70" s="106">
        <v>0</v>
      </c>
      <c r="AT70" s="107">
        <f t="shared" si="1"/>
        <v>0</v>
      </c>
      <c r="AU70" s="108">
        <f>'1720220 - Vedlejší a osta...'!P78</f>
        <v>0</v>
      </c>
      <c r="AV70" s="107">
        <f>'1720220 - Vedlejší a osta...'!J30</f>
        <v>0</v>
      </c>
      <c r="AW70" s="107">
        <f>'1720220 - Vedlejší a osta...'!J31</f>
        <v>0</v>
      </c>
      <c r="AX70" s="107">
        <f>'1720220 - Vedlejší a osta...'!J32</f>
        <v>0</v>
      </c>
      <c r="AY70" s="107">
        <f>'1720220 - Vedlejší a osta...'!J33</f>
        <v>0</v>
      </c>
      <c r="AZ70" s="107">
        <f>'1720220 - Vedlejší a osta...'!F30</f>
        <v>0</v>
      </c>
      <c r="BA70" s="107">
        <f>'1720220 - Vedlejší a osta...'!F31</f>
        <v>0</v>
      </c>
      <c r="BB70" s="107">
        <f>'1720220 - Vedlejší a osta...'!F32</f>
        <v>0</v>
      </c>
      <c r="BC70" s="107">
        <f>'1720220 - Vedlejší a osta...'!F33</f>
        <v>0</v>
      </c>
      <c r="BD70" s="109">
        <f>'1720220 - Vedlejší a osta...'!F34</f>
        <v>0</v>
      </c>
      <c r="BT70" s="105" t="s">
        <v>76</v>
      </c>
      <c r="BV70" s="105" t="s">
        <v>16</v>
      </c>
      <c r="BW70" s="105" t="s">
        <v>132</v>
      </c>
      <c r="BX70" s="105" t="s">
        <v>7</v>
      </c>
      <c r="CL70" s="105" t="s">
        <v>21</v>
      </c>
      <c r="CM70" s="105" t="s">
        <v>78</v>
      </c>
    </row>
    <row r="71" spans="1:91" s="1" customFormat="1" ht="30" customHeight="1">
      <c r="B71" s="40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0"/>
    </row>
    <row r="72" spans="1:91" s="1" customFormat="1" ht="6.95" customHeight="1"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60"/>
    </row>
  </sheetData>
  <sheetProtection password="CC35" sheet="1" objects="1" scenarios="1" formatCells="0" formatColumns="0" formatRows="0" sort="0" autoFilter="0"/>
  <mergeCells count="113">
    <mergeCell ref="AN70:AP70"/>
    <mergeCell ref="AG70:AM70"/>
    <mergeCell ref="D70:H70"/>
    <mergeCell ref="J70:AF70"/>
    <mergeCell ref="AG51:AM51"/>
    <mergeCell ref="AN51:AP51"/>
    <mergeCell ref="AR2:BE2"/>
    <mergeCell ref="AN67:AP67"/>
    <mergeCell ref="AG67:AM67"/>
    <mergeCell ref="D67:H67"/>
    <mergeCell ref="J67:AF67"/>
    <mergeCell ref="AN68:AP68"/>
    <mergeCell ref="AG68:AM68"/>
    <mergeCell ref="D68:H68"/>
    <mergeCell ref="J68:AF68"/>
    <mergeCell ref="AN69:AP69"/>
    <mergeCell ref="AG69:AM69"/>
    <mergeCell ref="D69:H69"/>
    <mergeCell ref="J69:AF69"/>
    <mergeCell ref="AN64:AP64"/>
    <mergeCell ref="AG64:AM64"/>
    <mergeCell ref="D64:H64"/>
    <mergeCell ref="J64:AF64"/>
    <mergeCell ref="AN65:AP65"/>
    <mergeCell ref="AG65:AM65"/>
    <mergeCell ref="D65:H65"/>
    <mergeCell ref="J65:AF65"/>
    <mergeCell ref="AN66:AP66"/>
    <mergeCell ref="AG66:AM66"/>
    <mergeCell ref="D66:H66"/>
    <mergeCell ref="J66:AF66"/>
    <mergeCell ref="AN61:AP61"/>
    <mergeCell ref="AG61:AM61"/>
    <mergeCell ref="D61:H61"/>
    <mergeCell ref="J61:AF61"/>
    <mergeCell ref="AN62:AP62"/>
    <mergeCell ref="AG62:AM62"/>
    <mergeCell ref="D62:H62"/>
    <mergeCell ref="J62:AF62"/>
    <mergeCell ref="AN63:AP63"/>
    <mergeCell ref="AG63:AM63"/>
    <mergeCell ref="D63:H63"/>
    <mergeCell ref="J63:AF63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AN54:AP54"/>
    <mergeCell ref="AG54:AM54"/>
    <mergeCell ref="D54:H54"/>
    <mergeCell ref="J54:AF54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</mergeCells>
  <hyperlinks>
    <hyperlink ref="K1:S1" location="C2" display="1) Rekapitulace stavby"/>
    <hyperlink ref="W1:AI1" location="C51" display="2) Rekapitulace objektů stavby a soupisů prací"/>
    <hyperlink ref="A52" location="'1720201 - SO 01 Silá - Si...'!C2" display="/"/>
    <hyperlink ref="A53" location="'1720202 - SO 02a - Zpevně...'!C2" display="/"/>
    <hyperlink ref="A54" location="'1720203 - SO 02b - Zpevně...'!C2" display="/"/>
    <hyperlink ref="A55" location="'1720204 - SO 03 - Centrál...'!C2" display="/"/>
    <hyperlink ref="A56" location="'1720205 - SO 04 - Budova ...'!C2" display="/"/>
    <hyperlink ref="A57" location="'1720206 - SO 4a - Přístře...'!C2" display="/"/>
    <hyperlink ref="A58" location="'1720207 - SO 05 - Silážní...'!C2" display="/"/>
    <hyperlink ref="A59" location="'1720208 - SO 06 - Seník'!C2" display="/"/>
    <hyperlink ref="A60" location="'1720209 - SO 07 - Zpevněn...'!C2" display="/"/>
    <hyperlink ref="A61" location="'1720210 - SO 08 - Podzemn...'!C2" display="/"/>
    <hyperlink ref="A62" location="'1720211 - SO 09 - Základy...'!C2" display="/"/>
    <hyperlink ref="A63" location="'1720212 - SO 10 - Rozvodn...'!C2" display="/"/>
    <hyperlink ref="A64" location="'1720213 - SO 11 - Betonov...'!C2" display="/"/>
    <hyperlink ref="A65" location="'1720215 - SO 13 - Jímka u...'!C2" display="/"/>
    <hyperlink ref="A66" location="'1720216 - SO 14 - Jímka u...'!C2" display="/"/>
    <hyperlink ref="A67" location="'1720217 - SO 15 - Malá ml...'!C2" display="/"/>
    <hyperlink ref="A68" location="'1720218 - SO 16 - Jímka u...'!C2" display="/"/>
    <hyperlink ref="A69" location="'1720219 - SO 17 - Černé s...'!C2" display="/"/>
    <hyperlink ref="A70" location="'1720220 - Vedlejší a osta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8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102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421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ROUND(SUM(BE81:BE117), 2)</f>
        <v>0</v>
      </c>
      <c r="G30" s="41"/>
      <c r="H30" s="41"/>
      <c r="I30" s="130">
        <v>0.21</v>
      </c>
      <c r="J30" s="129">
        <f>ROUND(ROUND((SUM(BE81:BE117)),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ROUND(SUM(BF81:BF117), 2)</f>
        <v>0</v>
      </c>
      <c r="G31" s="41"/>
      <c r="H31" s="41"/>
      <c r="I31" s="130">
        <v>0.15</v>
      </c>
      <c r="J31" s="129">
        <f>ROUND(ROUND((SUM(BF81:BF117)),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ROUND(SUM(BG81:BG117),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ROUND(SUM(BH81:BH117),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ROUND(SUM(BI81:BI117),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1720209 - SO 07 - Zpevněné komunikace - výběhy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J104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J108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J116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1720209 - SO 07 - Zpevněné komunikace - výběhy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P83+P104+P108+P116</f>
        <v>0</v>
      </c>
      <c r="Q82" s="183"/>
      <c r="R82" s="184">
        <f>R83+R104+R108+R116</f>
        <v>0</v>
      </c>
      <c r="S82" s="183"/>
      <c r="T82" s="185">
        <f>T83+T104+T108+T116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BK83+BK104+BK108+BK116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SUM(P84:P103)</f>
        <v>0</v>
      </c>
      <c r="Q83" s="183"/>
      <c r="R83" s="184">
        <f>SUM(R84:R103)</f>
        <v>0</v>
      </c>
      <c r="S83" s="183"/>
      <c r="T83" s="185">
        <f>SUM(T84:T103)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SUM(BK84:BK103)</f>
        <v>0</v>
      </c>
    </row>
    <row r="84" spans="2:65" s="1" customFormat="1" ht="31.5" customHeight="1">
      <c r="B84" s="40"/>
      <c r="C84" s="192" t="s">
        <v>76</v>
      </c>
      <c r="D84" s="192" t="s">
        <v>171</v>
      </c>
      <c r="E84" s="193" t="s">
        <v>172</v>
      </c>
      <c r="F84" s="194" t="s">
        <v>173</v>
      </c>
      <c r="G84" s="195" t="s">
        <v>174</v>
      </c>
      <c r="H84" s="196">
        <v>554.79999999999995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1" customFormat="1">
      <c r="B85" s="204"/>
      <c r="C85" s="205"/>
      <c r="D85" s="206" t="s">
        <v>176</v>
      </c>
      <c r="E85" s="207" t="s">
        <v>21</v>
      </c>
      <c r="F85" s="208" t="s">
        <v>422</v>
      </c>
      <c r="G85" s="205"/>
      <c r="H85" s="209">
        <v>554.79999999999995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176</v>
      </c>
      <c r="AU85" s="215" t="s">
        <v>78</v>
      </c>
      <c r="AV85" s="11" t="s">
        <v>78</v>
      </c>
      <c r="AW85" s="11" t="s">
        <v>33</v>
      </c>
      <c r="AX85" s="11" t="s">
        <v>69</v>
      </c>
      <c r="AY85" s="215" t="s">
        <v>169</v>
      </c>
    </row>
    <row r="86" spans="2:65" s="12" customFormat="1">
      <c r="B86" s="216"/>
      <c r="C86" s="217"/>
      <c r="D86" s="218" t="s">
        <v>176</v>
      </c>
      <c r="E86" s="219" t="s">
        <v>21</v>
      </c>
      <c r="F86" s="220" t="s">
        <v>178</v>
      </c>
      <c r="G86" s="217"/>
      <c r="H86" s="221">
        <v>554.79999999999995</v>
      </c>
      <c r="I86" s="222"/>
      <c r="J86" s="217"/>
      <c r="K86" s="217"/>
      <c r="L86" s="223"/>
      <c r="M86" s="224"/>
      <c r="N86" s="225"/>
      <c r="O86" s="225"/>
      <c r="P86" s="225"/>
      <c r="Q86" s="225"/>
      <c r="R86" s="225"/>
      <c r="S86" s="225"/>
      <c r="T86" s="226"/>
      <c r="AT86" s="227" t="s">
        <v>176</v>
      </c>
      <c r="AU86" s="227" t="s">
        <v>78</v>
      </c>
      <c r="AV86" s="12" t="s">
        <v>175</v>
      </c>
      <c r="AW86" s="12" t="s">
        <v>33</v>
      </c>
      <c r="AX86" s="12" t="s">
        <v>76</v>
      </c>
      <c r="AY86" s="227" t="s">
        <v>169</v>
      </c>
    </row>
    <row r="87" spans="2:65" s="1" customFormat="1" ht="22.5" customHeight="1">
      <c r="B87" s="40"/>
      <c r="C87" s="192" t="s">
        <v>78</v>
      </c>
      <c r="D87" s="192" t="s">
        <v>171</v>
      </c>
      <c r="E87" s="193" t="s">
        <v>179</v>
      </c>
      <c r="F87" s="194" t="s">
        <v>180</v>
      </c>
      <c r="G87" s="195" t="s">
        <v>174</v>
      </c>
      <c r="H87" s="196">
        <v>554.79999999999995</v>
      </c>
      <c r="I87" s="197"/>
      <c r="J87" s="198">
        <f>ROUND(I87*H87,2)</f>
        <v>0</v>
      </c>
      <c r="K87" s="194" t="s">
        <v>21</v>
      </c>
      <c r="L87" s="60"/>
      <c r="M87" s="199" t="s">
        <v>21</v>
      </c>
      <c r="N87" s="200" t="s">
        <v>40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175</v>
      </c>
      <c r="AT87" s="23" t="s">
        <v>171</v>
      </c>
      <c r="AU87" s="23" t="s">
        <v>78</v>
      </c>
      <c r="AY87" s="23" t="s">
        <v>169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76</v>
      </c>
      <c r="BK87" s="203">
        <f>ROUND(I87*H87,2)</f>
        <v>0</v>
      </c>
      <c r="BL87" s="23" t="s">
        <v>175</v>
      </c>
      <c r="BM87" s="23" t="s">
        <v>175</v>
      </c>
    </row>
    <row r="88" spans="2:65" s="1" customFormat="1" ht="22.5" customHeight="1">
      <c r="B88" s="40"/>
      <c r="C88" s="192" t="s">
        <v>181</v>
      </c>
      <c r="D88" s="192" t="s">
        <v>171</v>
      </c>
      <c r="E88" s="193" t="s">
        <v>318</v>
      </c>
      <c r="F88" s="194" t="s">
        <v>319</v>
      </c>
      <c r="G88" s="195" t="s">
        <v>174</v>
      </c>
      <c r="H88" s="196">
        <v>1664.4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192" t="s">
        <v>175</v>
      </c>
      <c r="D89" s="192" t="s">
        <v>171</v>
      </c>
      <c r="E89" s="193" t="s">
        <v>423</v>
      </c>
      <c r="F89" s="194" t="s">
        <v>424</v>
      </c>
      <c r="G89" s="195" t="s">
        <v>332</v>
      </c>
      <c r="H89" s="196">
        <v>257.2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" customFormat="1" ht="22.5" customHeight="1">
      <c r="B90" s="40"/>
      <c r="C90" s="192" t="s">
        <v>188</v>
      </c>
      <c r="D90" s="192" t="s">
        <v>171</v>
      </c>
      <c r="E90" s="193" t="s">
        <v>189</v>
      </c>
      <c r="F90" s="194" t="s">
        <v>190</v>
      </c>
      <c r="G90" s="195" t="s">
        <v>191</v>
      </c>
      <c r="H90" s="196">
        <v>332.88</v>
      </c>
      <c r="I90" s="197"/>
      <c r="J90" s="198">
        <f>ROUND(I90*H90,2)</f>
        <v>0</v>
      </c>
      <c r="K90" s="194" t="s">
        <v>21</v>
      </c>
      <c r="L90" s="60"/>
      <c r="M90" s="199" t="s">
        <v>21</v>
      </c>
      <c r="N90" s="200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175</v>
      </c>
      <c r="AT90" s="23" t="s">
        <v>171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192</v>
      </c>
    </row>
    <row r="91" spans="2:65" s="13" customFormat="1">
      <c r="B91" s="228"/>
      <c r="C91" s="229"/>
      <c r="D91" s="206" t="s">
        <v>176</v>
      </c>
      <c r="E91" s="230" t="s">
        <v>21</v>
      </c>
      <c r="F91" s="231" t="s">
        <v>193</v>
      </c>
      <c r="G91" s="229"/>
      <c r="H91" s="232" t="s">
        <v>21</v>
      </c>
      <c r="I91" s="233"/>
      <c r="J91" s="229"/>
      <c r="K91" s="229"/>
      <c r="L91" s="234"/>
      <c r="M91" s="235"/>
      <c r="N91" s="236"/>
      <c r="O91" s="236"/>
      <c r="P91" s="236"/>
      <c r="Q91" s="236"/>
      <c r="R91" s="236"/>
      <c r="S91" s="236"/>
      <c r="T91" s="237"/>
      <c r="AT91" s="238" t="s">
        <v>176</v>
      </c>
      <c r="AU91" s="238" t="s">
        <v>78</v>
      </c>
      <c r="AV91" s="13" t="s">
        <v>76</v>
      </c>
      <c r="AW91" s="13" t="s">
        <v>33</v>
      </c>
      <c r="AX91" s="13" t="s">
        <v>69</v>
      </c>
      <c r="AY91" s="238" t="s">
        <v>169</v>
      </c>
    </row>
    <row r="92" spans="2:65" s="11" customFormat="1">
      <c r="B92" s="204"/>
      <c r="C92" s="205"/>
      <c r="D92" s="206" t="s">
        <v>176</v>
      </c>
      <c r="E92" s="207" t="s">
        <v>21</v>
      </c>
      <c r="F92" s="208" t="s">
        <v>425</v>
      </c>
      <c r="G92" s="205"/>
      <c r="H92" s="209">
        <v>332.88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176</v>
      </c>
      <c r="AU92" s="215" t="s">
        <v>78</v>
      </c>
      <c r="AV92" s="11" t="s">
        <v>78</v>
      </c>
      <c r="AW92" s="11" t="s">
        <v>33</v>
      </c>
      <c r="AX92" s="11" t="s">
        <v>69</v>
      </c>
      <c r="AY92" s="215" t="s">
        <v>169</v>
      </c>
    </row>
    <row r="93" spans="2:65" s="12" customFormat="1">
      <c r="B93" s="216"/>
      <c r="C93" s="217"/>
      <c r="D93" s="218" t="s">
        <v>176</v>
      </c>
      <c r="E93" s="219" t="s">
        <v>21</v>
      </c>
      <c r="F93" s="220" t="s">
        <v>178</v>
      </c>
      <c r="G93" s="217"/>
      <c r="H93" s="221">
        <v>332.88</v>
      </c>
      <c r="I93" s="222"/>
      <c r="J93" s="217"/>
      <c r="K93" s="217"/>
      <c r="L93" s="223"/>
      <c r="M93" s="224"/>
      <c r="N93" s="225"/>
      <c r="O93" s="225"/>
      <c r="P93" s="225"/>
      <c r="Q93" s="225"/>
      <c r="R93" s="225"/>
      <c r="S93" s="225"/>
      <c r="T93" s="226"/>
      <c r="AT93" s="227" t="s">
        <v>176</v>
      </c>
      <c r="AU93" s="227" t="s">
        <v>78</v>
      </c>
      <c r="AV93" s="12" t="s">
        <v>175</v>
      </c>
      <c r="AW93" s="12" t="s">
        <v>33</v>
      </c>
      <c r="AX93" s="12" t="s">
        <v>76</v>
      </c>
      <c r="AY93" s="227" t="s">
        <v>169</v>
      </c>
    </row>
    <row r="94" spans="2:65" s="1" customFormat="1" ht="22.5" customHeight="1">
      <c r="B94" s="40"/>
      <c r="C94" s="239" t="s">
        <v>184</v>
      </c>
      <c r="D94" s="239" t="s">
        <v>195</v>
      </c>
      <c r="E94" s="240" t="s">
        <v>196</v>
      </c>
      <c r="F94" s="241" t="s">
        <v>197</v>
      </c>
      <c r="G94" s="242" t="s">
        <v>198</v>
      </c>
      <c r="H94" s="243">
        <v>565.89599999999996</v>
      </c>
      <c r="I94" s="244"/>
      <c r="J94" s="245">
        <f>ROUND(I94*H94,2)</f>
        <v>0</v>
      </c>
      <c r="K94" s="241" t="s">
        <v>21</v>
      </c>
      <c r="L94" s="246"/>
      <c r="M94" s="247" t="s">
        <v>21</v>
      </c>
      <c r="N94" s="248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187</v>
      </c>
      <c r="AT94" s="23" t="s">
        <v>195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199</v>
      </c>
    </row>
    <row r="95" spans="2:65" s="1" customFormat="1" ht="22.5" customHeight="1">
      <c r="B95" s="40"/>
      <c r="C95" s="192" t="s">
        <v>200</v>
      </c>
      <c r="D95" s="192" t="s">
        <v>171</v>
      </c>
      <c r="E95" s="193" t="s">
        <v>201</v>
      </c>
      <c r="F95" s="194" t="s">
        <v>202</v>
      </c>
      <c r="G95" s="195" t="s">
        <v>191</v>
      </c>
      <c r="H95" s="196">
        <v>90.2</v>
      </c>
      <c r="I95" s="197"/>
      <c r="J95" s="198">
        <f>ROUND(I95*H95,2)</f>
        <v>0</v>
      </c>
      <c r="K95" s="194" t="s">
        <v>21</v>
      </c>
      <c r="L95" s="60"/>
      <c r="M95" s="199" t="s">
        <v>21</v>
      </c>
      <c r="N95" s="200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175</v>
      </c>
      <c r="AT95" s="23" t="s">
        <v>171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203</v>
      </c>
    </row>
    <row r="96" spans="2:65" s="1" customFormat="1" ht="22.5" customHeight="1">
      <c r="B96" s="40"/>
      <c r="C96" s="239" t="s">
        <v>187</v>
      </c>
      <c r="D96" s="239" t="s">
        <v>195</v>
      </c>
      <c r="E96" s="240" t="s">
        <v>204</v>
      </c>
      <c r="F96" s="241" t="s">
        <v>205</v>
      </c>
      <c r="G96" s="242" t="s">
        <v>198</v>
      </c>
      <c r="H96" s="243">
        <v>153.34</v>
      </c>
      <c r="I96" s="244"/>
      <c r="J96" s="245">
        <f>ROUND(I96*H96,2)</f>
        <v>0</v>
      </c>
      <c r="K96" s="241" t="s">
        <v>21</v>
      </c>
      <c r="L96" s="246"/>
      <c r="M96" s="247" t="s">
        <v>21</v>
      </c>
      <c r="N96" s="248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187</v>
      </c>
      <c r="AT96" s="23" t="s">
        <v>195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206</v>
      </c>
    </row>
    <row r="97" spans="2:65" s="11" customFormat="1">
      <c r="B97" s="204"/>
      <c r="C97" s="205"/>
      <c r="D97" s="206" t="s">
        <v>176</v>
      </c>
      <c r="E97" s="207" t="s">
        <v>21</v>
      </c>
      <c r="F97" s="208" t="s">
        <v>426</v>
      </c>
      <c r="G97" s="205"/>
      <c r="H97" s="209">
        <v>153.34</v>
      </c>
      <c r="I97" s="210"/>
      <c r="J97" s="205"/>
      <c r="K97" s="205"/>
      <c r="L97" s="211"/>
      <c r="M97" s="212"/>
      <c r="N97" s="213"/>
      <c r="O97" s="213"/>
      <c r="P97" s="213"/>
      <c r="Q97" s="213"/>
      <c r="R97" s="213"/>
      <c r="S97" s="213"/>
      <c r="T97" s="214"/>
      <c r="AT97" s="215" t="s">
        <v>176</v>
      </c>
      <c r="AU97" s="215" t="s">
        <v>78</v>
      </c>
      <c r="AV97" s="11" t="s">
        <v>78</v>
      </c>
      <c r="AW97" s="11" t="s">
        <v>33</v>
      </c>
      <c r="AX97" s="11" t="s">
        <v>69</v>
      </c>
      <c r="AY97" s="215" t="s">
        <v>169</v>
      </c>
    </row>
    <row r="98" spans="2:65" s="12" customFormat="1">
      <c r="B98" s="216"/>
      <c r="C98" s="217"/>
      <c r="D98" s="218" t="s">
        <v>176</v>
      </c>
      <c r="E98" s="219" t="s">
        <v>21</v>
      </c>
      <c r="F98" s="220" t="s">
        <v>178</v>
      </c>
      <c r="G98" s="217"/>
      <c r="H98" s="221">
        <v>153.34</v>
      </c>
      <c r="I98" s="222"/>
      <c r="J98" s="217"/>
      <c r="K98" s="217"/>
      <c r="L98" s="223"/>
      <c r="M98" s="224"/>
      <c r="N98" s="225"/>
      <c r="O98" s="225"/>
      <c r="P98" s="225"/>
      <c r="Q98" s="225"/>
      <c r="R98" s="225"/>
      <c r="S98" s="225"/>
      <c r="T98" s="226"/>
      <c r="AT98" s="227" t="s">
        <v>176</v>
      </c>
      <c r="AU98" s="227" t="s">
        <v>78</v>
      </c>
      <c r="AV98" s="12" t="s">
        <v>175</v>
      </c>
      <c r="AW98" s="12" t="s">
        <v>33</v>
      </c>
      <c r="AX98" s="12" t="s">
        <v>76</v>
      </c>
      <c r="AY98" s="227" t="s">
        <v>169</v>
      </c>
    </row>
    <row r="99" spans="2:65" s="1" customFormat="1" ht="22.5" customHeight="1">
      <c r="B99" s="40"/>
      <c r="C99" s="192" t="s">
        <v>208</v>
      </c>
      <c r="D99" s="192" t="s">
        <v>171</v>
      </c>
      <c r="E99" s="193" t="s">
        <v>209</v>
      </c>
      <c r="F99" s="194" t="s">
        <v>210</v>
      </c>
      <c r="G99" s="195" t="s">
        <v>174</v>
      </c>
      <c r="H99" s="196">
        <v>1664.4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211</v>
      </c>
    </row>
    <row r="100" spans="2:65" s="1" customFormat="1" ht="22.5" customHeight="1">
      <c r="B100" s="40"/>
      <c r="C100" s="192" t="s">
        <v>192</v>
      </c>
      <c r="D100" s="192" t="s">
        <v>171</v>
      </c>
      <c r="E100" s="193" t="s">
        <v>212</v>
      </c>
      <c r="F100" s="194" t="s">
        <v>213</v>
      </c>
      <c r="G100" s="195" t="s">
        <v>174</v>
      </c>
      <c r="H100" s="196">
        <v>1644.4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214</v>
      </c>
    </row>
    <row r="101" spans="2:65" s="1" customFormat="1" ht="22.5" customHeight="1">
      <c r="B101" s="40"/>
      <c r="C101" s="239" t="s">
        <v>215</v>
      </c>
      <c r="D101" s="239" t="s">
        <v>195</v>
      </c>
      <c r="E101" s="240" t="s">
        <v>216</v>
      </c>
      <c r="F101" s="241" t="s">
        <v>217</v>
      </c>
      <c r="G101" s="242" t="s">
        <v>218</v>
      </c>
      <c r="H101" s="243">
        <v>24.666</v>
      </c>
      <c r="I101" s="244"/>
      <c r="J101" s="245">
        <f>ROUND(I101*H101,2)</f>
        <v>0</v>
      </c>
      <c r="K101" s="241" t="s">
        <v>21</v>
      </c>
      <c r="L101" s="246"/>
      <c r="M101" s="247" t="s">
        <v>21</v>
      </c>
      <c r="N101" s="248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187</v>
      </c>
      <c r="AT101" s="23" t="s">
        <v>195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219</v>
      </c>
    </row>
    <row r="102" spans="2:65" s="1" customFormat="1" ht="22.5" customHeight="1">
      <c r="B102" s="40"/>
      <c r="C102" s="192" t="s">
        <v>199</v>
      </c>
      <c r="D102" s="192" t="s">
        <v>171</v>
      </c>
      <c r="E102" s="193" t="s">
        <v>220</v>
      </c>
      <c r="F102" s="194" t="s">
        <v>221</v>
      </c>
      <c r="G102" s="195" t="s">
        <v>174</v>
      </c>
      <c r="H102" s="196">
        <v>1664.4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222</v>
      </c>
    </row>
    <row r="103" spans="2:65" s="1" customFormat="1" ht="22.5" customHeight="1">
      <c r="B103" s="40"/>
      <c r="C103" s="192" t="s">
        <v>223</v>
      </c>
      <c r="D103" s="192" t="s">
        <v>171</v>
      </c>
      <c r="E103" s="193" t="s">
        <v>224</v>
      </c>
      <c r="F103" s="194" t="s">
        <v>225</v>
      </c>
      <c r="G103" s="195" t="s">
        <v>174</v>
      </c>
      <c r="H103" s="196">
        <v>1664.4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226</v>
      </c>
    </row>
    <row r="104" spans="2:65" s="10" customFormat="1" ht="29.85" customHeight="1">
      <c r="B104" s="175"/>
      <c r="C104" s="176"/>
      <c r="D104" s="189" t="s">
        <v>68</v>
      </c>
      <c r="E104" s="190" t="s">
        <v>208</v>
      </c>
      <c r="F104" s="190" t="s">
        <v>227</v>
      </c>
      <c r="G104" s="176"/>
      <c r="H104" s="176"/>
      <c r="I104" s="179"/>
      <c r="J104" s="191">
        <f>BK104</f>
        <v>0</v>
      </c>
      <c r="K104" s="176"/>
      <c r="L104" s="181"/>
      <c r="M104" s="182"/>
      <c r="N104" s="183"/>
      <c r="O104" s="183"/>
      <c r="P104" s="184">
        <f>SUM(P105:P107)</f>
        <v>0</v>
      </c>
      <c r="Q104" s="183"/>
      <c r="R104" s="184">
        <f>SUM(R105:R107)</f>
        <v>0</v>
      </c>
      <c r="S104" s="183"/>
      <c r="T104" s="185">
        <f>SUM(T105:T107)</f>
        <v>0</v>
      </c>
      <c r="AR104" s="186" t="s">
        <v>76</v>
      </c>
      <c r="AT104" s="187" t="s">
        <v>68</v>
      </c>
      <c r="AU104" s="187" t="s">
        <v>76</v>
      </c>
      <c r="AY104" s="186" t="s">
        <v>169</v>
      </c>
      <c r="BK104" s="188">
        <f>SUM(BK105:BK107)</f>
        <v>0</v>
      </c>
    </row>
    <row r="105" spans="2:65" s="1" customFormat="1" ht="22.5" customHeight="1">
      <c r="B105" s="40"/>
      <c r="C105" s="192" t="s">
        <v>203</v>
      </c>
      <c r="D105" s="192" t="s">
        <v>171</v>
      </c>
      <c r="E105" s="193" t="s">
        <v>427</v>
      </c>
      <c r="F105" s="194" t="s">
        <v>428</v>
      </c>
      <c r="G105" s="195" t="s">
        <v>332</v>
      </c>
      <c r="H105" s="196">
        <v>212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230</v>
      </c>
    </row>
    <row r="106" spans="2:65" s="11" customFormat="1">
      <c r="B106" s="204"/>
      <c r="C106" s="205"/>
      <c r="D106" s="206" t="s">
        <v>176</v>
      </c>
      <c r="E106" s="207" t="s">
        <v>21</v>
      </c>
      <c r="F106" s="208" t="s">
        <v>429</v>
      </c>
      <c r="G106" s="205"/>
      <c r="H106" s="209">
        <v>212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176</v>
      </c>
      <c r="AU106" s="215" t="s">
        <v>78</v>
      </c>
      <c r="AV106" s="11" t="s">
        <v>78</v>
      </c>
      <c r="AW106" s="11" t="s">
        <v>33</v>
      </c>
      <c r="AX106" s="11" t="s">
        <v>69</v>
      </c>
      <c r="AY106" s="215" t="s">
        <v>169</v>
      </c>
    </row>
    <row r="107" spans="2:65" s="12" customFormat="1">
      <c r="B107" s="216"/>
      <c r="C107" s="217"/>
      <c r="D107" s="206" t="s">
        <v>176</v>
      </c>
      <c r="E107" s="249" t="s">
        <v>21</v>
      </c>
      <c r="F107" s="250" t="s">
        <v>178</v>
      </c>
      <c r="G107" s="217"/>
      <c r="H107" s="251">
        <v>212</v>
      </c>
      <c r="I107" s="222"/>
      <c r="J107" s="217"/>
      <c r="K107" s="217"/>
      <c r="L107" s="223"/>
      <c r="M107" s="224"/>
      <c r="N107" s="225"/>
      <c r="O107" s="225"/>
      <c r="P107" s="225"/>
      <c r="Q107" s="225"/>
      <c r="R107" s="225"/>
      <c r="S107" s="225"/>
      <c r="T107" s="226"/>
      <c r="AT107" s="227" t="s">
        <v>176</v>
      </c>
      <c r="AU107" s="227" t="s">
        <v>78</v>
      </c>
      <c r="AV107" s="12" t="s">
        <v>175</v>
      </c>
      <c r="AW107" s="12" t="s">
        <v>33</v>
      </c>
      <c r="AX107" s="12" t="s">
        <v>76</v>
      </c>
      <c r="AY107" s="227" t="s">
        <v>169</v>
      </c>
    </row>
    <row r="108" spans="2:65" s="10" customFormat="1" ht="29.85" customHeight="1">
      <c r="B108" s="175"/>
      <c r="C108" s="176"/>
      <c r="D108" s="189" t="s">
        <v>68</v>
      </c>
      <c r="E108" s="190" t="s">
        <v>231</v>
      </c>
      <c r="F108" s="190" t="s">
        <v>232</v>
      </c>
      <c r="G108" s="176"/>
      <c r="H108" s="176"/>
      <c r="I108" s="179"/>
      <c r="J108" s="191">
        <f>BK108</f>
        <v>0</v>
      </c>
      <c r="K108" s="176"/>
      <c r="L108" s="181"/>
      <c r="M108" s="182"/>
      <c r="N108" s="183"/>
      <c r="O108" s="183"/>
      <c r="P108" s="184">
        <f>SUM(P109:P115)</f>
        <v>0</v>
      </c>
      <c r="Q108" s="183"/>
      <c r="R108" s="184">
        <f>SUM(R109:R115)</f>
        <v>0</v>
      </c>
      <c r="S108" s="183"/>
      <c r="T108" s="185">
        <f>SUM(T109:T115)</f>
        <v>0</v>
      </c>
      <c r="AR108" s="186" t="s">
        <v>76</v>
      </c>
      <c r="AT108" s="187" t="s">
        <v>68</v>
      </c>
      <c r="AU108" s="187" t="s">
        <v>76</v>
      </c>
      <c r="AY108" s="186" t="s">
        <v>169</v>
      </c>
      <c r="BK108" s="188">
        <f>SUM(BK109:BK115)</f>
        <v>0</v>
      </c>
    </row>
    <row r="109" spans="2:65" s="1" customFormat="1" ht="31.5" customHeight="1">
      <c r="B109" s="40"/>
      <c r="C109" s="192" t="s">
        <v>10</v>
      </c>
      <c r="D109" s="192" t="s">
        <v>171</v>
      </c>
      <c r="E109" s="193" t="s">
        <v>233</v>
      </c>
      <c r="F109" s="194" t="s">
        <v>234</v>
      </c>
      <c r="G109" s="195" t="s">
        <v>198</v>
      </c>
      <c r="H109" s="196">
        <v>1194.338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235</v>
      </c>
    </row>
    <row r="110" spans="2:65" s="1" customFormat="1" ht="22.5" customHeight="1">
      <c r="B110" s="40"/>
      <c r="C110" s="192" t="s">
        <v>206</v>
      </c>
      <c r="D110" s="192" t="s">
        <v>171</v>
      </c>
      <c r="E110" s="193" t="s">
        <v>236</v>
      </c>
      <c r="F110" s="194" t="s">
        <v>237</v>
      </c>
      <c r="G110" s="195" t="s">
        <v>198</v>
      </c>
      <c r="H110" s="196">
        <v>10749.041999999999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238</v>
      </c>
    </row>
    <row r="111" spans="2:65" s="1" customFormat="1" ht="31.5" customHeight="1">
      <c r="B111" s="40"/>
      <c r="C111" s="192" t="s">
        <v>245</v>
      </c>
      <c r="D111" s="192" t="s">
        <v>171</v>
      </c>
      <c r="E111" s="193" t="s">
        <v>246</v>
      </c>
      <c r="F111" s="194" t="s">
        <v>247</v>
      </c>
      <c r="G111" s="195" t="s">
        <v>198</v>
      </c>
      <c r="H111" s="196">
        <v>1194.338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248</v>
      </c>
    </row>
    <row r="112" spans="2:65" s="1" customFormat="1" ht="22.5" customHeight="1">
      <c r="B112" s="40"/>
      <c r="C112" s="192" t="s">
        <v>211</v>
      </c>
      <c r="D112" s="192" t="s">
        <v>171</v>
      </c>
      <c r="E112" s="193" t="s">
        <v>302</v>
      </c>
      <c r="F112" s="194" t="s">
        <v>303</v>
      </c>
      <c r="G112" s="195" t="s">
        <v>198</v>
      </c>
      <c r="H112" s="196">
        <v>1114.838</v>
      </c>
      <c r="I112" s="197"/>
      <c r="J112" s="198">
        <f>ROUND(I112*H112,2)</f>
        <v>0</v>
      </c>
      <c r="K112" s="194" t="s">
        <v>21</v>
      </c>
      <c r="L112" s="60"/>
      <c r="M112" s="199" t="s">
        <v>21</v>
      </c>
      <c r="N112" s="200" t="s">
        <v>40</v>
      </c>
      <c r="O112" s="41"/>
      <c r="P112" s="201">
        <f>O112*H112</f>
        <v>0</v>
      </c>
      <c r="Q112" s="201">
        <v>0</v>
      </c>
      <c r="R112" s="201">
        <f>Q112*H112</f>
        <v>0</v>
      </c>
      <c r="S112" s="201">
        <v>0</v>
      </c>
      <c r="T112" s="202">
        <f>S112*H112</f>
        <v>0</v>
      </c>
      <c r="AR112" s="23" t="s">
        <v>175</v>
      </c>
      <c r="AT112" s="23" t="s">
        <v>171</v>
      </c>
      <c r="AU112" s="23" t="s">
        <v>78</v>
      </c>
      <c r="AY112" s="23" t="s">
        <v>169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23" t="s">
        <v>76</v>
      </c>
      <c r="BK112" s="203">
        <f>ROUND(I112*H112,2)</f>
        <v>0</v>
      </c>
      <c r="BL112" s="23" t="s">
        <v>175</v>
      </c>
      <c r="BM112" s="23" t="s">
        <v>251</v>
      </c>
    </row>
    <row r="113" spans="2:65" s="11" customFormat="1">
      <c r="B113" s="204"/>
      <c r="C113" s="205"/>
      <c r="D113" s="206" t="s">
        <v>176</v>
      </c>
      <c r="E113" s="207" t="s">
        <v>21</v>
      </c>
      <c r="F113" s="208" t="s">
        <v>430</v>
      </c>
      <c r="G113" s="205"/>
      <c r="H113" s="209">
        <v>1114.838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176</v>
      </c>
      <c r="AU113" s="215" t="s">
        <v>78</v>
      </c>
      <c r="AV113" s="11" t="s">
        <v>78</v>
      </c>
      <c r="AW113" s="11" t="s">
        <v>33</v>
      </c>
      <c r="AX113" s="11" t="s">
        <v>69</v>
      </c>
      <c r="AY113" s="215" t="s">
        <v>169</v>
      </c>
    </row>
    <row r="114" spans="2:65" s="12" customFormat="1">
      <c r="B114" s="216"/>
      <c r="C114" s="217"/>
      <c r="D114" s="218" t="s">
        <v>176</v>
      </c>
      <c r="E114" s="219" t="s">
        <v>21</v>
      </c>
      <c r="F114" s="220" t="s">
        <v>178</v>
      </c>
      <c r="G114" s="217"/>
      <c r="H114" s="221">
        <v>1114.838</v>
      </c>
      <c r="I114" s="222"/>
      <c r="J114" s="217"/>
      <c r="K114" s="217"/>
      <c r="L114" s="223"/>
      <c r="M114" s="224"/>
      <c r="N114" s="225"/>
      <c r="O114" s="225"/>
      <c r="P114" s="225"/>
      <c r="Q114" s="225"/>
      <c r="R114" s="225"/>
      <c r="S114" s="225"/>
      <c r="T114" s="226"/>
      <c r="AT114" s="227" t="s">
        <v>176</v>
      </c>
      <c r="AU114" s="227" t="s">
        <v>78</v>
      </c>
      <c r="AV114" s="12" t="s">
        <v>175</v>
      </c>
      <c r="AW114" s="12" t="s">
        <v>33</v>
      </c>
      <c r="AX114" s="12" t="s">
        <v>76</v>
      </c>
      <c r="AY114" s="227" t="s">
        <v>169</v>
      </c>
    </row>
    <row r="115" spans="2:65" s="1" customFormat="1" ht="22.5" customHeight="1">
      <c r="B115" s="40"/>
      <c r="C115" s="192" t="s">
        <v>252</v>
      </c>
      <c r="D115" s="192" t="s">
        <v>171</v>
      </c>
      <c r="E115" s="193" t="s">
        <v>249</v>
      </c>
      <c r="F115" s="194" t="s">
        <v>250</v>
      </c>
      <c r="G115" s="195" t="s">
        <v>198</v>
      </c>
      <c r="H115" s="196">
        <v>79.5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00" t="s">
        <v>40</v>
      </c>
      <c r="O115" s="41"/>
      <c r="P115" s="201">
        <f>O115*H115</f>
        <v>0</v>
      </c>
      <c r="Q115" s="201">
        <v>0</v>
      </c>
      <c r="R115" s="201">
        <f>Q115*H115</f>
        <v>0</v>
      </c>
      <c r="S115" s="201">
        <v>0</v>
      </c>
      <c r="T115" s="202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255</v>
      </c>
    </row>
    <row r="116" spans="2:65" s="10" customFormat="1" ht="29.85" customHeight="1">
      <c r="B116" s="175"/>
      <c r="C116" s="176"/>
      <c r="D116" s="189" t="s">
        <v>68</v>
      </c>
      <c r="E116" s="190" t="s">
        <v>267</v>
      </c>
      <c r="F116" s="190" t="s">
        <v>268</v>
      </c>
      <c r="G116" s="176"/>
      <c r="H116" s="176"/>
      <c r="I116" s="179"/>
      <c r="J116" s="191">
        <f>BK116</f>
        <v>0</v>
      </c>
      <c r="K116" s="176"/>
      <c r="L116" s="181"/>
      <c r="M116" s="182"/>
      <c r="N116" s="183"/>
      <c r="O116" s="183"/>
      <c r="P116" s="184">
        <f>P117</f>
        <v>0</v>
      </c>
      <c r="Q116" s="183"/>
      <c r="R116" s="184">
        <f>R117</f>
        <v>0</v>
      </c>
      <c r="S116" s="183"/>
      <c r="T116" s="185">
        <f>T117</f>
        <v>0</v>
      </c>
      <c r="AR116" s="186" t="s">
        <v>76</v>
      </c>
      <c r="AT116" s="187" t="s">
        <v>68</v>
      </c>
      <c r="AU116" s="187" t="s">
        <v>76</v>
      </c>
      <c r="AY116" s="186" t="s">
        <v>169</v>
      </c>
      <c r="BK116" s="188">
        <f>BK117</f>
        <v>0</v>
      </c>
    </row>
    <row r="117" spans="2:65" s="1" customFormat="1" ht="22.5" customHeight="1">
      <c r="B117" s="40"/>
      <c r="C117" s="192" t="s">
        <v>214</v>
      </c>
      <c r="D117" s="192" t="s">
        <v>171</v>
      </c>
      <c r="E117" s="193" t="s">
        <v>270</v>
      </c>
      <c r="F117" s="194" t="s">
        <v>271</v>
      </c>
      <c r="G117" s="195" t="s">
        <v>198</v>
      </c>
      <c r="H117" s="196">
        <v>0.11899999999999999</v>
      </c>
      <c r="I117" s="197"/>
      <c r="J117" s="198">
        <f>ROUND(I117*H117,2)</f>
        <v>0</v>
      </c>
      <c r="K117" s="194" t="s">
        <v>21</v>
      </c>
      <c r="L117" s="60"/>
      <c r="M117" s="199" t="s">
        <v>21</v>
      </c>
      <c r="N117" s="255" t="s">
        <v>40</v>
      </c>
      <c r="O117" s="256"/>
      <c r="P117" s="257">
        <f>O117*H117</f>
        <v>0</v>
      </c>
      <c r="Q117" s="257">
        <v>0</v>
      </c>
      <c r="R117" s="257">
        <f>Q117*H117</f>
        <v>0</v>
      </c>
      <c r="S117" s="257">
        <v>0</v>
      </c>
      <c r="T117" s="258">
        <f>S117*H117</f>
        <v>0</v>
      </c>
      <c r="AR117" s="23" t="s">
        <v>175</v>
      </c>
      <c r="AT117" s="23" t="s">
        <v>171</v>
      </c>
      <c r="AU117" s="23" t="s">
        <v>78</v>
      </c>
      <c r="AY117" s="23" t="s">
        <v>169</v>
      </c>
      <c r="BE117" s="203">
        <f>IF(N117="základní",J117,0)</f>
        <v>0</v>
      </c>
      <c r="BF117" s="203">
        <f>IF(N117="snížená",J117,0)</f>
        <v>0</v>
      </c>
      <c r="BG117" s="203">
        <f>IF(N117="zákl. přenesená",J117,0)</f>
        <v>0</v>
      </c>
      <c r="BH117" s="203">
        <f>IF(N117="sníž. přenesená",J117,0)</f>
        <v>0</v>
      </c>
      <c r="BI117" s="203">
        <f>IF(N117="nulová",J117,0)</f>
        <v>0</v>
      </c>
      <c r="BJ117" s="23" t="s">
        <v>76</v>
      </c>
      <c r="BK117" s="203">
        <f>ROUND(I117*H117,2)</f>
        <v>0</v>
      </c>
      <c r="BL117" s="23" t="s">
        <v>175</v>
      </c>
      <c r="BM117" s="23" t="s">
        <v>258</v>
      </c>
    </row>
    <row r="118" spans="2:65" s="1" customFormat="1" ht="6.95" customHeight="1">
      <c r="B118" s="55"/>
      <c r="C118" s="56"/>
      <c r="D118" s="56"/>
      <c r="E118" s="56"/>
      <c r="F118" s="56"/>
      <c r="G118" s="56"/>
      <c r="H118" s="56"/>
      <c r="I118" s="138"/>
      <c r="J118" s="56"/>
      <c r="K118" s="56"/>
      <c r="L118" s="60"/>
    </row>
  </sheetData>
  <sheetProtection password="CC35" sheet="1" objects="1" scenarios="1" formatCells="0" formatColumns="0" formatRows="0" sort="0" autoFilter="0"/>
  <autoFilter ref="C80:K117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9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105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431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ROUND(SUM(BE81:BE118), 2)</f>
        <v>0</v>
      </c>
      <c r="G30" s="41"/>
      <c r="H30" s="41"/>
      <c r="I30" s="130">
        <v>0.21</v>
      </c>
      <c r="J30" s="129">
        <f>ROUND(ROUND((SUM(BE81:BE118)),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ROUND(SUM(BF81:BF118), 2)</f>
        <v>0</v>
      </c>
      <c r="G31" s="41"/>
      <c r="H31" s="41"/>
      <c r="I31" s="130">
        <v>0.15</v>
      </c>
      <c r="J31" s="129">
        <f>ROUND(ROUND((SUM(BF81:BF118)),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ROUND(SUM(BG81:BG118),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ROUND(SUM(BH81:BH118),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ROUND(SUM(BI81:BI118),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1720210 - SO 08 - Podzemní jímka (rampa)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J100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J109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J117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1720210 - SO 08 - Podzemní jímka (rampa)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P83+P100+P109+P117</f>
        <v>0</v>
      </c>
      <c r="Q82" s="183"/>
      <c r="R82" s="184">
        <f>R83+R100+R109+R117</f>
        <v>0</v>
      </c>
      <c r="S82" s="183"/>
      <c r="T82" s="185">
        <f>T83+T100+T109+T117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BK83+BK100+BK109+BK117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SUM(P84:P99)</f>
        <v>0</v>
      </c>
      <c r="Q83" s="183"/>
      <c r="R83" s="184">
        <f>SUM(R84:R99)</f>
        <v>0</v>
      </c>
      <c r="S83" s="183"/>
      <c r="T83" s="185">
        <f>SUM(T84:T99)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SUM(BK84:BK99)</f>
        <v>0</v>
      </c>
    </row>
    <row r="84" spans="2:65" s="1" customFormat="1" ht="31.5" customHeight="1">
      <c r="B84" s="40"/>
      <c r="C84" s="192" t="s">
        <v>76</v>
      </c>
      <c r="D84" s="192" t="s">
        <v>171</v>
      </c>
      <c r="E84" s="193" t="s">
        <v>172</v>
      </c>
      <c r="F84" s="194" t="s">
        <v>173</v>
      </c>
      <c r="G84" s="195" t="s">
        <v>174</v>
      </c>
      <c r="H84" s="196">
        <v>220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" customFormat="1" ht="22.5" customHeight="1">
      <c r="B85" s="40"/>
      <c r="C85" s="192" t="s">
        <v>78</v>
      </c>
      <c r="D85" s="192" t="s">
        <v>171</v>
      </c>
      <c r="E85" s="193" t="s">
        <v>179</v>
      </c>
      <c r="F85" s="194" t="s">
        <v>180</v>
      </c>
      <c r="G85" s="195" t="s">
        <v>174</v>
      </c>
      <c r="H85" s="196">
        <v>220</v>
      </c>
      <c r="I85" s="197"/>
      <c r="J85" s="198">
        <f>ROUND(I85*H85,2)</f>
        <v>0</v>
      </c>
      <c r="K85" s="194" t="s">
        <v>21</v>
      </c>
      <c r="L85" s="60"/>
      <c r="M85" s="199" t="s">
        <v>21</v>
      </c>
      <c r="N85" s="200" t="s">
        <v>40</v>
      </c>
      <c r="O85" s="41"/>
      <c r="P85" s="201">
        <f>O85*H85</f>
        <v>0</v>
      </c>
      <c r="Q85" s="201">
        <v>0</v>
      </c>
      <c r="R85" s="201">
        <f>Q85*H85</f>
        <v>0</v>
      </c>
      <c r="S85" s="201">
        <v>0</v>
      </c>
      <c r="T85" s="202">
        <f>S85*H85</f>
        <v>0</v>
      </c>
      <c r="AR85" s="23" t="s">
        <v>175</v>
      </c>
      <c r="AT85" s="23" t="s">
        <v>171</v>
      </c>
      <c r="AU85" s="23" t="s">
        <v>78</v>
      </c>
      <c r="AY85" s="23" t="s">
        <v>169</v>
      </c>
      <c r="BE85" s="203">
        <f>IF(N85="základní",J85,0)</f>
        <v>0</v>
      </c>
      <c r="BF85" s="203">
        <f>IF(N85="snížená",J85,0)</f>
        <v>0</v>
      </c>
      <c r="BG85" s="203">
        <f>IF(N85="zákl. přenesená",J85,0)</f>
        <v>0</v>
      </c>
      <c r="BH85" s="203">
        <f>IF(N85="sníž. přenesená",J85,0)</f>
        <v>0</v>
      </c>
      <c r="BI85" s="203">
        <f>IF(N85="nulová",J85,0)</f>
        <v>0</v>
      </c>
      <c r="BJ85" s="23" t="s">
        <v>76</v>
      </c>
      <c r="BK85" s="203">
        <f>ROUND(I85*H85,2)</f>
        <v>0</v>
      </c>
      <c r="BL85" s="23" t="s">
        <v>175</v>
      </c>
      <c r="BM85" s="23" t="s">
        <v>175</v>
      </c>
    </row>
    <row r="86" spans="2:65" s="1" customFormat="1" ht="22.5" customHeight="1">
      <c r="B86" s="40"/>
      <c r="C86" s="192" t="s">
        <v>181</v>
      </c>
      <c r="D86" s="192" t="s">
        <v>171</v>
      </c>
      <c r="E86" s="193" t="s">
        <v>189</v>
      </c>
      <c r="F86" s="194" t="s">
        <v>190</v>
      </c>
      <c r="G86" s="195" t="s">
        <v>191</v>
      </c>
      <c r="H86" s="196">
        <v>10.4</v>
      </c>
      <c r="I86" s="197"/>
      <c r="J86" s="198">
        <f>ROUND(I86*H86,2)</f>
        <v>0</v>
      </c>
      <c r="K86" s="194" t="s">
        <v>21</v>
      </c>
      <c r="L86" s="60"/>
      <c r="M86" s="199" t="s">
        <v>21</v>
      </c>
      <c r="N86" s="200" t="s">
        <v>40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175</v>
      </c>
      <c r="AT86" s="23" t="s">
        <v>171</v>
      </c>
      <c r="AU86" s="23" t="s">
        <v>78</v>
      </c>
      <c r="AY86" s="23" t="s">
        <v>169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76</v>
      </c>
      <c r="BK86" s="203">
        <f>ROUND(I86*H86,2)</f>
        <v>0</v>
      </c>
      <c r="BL86" s="23" t="s">
        <v>175</v>
      </c>
      <c r="BM86" s="23" t="s">
        <v>184</v>
      </c>
    </row>
    <row r="87" spans="2:65" s="13" customFormat="1">
      <c r="B87" s="228"/>
      <c r="C87" s="229"/>
      <c r="D87" s="206" t="s">
        <v>176</v>
      </c>
      <c r="E87" s="230" t="s">
        <v>21</v>
      </c>
      <c r="F87" s="231" t="s">
        <v>193</v>
      </c>
      <c r="G87" s="229"/>
      <c r="H87" s="232" t="s">
        <v>21</v>
      </c>
      <c r="I87" s="233"/>
      <c r="J87" s="229"/>
      <c r="K87" s="229"/>
      <c r="L87" s="234"/>
      <c r="M87" s="235"/>
      <c r="N87" s="236"/>
      <c r="O87" s="236"/>
      <c r="P87" s="236"/>
      <c r="Q87" s="236"/>
      <c r="R87" s="236"/>
      <c r="S87" s="236"/>
      <c r="T87" s="237"/>
      <c r="AT87" s="238" t="s">
        <v>176</v>
      </c>
      <c r="AU87" s="238" t="s">
        <v>78</v>
      </c>
      <c r="AV87" s="13" t="s">
        <v>76</v>
      </c>
      <c r="AW87" s="13" t="s">
        <v>33</v>
      </c>
      <c r="AX87" s="13" t="s">
        <v>69</v>
      </c>
      <c r="AY87" s="238" t="s">
        <v>169</v>
      </c>
    </row>
    <row r="88" spans="2:65" s="11" customFormat="1">
      <c r="B88" s="204"/>
      <c r="C88" s="205"/>
      <c r="D88" s="206" t="s">
        <v>176</v>
      </c>
      <c r="E88" s="207" t="s">
        <v>21</v>
      </c>
      <c r="F88" s="208" t="s">
        <v>432</v>
      </c>
      <c r="G88" s="205"/>
      <c r="H88" s="209">
        <v>10.4</v>
      </c>
      <c r="I88" s="210"/>
      <c r="J88" s="205"/>
      <c r="K88" s="205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176</v>
      </c>
      <c r="AU88" s="215" t="s">
        <v>78</v>
      </c>
      <c r="AV88" s="11" t="s">
        <v>78</v>
      </c>
      <c r="AW88" s="11" t="s">
        <v>33</v>
      </c>
      <c r="AX88" s="11" t="s">
        <v>69</v>
      </c>
      <c r="AY88" s="215" t="s">
        <v>169</v>
      </c>
    </row>
    <row r="89" spans="2:65" s="12" customFormat="1">
      <c r="B89" s="216"/>
      <c r="C89" s="217"/>
      <c r="D89" s="218" t="s">
        <v>176</v>
      </c>
      <c r="E89" s="219" t="s">
        <v>21</v>
      </c>
      <c r="F89" s="220" t="s">
        <v>178</v>
      </c>
      <c r="G89" s="217"/>
      <c r="H89" s="221">
        <v>10.4</v>
      </c>
      <c r="I89" s="222"/>
      <c r="J89" s="217"/>
      <c r="K89" s="217"/>
      <c r="L89" s="223"/>
      <c r="M89" s="224"/>
      <c r="N89" s="225"/>
      <c r="O89" s="225"/>
      <c r="P89" s="225"/>
      <c r="Q89" s="225"/>
      <c r="R89" s="225"/>
      <c r="S89" s="225"/>
      <c r="T89" s="226"/>
      <c r="AT89" s="227" t="s">
        <v>176</v>
      </c>
      <c r="AU89" s="227" t="s">
        <v>78</v>
      </c>
      <c r="AV89" s="12" t="s">
        <v>175</v>
      </c>
      <c r="AW89" s="12" t="s">
        <v>33</v>
      </c>
      <c r="AX89" s="12" t="s">
        <v>76</v>
      </c>
      <c r="AY89" s="227" t="s">
        <v>169</v>
      </c>
    </row>
    <row r="90" spans="2:65" s="1" customFormat="1" ht="22.5" customHeight="1">
      <c r="B90" s="40"/>
      <c r="C90" s="239" t="s">
        <v>175</v>
      </c>
      <c r="D90" s="239" t="s">
        <v>195</v>
      </c>
      <c r="E90" s="240" t="s">
        <v>196</v>
      </c>
      <c r="F90" s="241" t="s">
        <v>197</v>
      </c>
      <c r="G90" s="242" t="s">
        <v>198</v>
      </c>
      <c r="H90" s="243">
        <v>17.68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187</v>
      </c>
    </row>
    <row r="91" spans="2:65" s="1" customFormat="1" ht="22.5" customHeight="1">
      <c r="B91" s="40"/>
      <c r="C91" s="192" t="s">
        <v>188</v>
      </c>
      <c r="D91" s="192" t="s">
        <v>171</v>
      </c>
      <c r="E91" s="193" t="s">
        <v>201</v>
      </c>
      <c r="F91" s="194" t="s">
        <v>202</v>
      </c>
      <c r="G91" s="195" t="s">
        <v>191</v>
      </c>
      <c r="H91" s="196">
        <v>166.4</v>
      </c>
      <c r="I91" s="197"/>
      <c r="J91" s="198">
        <f>ROUND(I91*H91,2)</f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76</v>
      </c>
      <c r="BK91" s="203">
        <f>ROUND(I91*H91,2)</f>
        <v>0</v>
      </c>
      <c r="BL91" s="23" t="s">
        <v>175</v>
      </c>
      <c r="BM91" s="23" t="s">
        <v>192</v>
      </c>
    </row>
    <row r="92" spans="2:65" s="1" customFormat="1" ht="22.5" customHeight="1">
      <c r="B92" s="40"/>
      <c r="C92" s="239" t="s">
        <v>184</v>
      </c>
      <c r="D92" s="239" t="s">
        <v>195</v>
      </c>
      <c r="E92" s="240" t="s">
        <v>204</v>
      </c>
      <c r="F92" s="241" t="s">
        <v>205</v>
      </c>
      <c r="G92" s="242" t="s">
        <v>198</v>
      </c>
      <c r="H92" s="243">
        <v>282.88</v>
      </c>
      <c r="I92" s="244"/>
      <c r="J92" s="245">
        <f>ROUND(I92*H92,2)</f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199</v>
      </c>
    </row>
    <row r="93" spans="2:65" s="11" customFormat="1">
      <c r="B93" s="204"/>
      <c r="C93" s="205"/>
      <c r="D93" s="206" t="s">
        <v>176</v>
      </c>
      <c r="E93" s="207" t="s">
        <v>21</v>
      </c>
      <c r="F93" s="208" t="s">
        <v>433</v>
      </c>
      <c r="G93" s="205"/>
      <c r="H93" s="209">
        <v>282.88</v>
      </c>
      <c r="I93" s="210"/>
      <c r="J93" s="205"/>
      <c r="K93" s="205"/>
      <c r="L93" s="211"/>
      <c r="M93" s="212"/>
      <c r="N93" s="213"/>
      <c r="O93" s="213"/>
      <c r="P93" s="213"/>
      <c r="Q93" s="213"/>
      <c r="R93" s="213"/>
      <c r="S93" s="213"/>
      <c r="T93" s="214"/>
      <c r="AT93" s="215" t="s">
        <v>176</v>
      </c>
      <c r="AU93" s="215" t="s">
        <v>78</v>
      </c>
      <c r="AV93" s="11" t="s">
        <v>78</v>
      </c>
      <c r="AW93" s="11" t="s">
        <v>33</v>
      </c>
      <c r="AX93" s="11" t="s">
        <v>69</v>
      </c>
      <c r="AY93" s="215" t="s">
        <v>169</v>
      </c>
    </row>
    <row r="94" spans="2:65" s="12" customFormat="1">
      <c r="B94" s="216"/>
      <c r="C94" s="217"/>
      <c r="D94" s="218" t="s">
        <v>176</v>
      </c>
      <c r="E94" s="219" t="s">
        <v>21</v>
      </c>
      <c r="F94" s="220" t="s">
        <v>178</v>
      </c>
      <c r="G94" s="217"/>
      <c r="H94" s="221">
        <v>282.88</v>
      </c>
      <c r="I94" s="222"/>
      <c r="J94" s="217"/>
      <c r="K94" s="217"/>
      <c r="L94" s="223"/>
      <c r="M94" s="224"/>
      <c r="N94" s="225"/>
      <c r="O94" s="225"/>
      <c r="P94" s="225"/>
      <c r="Q94" s="225"/>
      <c r="R94" s="225"/>
      <c r="S94" s="225"/>
      <c r="T94" s="226"/>
      <c r="AT94" s="227" t="s">
        <v>176</v>
      </c>
      <c r="AU94" s="227" t="s">
        <v>78</v>
      </c>
      <c r="AV94" s="12" t="s">
        <v>175</v>
      </c>
      <c r="AW94" s="12" t="s">
        <v>33</v>
      </c>
      <c r="AX94" s="12" t="s">
        <v>76</v>
      </c>
      <c r="AY94" s="227" t="s">
        <v>169</v>
      </c>
    </row>
    <row r="95" spans="2:65" s="1" customFormat="1" ht="22.5" customHeight="1">
      <c r="B95" s="40"/>
      <c r="C95" s="192" t="s">
        <v>200</v>
      </c>
      <c r="D95" s="192" t="s">
        <v>171</v>
      </c>
      <c r="E95" s="193" t="s">
        <v>209</v>
      </c>
      <c r="F95" s="194" t="s">
        <v>210</v>
      </c>
      <c r="G95" s="195" t="s">
        <v>174</v>
      </c>
      <c r="H95" s="196">
        <v>52</v>
      </c>
      <c r="I95" s="197"/>
      <c r="J95" s="198">
        <f>ROUND(I95*H95,2)</f>
        <v>0</v>
      </c>
      <c r="K95" s="194" t="s">
        <v>21</v>
      </c>
      <c r="L95" s="60"/>
      <c r="M95" s="199" t="s">
        <v>21</v>
      </c>
      <c r="N95" s="200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175</v>
      </c>
      <c r="AT95" s="23" t="s">
        <v>171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203</v>
      </c>
    </row>
    <row r="96" spans="2:65" s="1" customFormat="1" ht="22.5" customHeight="1">
      <c r="B96" s="40"/>
      <c r="C96" s="192" t="s">
        <v>187</v>
      </c>
      <c r="D96" s="192" t="s">
        <v>171</v>
      </c>
      <c r="E96" s="193" t="s">
        <v>212</v>
      </c>
      <c r="F96" s="194" t="s">
        <v>213</v>
      </c>
      <c r="G96" s="195" t="s">
        <v>174</v>
      </c>
      <c r="H96" s="196">
        <v>52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206</v>
      </c>
    </row>
    <row r="97" spans="2:65" s="1" customFormat="1" ht="22.5" customHeight="1">
      <c r="B97" s="40"/>
      <c r="C97" s="239" t="s">
        <v>208</v>
      </c>
      <c r="D97" s="239" t="s">
        <v>195</v>
      </c>
      <c r="E97" s="240" t="s">
        <v>216</v>
      </c>
      <c r="F97" s="241" t="s">
        <v>217</v>
      </c>
      <c r="G97" s="242" t="s">
        <v>218</v>
      </c>
      <c r="H97" s="243">
        <v>0.78</v>
      </c>
      <c r="I97" s="244"/>
      <c r="J97" s="245">
        <f>ROUND(I97*H97,2)</f>
        <v>0</v>
      </c>
      <c r="K97" s="241" t="s">
        <v>21</v>
      </c>
      <c r="L97" s="246"/>
      <c r="M97" s="247" t="s">
        <v>21</v>
      </c>
      <c r="N97" s="248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187</v>
      </c>
      <c r="AT97" s="23" t="s">
        <v>195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211</v>
      </c>
    </row>
    <row r="98" spans="2:65" s="1" customFormat="1" ht="22.5" customHeight="1">
      <c r="B98" s="40"/>
      <c r="C98" s="192" t="s">
        <v>192</v>
      </c>
      <c r="D98" s="192" t="s">
        <v>171</v>
      </c>
      <c r="E98" s="193" t="s">
        <v>220</v>
      </c>
      <c r="F98" s="194" t="s">
        <v>221</v>
      </c>
      <c r="G98" s="195" t="s">
        <v>174</v>
      </c>
      <c r="H98" s="196">
        <v>52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214</v>
      </c>
    </row>
    <row r="99" spans="2:65" s="1" customFormat="1" ht="22.5" customHeight="1">
      <c r="B99" s="40"/>
      <c r="C99" s="192" t="s">
        <v>215</v>
      </c>
      <c r="D99" s="192" t="s">
        <v>171</v>
      </c>
      <c r="E99" s="193" t="s">
        <v>224</v>
      </c>
      <c r="F99" s="194" t="s">
        <v>225</v>
      </c>
      <c r="G99" s="195" t="s">
        <v>174</v>
      </c>
      <c r="H99" s="196">
        <v>52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219</v>
      </c>
    </row>
    <row r="100" spans="2:65" s="10" customFormat="1" ht="29.85" customHeight="1">
      <c r="B100" s="175"/>
      <c r="C100" s="176"/>
      <c r="D100" s="189" t="s">
        <v>68</v>
      </c>
      <c r="E100" s="190" t="s">
        <v>208</v>
      </c>
      <c r="F100" s="190" t="s">
        <v>227</v>
      </c>
      <c r="G100" s="176"/>
      <c r="H100" s="176"/>
      <c r="I100" s="179"/>
      <c r="J100" s="191">
        <f>BK100</f>
        <v>0</v>
      </c>
      <c r="K100" s="176"/>
      <c r="L100" s="181"/>
      <c r="M100" s="182"/>
      <c r="N100" s="183"/>
      <c r="O100" s="183"/>
      <c r="P100" s="184">
        <f>SUM(P101:P108)</f>
        <v>0</v>
      </c>
      <c r="Q100" s="183"/>
      <c r="R100" s="184">
        <f>SUM(R101:R108)</f>
        <v>0</v>
      </c>
      <c r="S100" s="183"/>
      <c r="T100" s="185">
        <f>SUM(T101:T108)</f>
        <v>0</v>
      </c>
      <c r="AR100" s="186" t="s">
        <v>76</v>
      </c>
      <c r="AT100" s="187" t="s">
        <v>68</v>
      </c>
      <c r="AU100" s="187" t="s">
        <v>76</v>
      </c>
      <c r="AY100" s="186" t="s">
        <v>169</v>
      </c>
      <c r="BK100" s="188">
        <f>SUM(BK101:BK108)</f>
        <v>0</v>
      </c>
    </row>
    <row r="101" spans="2:65" s="1" customFormat="1" ht="22.5" customHeight="1">
      <c r="B101" s="40"/>
      <c r="C101" s="192" t="s">
        <v>199</v>
      </c>
      <c r="D101" s="192" t="s">
        <v>171</v>
      </c>
      <c r="E101" s="193" t="s">
        <v>434</v>
      </c>
      <c r="F101" s="194" t="s">
        <v>435</v>
      </c>
      <c r="G101" s="195" t="s">
        <v>191</v>
      </c>
      <c r="H101" s="196">
        <v>118.048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222</v>
      </c>
    </row>
    <row r="102" spans="2:65" s="11" customFormat="1">
      <c r="B102" s="204"/>
      <c r="C102" s="205"/>
      <c r="D102" s="206" t="s">
        <v>176</v>
      </c>
      <c r="E102" s="207" t="s">
        <v>21</v>
      </c>
      <c r="F102" s="208" t="s">
        <v>436</v>
      </c>
      <c r="G102" s="205"/>
      <c r="H102" s="209">
        <v>118.048</v>
      </c>
      <c r="I102" s="210"/>
      <c r="J102" s="205"/>
      <c r="K102" s="205"/>
      <c r="L102" s="211"/>
      <c r="M102" s="212"/>
      <c r="N102" s="213"/>
      <c r="O102" s="213"/>
      <c r="P102" s="213"/>
      <c r="Q102" s="213"/>
      <c r="R102" s="213"/>
      <c r="S102" s="213"/>
      <c r="T102" s="214"/>
      <c r="AT102" s="215" t="s">
        <v>176</v>
      </c>
      <c r="AU102" s="215" t="s">
        <v>78</v>
      </c>
      <c r="AV102" s="11" t="s">
        <v>78</v>
      </c>
      <c r="AW102" s="11" t="s">
        <v>33</v>
      </c>
      <c r="AX102" s="11" t="s">
        <v>69</v>
      </c>
      <c r="AY102" s="215" t="s">
        <v>169</v>
      </c>
    </row>
    <row r="103" spans="2:65" s="12" customFormat="1">
      <c r="B103" s="216"/>
      <c r="C103" s="217"/>
      <c r="D103" s="218" t="s">
        <v>176</v>
      </c>
      <c r="E103" s="219" t="s">
        <v>21</v>
      </c>
      <c r="F103" s="220" t="s">
        <v>178</v>
      </c>
      <c r="G103" s="217"/>
      <c r="H103" s="221">
        <v>118.048</v>
      </c>
      <c r="I103" s="222"/>
      <c r="J103" s="217"/>
      <c r="K103" s="217"/>
      <c r="L103" s="223"/>
      <c r="M103" s="224"/>
      <c r="N103" s="225"/>
      <c r="O103" s="225"/>
      <c r="P103" s="225"/>
      <c r="Q103" s="225"/>
      <c r="R103" s="225"/>
      <c r="S103" s="225"/>
      <c r="T103" s="226"/>
      <c r="AT103" s="227" t="s">
        <v>176</v>
      </c>
      <c r="AU103" s="227" t="s">
        <v>78</v>
      </c>
      <c r="AV103" s="12" t="s">
        <v>175</v>
      </c>
      <c r="AW103" s="12" t="s">
        <v>33</v>
      </c>
      <c r="AX103" s="12" t="s">
        <v>76</v>
      </c>
      <c r="AY103" s="227" t="s">
        <v>169</v>
      </c>
    </row>
    <row r="104" spans="2:65" s="1" customFormat="1" ht="22.5" customHeight="1">
      <c r="B104" s="40"/>
      <c r="C104" s="192" t="s">
        <v>223</v>
      </c>
      <c r="D104" s="192" t="s">
        <v>171</v>
      </c>
      <c r="E104" s="193" t="s">
        <v>437</v>
      </c>
      <c r="F104" s="194" t="s">
        <v>438</v>
      </c>
      <c r="G104" s="195" t="s">
        <v>191</v>
      </c>
      <c r="H104" s="196">
        <v>472.19200000000001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226</v>
      </c>
    </row>
    <row r="105" spans="2:65" s="1" customFormat="1" ht="22.5" customHeight="1">
      <c r="B105" s="40"/>
      <c r="C105" s="192" t="s">
        <v>203</v>
      </c>
      <c r="D105" s="192" t="s">
        <v>171</v>
      </c>
      <c r="E105" s="193" t="s">
        <v>405</v>
      </c>
      <c r="F105" s="194" t="s">
        <v>406</v>
      </c>
      <c r="G105" s="195" t="s">
        <v>191</v>
      </c>
      <c r="H105" s="196">
        <v>61.75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230</v>
      </c>
    </row>
    <row r="106" spans="2:65" s="13" customFormat="1">
      <c r="B106" s="228"/>
      <c r="C106" s="229"/>
      <c r="D106" s="206" t="s">
        <v>176</v>
      </c>
      <c r="E106" s="230" t="s">
        <v>21</v>
      </c>
      <c r="F106" s="231" t="s">
        <v>369</v>
      </c>
      <c r="G106" s="229"/>
      <c r="H106" s="232" t="s">
        <v>21</v>
      </c>
      <c r="I106" s="233"/>
      <c r="J106" s="229"/>
      <c r="K106" s="229"/>
      <c r="L106" s="234"/>
      <c r="M106" s="235"/>
      <c r="N106" s="236"/>
      <c r="O106" s="236"/>
      <c r="P106" s="236"/>
      <c r="Q106" s="236"/>
      <c r="R106" s="236"/>
      <c r="S106" s="236"/>
      <c r="T106" s="237"/>
      <c r="AT106" s="238" t="s">
        <v>176</v>
      </c>
      <c r="AU106" s="238" t="s">
        <v>78</v>
      </c>
      <c r="AV106" s="13" t="s">
        <v>76</v>
      </c>
      <c r="AW106" s="13" t="s">
        <v>33</v>
      </c>
      <c r="AX106" s="13" t="s">
        <v>69</v>
      </c>
      <c r="AY106" s="238" t="s">
        <v>169</v>
      </c>
    </row>
    <row r="107" spans="2:65" s="11" customFormat="1">
      <c r="B107" s="204"/>
      <c r="C107" s="205"/>
      <c r="D107" s="206" t="s">
        <v>176</v>
      </c>
      <c r="E107" s="207" t="s">
        <v>21</v>
      </c>
      <c r="F107" s="208" t="s">
        <v>439</v>
      </c>
      <c r="G107" s="205"/>
      <c r="H107" s="209">
        <v>61.75</v>
      </c>
      <c r="I107" s="210"/>
      <c r="J107" s="205"/>
      <c r="K107" s="205"/>
      <c r="L107" s="211"/>
      <c r="M107" s="212"/>
      <c r="N107" s="213"/>
      <c r="O107" s="213"/>
      <c r="P107" s="213"/>
      <c r="Q107" s="213"/>
      <c r="R107" s="213"/>
      <c r="S107" s="213"/>
      <c r="T107" s="214"/>
      <c r="AT107" s="215" t="s">
        <v>176</v>
      </c>
      <c r="AU107" s="215" t="s">
        <v>78</v>
      </c>
      <c r="AV107" s="11" t="s">
        <v>78</v>
      </c>
      <c r="AW107" s="11" t="s">
        <v>33</v>
      </c>
      <c r="AX107" s="11" t="s">
        <v>69</v>
      </c>
      <c r="AY107" s="215" t="s">
        <v>169</v>
      </c>
    </row>
    <row r="108" spans="2:65" s="12" customFormat="1">
      <c r="B108" s="216"/>
      <c r="C108" s="217"/>
      <c r="D108" s="206" t="s">
        <v>176</v>
      </c>
      <c r="E108" s="249" t="s">
        <v>21</v>
      </c>
      <c r="F108" s="250" t="s">
        <v>178</v>
      </c>
      <c r="G108" s="217"/>
      <c r="H108" s="251">
        <v>61.75</v>
      </c>
      <c r="I108" s="222"/>
      <c r="J108" s="217"/>
      <c r="K108" s="217"/>
      <c r="L108" s="223"/>
      <c r="M108" s="224"/>
      <c r="N108" s="225"/>
      <c r="O108" s="225"/>
      <c r="P108" s="225"/>
      <c r="Q108" s="225"/>
      <c r="R108" s="225"/>
      <c r="S108" s="225"/>
      <c r="T108" s="226"/>
      <c r="AT108" s="227" t="s">
        <v>176</v>
      </c>
      <c r="AU108" s="227" t="s">
        <v>78</v>
      </c>
      <c r="AV108" s="12" t="s">
        <v>175</v>
      </c>
      <c r="AW108" s="12" t="s">
        <v>33</v>
      </c>
      <c r="AX108" s="12" t="s">
        <v>76</v>
      </c>
      <c r="AY108" s="227" t="s">
        <v>169</v>
      </c>
    </row>
    <row r="109" spans="2:65" s="10" customFormat="1" ht="29.85" customHeight="1">
      <c r="B109" s="175"/>
      <c r="C109" s="176"/>
      <c r="D109" s="189" t="s">
        <v>68</v>
      </c>
      <c r="E109" s="190" t="s">
        <v>231</v>
      </c>
      <c r="F109" s="190" t="s">
        <v>232</v>
      </c>
      <c r="G109" s="176"/>
      <c r="H109" s="176"/>
      <c r="I109" s="179"/>
      <c r="J109" s="191">
        <f>BK109</f>
        <v>0</v>
      </c>
      <c r="K109" s="176"/>
      <c r="L109" s="181"/>
      <c r="M109" s="182"/>
      <c r="N109" s="183"/>
      <c r="O109" s="183"/>
      <c r="P109" s="184">
        <f>SUM(P110:P116)</f>
        <v>0</v>
      </c>
      <c r="Q109" s="183"/>
      <c r="R109" s="184">
        <f>SUM(R110:R116)</f>
        <v>0</v>
      </c>
      <c r="S109" s="183"/>
      <c r="T109" s="185">
        <f>SUM(T110:T116)</f>
        <v>0</v>
      </c>
      <c r="AR109" s="186" t="s">
        <v>76</v>
      </c>
      <c r="AT109" s="187" t="s">
        <v>68</v>
      </c>
      <c r="AU109" s="187" t="s">
        <v>76</v>
      </c>
      <c r="AY109" s="186" t="s">
        <v>169</v>
      </c>
      <c r="BK109" s="188">
        <f>SUM(BK110:BK116)</f>
        <v>0</v>
      </c>
    </row>
    <row r="110" spans="2:65" s="1" customFormat="1" ht="31.5" customHeight="1">
      <c r="B110" s="40"/>
      <c r="C110" s="192" t="s">
        <v>10</v>
      </c>
      <c r="D110" s="192" t="s">
        <v>171</v>
      </c>
      <c r="E110" s="193" t="s">
        <v>233</v>
      </c>
      <c r="F110" s="194" t="s">
        <v>234</v>
      </c>
      <c r="G110" s="195" t="s">
        <v>198</v>
      </c>
      <c r="H110" s="196">
        <v>148.81800000000001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235</v>
      </c>
    </row>
    <row r="111" spans="2:65" s="1" customFormat="1" ht="22.5" customHeight="1">
      <c r="B111" s="40"/>
      <c r="C111" s="192" t="s">
        <v>206</v>
      </c>
      <c r="D111" s="192" t="s">
        <v>171</v>
      </c>
      <c r="E111" s="193" t="s">
        <v>236</v>
      </c>
      <c r="F111" s="194" t="s">
        <v>237</v>
      </c>
      <c r="G111" s="195" t="s">
        <v>198</v>
      </c>
      <c r="H111" s="196">
        <v>3145.4960000000001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238</v>
      </c>
    </row>
    <row r="112" spans="2:65" s="1" customFormat="1" ht="31.5" customHeight="1">
      <c r="B112" s="40"/>
      <c r="C112" s="192" t="s">
        <v>245</v>
      </c>
      <c r="D112" s="192" t="s">
        <v>171</v>
      </c>
      <c r="E112" s="193" t="s">
        <v>246</v>
      </c>
      <c r="F112" s="194" t="s">
        <v>247</v>
      </c>
      <c r="G112" s="195" t="s">
        <v>198</v>
      </c>
      <c r="H112" s="196">
        <v>349.5</v>
      </c>
      <c r="I112" s="197"/>
      <c r="J112" s="198">
        <f>ROUND(I112*H112,2)</f>
        <v>0</v>
      </c>
      <c r="K112" s="194" t="s">
        <v>21</v>
      </c>
      <c r="L112" s="60"/>
      <c r="M112" s="199" t="s">
        <v>21</v>
      </c>
      <c r="N112" s="200" t="s">
        <v>40</v>
      </c>
      <c r="O112" s="41"/>
      <c r="P112" s="201">
        <f>O112*H112</f>
        <v>0</v>
      </c>
      <c r="Q112" s="201">
        <v>0</v>
      </c>
      <c r="R112" s="201">
        <f>Q112*H112</f>
        <v>0</v>
      </c>
      <c r="S112" s="201">
        <v>0</v>
      </c>
      <c r="T112" s="202">
        <f>S112*H112</f>
        <v>0</v>
      </c>
      <c r="AR112" s="23" t="s">
        <v>175</v>
      </c>
      <c r="AT112" s="23" t="s">
        <v>171</v>
      </c>
      <c r="AU112" s="23" t="s">
        <v>78</v>
      </c>
      <c r="AY112" s="23" t="s">
        <v>169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23" t="s">
        <v>76</v>
      </c>
      <c r="BK112" s="203">
        <f>ROUND(I112*H112,2)</f>
        <v>0</v>
      </c>
      <c r="BL112" s="23" t="s">
        <v>175</v>
      </c>
      <c r="BM112" s="23" t="s">
        <v>248</v>
      </c>
    </row>
    <row r="113" spans="2:65" s="11" customFormat="1">
      <c r="B113" s="204"/>
      <c r="C113" s="205"/>
      <c r="D113" s="206" t="s">
        <v>176</v>
      </c>
      <c r="E113" s="207" t="s">
        <v>21</v>
      </c>
      <c r="F113" s="208" t="s">
        <v>440</v>
      </c>
      <c r="G113" s="205"/>
      <c r="H113" s="209">
        <v>349.5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176</v>
      </c>
      <c r="AU113" s="215" t="s">
        <v>78</v>
      </c>
      <c r="AV113" s="11" t="s">
        <v>78</v>
      </c>
      <c r="AW113" s="11" t="s">
        <v>33</v>
      </c>
      <c r="AX113" s="11" t="s">
        <v>69</v>
      </c>
      <c r="AY113" s="215" t="s">
        <v>169</v>
      </c>
    </row>
    <row r="114" spans="2:65" s="12" customFormat="1">
      <c r="B114" s="216"/>
      <c r="C114" s="217"/>
      <c r="D114" s="218" t="s">
        <v>176</v>
      </c>
      <c r="E114" s="219" t="s">
        <v>21</v>
      </c>
      <c r="F114" s="220" t="s">
        <v>178</v>
      </c>
      <c r="G114" s="217"/>
      <c r="H114" s="221">
        <v>349.5</v>
      </c>
      <c r="I114" s="222"/>
      <c r="J114" s="217"/>
      <c r="K114" s="217"/>
      <c r="L114" s="223"/>
      <c r="M114" s="224"/>
      <c r="N114" s="225"/>
      <c r="O114" s="225"/>
      <c r="P114" s="225"/>
      <c r="Q114" s="225"/>
      <c r="R114" s="225"/>
      <c r="S114" s="225"/>
      <c r="T114" s="226"/>
      <c r="AT114" s="227" t="s">
        <v>176</v>
      </c>
      <c r="AU114" s="227" t="s">
        <v>78</v>
      </c>
      <c r="AV114" s="12" t="s">
        <v>175</v>
      </c>
      <c r="AW114" s="12" t="s">
        <v>33</v>
      </c>
      <c r="AX114" s="12" t="s">
        <v>76</v>
      </c>
      <c r="AY114" s="227" t="s">
        <v>169</v>
      </c>
    </row>
    <row r="115" spans="2:65" s="1" customFormat="1" ht="22.5" customHeight="1">
      <c r="B115" s="40"/>
      <c r="C115" s="192" t="s">
        <v>211</v>
      </c>
      <c r="D115" s="192" t="s">
        <v>171</v>
      </c>
      <c r="E115" s="193" t="s">
        <v>249</v>
      </c>
      <c r="F115" s="194" t="s">
        <v>250</v>
      </c>
      <c r="G115" s="195" t="s">
        <v>198</v>
      </c>
      <c r="H115" s="196">
        <v>148.81800000000001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00" t="s">
        <v>40</v>
      </c>
      <c r="O115" s="41"/>
      <c r="P115" s="201">
        <f>O115*H115</f>
        <v>0</v>
      </c>
      <c r="Q115" s="201">
        <v>0</v>
      </c>
      <c r="R115" s="201">
        <f>Q115*H115</f>
        <v>0</v>
      </c>
      <c r="S115" s="201">
        <v>0</v>
      </c>
      <c r="T115" s="202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251</v>
      </c>
    </row>
    <row r="116" spans="2:65" s="1" customFormat="1" ht="22.5" customHeight="1">
      <c r="B116" s="40"/>
      <c r="C116" s="192" t="s">
        <v>252</v>
      </c>
      <c r="D116" s="192" t="s">
        <v>171</v>
      </c>
      <c r="E116" s="193" t="s">
        <v>261</v>
      </c>
      <c r="F116" s="194" t="s">
        <v>308</v>
      </c>
      <c r="G116" s="195" t="s">
        <v>198</v>
      </c>
      <c r="H116" s="196">
        <v>200.68199999999999</v>
      </c>
      <c r="I116" s="197"/>
      <c r="J116" s="198">
        <f>ROUND(I116*H116,2)</f>
        <v>0</v>
      </c>
      <c r="K116" s="194" t="s">
        <v>21</v>
      </c>
      <c r="L116" s="60"/>
      <c r="M116" s="199" t="s">
        <v>21</v>
      </c>
      <c r="N116" s="200" t="s">
        <v>40</v>
      </c>
      <c r="O116" s="41"/>
      <c r="P116" s="201">
        <f>O116*H116</f>
        <v>0</v>
      </c>
      <c r="Q116" s="201">
        <v>0</v>
      </c>
      <c r="R116" s="201">
        <f>Q116*H116</f>
        <v>0</v>
      </c>
      <c r="S116" s="201">
        <v>0</v>
      </c>
      <c r="T116" s="202">
        <f>S116*H116</f>
        <v>0</v>
      </c>
      <c r="AR116" s="23" t="s">
        <v>175</v>
      </c>
      <c r="AT116" s="23" t="s">
        <v>171</v>
      </c>
      <c r="AU116" s="23" t="s">
        <v>78</v>
      </c>
      <c r="AY116" s="23" t="s">
        <v>169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76</v>
      </c>
      <c r="BK116" s="203">
        <f>ROUND(I116*H116,2)</f>
        <v>0</v>
      </c>
      <c r="BL116" s="23" t="s">
        <v>175</v>
      </c>
      <c r="BM116" s="23" t="s">
        <v>255</v>
      </c>
    </row>
    <row r="117" spans="2:65" s="10" customFormat="1" ht="29.85" customHeight="1">
      <c r="B117" s="175"/>
      <c r="C117" s="176"/>
      <c r="D117" s="189" t="s">
        <v>68</v>
      </c>
      <c r="E117" s="190" t="s">
        <v>267</v>
      </c>
      <c r="F117" s="190" t="s">
        <v>268</v>
      </c>
      <c r="G117" s="176"/>
      <c r="H117" s="176"/>
      <c r="I117" s="179"/>
      <c r="J117" s="191">
        <f>BK117</f>
        <v>0</v>
      </c>
      <c r="K117" s="176"/>
      <c r="L117" s="181"/>
      <c r="M117" s="182"/>
      <c r="N117" s="183"/>
      <c r="O117" s="183"/>
      <c r="P117" s="184">
        <f>P118</f>
        <v>0</v>
      </c>
      <c r="Q117" s="183"/>
      <c r="R117" s="184">
        <f>R118</f>
        <v>0</v>
      </c>
      <c r="S117" s="183"/>
      <c r="T117" s="185">
        <f>T118</f>
        <v>0</v>
      </c>
      <c r="AR117" s="186" t="s">
        <v>76</v>
      </c>
      <c r="AT117" s="187" t="s">
        <v>68</v>
      </c>
      <c r="AU117" s="187" t="s">
        <v>76</v>
      </c>
      <c r="AY117" s="186" t="s">
        <v>169</v>
      </c>
      <c r="BK117" s="188">
        <f>BK118</f>
        <v>0</v>
      </c>
    </row>
    <row r="118" spans="2:65" s="1" customFormat="1" ht="22.5" customHeight="1">
      <c r="B118" s="40"/>
      <c r="C118" s="192" t="s">
        <v>214</v>
      </c>
      <c r="D118" s="192" t="s">
        <v>171</v>
      </c>
      <c r="E118" s="193" t="s">
        <v>270</v>
      </c>
      <c r="F118" s="194" t="s">
        <v>271</v>
      </c>
      <c r="G118" s="195" t="s">
        <v>198</v>
      </c>
      <c r="H118" s="196">
        <v>3.7999999999999999E-2</v>
      </c>
      <c r="I118" s="197"/>
      <c r="J118" s="198">
        <f>ROUND(I118*H118,2)</f>
        <v>0</v>
      </c>
      <c r="K118" s="194" t="s">
        <v>21</v>
      </c>
      <c r="L118" s="60"/>
      <c r="M118" s="199" t="s">
        <v>21</v>
      </c>
      <c r="N118" s="255" t="s">
        <v>40</v>
      </c>
      <c r="O118" s="256"/>
      <c r="P118" s="257">
        <f>O118*H118</f>
        <v>0</v>
      </c>
      <c r="Q118" s="257">
        <v>0</v>
      </c>
      <c r="R118" s="257">
        <f>Q118*H118</f>
        <v>0</v>
      </c>
      <c r="S118" s="257">
        <v>0</v>
      </c>
      <c r="T118" s="258">
        <f>S118*H118</f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76</v>
      </c>
      <c r="BK118" s="203">
        <f>ROUND(I118*H118,2)</f>
        <v>0</v>
      </c>
      <c r="BL118" s="23" t="s">
        <v>175</v>
      </c>
      <c r="BM118" s="23" t="s">
        <v>258</v>
      </c>
    </row>
    <row r="119" spans="2:65" s="1" customFormat="1" ht="6.95" customHeight="1">
      <c r="B119" s="55"/>
      <c r="C119" s="56"/>
      <c r="D119" s="56"/>
      <c r="E119" s="56"/>
      <c r="F119" s="56"/>
      <c r="G119" s="56"/>
      <c r="H119" s="56"/>
      <c r="I119" s="138"/>
      <c r="J119" s="56"/>
      <c r="K119" s="56"/>
      <c r="L119" s="60"/>
    </row>
  </sheetData>
  <sheetProtection password="CC35" sheet="1" objects="1" scenarios="1" formatCells="0" formatColumns="0" formatRows="0" sort="0" autoFilter="0"/>
  <autoFilter ref="C80:K118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1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108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441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ROUND(SUM(BE81:BE120), 2)</f>
        <v>0</v>
      </c>
      <c r="G30" s="41"/>
      <c r="H30" s="41"/>
      <c r="I30" s="130">
        <v>0.21</v>
      </c>
      <c r="J30" s="129">
        <f>ROUND(ROUND((SUM(BE81:BE120)),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ROUND(SUM(BF81:BF120), 2)</f>
        <v>0</v>
      </c>
      <c r="G31" s="41"/>
      <c r="H31" s="41"/>
      <c r="I31" s="130">
        <v>0.15</v>
      </c>
      <c r="J31" s="129">
        <f>ROUND(ROUND((SUM(BF81:BF120)),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ROUND(SUM(BG81:BG120),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ROUND(SUM(BH81:BH120),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ROUND(SUM(BI81:BI120),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1720211 - SO 09 - Základy silážních věží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J98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J108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J119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1720211 - SO 09 - Základy silážních věží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P83+P98+P108+P119</f>
        <v>0</v>
      </c>
      <c r="Q82" s="183"/>
      <c r="R82" s="184">
        <f>R83+R98+R108+R119</f>
        <v>0</v>
      </c>
      <c r="S82" s="183"/>
      <c r="T82" s="185">
        <f>T83+T98+T108+T119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BK83+BK98+BK108+BK119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SUM(P84:P97)</f>
        <v>0</v>
      </c>
      <c r="Q83" s="183"/>
      <c r="R83" s="184">
        <f>SUM(R84:R97)</f>
        <v>0</v>
      </c>
      <c r="S83" s="183"/>
      <c r="T83" s="185">
        <f>SUM(T84:T97)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SUM(BK84:BK97)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108.29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3" customFormat="1">
      <c r="B85" s="228"/>
      <c r="C85" s="229"/>
      <c r="D85" s="206" t="s">
        <v>176</v>
      </c>
      <c r="E85" s="230" t="s">
        <v>21</v>
      </c>
      <c r="F85" s="231" t="s">
        <v>193</v>
      </c>
      <c r="G85" s="229"/>
      <c r="H85" s="232" t="s">
        <v>21</v>
      </c>
      <c r="I85" s="233"/>
      <c r="J85" s="229"/>
      <c r="K85" s="229"/>
      <c r="L85" s="234"/>
      <c r="M85" s="235"/>
      <c r="N85" s="236"/>
      <c r="O85" s="236"/>
      <c r="P85" s="236"/>
      <c r="Q85" s="236"/>
      <c r="R85" s="236"/>
      <c r="S85" s="236"/>
      <c r="T85" s="237"/>
      <c r="AT85" s="238" t="s">
        <v>176</v>
      </c>
      <c r="AU85" s="238" t="s">
        <v>78</v>
      </c>
      <c r="AV85" s="13" t="s">
        <v>76</v>
      </c>
      <c r="AW85" s="13" t="s">
        <v>33</v>
      </c>
      <c r="AX85" s="13" t="s">
        <v>69</v>
      </c>
      <c r="AY85" s="238" t="s">
        <v>169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442</v>
      </c>
      <c r="G86" s="205"/>
      <c r="H86" s="209">
        <v>108.29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108.29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239" t="s">
        <v>78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184.09299999999999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175</v>
      </c>
    </row>
    <row r="89" spans="2:65" s="1" customFormat="1" ht="22.5" customHeight="1">
      <c r="B89" s="40"/>
      <c r="C89" s="192" t="s">
        <v>181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677.22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184</v>
      </c>
    </row>
    <row r="90" spans="2:65" s="1" customFormat="1" ht="22.5" customHeight="1">
      <c r="B90" s="40"/>
      <c r="C90" s="239" t="s">
        <v>175</v>
      </c>
      <c r="D90" s="239" t="s">
        <v>195</v>
      </c>
      <c r="E90" s="240" t="s">
        <v>204</v>
      </c>
      <c r="F90" s="241" t="s">
        <v>205</v>
      </c>
      <c r="G90" s="242" t="s">
        <v>198</v>
      </c>
      <c r="H90" s="243">
        <v>1151.2739999999999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187</v>
      </c>
    </row>
    <row r="91" spans="2:65" s="11" customFormat="1">
      <c r="B91" s="204"/>
      <c r="C91" s="205"/>
      <c r="D91" s="206" t="s">
        <v>176</v>
      </c>
      <c r="E91" s="207" t="s">
        <v>21</v>
      </c>
      <c r="F91" s="208" t="s">
        <v>443</v>
      </c>
      <c r="G91" s="205"/>
      <c r="H91" s="209">
        <v>1151.2739999999999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176</v>
      </c>
      <c r="AU91" s="215" t="s">
        <v>78</v>
      </c>
      <c r="AV91" s="11" t="s">
        <v>78</v>
      </c>
      <c r="AW91" s="11" t="s">
        <v>33</v>
      </c>
      <c r="AX91" s="11" t="s">
        <v>69</v>
      </c>
      <c r="AY91" s="215" t="s">
        <v>169</v>
      </c>
    </row>
    <row r="92" spans="2:65" s="12" customFormat="1">
      <c r="B92" s="216"/>
      <c r="C92" s="217"/>
      <c r="D92" s="218" t="s">
        <v>176</v>
      </c>
      <c r="E92" s="219" t="s">
        <v>21</v>
      </c>
      <c r="F92" s="220" t="s">
        <v>178</v>
      </c>
      <c r="G92" s="217"/>
      <c r="H92" s="221">
        <v>1151.2739999999999</v>
      </c>
      <c r="I92" s="222"/>
      <c r="J92" s="217"/>
      <c r="K92" s="217"/>
      <c r="L92" s="223"/>
      <c r="M92" s="224"/>
      <c r="N92" s="225"/>
      <c r="O92" s="225"/>
      <c r="P92" s="225"/>
      <c r="Q92" s="225"/>
      <c r="R92" s="225"/>
      <c r="S92" s="225"/>
      <c r="T92" s="226"/>
      <c r="AT92" s="227" t="s">
        <v>176</v>
      </c>
      <c r="AU92" s="227" t="s">
        <v>78</v>
      </c>
      <c r="AV92" s="12" t="s">
        <v>175</v>
      </c>
      <c r="AW92" s="12" t="s">
        <v>33</v>
      </c>
      <c r="AX92" s="12" t="s">
        <v>76</v>
      </c>
      <c r="AY92" s="227" t="s">
        <v>169</v>
      </c>
    </row>
    <row r="93" spans="2:65" s="1" customFormat="1" ht="22.5" customHeight="1">
      <c r="B93" s="40"/>
      <c r="C93" s="192" t="s">
        <v>188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541.45000000000005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192</v>
      </c>
    </row>
    <row r="94" spans="2:65" s="1" customFormat="1" ht="22.5" customHeight="1">
      <c r="B94" s="40"/>
      <c r="C94" s="192" t="s">
        <v>184</v>
      </c>
      <c r="D94" s="192" t="s">
        <v>171</v>
      </c>
      <c r="E94" s="193" t="s">
        <v>212</v>
      </c>
      <c r="F94" s="194" t="s">
        <v>213</v>
      </c>
      <c r="G94" s="195" t="s">
        <v>174</v>
      </c>
      <c r="H94" s="196">
        <v>541.45000000000005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199</v>
      </c>
    </row>
    <row r="95" spans="2:65" s="1" customFormat="1" ht="22.5" customHeight="1">
      <c r="B95" s="40"/>
      <c r="C95" s="239" t="s">
        <v>200</v>
      </c>
      <c r="D95" s="239" t="s">
        <v>195</v>
      </c>
      <c r="E95" s="240" t="s">
        <v>216</v>
      </c>
      <c r="F95" s="241" t="s">
        <v>217</v>
      </c>
      <c r="G95" s="242" t="s">
        <v>218</v>
      </c>
      <c r="H95" s="243">
        <v>8.1219999999999999</v>
      </c>
      <c r="I95" s="244"/>
      <c r="J95" s="245">
        <f>ROUND(I95*H95,2)</f>
        <v>0</v>
      </c>
      <c r="K95" s="241" t="s">
        <v>21</v>
      </c>
      <c r="L95" s="246"/>
      <c r="M95" s="247" t="s">
        <v>21</v>
      </c>
      <c r="N95" s="248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187</v>
      </c>
      <c r="AT95" s="23" t="s">
        <v>195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203</v>
      </c>
    </row>
    <row r="96" spans="2:65" s="1" customFormat="1" ht="22.5" customHeight="1">
      <c r="B96" s="40"/>
      <c r="C96" s="192" t="s">
        <v>187</v>
      </c>
      <c r="D96" s="192" t="s">
        <v>171</v>
      </c>
      <c r="E96" s="193" t="s">
        <v>220</v>
      </c>
      <c r="F96" s="194" t="s">
        <v>221</v>
      </c>
      <c r="G96" s="195" t="s">
        <v>174</v>
      </c>
      <c r="H96" s="196">
        <v>541.45000000000005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206</v>
      </c>
    </row>
    <row r="97" spans="2:65" s="1" customFormat="1" ht="22.5" customHeight="1">
      <c r="B97" s="40"/>
      <c r="C97" s="192" t="s">
        <v>208</v>
      </c>
      <c r="D97" s="192" t="s">
        <v>171</v>
      </c>
      <c r="E97" s="193" t="s">
        <v>224</v>
      </c>
      <c r="F97" s="194" t="s">
        <v>225</v>
      </c>
      <c r="G97" s="195" t="s">
        <v>174</v>
      </c>
      <c r="H97" s="196">
        <v>541.45000000000005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211</v>
      </c>
    </row>
    <row r="98" spans="2:65" s="10" customFormat="1" ht="29.85" customHeight="1">
      <c r="B98" s="175"/>
      <c r="C98" s="176"/>
      <c r="D98" s="189" t="s">
        <v>68</v>
      </c>
      <c r="E98" s="190" t="s">
        <v>208</v>
      </c>
      <c r="F98" s="190" t="s">
        <v>227</v>
      </c>
      <c r="G98" s="176"/>
      <c r="H98" s="176"/>
      <c r="I98" s="179"/>
      <c r="J98" s="191">
        <f>BK98</f>
        <v>0</v>
      </c>
      <c r="K98" s="176"/>
      <c r="L98" s="181"/>
      <c r="M98" s="182"/>
      <c r="N98" s="183"/>
      <c r="O98" s="183"/>
      <c r="P98" s="184">
        <f>SUM(P99:P107)</f>
        <v>0</v>
      </c>
      <c r="Q98" s="183"/>
      <c r="R98" s="184">
        <f>SUM(R99:R107)</f>
        <v>0</v>
      </c>
      <c r="S98" s="183"/>
      <c r="T98" s="185">
        <f>SUM(T99:T107)</f>
        <v>0</v>
      </c>
      <c r="AR98" s="186" t="s">
        <v>76</v>
      </c>
      <c r="AT98" s="187" t="s">
        <v>68</v>
      </c>
      <c r="AU98" s="187" t="s">
        <v>76</v>
      </c>
      <c r="AY98" s="186" t="s">
        <v>169</v>
      </c>
      <c r="BK98" s="188">
        <f>SUM(BK99:BK107)</f>
        <v>0</v>
      </c>
    </row>
    <row r="99" spans="2:65" s="1" customFormat="1" ht="22.5" customHeight="1">
      <c r="B99" s="40"/>
      <c r="C99" s="192" t="s">
        <v>192</v>
      </c>
      <c r="D99" s="192" t="s">
        <v>171</v>
      </c>
      <c r="E99" s="193" t="s">
        <v>434</v>
      </c>
      <c r="F99" s="194" t="s">
        <v>435</v>
      </c>
      <c r="G99" s="195" t="s">
        <v>191</v>
      </c>
      <c r="H99" s="196">
        <v>24.42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214</v>
      </c>
    </row>
    <row r="100" spans="2:65" s="11" customFormat="1">
      <c r="B100" s="204"/>
      <c r="C100" s="205"/>
      <c r="D100" s="206" t="s">
        <v>176</v>
      </c>
      <c r="E100" s="207" t="s">
        <v>21</v>
      </c>
      <c r="F100" s="208" t="s">
        <v>444</v>
      </c>
      <c r="G100" s="205"/>
      <c r="H100" s="209">
        <v>24.42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176</v>
      </c>
      <c r="AU100" s="215" t="s">
        <v>78</v>
      </c>
      <c r="AV100" s="11" t="s">
        <v>78</v>
      </c>
      <c r="AW100" s="11" t="s">
        <v>33</v>
      </c>
      <c r="AX100" s="11" t="s">
        <v>69</v>
      </c>
      <c r="AY100" s="215" t="s">
        <v>169</v>
      </c>
    </row>
    <row r="101" spans="2:65" s="12" customFormat="1">
      <c r="B101" s="216"/>
      <c r="C101" s="217"/>
      <c r="D101" s="218" t="s">
        <v>176</v>
      </c>
      <c r="E101" s="219" t="s">
        <v>21</v>
      </c>
      <c r="F101" s="220" t="s">
        <v>178</v>
      </c>
      <c r="G101" s="217"/>
      <c r="H101" s="221">
        <v>24.42</v>
      </c>
      <c r="I101" s="222"/>
      <c r="J101" s="217"/>
      <c r="K101" s="217"/>
      <c r="L101" s="223"/>
      <c r="M101" s="224"/>
      <c r="N101" s="225"/>
      <c r="O101" s="225"/>
      <c r="P101" s="225"/>
      <c r="Q101" s="225"/>
      <c r="R101" s="225"/>
      <c r="S101" s="225"/>
      <c r="T101" s="226"/>
      <c r="AT101" s="227" t="s">
        <v>176</v>
      </c>
      <c r="AU101" s="227" t="s">
        <v>78</v>
      </c>
      <c r="AV101" s="12" t="s">
        <v>175</v>
      </c>
      <c r="AW101" s="12" t="s">
        <v>33</v>
      </c>
      <c r="AX101" s="12" t="s">
        <v>76</v>
      </c>
      <c r="AY101" s="227" t="s">
        <v>169</v>
      </c>
    </row>
    <row r="102" spans="2:65" s="1" customFormat="1" ht="22.5" customHeight="1">
      <c r="B102" s="40"/>
      <c r="C102" s="192" t="s">
        <v>215</v>
      </c>
      <c r="D102" s="192" t="s">
        <v>171</v>
      </c>
      <c r="E102" s="193" t="s">
        <v>437</v>
      </c>
      <c r="F102" s="194" t="s">
        <v>438</v>
      </c>
      <c r="G102" s="195" t="s">
        <v>191</v>
      </c>
      <c r="H102" s="196">
        <v>24.42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219</v>
      </c>
    </row>
    <row r="103" spans="2:65" s="1" customFormat="1" ht="22.5" customHeight="1">
      <c r="B103" s="40"/>
      <c r="C103" s="192" t="s">
        <v>199</v>
      </c>
      <c r="D103" s="192" t="s">
        <v>171</v>
      </c>
      <c r="E103" s="193" t="s">
        <v>445</v>
      </c>
      <c r="F103" s="194" t="s">
        <v>446</v>
      </c>
      <c r="G103" s="195" t="s">
        <v>332</v>
      </c>
      <c r="H103" s="196">
        <v>18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222</v>
      </c>
    </row>
    <row r="104" spans="2:65" s="1" customFormat="1" ht="22.5" customHeight="1">
      <c r="B104" s="40"/>
      <c r="C104" s="192" t="s">
        <v>223</v>
      </c>
      <c r="D104" s="192" t="s">
        <v>171</v>
      </c>
      <c r="E104" s="193" t="s">
        <v>405</v>
      </c>
      <c r="F104" s="194" t="s">
        <v>406</v>
      </c>
      <c r="G104" s="195" t="s">
        <v>191</v>
      </c>
      <c r="H104" s="196">
        <v>979.55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226</v>
      </c>
    </row>
    <row r="105" spans="2:65" s="13" customFormat="1">
      <c r="B105" s="228"/>
      <c r="C105" s="229"/>
      <c r="D105" s="206" t="s">
        <v>176</v>
      </c>
      <c r="E105" s="230" t="s">
        <v>21</v>
      </c>
      <c r="F105" s="231" t="s">
        <v>447</v>
      </c>
      <c r="G105" s="229"/>
      <c r="H105" s="232" t="s">
        <v>21</v>
      </c>
      <c r="I105" s="233"/>
      <c r="J105" s="229"/>
      <c r="K105" s="229"/>
      <c r="L105" s="234"/>
      <c r="M105" s="235"/>
      <c r="N105" s="236"/>
      <c r="O105" s="236"/>
      <c r="P105" s="236"/>
      <c r="Q105" s="236"/>
      <c r="R105" s="236"/>
      <c r="S105" s="236"/>
      <c r="T105" s="237"/>
      <c r="AT105" s="238" t="s">
        <v>176</v>
      </c>
      <c r="AU105" s="238" t="s">
        <v>78</v>
      </c>
      <c r="AV105" s="13" t="s">
        <v>76</v>
      </c>
      <c r="AW105" s="13" t="s">
        <v>33</v>
      </c>
      <c r="AX105" s="13" t="s">
        <v>69</v>
      </c>
      <c r="AY105" s="238" t="s">
        <v>169</v>
      </c>
    </row>
    <row r="106" spans="2:65" s="11" customFormat="1">
      <c r="B106" s="204"/>
      <c r="C106" s="205"/>
      <c r="D106" s="206" t="s">
        <v>176</v>
      </c>
      <c r="E106" s="207" t="s">
        <v>21</v>
      </c>
      <c r="F106" s="208" t="s">
        <v>448</v>
      </c>
      <c r="G106" s="205"/>
      <c r="H106" s="209">
        <v>979.55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176</v>
      </c>
      <c r="AU106" s="215" t="s">
        <v>78</v>
      </c>
      <c r="AV106" s="11" t="s">
        <v>78</v>
      </c>
      <c r="AW106" s="11" t="s">
        <v>33</v>
      </c>
      <c r="AX106" s="11" t="s">
        <v>69</v>
      </c>
      <c r="AY106" s="215" t="s">
        <v>169</v>
      </c>
    </row>
    <row r="107" spans="2:65" s="12" customFormat="1">
      <c r="B107" s="216"/>
      <c r="C107" s="217"/>
      <c r="D107" s="206" t="s">
        <v>176</v>
      </c>
      <c r="E107" s="249" t="s">
        <v>21</v>
      </c>
      <c r="F107" s="250" t="s">
        <v>178</v>
      </c>
      <c r="G107" s="217"/>
      <c r="H107" s="251">
        <v>979.55</v>
      </c>
      <c r="I107" s="222"/>
      <c r="J107" s="217"/>
      <c r="K107" s="217"/>
      <c r="L107" s="223"/>
      <c r="M107" s="224"/>
      <c r="N107" s="225"/>
      <c r="O107" s="225"/>
      <c r="P107" s="225"/>
      <c r="Q107" s="225"/>
      <c r="R107" s="225"/>
      <c r="S107" s="225"/>
      <c r="T107" s="226"/>
      <c r="AT107" s="227" t="s">
        <v>176</v>
      </c>
      <c r="AU107" s="227" t="s">
        <v>78</v>
      </c>
      <c r="AV107" s="12" t="s">
        <v>175</v>
      </c>
      <c r="AW107" s="12" t="s">
        <v>33</v>
      </c>
      <c r="AX107" s="12" t="s">
        <v>76</v>
      </c>
      <c r="AY107" s="227" t="s">
        <v>169</v>
      </c>
    </row>
    <row r="108" spans="2:65" s="10" customFormat="1" ht="29.85" customHeight="1">
      <c r="B108" s="175"/>
      <c r="C108" s="176"/>
      <c r="D108" s="189" t="s">
        <v>68</v>
      </c>
      <c r="E108" s="190" t="s">
        <v>231</v>
      </c>
      <c r="F108" s="190" t="s">
        <v>232</v>
      </c>
      <c r="G108" s="176"/>
      <c r="H108" s="176"/>
      <c r="I108" s="179"/>
      <c r="J108" s="191">
        <f>BK108</f>
        <v>0</v>
      </c>
      <c r="K108" s="176"/>
      <c r="L108" s="181"/>
      <c r="M108" s="182"/>
      <c r="N108" s="183"/>
      <c r="O108" s="183"/>
      <c r="P108" s="184">
        <f>SUM(P109:P118)</f>
        <v>0</v>
      </c>
      <c r="Q108" s="183"/>
      <c r="R108" s="184">
        <f>SUM(R109:R118)</f>
        <v>0</v>
      </c>
      <c r="S108" s="183"/>
      <c r="T108" s="185">
        <f>SUM(T109:T118)</f>
        <v>0</v>
      </c>
      <c r="AR108" s="186" t="s">
        <v>76</v>
      </c>
      <c r="AT108" s="187" t="s">
        <v>68</v>
      </c>
      <c r="AU108" s="187" t="s">
        <v>76</v>
      </c>
      <c r="AY108" s="186" t="s">
        <v>169</v>
      </c>
      <c r="BK108" s="188">
        <f>SUM(BK109:BK118)</f>
        <v>0</v>
      </c>
    </row>
    <row r="109" spans="2:65" s="1" customFormat="1" ht="31.5" customHeight="1">
      <c r="B109" s="40"/>
      <c r="C109" s="192" t="s">
        <v>203</v>
      </c>
      <c r="D109" s="192" t="s">
        <v>171</v>
      </c>
      <c r="E109" s="193" t="s">
        <v>233</v>
      </c>
      <c r="F109" s="194" t="s">
        <v>234</v>
      </c>
      <c r="G109" s="195" t="s">
        <v>198</v>
      </c>
      <c r="H109" s="196">
        <v>2412.4340000000002</v>
      </c>
      <c r="I109" s="197"/>
      <c r="J109" s="198">
        <f t="shared" ref="J109:J114" si="0"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 t="shared" ref="P109:P114" si="1">O109*H109</f>
        <v>0</v>
      </c>
      <c r="Q109" s="201">
        <v>0</v>
      </c>
      <c r="R109" s="201">
        <f t="shared" ref="R109:R114" si="2">Q109*H109</f>
        <v>0</v>
      </c>
      <c r="S109" s="201">
        <v>0</v>
      </c>
      <c r="T109" s="202">
        <f t="shared" ref="T109:T114" si="3"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 t="shared" ref="BE109:BE114" si="4">IF(N109="základní",J109,0)</f>
        <v>0</v>
      </c>
      <c r="BF109" s="203">
        <f t="shared" ref="BF109:BF114" si="5">IF(N109="snížená",J109,0)</f>
        <v>0</v>
      </c>
      <c r="BG109" s="203">
        <f t="shared" ref="BG109:BG114" si="6">IF(N109="zákl. přenesená",J109,0)</f>
        <v>0</v>
      </c>
      <c r="BH109" s="203">
        <f t="shared" ref="BH109:BH114" si="7">IF(N109="sníž. přenesená",J109,0)</f>
        <v>0</v>
      </c>
      <c r="BI109" s="203">
        <f t="shared" ref="BI109:BI114" si="8">IF(N109="nulová",J109,0)</f>
        <v>0</v>
      </c>
      <c r="BJ109" s="23" t="s">
        <v>76</v>
      </c>
      <c r="BK109" s="203">
        <f t="shared" ref="BK109:BK114" si="9">ROUND(I109*H109,2)</f>
        <v>0</v>
      </c>
      <c r="BL109" s="23" t="s">
        <v>175</v>
      </c>
      <c r="BM109" s="23" t="s">
        <v>230</v>
      </c>
    </row>
    <row r="110" spans="2:65" s="1" customFormat="1" ht="22.5" customHeight="1">
      <c r="B110" s="40"/>
      <c r="C110" s="192" t="s">
        <v>10</v>
      </c>
      <c r="D110" s="192" t="s">
        <v>171</v>
      </c>
      <c r="E110" s="193" t="s">
        <v>236</v>
      </c>
      <c r="F110" s="194" t="s">
        <v>237</v>
      </c>
      <c r="G110" s="195" t="s">
        <v>198</v>
      </c>
      <c r="H110" s="196">
        <v>21737.27</v>
      </c>
      <c r="I110" s="197"/>
      <c r="J110" s="198">
        <f t="shared" si="0"/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 t="shared" si="1"/>
        <v>0</v>
      </c>
      <c r="Q110" s="201">
        <v>0</v>
      </c>
      <c r="R110" s="201">
        <f t="shared" si="2"/>
        <v>0</v>
      </c>
      <c r="S110" s="201">
        <v>0</v>
      </c>
      <c r="T110" s="202">
        <f t="shared" si="3"/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 t="shared" si="4"/>
        <v>0</v>
      </c>
      <c r="BF110" s="203">
        <f t="shared" si="5"/>
        <v>0</v>
      </c>
      <c r="BG110" s="203">
        <f t="shared" si="6"/>
        <v>0</v>
      </c>
      <c r="BH110" s="203">
        <f t="shared" si="7"/>
        <v>0</v>
      </c>
      <c r="BI110" s="203">
        <f t="shared" si="8"/>
        <v>0</v>
      </c>
      <c r="BJ110" s="23" t="s">
        <v>76</v>
      </c>
      <c r="BK110" s="203">
        <f t="shared" si="9"/>
        <v>0</v>
      </c>
      <c r="BL110" s="23" t="s">
        <v>175</v>
      </c>
      <c r="BM110" s="23" t="s">
        <v>235</v>
      </c>
    </row>
    <row r="111" spans="2:65" s="1" customFormat="1" ht="31.5" customHeight="1">
      <c r="B111" s="40"/>
      <c r="C111" s="192" t="s">
        <v>206</v>
      </c>
      <c r="D111" s="192" t="s">
        <v>171</v>
      </c>
      <c r="E111" s="193" t="s">
        <v>246</v>
      </c>
      <c r="F111" s="194" t="s">
        <v>247</v>
      </c>
      <c r="G111" s="195" t="s">
        <v>198</v>
      </c>
      <c r="H111" s="196">
        <v>2412.4340000000002</v>
      </c>
      <c r="I111" s="197"/>
      <c r="J111" s="198">
        <f t="shared" si="0"/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 t="shared" si="1"/>
        <v>0</v>
      </c>
      <c r="Q111" s="201">
        <v>0</v>
      </c>
      <c r="R111" s="201">
        <f t="shared" si="2"/>
        <v>0</v>
      </c>
      <c r="S111" s="201">
        <v>0</v>
      </c>
      <c r="T111" s="202">
        <f t="shared" si="3"/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 t="shared" si="4"/>
        <v>0</v>
      </c>
      <c r="BF111" s="203">
        <f t="shared" si="5"/>
        <v>0</v>
      </c>
      <c r="BG111" s="203">
        <f t="shared" si="6"/>
        <v>0</v>
      </c>
      <c r="BH111" s="203">
        <f t="shared" si="7"/>
        <v>0</v>
      </c>
      <c r="BI111" s="203">
        <f t="shared" si="8"/>
        <v>0</v>
      </c>
      <c r="BJ111" s="23" t="s">
        <v>76</v>
      </c>
      <c r="BK111" s="203">
        <f t="shared" si="9"/>
        <v>0</v>
      </c>
      <c r="BL111" s="23" t="s">
        <v>175</v>
      </c>
      <c r="BM111" s="23" t="s">
        <v>238</v>
      </c>
    </row>
    <row r="112" spans="2:65" s="1" customFormat="1" ht="22.5" customHeight="1">
      <c r="B112" s="40"/>
      <c r="C112" s="192" t="s">
        <v>245</v>
      </c>
      <c r="D112" s="192" t="s">
        <v>171</v>
      </c>
      <c r="E112" s="193" t="s">
        <v>249</v>
      </c>
      <c r="F112" s="194" t="s">
        <v>250</v>
      </c>
      <c r="G112" s="195" t="s">
        <v>198</v>
      </c>
      <c r="H112" s="196">
        <v>2350.92</v>
      </c>
      <c r="I112" s="197"/>
      <c r="J112" s="198">
        <f t="shared" si="0"/>
        <v>0</v>
      </c>
      <c r="K112" s="194" t="s">
        <v>21</v>
      </c>
      <c r="L112" s="60"/>
      <c r="M112" s="199" t="s">
        <v>21</v>
      </c>
      <c r="N112" s="200" t="s">
        <v>40</v>
      </c>
      <c r="O112" s="41"/>
      <c r="P112" s="201">
        <f t="shared" si="1"/>
        <v>0</v>
      </c>
      <c r="Q112" s="201">
        <v>0</v>
      </c>
      <c r="R112" s="201">
        <f t="shared" si="2"/>
        <v>0</v>
      </c>
      <c r="S112" s="201">
        <v>0</v>
      </c>
      <c r="T112" s="202">
        <f t="shared" si="3"/>
        <v>0</v>
      </c>
      <c r="AR112" s="23" t="s">
        <v>175</v>
      </c>
      <c r="AT112" s="23" t="s">
        <v>171</v>
      </c>
      <c r="AU112" s="23" t="s">
        <v>78</v>
      </c>
      <c r="AY112" s="23" t="s">
        <v>169</v>
      </c>
      <c r="BE112" s="203">
        <f t="shared" si="4"/>
        <v>0</v>
      </c>
      <c r="BF112" s="203">
        <f t="shared" si="5"/>
        <v>0</v>
      </c>
      <c r="BG112" s="203">
        <f t="shared" si="6"/>
        <v>0</v>
      </c>
      <c r="BH112" s="203">
        <f t="shared" si="7"/>
        <v>0</v>
      </c>
      <c r="BI112" s="203">
        <f t="shared" si="8"/>
        <v>0</v>
      </c>
      <c r="BJ112" s="23" t="s">
        <v>76</v>
      </c>
      <c r="BK112" s="203">
        <f t="shared" si="9"/>
        <v>0</v>
      </c>
      <c r="BL112" s="23" t="s">
        <v>175</v>
      </c>
      <c r="BM112" s="23" t="s">
        <v>248</v>
      </c>
    </row>
    <row r="113" spans="2:65" s="1" customFormat="1" ht="31.5" customHeight="1">
      <c r="B113" s="40"/>
      <c r="C113" s="192" t="s">
        <v>211</v>
      </c>
      <c r="D113" s="192" t="s">
        <v>171</v>
      </c>
      <c r="E113" s="193" t="s">
        <v>261</v>
      </c>
      <c r="F113" s="194" t="s">
        <v>449</v>
      </c>
      <c r="G113" s="195" t="s">
        <v>198</v>
      </c>
      <c r="H113" s="196">
        <v>20</v>
      </c>
      <c r="I113" s="197"/>
      <c r="J113" s="198">
        <f t="shared" si="0"/>
        <v>0</v>
      </c>
      <c r="K113" s="194" t="s">
        <v>21</v>
      </c>
      <c r="L113" s="60"/>
      <c r="M113" s="199" t="s">
        <v>21</v>
      </c>
      <c r="N113" s="200" t="s">
        <v>40</v>
      </c>
      <c r="O113" s="41"/>
      <c r="P113" s="201">
        <f t="shared" si="1"/>
        <v>0</v>
      </c>
      <c r="Q113" s="201">
        <v>0</v>
      </c>
      <c r="R113" s="201">
        <f t="shared" si="2"/>
        <v>0</v>
      </c>
      <c r="S113" s="201">
        <v>0</v>
      </c>
      <c r="T113" s="202">
        <f t="shared" si="3"/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 t="shared" si="4"/>
        <v>0</v>
      </c>
      <c r="BF113" s="203">
        <f t="shared" si="5"/>
        <v>0</v>
      </c>
      <c r="BG113" s="203">
        <f t="shared" si="6"/>
        <v>0</v>
      </c>
      <c r="BH113" s="203">
        <f t="shared" si="7"/>
        <v>0</v>
      </c>
      <c r="BI113" s="203">
        <f t="shared" si="8"/>
        <v>0</v>
      </c>
      <c r="BJ113" s="23" t="s">
        <v>76</v>
      </c>
      <c r="BK113" s="203">
        <f t="shared" si="9"/>
        <v>0</v>
      </c>
      <c r="BL113" s="23" t="s">
        <v>175</v>
      </c>
      <c r="BM113" s="23" t="s">
        <v>251</v>
      </c>
    </row>
    <row r="114" spans="2:65" s="1" customFormat="1" ht="22.5" customHeight="1">
      <c r="B114" s="40"/>
      <c r="C114" s="192" t="s">
        <v>252</v>
      </c>
      <c r="D114" s="192" t="s">
        <v>171</v>
      </c>
      <c r="E114" s="193" t="s">
        <v>450</v>
      </c>
      <c r="F114" s="194" t="s">
        <v>308</v>
      </c>
      <c r="G114" s="195" t="s">
        <v>198</v>
      </c>
      <c r="H114" s="196">
        <v>41.514000000000003</v>
      </c>
      <c r="I114" s="197"/>
      <c r="J114" s="198">
        <f t="shared" si="0"/>
        <v>0</v>
      </c>
      <c r="K114" s="194" t="s">
        <v>21</v>
      </c>
      <c r="L114" s="60"/>
      <c r="M114" s="199" t="s">
        <v>21</v>
      </c>
      <c r="N114" s="200" t="s">
        <v>40</v>
      </c>
      <c r="O114" s="41"/>
      <c r="P114" s="201">
        <f t="shared" si="1"/>
        <v>0</v>
      </c>
      <c r="Q114" s="201">
        <v>0</v>
      </c>
      <c r="R114" s="201">
        <f t="shared" si="2"/>
        <v>0</v>
      </c>
      <c r="S114" s="201">
        <v>0</v>
      </c>
      <c r="T114" s="202">
        <f t="shared" si="3"/>
        <v>0</v>
      </c>
      <c r="AR114" s="23" t="s">
        <v>175</v>
      </c>
      <c r="AT114" s="23" t="s">
        <v>171</v>
      </c>
      <c r="AU114" s="23" t="s">
        <v>78</v>
      </c>
      <c r="AY114" s="23" t="s">
        <v>169</v>
      </c>
      <c r="BE114" s="203">
        <f t="shared" si="4"/>
        <v>0</v>
      </c>
      <c r="BF114" s="203">
        <f t="shared" si="5"/>
        <v>0</v>
      </c>
      <c r="BG114" s="203">
        <f t="shared" si="6"/>
        <v>0</v>
      </c>
      <c r="BH114" s="203">
        <f t="shared" si="7"/>
        <v>0</v>
      </c>
      <c r="BI114" s="203">
        <f t="shared" si="8"/>
        <v>0</v>
      </c>
      <c r="BJ114" s="23" t="s">
        <v>76</v>
      </c>
      <c r="BK114" s="203">
        <f t="shared" si="9"/>
        <v>0</v>
      </c>
      <c r="BL114" s="23" t="s">
        <v>175</v>
      </c>
      <c r="BM114" s="23" t="s">
        <v>255</v>
      </c>
    </row>
    <row r="115" spans="2:65" s="13" customFormat="1">
      <c r="B115" s="228"/>
      <c r="C115" s="229"/>
      <c r="D115" s="206" t="s">
        <v>176</v>
      </c>
      <c r="E115" s="230" t="s">
        <v>21</v>
      </c>
      <c r="F115" s="231" t="s">
        <v>451</v>
      </c>
      <c r="G115" s="229"/>
      <c r="H115" s="232" t="s">
        <v>21</v>
      </c>
      <c r="I115" s="233"/>
      <c r="J115" s="229"/>
      <c r="K115" s="229"/>
      <c r="L115" s="234"/>
      <c r="M115" s="235"/>
      <c r="N115" s="236"/>
      <c r="O115" s="236"/>
      <c r="P115" s="236"/>
      <c r="Q115" s="236"/>
      <c r="R115" s="236"/>
      <c r="S115" s="236"/>
      <c r="T115" s="237"/>
      <c r="AT115" s="238" t="s">
        <v>176</v>
      </c>
      <c r="AU115" s="238" t="s">
        <v>78</v>
      </c>
      <c r="AV115" s="13" t="s">
        <v>76</v>
      </c>
      <c r="AW115" s="13" t="s">
        <v>33</v>
      </c>
      <c r="AX115" s="13" t="s">
        <v>69</v>
      </c>
      <c r="AY115" s="238" t="s">
        <v>169</v>
      </c>
    </row>
    <row r="116" spans="2:65" s="11" customFormat="1">
      <c r="B116" s="204"/>
      <c r="C116" s="205"/>
      <c r="D116" s="206" t="s">
        <v>176</v>
      </c>
      <c r="E116" s="207" t="s">
        <v>21</v>
      </c>
      <c r="F116" s="208" t="s">
        <v>452</v>
      </c>
      <c r="G116" s="205"/>
      <c r="H116" s="209">
        <v>41.514000000000003</v>
      </c>
      <c r="I116" s="210"/>
      <c r="J116" s="205"/>
      <c r="K116" s="205"/>
      <c r="L116" s="211"/>
      <c r="M116" s="212"/>
      <c r="N116" s="213"/>
      <c r="O116" s="213"/>
      <c r="P116" s="213"/>
      <c r="Q116" s="213"/>
      <c r="R116" s="213"/>
      <c r="S116" s="213"/>
      <c r="T116" s="214"/>
      <c r="AT116" s="215" t="s">
        <v>176</v>
      </c>
      <c r="AU116" s="215" t="s">
        <v>78</v>
      </c>
      <c r="AV116" s="11" t="s">
        <v>78</v>
      </c>
      <c r="AW116" s="11" t="s">
        <v>33</v>
      </c>
      <c r="AX116" s="11" t="s">
        <v>69</v>
      </c>
      <c r="AY116" s="215" t="s">
        <v>169</v>
      </c>
    </row>
    <row r="117" spans="2:65" s="12" customFormat="1">
      <c r="B117" s="216"/>
      <c r="C117" s="217"/>
      <c r="D117" s="218" t="s">
        <v>176</v>
      </c>
      <c r="E117" s="219" t="s">
        <v>21</v>
      </c>
      <c r="F117" s="220" t="s">
        <v>178</v>
      </c>
      <c r="G117" s="217"/>
      <c r="H117" s="221">
        <v>41.514000000000003</v>
      </c>
      <c r="I117" s="222"/>
      <c r="J117" s="217"/>
      <c r="K117" s="217"/>
      <c r="L117" s="223"/>
      <c r="M117" s="224"/>
      <c r="N117" s="225"/>
      <c r="O117" s="225"/>
      <c r="P117" s="225"/>
      <c r="Q117" s="225"/>
      <c r="R117" s="225"/>
      <c r="S117" s="225"/>
      <c r="T117" s="226"/>
      <c r="AT117" s="227" t="s">
        <v>176</v>
      </c>
      <c r="AU117" s="227" t="s">
        <v>78</v>
      </c>
      <c r="AV117" s="12" t="s">
        <v>175</v>
      </c>
      <c r="AW117" s="12" t="s">
        <v>33</v>
      </c>
      <c r="AX117" s="12" t="s">
        <v>76</v>
      </c>
      <c r="AY117" s="227" t="s">
        <v>169</v>
      </c>
    </row>
    <row r="118" spans="2:65" s="1" customFormat="1" ht="22.5" customHeight="1">
      <c r="B118" s="40"/>
      <c r="C118" s="192" t="s">
        <v>214</v>
      </c>
      <c r="D118" s="192" t="s">
        <v>171</v>
      </c>
      <c r="E118" s="193" t="s">
        <v>309</v>
      </c>
      <c r="F118" s="194" t="s">
        <v>310</v>
      </c>
      <c r="G118" s="195" t="s">
        <v>198</v>
      </c>
      <c r="H118" s="196">
        <v>20</v>
      </c>
      <c r="I118" s="197"/>
      <c r="J118" s="198">
        <f>ROUND(I118*H118,2)</f>
        <v>0</v>
      </c>
      <c r="K118" s="194" t="s">
        <v>21</v>
      </c>
      <c r="L118" s="60"/>
      <c r="M118" s="199" t="s">
        <v>21</v>
      </c>
      <c r="N118" s="200" t="s">
        <v>40</v>
      </c>
      <c r="O118" s="41"/>
      <c r="P118" s="201">
        <f>O118*H118</f>
        <v>0</v>
      </c>
      <c r="Q118" s="201">
        <v>0</v>
      </c>
      <c r="R118" s="201">
        <f>Q118*H118</f>
        <v>0</v>
      </c>
      <c r="S118" s="201">
        <v>0</v>
      </c>
      <c r="T118" s="202">
        <f>S118*H118</f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76</v>
      </c>
      <c r="BK118" s="203">
        <f>ROUND(I118*H118,2)</f>
        <v>0</v>
      </c>
      <c r="BL118" s="23" t="s">
        <v>175</v>
      </c>
      <c r="BM118" s="23" t="s">
        <v>258</v>
      </c>
    </row>
    <row r="119" spans="2:65" s="10" customFormat="1" ht="29.85" customHeight="1">
      <c r="B119" s="175"/>
      <c r="C119" s="176"/>
      <c r="D119" s="189" t="s">
        <v>68</v>
      </c>
      <c r="E119" s="190" t="s">
        <v>267</v>
      </c>
      <c r="F119" s="190" t="s">
        <v>268</v>
      </c>
      <c r="G119" s="176"/>
      <c r="H119" s="176"/>
      <c r="I119" s="179"/>
      <c r="J119" s="191">
        <f>BK119</f>
        <v>0</v>
      </c>
      <c r="K119" s="176"/>
      <c r="L119" s="181"/>
      <c r="M119" s="182"/>
      <c r="N119" s="183"/>
      <c r="O119" s="183"/>
      <c r="P119" s="184">
        <f>P120</f>
        <v>0</v>
      </c>
      <c r="Q119" s="183"/>
      <c r="R119" s="184">
        <f>R120</f>
        <v>0</v>
      </c>
      <c r="S119" s="183"/>
      <c r="T119" s="185">
        <f>T120</f>
        <v>0</v>
      </c>
      <c r="AR119" s="186" t="s">
        <v>76</v>
      </c>
      <c r="AT119" s="187" t="s">
        <v>68</v>
      </c>
      <c r="AU119" s="187" t="s">
        <v>76</v>
      </c>
      <c r="AY119" s="186" t="s">
        <v>169</v>
      </c>
      <c r="BK119" s="188">
        <f>BK120</f>
        <v>0</v>
      </c>
    </row>
    <row r="120" spans="2:65" s="1" customFormat="1" ht="22.5" customHeight="1">
      <c r="B120" s="40"/>
      <c r="C120" s="192" t="s">
        <v>9</v>
      </c>
      <c r="D120" s="192" t="s">
        <v>171</v>
      </c>
      <c r="E120" s="193" t="s">
        <v>270</v>
      </c>
      <c r="F120" s="194" t="s">
        <v>271</v>
      </c>
      <c r="G120" s="195" t="s">
        <v>198</v>
      </c>
      <c r="H120" s="196">
        <v>8.0000000000000002E-3</v>
      </c>
      <c r="I120" s="197"/>
      <c r="J120" s="198">
        <f>ROUND(I120*H120,2)</f>
        <v>0</v>
      </c>
      <c r="K120" s="194" t="s">
        <v>21</v>
      </c>
      <c r="L120" s="60"/>
      <c r="M120" s="199" t="s">
        <v>21</v>
      </c>
      <c r="N120" s="255" t="s">
        <v>40</v>
      </c>
      <c r="O120" s="256"/>
      <c r="P120" s="257">
        <f>O120*H120</f>
        <v>0</v>
      </c>
      <c r="Q120" s="257">
        <v>0</v>
      </c>
      <c r="R120" s="257">
        <f>Q120*H120</f>
        <v>0</v>
      </c>
      <c r="S120" s="257">
        <v>0</v>
      </c>
      <c r="T120" s="258">
        <f>S120*H120</f>
        <v>0</v>
      </c>
      <c r="AR120" s="23" t="s">
        <v>175</v>
      </c>
      <c r="AT120" s="23" t="s">
        <v>171</v>
      </c>
      <c r="AU120" s="23" t="s">
        <v>78</v>
      </c>
      <c r="AY120" s="23" t="s">
        <v>169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76</v>
      </c>
      <c r="BK120" s="203">
        <f>ROUND(I120*H120,2)</f>
        <v>0</v>
      </c>
      <c r="BL120" s="23" t="s">
        <v>175</v>
      </c>
      <c r="BM120" s="23" t="s">
        <v>263</v>
      </c>
    </row>
    <row r="121" spans="2:65" s="1" customFormat="1" ht="6.95" customHeight="1">
      <c r="B121" s="55"/>
      <c r="C121" s="56"/>
      <c r="D121" s="56"/>
      <c r="E121" s="56"/>
      <c r="F121" s="56"/>
      <c r="G121" s="56"/>
      <c r="H121" s="56"/>
      <c r="I121" s="138"/>
      <c r="J121" s="56"/>
      <c r="K121" s="56"/>
      <c r="L121" s="60"/>
    </row>
  </sheetData>
  <sheetProtection password="CC35" sheet="1" objects="1" scenarios="1" formatCells="0" formatColumns="0" formatRows="0" sort="0" autoFilter="0"/>
  <autoFilter ref="C80:K120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2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111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453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ROUND(SUM(BE81:BE111), 2)</f>
        <v>0</v>
      </c>
      <c r="G30" s="41"/>
      <c r="H30" s="41"/>
      <c r="I30" s="130">
        <v>0.21</v>
      </c>
      <c r="J30" s="129">
        <f>ROUND(ROUND((SUM(BE81:BE111)),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ROUND(SUM(BF81:BF111), 2)</f>
        <v>0</v>
      </c>
      <c r="G31" s="41"/>
      <c r="H31" s="41"/>
      <c r="I31" s="130">
        <v>0.15</v>
      </c>
      <c r="J31" s="129">
        <f>ROUND(ROUND((SUM(BF81:BF111)),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ROUND(SUM(BG81:BG111),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ROUND(SUM(BH81:BH111),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ROUND(SUM(BI81:BI111),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1720212 - SO 10 - Rozvodna el. energie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J100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J102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J110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1720212 - SO 10 - Rozvodna el. energie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P83+P100+P102+P110</f>
        <v>0</v>
      </c>
      <c r="Q82" s="183"/>
      <c r="R82" s="184">
        <f>R83+R100+R102+R110</f>
        <v>0</v>
      </c>
      <c r="S82" s="183"/>
      <c r="T82" s="185">
        <f>T83+T100+T102+T110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BK83+BK100+BK102+BK110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SUM(P84:P99)</f>
        <v>0</v>
      </c>
      <c r="Q83" s="183"/>
      <c r="R83" s="184">
        <f>SUM(R84:R99)</f>
        <v>0</v>
      </c>
      <c r="S83" s="183"/>
      <c r="T83" s="185">
        <f>SUM(T84:T99)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SUM(BK84:BK99)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36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3" customFormat="1">
      <c r="B85" s="228"/>
      <c r="C85" s="229"/>
      <c r="D85" s="206" t="s">
        <v>176</v>
      </c>
      <c r="E85" s="230" t="s">
        <v>21</v>
      </c>
      <c r="F85" s="231" t="s">
        <v>193</v>
      </c>
      <c r="G85" s="229"/>
      <c r="H85" s="232" t="s">
        <v>21</v>
      </c>
      <c r="I85" s="233"/>
      <c r="J85" s="229"/>
      <c r="K85" s="229"/>
      <c r="L85" s="234"/>
      <c r="M85" s="235"/>
      <c r="N85" s="236"/>
      <c r="O85" s="236"/>
      <c r="P85" s="236"/>
      <c r="Q85" s="236"/>
      <c r="R85" s="236"/>
      <c r="S85" s="236"/>
      <c r="T85" s="237"/>
      <c r="AT85" s="238" t="s">
        <v>176</v>
      </c>
      <c r="AU85" s="238" t="s">
        <v>78</v>
      </c>
      <c r="AV85" s="13" t="s">
        <v>76</v>
      </c>
      <c r="AW85" s="13" t="s">
        <v>33</v>
      </c>
      <c r="AX85" s="13" t="s">
        <v>69</v>
      </c>
      <c r="AY85" s="238" t="s">
        <v>169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454</v>
      </c>
      <c r="G86" s="205"/>
      <c r="H86" s="209">
        <v>36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36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239" t="s">
        <v>78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61.2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175</v>
      </c>
    </row>
    <row r="89" spans="2:65" s="1" customFormat="1" ht="22.5" customHeight="1">
      <c r="B89" s="40"/>
      <c r="C89" s="192" t="s">
        <v>181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54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184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455</v>
      </c>
      <c r="G90" s="205"/>
      <c r="H90" s="209">
        <v>54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54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239" t="s">
        <v>175</v>
      </c>
      <c r="D92" s="239" t="s">
        <v>195</v>
      </c>
      <c r="E92" s="240" t="s">
        <v>204</v>
      </c>
      <c r="F92" s="241" t="s">
        <v>205</v>
      </c>
      <c r="G92" s="242" t="s">
        <v>198</v>
      </c>
      <c r="H92" s="243">
        <v>91.8</v>
      </c>
      <c r="I92" s="244"/>
      <c r="J92" s="245">
        <f>ROUND(I92*H92,2)</f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187</v>
      </c>
    </row>
    <row r="93" spans="2:65" s="1" customFormat="1" ht="22.5" customHeight="1">
      <c r="B93" s="40"/>
      <c r="C93" s="192" t="s">
        <v>188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180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192</v>
      </c>
    </row>
    <row r="94" spans="2:65" s="11" customFormat="1">
      <c r="B94" s="204"/>
      <c r="C94" s="205"/>
      <c r="D94" s="206" t="s">
        <v>176</v>
      </c>
      <c r="E94" s="207" t="s">
        <v>21</v>
      </c>
      <c r="F94" s="208" t="s">
        <v>456</v>
      </c>
      <c r="G94" s="205"/>
      <c r="H94" s="209">
        <v>180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176</v>
      </c>
      <c r="AU94" s="215" t="s">
        <v>78</v>
      </c>
      <c r="AV94" s="11" t="s">
        <v>78</v>
      </c>
      <c r="AW94" s="11" t="s">
        <v>33</v>
      </c>
      <c r="AX94" s="11" t="s">
        <v>69</v>
      </c>
      <c r="AY94" s="215" t="s">
        <v>169</v>
      </c>
    </row>
    <row r="95" spans="2:65" s="12" customFormat="1">
      <c r="B95" s="216"/>
      <c r="C95" s="217"/>
      <c r="D95" s="218" t="s">
        <v>176</v>
      </c>
      <c r="E95" s="219" t="s">
        <v>21</v>
      </c>
      <c r="F95" s="220" t="s">
        <v>178</v>
      </c>
      <c r="G95" s="217"/>
      <c r="H95" s="221">
        <v>180</v>
      </c>
      <c r="I95" s="222"/>
      <c r="J95" s="217"/>
      <c r="K95" s="217"/>
      <c r="L95" s="223"/>
      <c r="M95" s="224"/>
      <c r="N95" s="225"/>
      <c r="O95" s="225"/>
      <c r="P95" s="225"/>
      <c r="Q95" s="225"/>
      <c r="R95" s="225"/>
      <c r="S95" s="225"/>
      <c r="T95" s="226"/>
      <c r="AT95" s="227" t="s">
        <v>176</v>
      </c>
      <c r="AU95" s="227" t="s">
        <v>78</v>
      </c>
      <c r="AV95" s="12" t="s">
        <v>175</v>
      </c>
      <c r="AW95" s="12" t="s">
        <v>33</v>
      </c>
      <c r="AX95" s="12" t="s">
        <v>76</v>
      </c>
      <c r="AY95" s="227" t="s">
        <v>169</v>
      </c>
    </row>
    <row r="96" spans="2:65" s="1" customFormat="1" ht="22.5" customHeight="1">
      <c r="B96" s="40"/>
      <c r="C96" s="192" t="s">
        <v>184</v>
      </c>
      <c r="D96" s="192" t="s">
        <v>171</v>
      </c>
      <c r="E96" s="193" t="s">
        <v>212</v>
      </c>
      <c r="F96" s="194" t="s">
        <v>213</v>
      </c>
      <c r="G96" s="195" t="s">
        <v>174</v>
      </c>
      <c r="H96" s="196">
        <v>180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199</v>
      </c>
    </row>
    <row r="97" spans="2:65" s="1" customFormat="1" ht="22.5" customHeight="1">
      <c r="B97" s="40"/>
      <c r="C97" s="239" t="s">
        <v>200</v>
      </c>
      <c r="D97" s="239" t="s">
        <v>195</v>
      </c>
      <c r="E97" s="240" t="s">
        <v>216</v>
      </c>
      <c r="F97" s="241" t="s">
        <v>217</v>
      </c>
      <c r="G97" s="242" t="s">
        <v>218</v>
      </c>
      <c r="H97" s="243">
        <v>2.7</v>
      </c>
      <c r="I97" s="244"/>
      <c r="J97" s="245">
        <f>ROUND(I97*H97,2)</f>
        <v>0</v>
      </c>
      <c r="K97" s="241" t="s">
        <v>21</v>
      </c>
      <c r="L97" s="246"/>
      <c r="M97" s="247" t="s">
        <v>21</v>
      </c>
      <c r="N97" s="248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187</v>
      </c>
      <c r="AT97" s="23" t="s">
        <v>195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203</v>
      </c>
    </row>
    <row r="98" spans="2:65" s="1" customFormat="1" ht="22.5" customHeight="1">
      <c r="B98" s="40"/>
      <c r="C98" s="192" t="s">
        <v>187</v>
      </c>
      <c r="D98" s="192" t="s">
        <v>171</v>
      </c>
      <c r="E98" s="193" t="s">
        <v>220</v>
      </c>
      <c r="F98" s="194" t="s">
        <v>221</v>
      </c>
      <c r="G98" s="195" t="s">
        <v>174</v>
      </c>
      <c r="H98" s="196">
        <v>180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206</v>
      </c>
    </row>
    <row r="99" spans="2:65" s="1" customFormat="1" ht="22.5" customHeight="1">
      <c r="B99" s="40"/>
      <c r="C99" s="192" t="s">
        <v>208</v>
      </c>
      <c r="D99" s="192" t="s">
        <v>171</v>
      </c>
      <c r="E99" s="193" t="s">
        <v>224</v>
      </c>
      <c r="F99" s="194" t="s">
        <v>225</v>
      </c>
      <c r="G99" s="195" t="s">
        <v>174</v>
      </c>
      <c r="H99" s="196">
        <v>180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211</v>
      </c>
    </row>
    <row r="100" spans="2:65" s="10" customFormat="1" ht="29.85" customHeight="1">
      <c r="B100" s="175"/>
      <c r="C100" s="176"/>
      <c r="D100" s="189" t="s">
        <v>68</v>
      </c>
      <c r="E100" s="190" t="s">
        <v>208</v>
      </c>
      <c r="F100" s="190" t="s">
        <v>227</v>
      </c>
      <c r="G100" s="176"/>
      <c r="H100" s="176"/>
      <c r="I100" s="179"/>
      <c r="J100" s="191">
        <f>BK100</f>
        <v>0</v>
      </c>
      <c r="K100" s="176"/>
      <c r="L100" s="181"/>
      <c r="M100" s="182"/>
      <c r="N100" s="183"/>
      <c r="O100" s="183"/>
      <c r="P100" s="184">
        <f>P101</f>
        <v>0</v>
      </c>
      <c r="Q100" s="183"/>
      <c r="R100" s="184">
        <f>R101</f>
        <v>0</v>
      </c>
      <c r="S100" s="183"/>
      <c r="T100" s="185">
        <f>T101</f>
        <v>0</v>
      </c>
      <c r="AR100" s="186" t="s">
        <v>76</v>
      </c>
      <c r="AT100" s="187" t="s">
        <v>68</v>
      </c>
      <c r="AU100" s="187" t="s">
        <v>76</v>
      </c>
      <c r="AY100" s="186" t="s">
        <v>169</v>
      </c>
      <c r="BK100" s="188">
        <f>BK101</f>
        <v>0</v>
      </c>
    </row>
    <row r="101" spans="2:65" s="1" customFormat="1" ht="22.5" customHeight="1">
      <c r="B101" s="40"/>
      <c r="C101" s="192" t="s">
        <v>192</v>
      </c>
      <c r="D101" s="192" t="s">
        <v>171</v>
      </c>
      <c r="E101" s="193" t="s">
        <v>405</v>
      </c>
      <c r="F101" s="194" t="s">
        <v>406</v>
      </c>
      <c r="G101" s="195" t="s">
        <v>191</v>
      </c>
      <c r="H101" s="196">
        <v>303.2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214</v>
      </c>
    </row>
    <row r="102" spans="2:65" s="10" customFormat="1" ht="29.85" customHeight="1">
      <c r="B102" s="175"/>
      <c r="C102" s="176"/>
      <c r="D102" s="189" t="s">
        <v>68</v>
      </c>
      <c r="E102" s="190" t="s">
        <v>231</v>
      </c>
      <c r="F102" s="190" t="s">
        <v>232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SUM(P103:P109)</f>
        <v>0</v>
      </c>
      <c r="Q102" s="183"/>
      <c r="R102" s="184">
        <f>SUM(R103:R109)</f>
        <v>0</v>
      </c>
      <c r="S102" s="183"/>
      <c r="T102" s="185">
        <f>SUM(T103:T109)</f>
        <v>0</v>
      </c>
      <c r="AR102" s="186" t="s">
        <v>76</v>
      </c>
      <c r="AT102" s="187" t="s">
        <v>68</v>
      </c>
      <c r="AU102" s="187" t="s">
        <v>76</v>
      </c>
      <c r="AY102" s="186" t="s">
        <v>169</v>
      </c>
      <c r="BK102" s="188">
        <f>SUM(BK103:BK109)</f>
        <v>0</v>
      </c>
    </row>
    <row r="103" spans="2:65" s="1" customFormat="1" ht="31.5" customHeight="1">
      <c r="B103" s="40"/>
      <c r="C103" s="192" t="s">
        <v>215</v>
      </c>
      <c r="D103" s="192" t="s">
        <v>171</v>
      </c>
      <c r="E103" s="193" t="s">
        <v>233</v>
      </c>
      <c r="F103" s="194" t="s">
        <v>234</v>
      </c>
      <c r="G103" s="195" t="s">
        <v>198</v>
      </c>
      <c r="H103" s="196">
        <v>727.68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219</v>
      </c>
    </row>
    <row r="104" spans="2:65" s="1" customFormat="1" ht="22.5" customHeight="1">
      <c r="B104" s="40"/>
      <c r="C104" s="192" t="s">
        <v>199</v>
      </c>
      <c r="D104" s="192" t="s">
        <v>171</v>
      </c>
      <c r="E104" s="193" t="s">
        <v>236</v>
      </c>
      <c r="F104" s="194" t="s">
        <v>237</v>
      </c>
      <c r="G104" s="195" t="s">
        <v>198</v>
      </c>
      <c r="H104" s="196">
        <v>6549.12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222</v>
      </c>
    </row>
    <row r="105" spans="2:65" s="13" customFormat="1">
      <c r="B105" s="228"/>
      <c r="C105" s="229"/>
      <c r="D105" s="206" t="s">
        <v>176</v>
      </c>
      <c r="E105" s="230" t="s">
        <v>21</v>
      </c>
      <c r="F105" s="231" t="s">
        <v>457</v>
      </c>
      <c r="G105" s="229"/>
      <c r="H105" s="232" t="s">
        <v>21</v>
      </c>
      <c r="I105" s="233"/>
      <c r="J105" s="229"/>
      <c r="K105" s="229"/>
      <c r="L105" s="234"/>
      <c r="M105" s="235"/>
      <c r="N105" s="236"/>
      <c r="O105" s="236"/>
      <c r="P105" s="236"/>
      <c r="Q105" s="236"/>
      <c r="R105" s="236"/>
      <c r="S105" s="236"/>
      <c r="T105" s="237"/>
      <c r="AT105" s="238" t="s">
        <v>176</v>
      </c>
      <c r="AU105" s="238" t="s">
        <v>78</v>
      </c>
      <c r="AV105" s="13" t="s">
        <v>76</v>
      </c>
      <c r="AW105" s="13" t="s">
        <v>33</v>
      </c>
      <c r="AX105" s="13" t="s">
        <v>69</v>
      </c>
      <c r="AY105" s="238" t="s">
        <v>169</v>
      </c>
    </row>
    <row r="106" spans="2:65" s="11" customFormat="1">
      <c r="B106" s="204"/>
      <c r="C106" s="205"/>
      <c r="D106" s="206" t="s">
        <v>176</v>
      </c>
      <c r="E106" s="207" t="s">
        <v>21</v>
      </c>
      <c r="F106" s="208" t="s">
        <v>458</v>
      </c>
      <c r="G106" s="205"/>
      <c r="H106" s="209">
        <v>6549.12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176</v>
      </c>
      <c r="AU106" s="215" t="s">
        <v>78</v>
      </c>
      <c r="AV106" s="11" t="s">
        <v>78</v>
      </c>
      <c r="AW106" s="11" t="s">
        <v>33</v>
      </c>
      <c r="AX106" s="11" t="s">
        <v>69</v>
      </c>
      <c r="AY106" s="215" t="s">
        <v>169</v>
      </c>
    </row>
    <row r="107" spans="2:65" s="12" customFormat="1">
      <c r="B107" s="216"/>
      <c r="C107" s="217"/>
      <c r="D107" s="218" t="s">
        <v>176</v>
      </c>
      <c r="E107" s="219" t="s">
        <v>21</v>
      </c>
      <c r="F107" s="220" t="s">
        <v>178</v>
      </c>
      <c r="G107" s="217"/>
      <c r="H107" s="221">
        <v>6549.12</v>
      </c>
      <c r="I107" s="222"/>
      <c r="J107" s="217"/>
      <c r="K107" s="217"/>
      <c r="L107" s="223"/>
      <c r="M107" s="224"/>
      <c r="N107" s="225"/>
      <c r="O107" s="225"/>
      <c r="P107" s="225"/>
      <c r="Q107" s="225"/>
      <c r="R107" s="225"/>
      <c r="S107" s="225"/>
      <c r="T107" s="226"/>
      <c r="AT107" s="227" t="s">
        <v>176</v>
      </c>
      <c r="AU107" s="227" t="s">
        <v>78</v>
      </c>
      <c r="AV107" s="12" t="s">
        <v>175</v>
      </c>
      <c r="AW107" s="12" t="s">
        <v>33</v>
      </c>
      <c r="AX107" s="12" t="s">
        <v>76</v>
      </c>
      <c r="AY107" s="227" t="s">
        <v>169</v>
      </c>
    </row>
    <row r="108" spans="2:65" s="1" customFormat="1" ht="31.5" customHeight="1">
      <c r="B108" s="40"/>
      <c r="C108" s="192" t="s">
        <v>223</v>
      </c>
      <c r="D108" s="192" t="s">
        <v>171</v>
      </c>
      <c r="E108" s="193" t="s">
        <v>246</v>
      </c>
      <c r="F108" s="194" t="s">
        <v>247</v>
      </c>
      <c r="G108" s="195" t="s">
        <v>198</v>
      </c>
      <c r="H108" s="196">
        <v>727.68</v>
      </c>
      <c r="I108" s="197"/>
      <c r="J108" s="198">
        <f>ROUND(I108*H108,2)</f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76</v>
      </c>
      <c r="BK108" s="203">
        <f>ROUND(I108*H108,2)</f>
        <v>0</v>
      </c>
      <c r="BL108" s="23" t="s">
        <v>175</v>
      </c>
      <c r="BM108" s="23" t="s">
        <v>226</v>
      </c>
    </row>
    <row r="109" spans="2:65" s="1" customFormat="1" ht="22.5" customHeight="1">
      <c r="B109" s="40"/>
      <c r="C109" s="192" t="s">
        <v>203</v>
      </c>
      <c r="D109" s="192" t="s">
        <v>171</v>
      </c>
      <c r="E109" s="193" t="s">
        <v>249</v>
      </c>
      <c r="F109" s="194" t="s">
        <v>250</v>
      </c>
      <c r="G109" s="195" t="s">
        <v>198</v>
      </c>
      <c r="H109" s="196">
        <v>727.68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230</v>
      </c>
    </row>
    <row r="110" spans="2:65" s="10" customFormat="1" ht="29.85" customHeight="1">
      <c r="B110" s="175"/>
      <c r="C110" s="176"/>
      <c r="D110" s="189" t="s">
        <v>68</v>
      </c>
      <c r="E110" s="190" t="s">
        <v>267</v>
      </c>
      <c r="F110" s="190" t="s">
        <v>268</v>
      </c>
      <c r="G110" s="176"/>
      <c r="H110" s="176"/>
      <c r="I110" s="179"/>
      <c r="J110" s="191">
        <f>BK110</f>
        <v>0</v>
      </c>
      <c r="K110" s="176"/>
      <c r="L110" s="181"/>
      <c r="M110" s="182"/>
      <c r="N110" s="183"/>
      <c r="O110" s="183"/>
      <c r="P110" s="184">
        <f>P111</f>
        <v>0</v>
      </c>
      <c r="Q110" s="183"/>
      <c r="R110" s="184">
        <f>R111</f>
        <v>0</v>
      </c>
      <c r="S110" s="183"/>
      <c r="T110" s="185">
        <f>T111</f>
        <v>0</v>
      </c>
      <c r="AR110" s="186" t="s">
        <v>76</v>
      </c>
      <c r="AT110" s="187" t="s">
        <v>68</v>
      </c>
      <c r="AU110" s="187" t="s">
        <v>76</v>
      </c>
      <c r="AY110" s="186" t="s">
        <v>169</v>
      </c>
      <c r="BK110" s="188">
        <f>BK111</f>
        <v>0</v>
      </c>
    </row>
    <row r="111" spans="2:65" s="1" customFormat="1" ht="22.5" customHeight="1">
      <c r="B111" s="40"/>
      <c r="C111" s="192" t="s">
        <v>10</v>
      </c>
      <c r="D111" s="192" t="s">
        <v>171</v>
      </c>
      <c r="E111" s="193" t="s">
        <v>270</v>
      </c>
      <c r="F111" s="194" t="s">
        <v>271</v>
      </c>
      <c r="G111" s="195" t="s">
        <v>198</v>
      </c>
      <c r="H111" s="196">
        <v>3.0000000000000001E-3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55" t="s">
        <v>40</v>
      </c>
      <c r="O111" s="256"/>
      <c r="P111" s="257">
        <f>O111*H111</f>
        <v>0</v>
      </c>
      <c r="Q111" s="257">
        <v>0</v>
      </c>
      <c r="R111" s="257">
        <f>Q111*H111</f>
        <v>0</v>
      </c>
      <c r="S111" s="257">
        <v>0</v>
      </c>
      <c r="T111" s="258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235</v>
      </c>
    </row>
    <row r="112" spans="2:65" s="1" customFormat="1" ht="6.95" customHeight="1">
      <c r="B112" s="55"/>
      <c r="C112" s="56"/>
      <c r="D112" s="56"/>
      <c r="E112" s="56"/>
      <c r="F112" s="56"/>
      <c r="G112" s="56"/>
      <c r="H112" s="56"/>
      <c r="I112" s="138"/>
      <c r="J112" s="56"/>
      <c r="K112" s="56"/>
      <c r="L112" s="60"/>
    </row>
  </sheetData>
  <sheetProtection password="CC35" sheet="1" objects="1" scenarios="1" formatCells="0" formatColumns="0" formatRows="0" sort="0" autoFilter="0"/>
  <autoFilter ref="C80:K111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4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114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459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ROUND(SUM(BE81:BE113), 2)</f>
        <v>0</v>
      </c>
      <c r="G30" s="41"/>
      <c r="H30" s="41"/>
      <c r="I30" s="130">
        <v>0.21</v>
      </c>
      <c r="J30" s="129">
        <f>ROUND(ROUND((SUM(BE81:BE113)),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ROUND(SUM(BF81:BF113), 2)</f>
        <v>0</v>
      </c>
      <c r="G31" s="41"/>
      <c r="H31" s="41"/>
      <c r="I31" s="130">
        <v>0.15</v>
      </c>
      <c r="J31" s="129">
        <f>ROUND(ROUND((SUM(BF81:BF113)),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ROUND(SUM(BG81:BG113),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ROUND(SUM(BH81:BH113),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ROUND(SUM(BI81:BI113),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1720213 - SO 11 - Betonový kolektor pro vodovodní přípojku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J102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J107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J112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1720213 - SO 11 - Betonový kolektor pro vodovodní přípojku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P83+P102+P107+P112</f>
        <v>0</v>
      </c>
      <c r="Q82" s="183"/>
      <c r="R82" s="184">
        <f>R83+R102+R107+R112</f>
        <v>0</v>
      </c>
      <c r="S82" s="183"/>
      <c r="T82" s="185">
        <f>T83+T102+T107+T112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BK83+BK102+BK107+BK112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SUM(P84:P101)</f>
        <v>0</v>
      </c>
      <c r="Q83" s="183"/>
      <c r="R83" s="184">
        <f>SUM(R84:R101)</f>
        <v>0</v>
      </c>
      <c r="S83" s="183"/>
      <c r="T83" s="185">
        <f>SUM(T84:T101)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SUM(BK84:BK101)</f>
        <v>0</v>
      </c>
    </row>
    <row r="84" spans="2:65" s="1" customFormat="1" ht="31.5" customHeight="1">
      <c r="B84" s="40"/>
      <c r="C84" s="192" t="s">
        <v>76</v>
      </c>
      <c r="D84" s="192" t="s">
        <v>171</v>
      </c>
      <c r="E84" s="193" t="s">
        <v>172</v>
      </c>
      <c r="F84" s="194" t="s">
        <v>173</v>
      </c>
      <c r="G84" s="195" t="s">
        <v>174</v>
      </c>
      <c r="H84" s="196">
        <v>300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" customFormat="1" ht="22.5" customHeight="1">
      <c r="B85" s="40"/>
      <c r="C85" s="192" t="s">
        <v>78</v>
      </c>
      <c r="D85" s="192" t="s">
        <v>171</v>
      </c>
      <c r="E85" s="193" t="s">
        <v>179</v>
      </c>
      <c r="F85" s="194" t="s">
        <v>180</v>
      </c>
      <c r="G85" s="195" t="s">
        <v>174</v>
      </c>
      <c r="H85" s="196">
        <v>300</v>
      </c>
      <c r="I85" s="197"/>
      <c r="J85" s="198">
        <f>ROUND(I85*H85,2)</f>
        <v>0</v>
      </c>
      <c r="K85" s="194" t="s">
        <v>21</v>
      </c>
      <c r="L85" s="60"/>
      <c r="M85" s="199" t="s">
        <v>21</v>
      </c>
      <c r="N85" s="200" t="s">
        <v>40</v>
      </c>
      <c r="O85" s="41"/>
      <c r="P85" s="201">
        <f>O85*H85</f>
        <v>0</v>
      </c>
      <c r="Q85" s="201">
        <v>0</v>
      </c>
      <c r="R85" s="201">
        <f>Q85*H85</f>
        <v>0</v>
      </c>
      <c r="S85" s="201">
        <v>0</v>
      </c>
      <c r="T85" s="202">
        <f>S85*H85</f>
        <v>0</v>
      </c>
      <c r="AR85" s="23" t="s">
        <v>175</v>
      </c>
      <c r="AT85" s="23" t="s">
        <v>171</v>
      </c>
      <c r="AU85" s="23" t="s">
        <v>78</v>
      </c>
      <c r="AY85" s="23" t="s">
        <v>169</v>
      </c>
      <c r="BE85" s="203">
        <f>IF(N85="základní",J85,0)</f>
        <v>0</v>
      </c>
      <c r="BF85" s="203">
        <f>IF(N85="snížená",J85,0)</f>
        <v>0</v>
      </c>
      <c r="BG85" s="203">
        <f>IF(N85="zákl. přenesená",J85,0)</f>
        <v>0</v>
      </c>
      <c r="BH85" s="203">
        <f>IF(N85="sníž. přenesená",J85,0)</f>
        <v>0</v>
      </c>
      <c r="BI85" s="203">
        <f>IF(N85="nulová",J85,0)</f>
        <v>0</v>
      </c>
      <c r="BJ85" s="23" t="s">
        <v>76</v>
      </c>
      <c r="BK85" s="203">
        <f>ROUND(I85*H85,2)</f>
        <v>0</v>
      </c>
      <c r="BL85" s="23" t="s">
        <v>175</v>
      </c>
      <c r="BM85" s="23" t="s">
        <v>175</v>
      </c>
    </row>
    <row r="86" spans="2:65" s="1" customFormat="1" ht="31.5" customHeight="1">
      <c r="B86" s="40"/>
      <c r="C86" s="192" t="s">
        <v>181</v>
      </c>
      <c r="D86" s="192" t="s">
        <v>171</v>
      </c>
      <c r="E86" s="193" t="s">
        <v>460</v>
      </c>
      <c r="F86" s="194" t="s">
        <v>461</v>
      </c>
      <c r="G86" s="195" t="s">
        <v>174</v>
      </c>
      <c r="H86" s="196">
        <v>180</v>
      </c>
      <c r="I86" s="197"/>
      <c r="J86" s="198">
        <f>ROUND(I86*H86,2)</f>
        <v>0</v>
      </c>
      <c r="K86" s="194" t="s">
        <v>21</v>
      </c>
      <c r="L86" s="60"/>
      <c r="M86" s="199" t="s">
        <v>21</v>
      </c>
      <c r="N86" s="200" t="s">
        <v>40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175</v>
      </c>
      <c r="AT86" s="23" t="s">
        <v>171</v>
      </c>
      <c r="AU86" s="23" t="s">
        <v>78</v>
      </c>
      <c r="AY86" s="23" t="s">
        <v>169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76</v>
      </c>
      <c r="BK86" s="203">
        <f>ROUND(I86*H86,2)</f>
        <v>0</v>
      </c>
      <c r="BL86" s="23" t="s">
        <v>175</v>
      </c>
      <c r="BM86" s="23" t="s">
        <v>184</v>
      </c>
    </row>
    <row r="87" spans="2:65" s="11" customFormat="1">
      <c r="B87" s="204"/>
      <c r="C87" s="205"/>
      <c r="D87" s="206" t="s">
        <v>176</v>
      </c>
      <c r="E87" s="207" t="s">
        <v>21</v>
      </c>
      <c r="F87" s="208" t="s">
        <v>462</v>
      </c>
      <c r="G87" s="205"/>
      <c r="H87" s="209">
        <v>180</v>
      </c>
      <c r="I87" s="210"/>
      <c r="J87" s="205"/>
      <c r="K87" s="205"/>
      <c r="L87" s="211"/>
      <c r="M87" s="212"/>
      <c r="N87" s="213"/>
      <c r="O87" s="213"/>
      <c r="P87" s="213"/>
      <c r="Q87" s="213"/>
      <c r="R87" s="213"/>
      <c r="S87" s="213"/>
      <c r="T87" s="214"/>
      <c r="AT87" s="215" t="s">
        <v>176</v>
      </c>
      <c r="AU87" s="215" t="s">
        <v>78</v>
      </c>
      <c r="AV87" s="11" t="s">
        <v>78</v>
      </c>
      <c r="AW87" s="11" t="s">
        <v>33</v>
      </c>
      <c r="AX87" s="11" t="s">
        <v>69</v>
      </c>
      <c r="AY87" s="215" t="s">
        <v>169</v>
      </c>
    </row>
    <row r="88" spans="2:65" s="12" customFormat="1">
      <c r="B88" s="216"/>
      <c r="C88" s="217"/>
      <c r="D88" s="218" t="s">
        <v>176</v>
      </c>
      <c r="E88" s="219" t="s">
        <v>21</v>
      </c>
      <c r="F88" s="220" t="s">
        <v>178</v>
      </c>
      <c r="G88" s="217"/>
      <c r="H88" s="221">
        <v>180</v>
      </c>
      <c r="I88" s="222"/>
      <c r="J88" s="217"/>
      <c r="K88" s="217"/>
      <c r="L88" s="223"/>
      <c r="M88" s="224"/>
      <c r="N88" s="225"/>
      <c r="O88" s="225"/>
      <c r="P88" s="225"/>
      <c r="Q88" s="225"/>
      <c r="R88" s="225"/>
      <c r="S88" s="225"/>
      <c r="T88" s="226"/>
      <c r="AT88" s="227" t="s">
        <v>176</v>
      </c>
      <c r="AU88" s="227" t="s">
        <v>78</v>
      </c>
      <c r="AV88" s="12" t="s">
        <v>175</v>
      </c>
      <c r="AW88" s="12" t="s">
        <v>33</v>
      </c>
      <c r="AX88" s="12" t="s">
        <v>76</v>
      </c>
      <c r="AY88" s="227" t="s">
        <v>169</v>
      </c>
    </row>
    <row r="89" spans="2:65" s="1" customFormat="1" ht="22.5" customHeight="1">
      <c r="B89" s="40"/>
      <c r="C89" s="192" t="s">
        <v>175</v>
      </c>
      <c r="D89" s="192" t="s">
        <v>171</v>
      </c>
      <c r="E89" s="193" t="s">
        <v>189</v>
      </c>
      <c r="F89" s="194" t="s">
        <v>190</v>
      </c>
      <c r="G89" s="195" t="s">
        <v>191</v>
      </c>
      <c r="H89" s="196">
        <v>36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" customFormat="1" ht="22.5" customHeight="1">
      <c r="B90" s="40"/>
      <c r="C90" s="239" t="s">
        <v>188</v>
      </c>
      <c r="D90" s="239" t="s">
        <v>195</v>
      </c>
      <c r="E90" s="240" t="s">
        <v>196</v>
      </c>
      <c r="F90" s="241" t="s">
        <v>197</v>
      </c>
      <c r="G90" s="242" t="s">
        <v>198</v>
      </c>
      <c r="H90" s="243">
        <v>61.2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192</v>
      </c>
    </row>
    <row r="91" spans="2:65" s="11" customFormat="1">
      <c r="B91" s="204"/>
      <c r="C91" s="205"/>
      <c r="D91" s="206" t="s">
        <v>176</v>
      </c>
      <c r="E91" s="207" t="s">
        <v>21</v>
      </c>
      <c r="F91" s="208" t="s">
        <v>463</v>
      </c>
      <c r="G91" s="205"/>
      <c r="H91" s="209">
        <v>61.2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176</v>
      </c>
      <c r="AU91" s="215" t="s">
        <v>78</v>
      </c>
      <c r="AV91" s="11" t="s">
        <v>78</v>
      </c>
      <c r="AW91" s="11" t="s">
        <v>33</v>
      </c>
      <c r="AX91" s="11" t="s">
        <v>69</v>
      </c>
      <c r="AY91" s="215" t="s">
        <v>169</v>
      </c>
    </row>
    <row r="92" spans="2:65" s="12" customFormat="1">
      <c r="B92" s="216"/>
      <c r="C92" s="217"/>
      <c r="D92" s="218" t="s">
        <v>176</v>
      </c>
      <c r="E92" s="219" t="s">
        <v>21</v>
      </c>
      <c r="F92" s="220" t="s">
        <v>178</v>
      </c>
      <c r="G92" s="217"/>
      <c r="H92" s="221">
        <v>61.2</v>
      </c>
      <c r="I92" s="222"/>
      <c r="J92" s="217"/>
      <c r="K92" s="217"/>
      <c r="L92" s="223"/>
      <c r="M92" s="224"/>
      <c r="N92" s="225"/>
      <c r="O92" s="225"/>
      <c r="P92" s="225"/>
      <c r="Q92" s="225"/>
      <c r="R92" s="225"/>
      <c r="S92" s="225"/>
      <c r="T92" s="226"/>
      <c r="AT92" s="227" t="s">
        <v>176</v>
      </c>
      <c r="AU92" s="227" t="s">
        <v>78</v>
      </c>
      <c r="AV92" s="12" t="s">
        <v>175</v>
      </c>
      <c r="AW92" s="12" t="s">
        <v>33</v>
      </c>
      <c r="AX92" s="12" t="s">
        <v>76</v>
      </c>
      <c r="AY92" s="227" t="s">
        <v>169</v>
      </c>
    </row>
    <row r="93" spans="2:65" s="1" customFormat="1" ht="22.5" customHeight="1">
      <c r="B93" s="40"/>
      <c r="C93" s="192" t="s">
        <v>184</v>
      </c>
      <c r="D93" s="192" t="s">
        <v>171</v>
      </c>
      <c r="E93" s="193" t="s">
        <v>201</v>
      </c>
      <c r="F93" s="194" t="s">
        <v>202</v>
      </c>
      <c r="G93" s="195" t="s">
        <v>191</v>
      </c>
      <c r="H93" s="196">
        <v>84.48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199</v>
      </c>
    </row>
    <row r="94" spans="2:65" s="1" customFormat="1" ht="22.5" customHeight="1">
      <c r="B94" s="40"/>
      <c r="C94" s="239" t="s">
        <v>200</v>
      </c>
      <c r="D94" s="239" t="s">
        <v>195</v>
      </c>
      <c r="E94" s="240" t="s">
        <v>204</v>
      </c>
      <c r="F94" s="241" t="s">
        <v>205</v>
      </c>
      <c r="G94" s="242" t="s">
        <v>198</v>
      </c>
      <c r="H94" s="243">
        <v>143.61600000000001</v>
      </c>
      <c r="I94" s="244"/>
      <c r="J94" s="245">
        <f>ROUND(I94*H94,2)</f>
        <v>0</v>
      </c>
      <c r="K94" s="241" t="s">
        <v>21</v>
      </c>
      <c r="L94" s="246"/>
      <c r="M94" s="247" t="s">
        <v>21</v>
      </c>
      <c r="N94" s="248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187</v>
      </c>
      <c r="AT94" s="23" t="s">
        <v>195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203</v>
      </c>
    </row>
    <row r="95" spans="2:65" s="11" customFormat="1">
      <c r="B95" s="204"/>
      <c r="C95" s="205"/>
      <c r="D95" s="206" t="s">
        <v>176</v>
      </c>
      <c r="E95" s="207" t="s">
        <v>21</v>
      </c>
      <c r="F95" s="208" t="s">
        <v>464</v>
      </c>
      <c r="G95" s="205"/>
      <c r="H95" s="209">
        <v>143.61600000000001</v>
      </c>
      <c r="I95" s="210"/>
      <c r="J95" s="205"/>
      <c r="K95" s="205"/>
      <c r="L95" s="211"/>
      <c r="M95" s="212"/>
      <c r="N95" s="213"/>
      <c r="O95" s="213"/>
      <c r="P95" s="213"/>
      <c r="Q95" s="213"/>
      <c r="R95" s="213"/>
      <c r="S95" s="213"/>
      <c r="T95" s="214"/>
      <c r="AT95" s="215" t="s">
        <v>176</v>
      </c>
      <c r="AU95" s="215" t="s">
        <v>78</v>
      </c>
      <c r="AV95" s="11" t="s">
        <v>78</v>
      </c>
      <c r="AW95" s="11" t="s">
        <v>33</v>
      </c>
      <c r="AX95" s="11" t="s">
        <v>69</v>
      </c>
      <c r="AY95" s="215" t="s">
        <v>169</v>
      </c>
    </row>
    <row r="96" spans="2:65" s="12" customFormat="1">
      <c r="B96" s="216"/>
      <c r="C96" s="217"/>
      <c r="D96" s="218" t="s">
        <v>176</v>
      </c>
      <c r="E96" s="219" t="s">
        <v>21</v>
      </c>
      <c r="F96" s="220" t="s">
        <v>178</v>
      </c>
      <c r="G96" s="217"/>
      <c r="H96" s="221">
        <v>143.61600000000001</v>
      </c>
      <c r="I96" s="222"/>
      <c r="J96" s="217"/>
      <c r="K96" s="217"/>
      <c r="L96" s="223"/>
      <c r="M96" s="224"/>
      <c r="N96" s="225"/>
      <c r="O96" s="225"/>
      <c r="P96" s="225"/>
      <c r="Q96" s="225"/>
      <c r="R96" s="225"/>
      <c r="S96" s="225"/>
      <c r="T96" s="226"/>
      <c r="AT96" s="227" t="s">
        <v>176</v>
      </c>
      <c r="AU96" s="227" t="s">
        <v>78</v>
      </c>
      <c r="AV96" s="12" t="s">
        <v>175</v>
      </c>
      <c r="AW96" s="12" t="s">
        <v>33</v>
      </c>
      <c r="AX96" s="12" t="s">
        <v>76</v>
      </c>
      <c r="AY96" s="227" t="s">
        <v>169</v>
      </c>
    </row>
    <row r="97" spans="2:65" s="1" customFormat="1" ht="22.5" customHeight="1">
      <c r="B97" s="40"/>
      <c r="C97" s="192" t="s">
        <v>187</v>
      </c>
      <c r="D97" s="192" t="s">
        <v>171</v>
      </c>
      <c r="E97" s="193" t="s">
        <v>209</v>
      </c>
      <c r="F97" s="194" t="s">
        <v>210</v>
      </c>
      <c r="G97" s="195" t="s">
        <v>174</v>
      </c>
      <c r="H97" s="196">
        <v>180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206</v>
      </c>
    </row>
    <row r="98" spans="2:65" s="1" customFormat="1" ht="22.5" customHeight="1">
      <c r="B98" s="40"/>
      <c r="C98" s="192" t="s">
        <v>208</v>
      </c>
      <c r="D98" s="192" t="s">
        <v>171</v>
      </c>
      <c r="E98" s="193" t="s">
        <v>212</v>
      </c>
      <c r="F98" s="194" t="s">
        <v>213</v>
      </c>
      <c r="G98" s="195" t="s">
        <v>174</v>
      </c>
      <c r="H98" s="196">
        <v>180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211</v>
      </c>
    </row>
    <row r="99" spans="2:65" s="1" customFormat="1" ht="22.5" customHeight="1">
      <c r="B99" s="40"/>
      <c r="C99" s="239" t="s">
        <v>192</v>
      </c>
      <c r="D99" s="239" t="s">
        <v>195</v>
      </c>
      <c r="E99" s="240" t="s">
        <v>216</v>
      </c>
      <c r="F99" s="241" t="s">
        <v>217</v>
      </c>
      <c r="G99" s="242" t="s">
        <v>218</v>
      </c>
      <c r="H99" s="243">
        <v>2.7</v>
      </c>
      <c r="I99" s="244"/>
      <c r="J99" s="245">
        <f>ROUND(I99*H99,2)</f>
        <v>0</v>
      </c>
      <c r="K99" s="241" t="s">
        <v>21</v>
      </c>
      <c r="L99" s="246"/>
      <c r="M99" s="247" t="s">
        <v>21</v>
      </c>
      <c r="N99" s="248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187</v>
      </c>
      <c r="AT99" s="23" t="s">
        <v>195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214</v>
      </c>
    </row>
    <row r="100" spans="2:65" s="1" customFormat="1" ht="22.5" customHeight="1">
      <c r="B100" s="40"/>
      <c r="C100" s="192" t="s">
        <v>215</v>
      </c>
      <c r="D100" s="192" t="s">
        <v>171</v>
      </c>
      <c r="E100" s="193" t="s">
        <v>220</v>
      </c>
      <c r="F100" s="194" t="s">
        <v>221</v>
      </c>
      <c r="G100" s="195" t="s">
        <v>174</v>
      </c>
      <c r="H100" s="196">
        <v>180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219</v>
      </c>
    </row>
    <row r="101" spans="2:65" s="1" customFormat="1" ht="22.5" customHeight="1">
      <c r="B101" s="40"/>
      <c r="C101" s="192" t="s">
        <v>199</v>
      </c>
      <c r="D101" s="192" t="s">
        <v>171</v>
      </c>
      <c r="E101" s="193" t="s">
        <v>224</v>
      </c>
      <c r="F101" s="194" t="s">
        <v>225</v>
      </c>
      <c r="G101" s="195" t="s">
        <v>174</v>
      </c>
      <c r="H101" s="196">
        <v>180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222</v>
      </c>
    </row>
    <row r="102" spans="2:65" s="10" customFormat="1" ht="29.85" customHeight="1">
      <c r="B102" s="175"/>
      <c r="C102" s="176"/>
      <c r="D102" s="189" t="s">
        <v>68</v>
      </c>
      <c r="E102" s="190" t="s">
        <v>208</v>
      </c>
      <c r="F102" s="190" t="s">
        <v>227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SUM(P103:P106)</f>
        <v>0</v>
      </c>
      <c r="Q102" s="183"/>
      <c r="R102" s="184">
        <f>SUM(R103:R106)</f>
        <v>0</v>
      </c>
      <c r="S102" s="183"/>
      <c r="T102" s="185">
        <f>SUM(T103:T106)</f>
        <v>0</v>
      </c>
      <c r="AR102" s="186" t="s">
        <v>76</v>
      </c>
      <c r="AT102" s="187" t="s">
        <v>68</v>
      </c>
      <c r="AU102" s="187" t="s">
        <v>76</v>
      </c>
      <c r="AY102" s="186" t="s">
        <v>169</v>
      </c>
      <c r="BK102" s="188">
        <f>SUM(BK103:BK106)</f>
        <v>0</v>
      </c>
    </row>
    <row r="103" spans="2:65" s="1" customFormat="1" ht="22.5" customHeight="1">
      <c r="B103" s="40"/>
      <c r="C103" s="192" t="s">
        <v>223</v>
      </c>
      <c r="D103" s="192" t="s">
        <v>171</v>
      </c>
      <c r="E103" s="193" t="s">
        <v>405</v>
      </c>
      <c r="F103" s="194" t="s">
        <v>406</v>
      </c>
      <c r="G103" s="195" t="s">
        <v>191</v>
      </c>
      <c r="H103" s="196">
        <v>36.479999999999997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226</v>
      </c>
    </row>
    <row r="104" spans="2:65" s="13" customFormat="1">
      <c r="B104" s="228"/>
      <c r="C104" s="229"/>
      <c r="D104" s="206" t="s">
        <v>176</v>
      </c>
      <c r="E104" s="230" t="s">
        <v>21</v>
      </c>
      <c r="F104" s="231" t="s">
        <v>465</v>
      </c>
      <c r="G104" s="229"/>
      <c r="H104" s="232" t="s">
        <v>21</v>
      </c>
      <c r="I104" s="233"/>
      <c r="J104" s="229"/>
      <c r="K104" s="229"/>
      <c r="L104" s="234"/>
      <c r="M104" s="235"/>
      <c r="N104" s="236"/>
      <c r="O104" s="236"/>
      <c r="P104" s="236"/>
      <c r="Q104" s="236"/>
      <c r="R104" s="236"/>
      <c r="S104" s="236"/>
      <c r="T104" s="237"/>
      <c r="AT104" s="238" t="s">
        <v>176</v>
      </c>
      <c r="AU104" s="238" t="s">
        <v>78</v>
      </c>
      <c r="AV104" s="13" t="s">
        <v>76</v>
      </c>
      <c r="AW104" s="13" t="s">
        <v>33</v>
      </c>
      <c r="AX104" s="13" t="s">
        <v>69</v>
      </c>
      <c r="AY104" s="238" t="s">
        <v>169</v>
      </c>
    </row>
    <row r="105" spans="2:65" s="11" customFormat="1">
      <c r="B105" s="204"/>
      <c r="C105" s="205"/>
      <c r="D105" s="206" t="s">
        <v>176</v>
      </c>
      <c r="E105" s="207" t="s">
        <v>21</v>
      </c>
      <c r="F105" s="208" t="s">
        <v>466</v>
      </c>
      <c r="G105" s="205"/>
      <c r="H105" s="209">
        <v>36.479999999999997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176</v>
      </c>
      <c r="AU105" s="215" t="s">
        <v>78</v>
      </c>
      <c r="AV105" s="11" t="s">
        <v>78</v>
      </c>
      <c r="AW105" s="11" t="s">
        <v>33</v>
      </c>
      <c r="AX105" s="11" t="s">
        <v>69</v>
      </c>
      <c r="AY105" s="215" t="s">
        <v>169</v>
      </c>
    </row>
    <row r="106" spans="2:65" s="12" customFormat="1">
      <c r="B106" s="216"/>
      <c r="C106" s="217"/>
      <c r="D106" s="206" t="s">
        <v>176</v>
      </c>
      <c r="E106" s="249" t="s">
        <v>21</v>
      </c>
      <c r="F106" s="250" t="s">
        <v>178</v>
      </c>
      <c r="G106" s="217"/>
      <c r="H106" s="251">
        <v>36.479999999999997</v>
      </c>
      <c r="I106" s="222"/>
      <c r="J106" s="217"/>
      <c r="K106" s="217"/>
      <c r="L106" s="223"/>
      <c r="M106" s="224"/>
      <c r="N106" s="225"/>
      <c r="O106" s="225"/>
      <c r="P106" s="225"/>
      <c r="Q106" s="225"/>
      <c r="R106" s="225"/>
      <c r="S106" s="225"/>
      <c r="T106" s="226"/>
      <c r="AT106" s="227" t="s">
        <v>176</v>
      </c>
      <c r="AU106" s="227" t="s">
        <v>78</v>
      </c>
      <c r="AV106" s="12" t="s">
        <v>175</v>
      </c>
      <c r="AW106" s="12" t="s">
        <v>33</v>
      </c>
      <c r="AX106" s="12" t="s">
        <v>76</v>
      </c>
      <c r="AY106" s="227" t="s">
        <v>169</v>
      </c>
    </row>
    <row r="107" spans="2:65" s="10" customFormat="1" ht="29.85" customHeight="1">
      <c r="B107" s="175"/>
      <c r="C107" s="176"/>
      <c r="D107" s="189" t="s">
        <v>68</v>
      </c>
      <c r="E107" s="190" t="s">
        <v>231</v>
      </c>
      <c r="F107" s="190" t="s">
        <v>232</v>
      </c>
      <c r="G107" s="176"/>
      <c r="H107" s="176"/>
      <c r="I107" s="179"/>
      <c r="J107" s="191">
        <f>BK107</f>
        <v>0</v>
      </c>
      <c r="K107" s="176"/>
      <c r="L107" s="181"/>
      <c r="M107" s="182"/>
      <c r="N107" s="183"/>
      <c r="O107" s="183"/>
      <c r="P107" s="184">
        <f>SUM(P108:P111)</f>
        <v>0</v>
      </c>
      <c r="Q107" s="183"/>
      <c r="R107" s="184">
        <f>SUM(R108:R111)</f>
        <v>0</v>
      </c>
      <c r="S107" s="183"/>
      <c r="T107" s="185">
        <f>SUM(T108:T111)</f>
        <v>0</v>
      </c>
      <c r="AR107" s="186" t="s">
        <v>76</v>
      </c>
      <c r="AT107" s="187" t="s">
        <v>68</v>
      </c>
      <c r="AU107" s="187" t="s">
        <v>76</v>
      </c>
      <c r="AY107" s="186" t="s">
        <v>169</v>
      </c>
      <c r="BK107" s="188">
        <f>SUM(BK108:BK111)</f>
        <v>0</v>
      </c>
    </row>
    <row r="108" spans="2:65" s="1" customFormat="1" ht="31.5" customHeight="1">
      <c r="B108" s="40"/>
      <c r="C108" s="192" t="s">
        <v>203</v>
      </c>
      <c r="D108" s="192" t="s">
        <v>171</v>
      </c>
      <c r="E108" s="193" t="s">
        <v>233</v>
      </c>
      <c r="F108" s="194" t="s">
        <v>234</v>
      </c>
      <c r="G108" s="195" t="s">
        <v>198</v>
      </c>
      <c r="H108" s="196">
        <v>161.357</v>
      </c>
      <c r="I108" s="197"/>
      <c r="J108" s="198">
        <f>ROUND(I108*H108,2)</f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76</v>
      </c>
      <c r="BK108" s="203">
        <f>ROUND(I108*H108,2)</f>
        <v>0</v>
      </c>
      <c r="BL108" s="23" t="s">
        <v>175</v>
      </c>
      <c r="BM108" s="23" t="s">
        <v>230</v>
      </c>
    </row>
    <row r="109" spans="2:65" s="1" customFormat="1" ht="22.5" customHeight="1">
      <c r="B109" s="40"/>
      <c r="C109" s="192" t="s">
        <v>10</v>
      </c>
      <c r="D109" s="192" t="s">
        <v>171</v>
      </c>
      <c r="E109" s="193" t="s">
        <v>236</v>
      </c>
      <c r="F109" s="194" t="s">
        <v>237</v>
      </c>
      <c r="G109" s="195" t="s">
        <v>198</v>
      </c>
      <c r="H109" s="196">
        <v>1452.213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235</v>
      </c>
    </row>
    <row r="110" spans="2:65" s="1" customFormat="1" ht="31.5" customHeight="1">
      <c r="B110" s="40"/>
      <c r="C110" s="192" t="s">
        <v>206</v>
      </c>
      <c r="D110" s="192" t="s">
        <v>171</v>
      </c>
      <c r="E110" s="193" t="s">
        <v>246</v>
      </c>
      <c r="F110" s="194" t="s">
        <v>247</v>
      </c>
      <c r="G110" s="195" t="s">
        <v>198</v>
      </c>
      <c r="H110" s="196">
        <v>161.357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238</v>
      </c>
    </row>
    <row r="111" spans="2:65" s="1" customFormat="1" ht="22.5" customHeight="1">
      <c r="B111" s="40"/>
      <c r="C111" s="192" t="s">
        <v>245</v>
      </c>
      <c r="D111" s="192" t="s">
        <v>171</v>
      </c>
      <c r="E111" s="193" t="s">
        <v>249</v>
      </c>
      <c r="F111" s="194" t="s">
        <v>250</v>
      </c>
      <c r="G111" s="195" t="s">
        <v>198</v>
      </c>
      <c r="H111" s="196">
        <v>161.357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248</v>
      </c>
    </row>
    <row r="112" spans="2:65" s="10" customFormat="1" ht="29.85" customHeight="1">
      <c r="B112" s="175"/>
      <c r="C112" s="176"/>
      <c r="D112" s="189" t="s">
        <v>68</v>
      </c>
      <c r="E112" s="190" t="s">
        <v>267</v>
      </c>
      <c r="F112" s="190" t="s">
        <v>268</v>
      </c>
      <c r="G112" s="176"/>
      <c r="H112" s="176"/>
      <c r="I112" s="179"/>
      <c r="J112" s="191">
        <f>BK112</f>
        <v>0</v>
      </c>
      <c r="K112" s="176"/>
      <c r="L112" s="181"/>
      <c r="M112" s="182"/>
      <c r="N112" s="183"/>
      <c r="O112" s="183"/>
      <c r="P112" s="184">
        <f>P113</f>
        <v>0</v>
      </c>
      <c r="Q112" s="183"/>
      <c r="R112" s="184">
        <f>R113</f>
        <v>0</v>
      </c>
      <c r="S112" s="183"/>
      <c r="T112" s="185">
        <f>T113</f>
        <v>0</v>
      </c>
      <c r="AR112" s="186" t="s">
        <v>76</v>
      </c>
      <c r="AT112" s="187" t="s">
        <v>68</v>
      </c>
      <c r="AU112" s="187" t="s">
        <v>76</v>
      </c>
      <c r="AY112" s="186" t="s">
        <v>169</v>
      </c>
      <c r="BK112" s="188">
        <f>BK113</f>
        <v>0</v>
      </c>
    </row>
    <row r="113" spans="2:65" s="1" customFormat="1" ht="22.5" customHeight="1">
      <c r="B113" s="40"/>
      <c r="C113" s="192" t="s">
        <v>211</v>
      </c>
      <c r="D113" s="192" t="s">
        <v>171</v>
      </c>
      <c r="E113" s="193" t="s">
        <v>270</v>
      </c>
      <c r="F113" s="194" t="s">
        <v>271</v>
      </c>
      <c r="G113" s="195" t="s">
        <v>198</v>
      </c>
      <c r="H113" s="196">
        <v>5.3999999999999999E-2</v>
      </c>
      <c r="I113" s="197"/>
      <c r="J113" s="198">
        <f>ROUND(I113*H113,2)</f>
        <v>0</v>
      </c>
      <c r="K113" s="194" t="s">
        <v>21</v>
      </c>
      <c r="L113" s="60"/>
      <c r="M113" s="199" t="s">
        <v>21</v>
      </c>
      <c r="N113" s="255" t="s">
        <v>40</v>
      </c>
      <c r="O113" s="256"/>
      <c r="P113" s="257">
        <f>O113*H113</f>
        <v>0</v>
      </c>
      <c r="Q113" s="257">
        <v>0</v>
      </c>
      <c r="R113" s="257">
        <f>Q113*H113</f>
        <v>0</v>
      </c>
      <c r="S113" s="257">
        <v>0</v>
      </c>
      <c r="T113" s="258">
        <f>S113*H113</f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>IF(N113="základní",J113,0)</f>
        <v>0</v>
      </c>
      <c r="BF113" s="203">
        <f>IF(N113="snížená",J113,0)</f>
        <v>0</v>
      </c>
      <c r="BG113" s="203">
        <f>IF(N113="zákl. přenesená",J113,0)</f>
        <v>0</v>
      </c>
      <c r="BH113" s="203">
        <f>IF(N113="sníž. přenesená",J113,0)</f>
        <v>0</v>
      </c>
      <c r="BI113" s="203">
        <f>IF(N113="nulová",J113,0)</f>
        <v>0</v>
      </c>
      <c r="BJ113" s="23" t="s">
        <v>76</v>
      </c>
      <c r="BK113" s="203">
        <f>ROUND(I113*H113,2)</f>
        <v>0</v>
      </c>
      <c r="BL113" s="23" t="s">
        <v>175</v>
      </c>
      <c r="BM113" s="23" t="s">
        <v>251</v>
      </c>
    </row>
    <row r="114" spans="2:65" s="1" customFormat="1" ht="6.95" customHeight="1">
      <c r="B114" s="55"/>
      <c r="C114" s="56"/>
      <c r="D114" s="56"/>
      <c r="E114" s="56"/>
      <c r="F114" s="56"/>
      <c r="G114" s="56"/>
      <c r="H114" s="56"/>
      <c r="I114" s="138"/>
      <c r="J114" s="56"/>
      <c r="K114" s="56"/>
      <c r="L114" s="60"/>
    </row>
  </sheetData>
  <sheetProtection password="CC35" sheet="1" objects="1" scenarios="1" formatCells="0" formatColumns="0" formatRows="0" sort="0" autoFilter="0"/>
  <autoFilter ref="C80:K113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1"/>
  <sheetViews>
    <sheetView showGridLines="0" workbookViewId="0">
      <pane ySplit="1" topLeftCell="A77" activePane="bottomLeft" state="frozen"/>
      <selection pane="bottomLeft" activeCell="H89" sqref="H8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117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467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ROUND(SUM(BE81:BE120), 2)</f>
        <v>0</v>
      </c>
      <c r="G30" s="41"/>
      <c r="H30" s="41"/>
      <c r="I30" s="130">
        <v>0.21</v>
      </c>
      <c r="J30" s="129">
        <f>ROUND(ROUND((SUM(BE81:BE120)),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ROUND(SUM(BF81:BF120), 2)</f>
        <v>0</v>
      </c>
      <c r="G31" s="41"/>
      <c r="H31" s="41"/>
      <c r="I31" s="130">
        <v>0.15</v>
      </c>
      <c r="J31" s="129">
        <f>ROUND(ROUND((SUM(BF81:BF120)),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ROUND(SUM(BG81:BG120),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ROUND(SUM(BH81:BH120),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ROUND(SUM(BI81:BI120),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1720215 - SO 13 - Jímka u centrálního hnojiště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J101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J107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J119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1720215 - SO 13 - Jímka u centrálního hnojiště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P83+P101+P107+P119</f>
        <v>0</v>
      </c>
      <c r="Q82" s="183"/>
      <c r="R82" s="184">
        <f>R83+R101+R107+R119</f>
        <v>0</v>
      </c>
      <c r="S82" s="183"/>
      <c r="T82" s="185">
        <f>T83+T101+T107+T119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BK83+BK101+BK107+BK119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SUM(P84:P100)</f>
        <v>0</v>
      </c>
      <c r="Q83" s="183"/>
      <c r="R83" s="184">
        <f>SUM(R84:R100)</f>
        <v>0</v>
      </c>
      <c r="S83" s="183"/>
      <c r="T83" s="185">
        <f>SUM(T84:T100)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SUM(BK84:BK100)</f>
        <v>0</v>
      </c>
    </row>
    <row r="84" spans="2:65" s="1" customFormat="1" ht="31.5" customHeight="1">
      <c r="B84" s="40"/>
      <c r="C84" s="192" t="s">
        <v>76</v>
      </c>
      <c r="D84" s="192" t="s">
        <v>171</v>
      </c>
      <c r="E84" s="193" t="s">
        <v>172</v>
      </c>
      <c r="F84" s="194" t="s">
        <v>173</v>
      </c>
      <c r="G84" s="195" t="s">
        <v>174</v>
      </c>
      <c r="H84" s="196">
        <v>110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1" customFormat="1">
      <c r="B85" s="204"/>
      <c r="C85" s="205"/>
      <c r="D85" s="206" t="s">
        <v>176</v>
      </c>
      <c r="E85" s="207" t="s">
        <v>21</v>
      </c>
      <c r="F85" s="208" t="s">
        <v>468</v>
      </c>
      <c r="G85" s="205"/>
      <c r="H85" s="209">
        <v>110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176</v>
      </c>
      <c r="AU85" s="215" t="s">
        <v>78</v>
      </c>
      <c r="AV85" s="11" t="s">
        <v>78</v>
      </c>
      <c r="AW85" s="11" t="s">
        <v>33</v>
      </c>
      <c r="AX85" s="11" t="s">
        <v>69</v>
      </c>
      <c r="AY85" s="215" t="s">
        <v>169</v>
      </c>
    </row>
    <row r="86" spans="2:65" s="12" customFormat="1">
      <c r="B86" s="216"/>
      <c r="C86" s="217"/>
      <c r="D86" s="218" t="s">
        <v>176</v>
      </c>
      <c r="E86" s="219" t="s">
        <v>21</v>
      </c>
      <c r="F86" s="220" t="s">
        <v>178</v>
      </c>
      <c r="G86" s="217"/>
      <c r="H86" s="221">
        <v>110</v>
      </c>
      <c r="I86" s="222"/>
      <c r="J86" s="217"/>
      <c r="K86" s="217"/>
      <c r="L86" s="223"/>
      <c r="M86" s="224"/>
      <c r="N86" s="225"/>
      <c r="O86" s="225"/>
      <c r="P86" s="225"/>
      <c r="Q86" s="225"/>
      <c r="R86" s="225"/>
      <c r="S86" s="225"/>
      <c r="T86" s="226"/>
      <c r="AT86" s="227" t="s">
        <v>176</v>
      </c>
      <c r="AU86" s="227" t="s">
        <v>78</v>
      </c>
      <c r="AV86" s="12" t="s">
        <v>175</v>
      </c>
      <c r="AW86" s="12" t="s">
        <v>33</v>
      </c>
      <c r="AX86" s="12" t="s">
        <v>76</v>
      </c>
      <c r="AY86" s="227" t="s">
        <v>169</v>
      </c>
    </row>
    <row r="87" spans="2:65" s="1" customFormat="1" ht="22.5" customHeight="1">
      <c r="B87" s="40"/>
      <c r="C87" s="192" t="s">
        <v>78</v>
      </c>
      <c r="D87" s="192" t="s">
        <v>171</v>
      </c>
      <c r="E87" s="193" t="s">
        <v>179</v>
      </c>
      <c r="F87" s="194" t="s">
        <v>180</v>
      </c>
      <c r="G87" s="195" t="s">
        <v>174</v>
      </c>
      <c r="H87" s="196">
        <v>110</v>
      </c>
      <c r="I87" s="197"/>
      <c r="J87" s="198">
        <f>ROUND(I87*H87,2)</f>
        <v>0</v>
      </c>
      <c r="K87" s="194" t="s">
        <v>21</v>
      </c>
      <c r="L87" s="60"/>
      <c r="M87" s="199" t="s">
        <v>21</v>
      </c>
      <c r="N87" s="200" t="s">
        <v>40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175</v>
      </c>
      <c r="AT87" s="23" t="s">
        <v>171</v>
      </c>
      <c r="AU87" s="23" t="s">
        <v>78</v>
      </c>
      <c r="AY87" s="23" t="s">
        <v>169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76</v>
      </c>
      <c r="BK87" s="203">
        <f>ROUND(I87*H87,2)</f>
        <v>0</v>
      </c>
      <c r="BL87" s="23" t="s">
        <v>175</v>
      </c>
      <c r="BM87" s="23" t="s">
        <v>175</v>
      </c>
    </row>
    <row r="88" spans="2:65" s="1" customFormat="1" ht="22.5" customHeight="1">
      <c r="B88" s="40"/>
      <c r="C88" s="192" t="s">
        <v>181</v>
      </c>
      <c r="D88" s="192" t="s">
        <v>171</v>
      </c>
      <c r="E88" s="193" t="s">
        <v>189</v>
      </c>
      <c r="F88" s="194" t="s">
        <v>190</v>
      </c>
      <c r="G88" s="195" t="s">
        <v>191</v>
      </c>
      <c r="H88" s="196">
        <v>10.4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239" t="s">
        <v>175</v>
      </c>
      <c r="D89" s="239" t="s">
        <v>195</v>
      </c>
      <c r="E89" s="240" t="s">
        <v>196</v>
      </c>
      <c r="F89" s="241" t="s">
        <v>197</v>
      </c>
      <c r="G89" s="242" t="s">
        <v>198</v>
      </c>
      <c r="H89" s="243">
        <v>17.68</v>
      </c>
      <c r="I89" s="244"/>
      <c r="J89" s="245">
        <f>ROUND(I89*H89,2)</f>
        <v>0</v>
      </c>
      <c r="K89" s="241" t="s">
        <v>21</v>
      </c>
      <c r="L89" s="246"/>
      <c r="M89" s="247" t="s">
        <v>21</v>
      </c>
      <c r="N89" s="248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187</v>
      </c>
      <c r="AT89" s="23" t="s">
        <v>195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469</v>
      </c>
      <c r="G90" s="205"/>
      <c r="H90" s="209">
        <v>17.68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17.68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192" t="s">
        <v>188</v>
      </c>
      <c r="D92" s="192" t="s">
        <v>171</v>
      </c>
      <c r="E92" s="193" t="s">
        <v>201</v>
      </c>
      <c r="F92" s="194" t="s">
        <v>202</v>
      </c>
      <c r="G92" s="195" t="s">
        <v>191</v>
      </c>
      <c r="H92" s="196">
        <v>166.4</v>
      </c>
      <c r="I92" s="197"/>
      <c r="J92" s="198">
        <f>ROUND(I92*H92,2)</f>
        <v>0</v>
      </c>
      <c r="K92" s="194" t="s">
        <v>21</v>
      </c>
      <c r="L92" s="60"/>
      <c r="M92" s="199" t="s">
        <v>21</v>
      </c>
      <c r="N92" s="200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175</v>
      </c>
      <c r="AT92" s="23" t="s">
        <v>171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192</v>
      </c>
    </row>
    <row r="93" spans="2:65" s="1" customFormat="1" ht="22.5" customHeight="1">
      <c r="B93" s="40"/>
      <c r="C93" s="239" t="s">
        <v>184</v>
      </c>
      <c r="D93" s="239" t="s">
        <v>195</v>
      </c>
      <c r="E93" s="240" t="s">
        <v>204</v>
      </c>
      <c r="F93" s="241" t="s">
        <v>205</v>
      </c>
      <c r="G93" s="242" t="s">
        <v>198</v>
      </c>
      <c r="H93" s="243">
        <v>282.88</v>
      </c>
      <c r="I93" s="244"/>
      <c r="J93" s="245">
        <f>ROUND(I93*H93,2)</f>
        <v>0</v>
      </c>
      <c r="K93" s="241" t="s">
        <v>21</v>
      </c>
      <c r="L93" s="246"/>
      <c r="M93" s="247" t="s">
        <v>21</v>
      </c>
      <c r="N93" s="248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187</v>
      </c>
      <c r="AT93" s="23" t="s">
        <v>195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199</v>
      </c>
    </row>
    <row r="94" spans="2:65" s="1" customFormat="1" ht="22.5" customHeight="1">
      <c r="B94" s="40"/>
      <c r="C94" s="192" t="s">
        <v>200</v>
      </c>
      <c r="D94" s="192" t="s">
        <v>171</v>
      </c>
      <c r="E94" s="193" t="s">
        <v>209</v>
      </c>
      <c r="F94" s="194" t="s">
        <v>210</v>
      </c>
      <c r="G94" s="195" t="s">
        <v>174</v>
      </c>
      <c r="H94" s="196">
        <v>52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203</v>
      </c>
    </row>
    <row r="95" spans="2:65" s="11" customFormat="1">
      <c r="B95" s="204"/>
      <c r="C95" s="205"/>
      <c r="D95" s="206" t="s">
        <v>176</v>
      </c>
      <c r="E95" s="207" t="s">
        <v>21</v>
      </c>
      <c r="F95" s="208" t="s">
        <v>470</v>
      </c>
      <c r="G95" s="205"/>
      <c r="H95" s="209">
        <v>52</v>
      </c>
      <c r="I95" s="210"/>
      <c r="J95" s="205"/>
      <c r="K95" s="205"/>
      <c r="L95" s="211"/>
      <c r="M95" s="212"/>
      <c r="N95" s="213"/>
      <c r="O95" s="213"/>
      <c r="P95" s="213"/>
      <c r="Q95" s="213"/>
      <c r="R95" s="213"/>
      <c r="S95" s="213"/>
      <c r="T95" s="214"/>
      <c r="AT95" s="215" t="s">
        <v>176</v>
      </c>
      <c r="AU95" s="215" t="s">
        <v>78</v>
      </c>
      <c r="AV95" s="11" t="s">
        <v>78</v>
      </c>
      <c r="AW95" s="11" t="s">
        <v>33</v>
      </c>
      <c r="AX95" s="11" t="s">
        <v>69</v>
      </c>
      <c r="AY95" s="215" t="s">
        <v>169</v>
      </c>
    </row>
    <row r="96" spans="2:65" s="12" customFormat="1">
      <c r="B96" s="216"/>
      <c r="C96" s="217"/>
      <c r="D96" s="218" t="s">
        <v>176</v>
      </c>
      <c r="E96" s="219" t="s">
        <v>21</v>
      </c>
      <c r="F96" s="220" t="s">
        <v>178</v>
      </c>
      <c r="G96" s="217"/>
      <c r="H96" s="221">
        <v>52</v>
      </c>
      <c r="I96" s="222"/>
      <c r="J96" s="217"/>
      <c r="K96" s="217"/>
      <c r="L96" s="223"/>
      <c r="M96" s="224"/>
      <c r="N96" s="225"/>
      <c r="O96" s="225"/>
      <c r="P96" s="225"/>
      <c r="Q96" s="225"/>
      <c r="R96" s="225"/>
      <c r="S96" s="225"/>
      <c r="T96" s="226"/>
      <c r="AT96" s="227" t="s">
        <v>176</v>
      </c>
      <c r="AU96" s="227" t="s">
        <v>78</v>
      </c>
      <c r="AV96" s="12" t="s">
        <v>175</v>
      </c>
      <c r="AW96" s="12" t="s">
        <v>33</v>
      </c>
      <c r="AX96" s="12" t="s">
        <v>76</v>
      </c>
      <c r="AY96" s="227" t="s">
        <v>169</v>
      </c>
    </row>
    <row r="97" spans="2:65" s="1" customFormat="1" ht="22.5" customHeight="1">
      <c r="B97" s="40"/>
      <c r="C97" s="192" t="s">
        <v>187</v>
      </c>
      <c r="D97" s="192" t="s">
        <v>171</v>
      </c>
      <c r="E97" s="193" t="s">
        <v>212</v>
      </c>
      <c r="F97" s="194" t="s">
        <v>213</v>
      </c>
      <c r="G97" s="195" t="s">
        <v>174</v>
      </c>
      <c r="H97" s="196">
        <v>52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206</v>
      </c>
    </row>
    <row r="98" spans="2:65" s="1" customFormat="1" ht="22.5" customHeight="1">
      <c r="B98" s="40"/>
      <c r="C98" s="239" t="s">
        <v>208</v>
      </c>
      <c r="D98" s="239" t="s">
        <v>195</v>
      </c>
      <c r="E98" s="240" t="s">
        <v>216</v>
      </c>
      <c r="F98" s="241" t="s">
        <v>217</v>
      </c>
      <c r="G98" s="242" t="s">
        <v>218</v>
      </c>
      <c r="H98" s="243">
        <v>0.78</v>
      </c>
      <c r="I98" s="244"/>
      <c r="J98" s="245">
        <f>ROUND(I98*H98,2)</f>
        <v>0</v>
      </c>
      <c r="K98" s="241" t="s">
        <v>21</v>
      </c>
      <c r="L98" s="246"/>
      <c r="M98" s="247" t="s">
        <v>21</v>
      </c>
      <c r="N98" s="248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187</v>
      </c>
      <c r="AT98" s="23" t="s">
        <v>195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211</v>
      </c>
    </row>
    <row r="99" spans="2:65" s="1" customFormat="1" ht="22.5" customHeight="1">
      <c r="B99" s="40"/>
      <c r="C99" s="192" t="s">
        <v>192</v>
      </c>
      <c r="D99" s="192" t="s">
        <v>171</v>
      </c>
      <c r="E99" s="193" t="s">
        <v>220</v>
      </c>
      <c r="F99" s="194" t="s">
        <v>221</v>
      </c>
      <c r="G99" s="195" t="s">
        <v>174</v>
      </c>
      <c r="H99" s="196">
        <v>52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214</v>
      </c>
    </row>
    <row r="100" spans="2:65" s="1" customFormat="1" ht="22.5" customHeight="1">
      <c r="B100" s="40"/>
      <c r="C100" s="192" t="s">
        <v>215</v>
      </c>
      <c r="D100" s="192" t="s">
        <v>171</v>
      </c>
      <c r="E100" s="193" t="s">
        <v>224</v>
      </c>
      <c r="F100" s="194" t="s">
        <v>225</v>
      </c>
      <c r="G100" s="195" t="s">
        <v>174</v>
      </c>
      <c r="H100" s="196">
        <v>52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219</v>
      </c>
    </row>
    <row r="101" spans="2:65" s="10" customFormat="1" ht="29.85" customHeight="1">
      <c r="B101" s="175"/>
      <c r="C101" s="176"/>
      <c r="D101" s="189" t="s">
        <v>68</v>
      </c>
      <c r="E101" s="190" t="s">
        <v>208</v>
      </c>
      <c r="F101" s="190" t="s">
        <v>227</v>
      </c>
      <c r="G101" s="176"/>
      <c r="H101" s="176"/>
      <c r="I101" s="179"/>
      <c r="J101" s="191">
        <f>BK101</f>
        <v>0</v>
      </c>
      <c r="K101" s="176"/>
      <c r="L101" s="181"/>
      <c r="M101" s="182"/>
      <c r="N101" s="183"/>
      <c r="O101" s="183"/>
      <c r="P101" s="184">
        <f>SUM(P102:P106)</f>
        <v>0</v>
      </c>
      <c r="Q101" s="183"/>
      <c r="R101" s="184">
        <f>SUM(R102:R106)</f>
        <v>0</v>
      </c>
      <c r="S101" s="183"/>
      <c r="T101" s="185">
        <f>SUM(T102:T106)</f>
        <v>0</v>
      </c>
      <c r="AR101" s="186" t="s">
        <v>76</v>
      </c>
      <c r="AT101" s="187" t="s">
        <v>68</v>
      </c>
      <c r="AU101" s="187" t="s">
        <v>76</v>
      </c>
      <c r="AY101" s="186" t="s">
        <v>169</v>
      </c>
      <c r="BK101" s="188">
        <f>SUM(BK102:BK106)</f>
        <v>0</v>
      </c>
    </row>
    <row r="102" spans="2:65" s="1" customFormat="1" ht="22.5" customHeight="1">
      <c r="B102" s="40"/>
      <c r="C102" s="192" t="s">
        <v>199</v>
      </c>
      <c r="D102" s="192" t="s">
        <v>171</v>
      </c>
      <c r="E102" s="193" t="s">
        <v>434</v>
      </c>
      <c r="F102" s="194" t="s">
        <v>435</v>
      </c>
      <c r="G102" s="195" t="s">
        <v>191</v>
      </c>
      <c r="H102" s="196">
        <v>118.048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222</v>
      </c>
    </row>
    <row r="103" spans="2:65" s="1" customFormat="1" ht="22.5" customHeight="1">
      <c r="B103" s="40"/>
      <c r="C103" s="192" t="s">
        <v>223</v>
      </c>
      <c r="D103" s="192" t="s">
        <v>171</v>
      </c>
      <c r="E103" s="193" t="s">
        <v>437</v>
      </c>
      <c r="F103" s="194" t="s">
        <v>438</v>
      </c>
      <c r="G103" s="195" t="s">
        <v>191</v>
      </c>
      <c r="H103" s="196">
        <v>472.19200000000001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226</v>
      </c>
    </row>
    <row r="104" spans="2:65" s="11" customFormat="1">
      <c r="B104" s="204"/>
      <c r="C104" s="205"/>
      <c r="D104" s="206" t="s">
        <v>176</v>
      </c>
      <c r="E104" s="207" t="s">
        <v>21</v>
      </c>
      <c r="F104" s="208" t="s">
        <v>471</v>
      </c>
      <c r="G104" s="205"/>
      <c r="H104" s="209">
        <v>472.19200000000001</v>
      </c>
      <c r="I104" s="210"/>
      <c r="J104" s="205"/>
      <c r="K104" s="205"/>
      <c r="L104" s="211"/>
      <c r="M104" s="212"/>
      <c r="N104" s="213"/>
      <c r="O104" s="213"/>
      <c r="P104" s="213"/>
      <c r="Q104" s="213"/>
      <c r="R104" s="213"/>
      <c r="S104" s="213"/>
      <c r="T104" s="214"/>
      <c r="AT104" s="215" t="s">
        <v>176</v>
      </c>
      <c r="AU104" s="215" t="s">
        <v>78</v>
      </c>
      <c r="AV104" s="11" t="s">
        <v>78</v>
      </c>
      <c r="AW104" s="11" t="s">
        <v>33</v>
      </c>
      <c r="AX104" s="11" t="s">
        <v>69</v>
      </c>
      <c r="AY104" s="215" t="s">
        <v>169</v>
      </c>
    </row>
    <row r="105" spans="2:65" s="12" customFormat="1">
      <c r="B105" s="216"/>
      <c r="C105" s="217"/>
      <c r="D105" s="218" t="s">
        <v>176</v>
      </c>
      <c r="E105" s="219" t="s">
        <v>21</v>
      </c>
      <c r="F105" s="220" t="s">
        <v>178</v>
      </c>
      <c r="G105" s="217"/>
      <c r="H105" s="221">
        <v>472.19200000000001</v>
      </c>
      <c r="I105" s="222"/>
      <c r="J105" s="217"/>
      <c r="K105" s="217"/>
      <c r="L105" s="223"/>
      <c r="M105" s="224"/>
      <c r="N105" s="225"/>
      <c r="O105" s="225"/>
      <c r="P105" s="225"/>
      <c r="Q105" s="225"/>
      <c r="R105" s="225"/>
      <c r="S105" s="225"/>
      <c r="T105" s="226"/>
      <c r="AT105" s="227" t="s">
        <v>176</v>
      </c>
      <c r="AU105" s="227" t="s">
        <v>78</v>
      </c>
      <c r="AV105" s="12" t="s">
        <v>175</v>
      </c>
      <c r="AW105" s="12" t="s">
        <v>33</v>
      </c>
      <c r="AX105" s="12" t="s">
        <v>76</v>
      </c>
      <c r="AY105" s="227" t="s">
        <v>169</v>
      </c>
    </row>
    <row r="106" spans="2:65" s="1" customFormat="1" ht="22.5" customHeight="1">
      <c r="B106" s="40"/>
      <c r="C106" s="192" t="s">
        <v>203</v>
      </c>
      <c r="D106" s="192" t="s">
        <v>171</v>
      </c>
      <c r="E106" s="193" t="s">
        <v>405</v>
      </c>
      <c r="F106" s="194" t="s">
        <v>406</v>
      </c>
      <c r="G106" s="195" t="s">
        <v>191</v>
      </c>
      <c r="H106" s="196">
        <v>60.72</v>
      </c>
      <c r="I106" s="197"/>
      <c r="J106" s="198">
        <f>ROUND(I106*H106,2)</f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76</v>
      </c>
      <c r="BK106" s="203">
        <f>ROUND(I106*H106,2)</f>
        <v>0</v>
      </c>
      <c r="BL106" s="23" t="s">
        <v>175</v>
      </c>
      <c r="BM106" s="23" t="s">
        <v>230</v>
      </c>
    </row>
    <row r="107" spans="2:65" s="10" customFormat="1" ht="29.85" customHeight="1">
      <c r="B107" s="175"/>
      <c r="C107" s="176"/>
      <c r="D107" s="189" t="s">
        <v>68</v>
      </c>
      <c r="E107" s="190" t="s">
        <v>231</v>
      </c>
      <c r="F107" s="190" t="s">
        <v>232</v>
      </c>
      <c r="G107" s="176"/>
      <c r="H107" s="176"/>
      <c r="I107" s="179"/>
      <c r="J107" s="191">
        <f>BK107</f>
        <v>0</v>
      </c>
      <c r="K107" s="176"/>
      <c r="L107" s="181"/>
      <c r="M107" s="182"/>
      <c r="N107" s="183"/>
      <c r="O107" s="183"/>
      <c r="P107" s="184">
        <f>SUM(P108:P118)</f>
        <v>0</v>
      </c>
      <c r="Q107" s="183"/>
      <c r="R107" s="184">
        <f>SUM(R108:R118)</f>
        <v>0</v>
      </c>
      <c r="S107" s="183"/>
      <c r="T107" s="185">
        <f>SUM(T108:T118)</f>
        <v>0</v>
      </c>
      <c r="AR107" s="186" t="s">
        <v>76</v>
      </c>
      <c r="AT107" s="187" t="s">
        <v>68</v>
      </c>
      <c r="AU107" s="187" t="s">
        <v>76</v>
      </c>
      <c r="AY107" s="186" t="s">
        <v>169</v>
      </c>
      <c r="BK107" s="188">
        <f>SUM(BK108:BK118)</f>
        <v>0</v>
      </c>
    </row>
    <row r="108" spans="2:65" s="1" customFormat="1" ht="31.5" customHeight="1">
      <c r="B108" s="40"/>
      <c r="C108" s="192" t="s">
        <v>10</v>
      </c>
      <c r="D108" s="192" t="s">
        <v>171</v>
      </c>
      <c r="E108" s="193" t="s">
        <v>233</v>
      </c>
      <c r="F108" s="194" t="s">
        <v>234</v>
      </c>
      <c r="G108" s="195" t="s">
        <v>198</v>
      </c>
      <c r="H108" s="196">
        <v>145.72800000000001</v>
      </c>
      <c r="I108" s="197"/>
      <c r="J108" s="198">
        <f>ROUND(I108*H108,2)</f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76</v>
      </c>
      <c r="BK108" s="203">
        <f>ROUND(I108*H108,2)</f>
        <v>0</v>
      </c>
      <c r="BL108" s="23" t="s">
        <v>175</v>
      </c>
      <c r="BM108" s="23" t="s">
        <v>235</v>
      </c>
    </row>
    <row r="109" spans="2:65" s="1" customFormat="1" ht="22.5" customHeight="1">
      <c r="B109" s="40"/>
      <c r="C109" s="192" t="s">
        <v>206</v>
      </c>
      <c r="D109" s="192" t="s">
        <v>171</v>
      </c>
      <c r="E109" s="193" t="s">
        <v>236</v>
      </c>
      <c r="F109" s="194" t="s">
        <v>237</v>
      </c>
      <c r="G109" s="195" t="s">
        <v>198</v>
      </c>
      <c r="H109" s="196">
        <v>3117.6860000000001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238</v>
      </c>
    </row>
    <row r="110" spans="2:65" s="13" customFormat="1">
      <c r="B110" s="228"/>
      <c r="C110" s="229"/>
      <c r="D110" s="206" t="s">
        <v>176</v>
      </c>
      <c r="E110" s="230" t="s">
        <v>21</v>
      </c>
      <c r="F110" s="231" t="s">
        <v>239</v>
      </c>
      <c r="G110" s="229"/>
      <c r="H110" s="232" t="s">
        <v>21</v>
      </c>
      <c r="I110" s="233"/>
      <c r="J110" s="229"/>
      <c r="K110" s="229"/>
      <c r="L110" s="234"/>
      <c r="M110" s="235"/>
      <c r="N110" s="236"/>
      <c r="O110" s="236"/>
      <c r="P110" s="236"/>
      <c r="Q110" s="236"/>
      <c r="R110" s="236"/>
      <c r="S110" s="236"/>
      <c r="T110" s="237"/>
      <c r="AT110" s="238" t="s">
        <v>176</v>
      </c>
      <c r="AU110" s="238" t="s">
        <v>78</v>
      </c>
      <c r="AV110" s="13" t="s">
        <v>76</v>
      </c>
      <c r="AW110" s="13" t="s">
        <v>33</v>
      </c>
      <c r="AX110" s="13" t="s">
        <v>69</v>
      </c>
      <c r="AY110" s="238" t="s">
        <v>169</v>
      </c>
    </row>
    <row r="111" spans="2:65" s="11" customFormat="1">
      <c r="B111" s="204"/>
      <c r="C111" s="205"/>
      <c r="D111" s="206" t="s">
        <v>176</v>
      </c>
      <c r="E111" s="207" t="s">
        <v>21</v>
      </c>
      <c r="F111" s="208" t="s">
        <v>472</v>
      </c>
      <c r="G111" s="205"/>
      <c r="H111" s="209">
        <v>1311.5519999999999</v>
      </c>
      <c r="I111" s="210"/>
      <c r="J111" s="205"/>
      <c r="K111" s="205"/>
      <c r="L111" s="211"/>
      <c r="M111" s="212"/>
      <c r="N111" s="213"/>
      <c r="O111" s="213"/>
      <c r="P111" s="213"/>
      <c r="Q111" s="213"/>
      <c r="R111" s="213"/>
      <c r="S111" s="213"/>
      <c r="T111" s="214"/>
      <c r="AT111" s="215" t="s">
        <v>176</v>
      </c>
      <c r="AU111" s="215" t="s">
        <v>78</v>
      </c>
      <c r="AV111" s="11" t="s">
        <v>78</v>
      </c>
      <c r="AW111" s="11" t="s">
        <v>33</v>
      </c>
      <c r="AX111" s="11" t="s">
        <v>69</v>
      </c>
      <c r="AY111" s="215" t="s">
        <v>169</v>
      </c>
    </row>
    <row r="112" spans="2:65" s="13" customFormat="1">
      <c r="B112" s="228"/>
      <c r="C112" s="229"/>
      <c r="D112" s="206" t="s">
        <v>176</v>
      </c>
      <c r="E112" s="230" t="s">
        <v>21</v>
      </c>
      <c r="F112" s="231" t="s">
        <v>451</v>
      </c>
      <c r="G112" s="229"/>
      <c r="H112" s="232" t="s">
        <v>21</v>
      </c>
      <c r="I112" s="233"/>
      <c r="J112" s="229"/>
      <c r="K112" s="229"/>
      <c r="L112" s="234"/>
      <c r="M112" s="235"/>
      <c r="N112" s="236"/>
      <c r="O112" s="236"/>
      <c r="P112" s="236"/>
      <c r="Q112" s="236"/>
      <c r="R112" s="236"/>
      <c r="S112" s="236"/>
      <c r="T112" s="237"/>
      <c r="AT112" s="238" t="s">
        <v>176</v>
      </c>
      <c r="AU112" s="238" t="s">
        <v>78</v>
      </c>
      <c r="AV112" s="13" t="s">
        <v>76</v>
      </c>
      <c r="AW112" s="13" t="s">
        <v>33</v>
      </c>
      <c r="AX112" s="13" t="s">
        <v>69</v>
      </c>
      <c r="AY112" s="238" t="s">
        <v>169</v>
      </c>
    </row>
    <row r="113" spans="2:65" s="11" customFormat="1">
      <c r="B113" s="204"/>
      <c r="C113" s="205"/>
      <c r="D113" s="206" t="s">
        <v>176</v>
      </c>
      <c r="E113" s="207" t="s">
        <v>21</v>
      </c>
      <c r="F113" s="208" t="s">
        <v>473</v>
      </c>
      <c r="G113" s="205"/>
      <c r="H113" s="209">
        <v>1806.134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176</v>
      </c>
      <c r="AU113" s="215" t="s">
        <v>78</v>
      </c>
      <c r="AV113" s="11" t="s">
        <v>78</v>
      </c>
      <c r="AW113" s="11" t="s">
        <v>33</v>
      </c>
      <c r="AX113" s="11" t="s">
        <v>69</v>
      </c>
      <c r="AY113" s="215" t="s">
        <v>169</v>
      </c>
    </row>
    <row r="114" spans="2:65" s="12" customFormat="1">
      <c r="B114" s="216"/>
      <c r="C114" s="217"/>
      <c r="D114" s="218" t="s">
        <v>176</v>
      </c>
      <c r="E114" s="219" t="s">
        <v>21</v>
      </c>
      <c r="F114" s="220" t="s">
        <v>178</v>
      </c>
      <c r="G114" s="217"/>
      <c r="H114" s="221">
        <v>3117.6860000000001</v>
      </c>
      <c r="I114" s="222"/>
      <c r="J114" s="217"/>
      <c r="K114" s="217"/>
      <c r="L114" s="223"/>
      <c r="M114" s="224"/>
      <c r="N114" s="225"/>
      <c r="O114" s="225"/>
      <c r="P114" s="225"/>
      <c r="Q114" s="225"/>
      <c r="R114" s="225"/>
      <c r="S114" s="225"/>
      <c r="T114" s="226"/>
      <c r="AT114" s="227" t="s">
        <v>176</v>
      </c>
      <c r="AU114" s="227" t="s">
        <v>78</v>
      </c>
      <c r="AV114" s="12" t="s">
        <v>175</v>
      </c>
      <c r="AW114" s="12" t="s">
        <v>33</v>
      </c>
      <c r="AX114" s="12" t="s">
        <v>76</v>
      </c>
      <c r="AY114" s="227" t="s">
        <v>169</v>
      </c>
    </row>
    <row r="115" spans="2:65" s="1" customFormat="1" ht="31.5" customHeight="1">
      <c r="B115" s="40"/>
      <c r="C115" s="192" t="s">
        <v>245</v>
      </c>
      <c r="D115" s="192" t="s">
        <v>171</v>
      </c>
      <c r="E115" s="193" t="s">
        <v>246</v>
      </c>
      <c r="F115" s="194" t="s">
        <v>247</v>
      </c>
      <c r="G115" s="195" t="s">
        <v>198</v>
      </c>
      <c r="H115" s="196">
        <v>263.77600000000001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00" t="s">
        <v>40</v>
      </c>
      <c r="O115" s="41"/>
      <c r="P115" s="201">
        <f>O115*H115</f>
        <v>0</v>
      </c>
      <c r="Q115" s="201">
        <v>0</v>
      </c>
      <c r="R115" s="201">
        <f>Q115*H115</f>
        <v>0</v>
      </c>
      <c r="S115" s="201">
        <v>0</v>
      </c>
      <c r="T115" s="202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248</v>
      </c>
    </row>
    <row r="116" spans="2:65" s="11" customFormat="1">
      <c r="B116" s="204"/>
      <c r="C116" s="205"/>
      <c r="D116" s="206" t="s">
        <v>176</v>
      </c>
      <c r="E116" s="207" t="s">
        <v>21</v>
      </c>
      <c r="F116" s="208" t="s">
        <v>474</v>
      </c>
      <c r="G116" s="205"/>
      <c r="H116" s="209">
        <v>263.77600000000001</v>
      </c>
      <c r="I116" s="210"/>
      <c r="J116" s="205"/>
      <c r="K116" s="205"/>
      <c r="L116" s="211"/>
      <c r="M116" s="212"/>
      <c r="N116" s="213"/>
      <c r="O116" s="213"/>
      <c r="P116" s="213"/>
      <c r="Q116" s="213"/>
      <c r="R116" s="213"/>
      <c r="S116" s="213"/>
      <c r="T116" s="214"/>
      <c r="AT116" s="215" t="s">
        <v>176</v>
      </c>
      <c r="AU116" s="215" t="s">
        <v>78</v>
      </c>
      <c r="AV116" s="11" t="s">
        <v>78</v>
      </c>
      <c r="AW116" s="11" t="s">
        <v>33</v>
      </c>
      <c r="AX116" s="11" t="s">
        <v>69</v>
      </c>
      <c r="AY116" s="215" t="s">
        <v>169</v>
      </c>
    </row>
    <row r="117" spans="2:65" s="12" customFormat="1">
      <c r="B117" s="216"/>
      <c r="C117" s="217"/>
      <c r="D117" s="218" t="s">
        <v>176</v>
      </c>
      <c r="E117" s="219" t="s">
        <v>21</v>
      </c>
      <c r="F117" s="220" t="s">
        <v>178</v>
      </c>
      <c r="G117" s="217"/>
      <c r="H117" s="221">
        <v>263.77600000000001</v>
      </c>
      <c r="I117" s="222"/>
      <c r="J117" s="217"/>
      <c r="K117" s="217"/>
      <c r="L117" s="223"/>
      <c r="M117" s="224"/>
      <c r="N117" s="225"/>
      <c r="O117" s="225"/>
      <c r="P117" s="225"/>
      <c r="Q117" s="225"/>
      <c r="R117" s="225"/>
      <c r="S117" s="225"/>
      <c r="T117" s="226"/>
      <c r="AT117" s="227" t="s">
        <v>176</v>
      </c>
      <c r="AU117" s="227" t="s">
        <v>78</v>
      </c>
      <c r="AV117" s="12" t="s">
        <v>175</v>
      </c>
      <c r="AW117" s="12" t="s">
        <v>33</v>
      </c>
      <c r="AX117" s="12" t="s">
        <v>76</v>
      </c>
      <c r="AY117" s="227" t="s">
        <v>169</v>
      </c>
    </row>
    <row r="118" spans="2:65" s="1" customFormat="1" ht="22.5" customHeight="1">
      <c r="B118" s="40"/>
      <c r="C118" s="192" t="s">
        <v>211</v>
      </c>
      <c r="D118" s="192" t="s">
        <v>171</v>
      </c>
      <c r="E118" s="193" t="s">
        <v>249</v>
      </c>
      <c r="F118" s="194" t="s">
        <v>250</v>
      </c>
      <c r="G118" s="195" t="s">
        <v>198</v>
      </c>
      <c r="H118" s="196">
        <v>263.77600000000001</v>
      </c>
      <c r="I118" s="197"/>
      <c r="J118" s="198">
        <f>ROUND(I118*H118,2)</f>
        <v>0</v>
      </c>
      <c r="K118" s="194" t="s">
        <v>21</v>
      </c>
      <c r="L118" s="60"/>
      <c r="M118" s="199" t="s">
        <v>21</v>
      </c>
      <c r="N118" s="200" t="s">
        <v>40</v>
      </c>
      <c r="O118" s="41"/>
      <c r="P118" s="201">
        <f>O118*H118</f>
        <v>0</v>
      </c>
      <c r="Q118" s="201">
        <v>0</v>
      </c>
      <c r="R118" s="201">
        <f>Q118*H118</f>
        <v>0</v>
      </c>
      <c r="S118" s="201">
        <v>0</v>
      </c>
      <c r="T118" s="202">
        <f>S118*H118</f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76</v>
      </c>
      <c r="BK118" s="203">
        <f>ROUND(I118*H118,2)</f>
        <v>0</v>
      </c>
      <c r="BL118" s="23" t="s">
        <v>175</v>
      </c>
      <c r="BM118" s="23" t="s">
        <v>251</v>
      </c>
    </row>
    <row r="119" spans="2:65" s="10" customFormat="1" ht="29.85" customHeight="1">
      <c r="B119" s="175"/>
      <c r="C119" s="176"/>
      <c r="D119" s="189" t="s">
        <v>68</v>
      </c>
      <c r="E119" s="190" t="s">
        <v>267</v>
      </c>
      <c r="F119" s="190" t="s">
        <v>268</v>
      </c>
      <c r="G119" s="176"/>
      <c r="H119" s="176"/>
      <c r="I119" s="179"/>
      <c r="J119" s="191">
        <f>BK119</f>
        <v>0</v>
      </c>
      <c r="K119" s="176"/>
      <c r="L119" s="181"/>
      <c r="M119" s="182"/>
      <c r="N119" s="183"/>
      <c r="O119" s="183"/>
      <c r="P119" s="184">
        <f>P120</f>
        <v>0</v>
      </c>
      <c r="Q119" s="183"/>
      <c r="R119" s="184">
        <f>R120</f>
        <v>0</v>
      </c>
      <c r="S119" s="183"/>
      <c r="T119" s="185">
        <f>T120</f>
        <v>0</v>
      </c>
      <c r="AR119" s="186" t="s">
        <v>76</v>
      </c>
      <c r="AT119" s="187" t="s">
        <v>68</v>
      </c>
      <c r="AU119" s="187" t="s">
        <v>76</v>
      </c>
      <c r="AY119" s="186" t="s">
        <v>169</v>
      </c>
      <c r="BK119" s="188">
        <f>BK120</f>
        <v>0</v>
      </c>
    </row>
    <row r="120" spans="2:65" s="1" customFormat="1" ht="22.5" customHeight="1">
      <c r="B120" s="40"/>
      <c r="C120" s="192" t="s">
        <v>252</v>
      </c>
      <c r="D120" s="192" t="s">
        <v>171</v>
      </c>
      <c r="E120" s="193" t="s">
        <v>270</v>
      </c>
      <c r="F120" s="194" t="s">
        <v>271</v>
      </c>
      <c r="G120" s="195" t="s">
        <v>198</v>
      </c>
      <c r="H120" s="196">
        <v>1.9E-2</v>
      </c>
      <c r="I120" s="197"/>
      <c r="J120" s="198">
        <f>ROUND(I120*H120,2)</f>
        <v>0</v>
      </c>
      <c r="K120" s="194" t="s">
        <v>21</v>
      </c>
      <c r="L120" s="60"/>
      <c r="M120" s="199" t="s">
        <v>21</v>
      </c>
      <c r="N120" s="255" t="s">
        <v>40</v>
      </c>
      <c r="O120" s="256"/>
      <c r="P120" s="257">
        <f>O120*H120</f>
        <v>0</v>
      </c>
      <c r="Q120" s="257">
        <v>0</v>
      </c>
      <c r="R120" s="257">
        <f>Q120*H120</f>
        <v>0</v>
      </c>
      <c r="S120" s="257">
        <v>0</v>
      </c>
      <c r="T120" s="258">
        <f>S120*H120</f>
        <v>0</v>
      </c>
      <c r="AR120" s="23" t="s">
        <v>175</v>
      </c>
      <c r="AT120" s="23" t="s">
        <v>171</v>
      </c>
      <c r="AU120" s="23" t="s">
        <v>78</v>
      </c>
      <c r="AY120" s="23" t="s">
        <v>169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76</v>
      </c>
      <c r="BK120" s="203">
        <f>ROUND(I120*H120,2)</f>
        <v>0</v>
      </c>
      <c r="BL120" s="23" t="s">
        <v>175</v>
      </c>
      <c r="BM120" s="23" t="s">
        <v>255</v>
      </c>
    </row>
    <row r="121" spans="2:65" s="1" customFormat="1" ht="6.95" customHeight="1">
      <c r="B121" s="55"/>
      <c r="C121" s="56"/>
      <c r="D121" s="56"/>
      <c r="E121" s="56"/>
      <c r="F121" s="56"/>
      <c r="G121" s="56"/>
      <c r="H121" s="56"/>
      <c r="I121" s="138"/>
      <c r="J121" s="56"/>
      <c r="K121" s="56"/>
      <c r="L121" s="60"/>
    </row>
  </sheetData>
  <sheetProtection password="CC35" sheet="1" objects="1" scenarios="1" formatCells="0" formatColumns="0" formatRows="0" sort="0" autoFilter="0"/>
  <autoFilter ref="C80:K120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4"/>
  <sheetViews>
    <sheetView showGridLines="0" workbookViewId="0">
      <pane ySplit="1" topLeftCell="A89" activePane="bottomLeft" state="frozen"/>
      <selection pane="bottomLeft" activeCell="H94" sqref="H9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120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475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ROUND(SUM(BE81:BE113), 2)</f>
        <v>0</v>
      </c>
      <c r="G30" s="41"/>
      <c r="H30" s="41"/>
      <c r="I30" s="130">
        <v>0.21</v>
      </c>
      <c r="J30" s="129">
        <f>ROUND(ROUND((SUM(BE81:BE113)),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ROUND(SUM(BF81:BF113), 2)</f>
        <v>0</v>
      </c>
      <c r="G31" s="41"/>
      <c r="H31" s="41"/>
      <c r="I31" s="130">
        <v>0.15</v>
      </c>
      <c r="J31" s="129">
        <f>ROUND(ROUND((SUM(BF81:BF113)),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ROUND(SUM(BG81:BG113),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ROUND(SUM(BH81:BH113),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ROUND(SUM(BI81:BI113),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1720216 - SO 14 - Jímka u kravína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J98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J103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J112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1720216 - SO 14 - Jímka u kravína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P83+P98+P103+P112</f>
        <v>0</v>
      </c>
      <c r="Q82" s="183"/>
      <c r="R82" s="184">
        <f>R83+R98+R103+R112</f>
        <v>0</v>
      </c>
      <c r="S82" s="183"/>
      <c r="T82" s="185">
        <f>T83+T98+T103+T112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BK83+BK98+BK103+BK112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SUM(P84:P97)</f>
        <v>0</v>
      </c>
      <c r="Q83" s="183"/>
      <c r="R83" s="184">
        <f>SUM(R84:R97)</f>
        <v>0</v>
      </c>
      <c r="S83" s="183"/>
      <c r="T83" s="185">
        <f>SUM(T84:T97)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SUM(BK84:BK97)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7.4880000000000004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3" customFormat="1">
      <c r="B85" s="228"/>
      <c r="C85" s="229"/>
      <c r="D85" s="206" t="s">
        <v>176</v>
      </c>
      <c r="E85" s="230" t="s">
        <v>21</v>
      </c>
      <c r="F85" s="231" t="s">
        <v>193</v>
      </c>
      <c r="G85" s="229"/>
      <c r="H85" s="232" t="s">
        <v>21</v>
      </c>
      <c r="I85" s="233"/>
      <c r="J85" s="229"/>
      <c r="K85" s="229"/>
      <c r="L85" s="234"/>
      <c r="M85" s="235"/>
      <c r="N85" s="236"/>
      <c r="O85" s="236"/>
      <c r="P85" s="236"/>
      <c r="Q85" s="236"/>
      <c r="R85" s="236"/>
      <c r="S85" s="236"/>
      <c r="T85" s="237"/>
      <c r="AT85" s="238" t="s">
        <v>176</v>
      </c>
      <c r="AU85" s="238" t="s">
        <v>78</v>
      </c>
      <c r="AV85" s="13" t="s">
        <v>76</v>
      </c>
      <c r="AW85" s="13" t="s">
        <v>33</v>
      </c>
      <c r="AX85" s="13" t="s">
        <v>69</v>
      </c>
      <c r="AY85" s="238" t="s">
        <v>169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476</v>
      </c>
      <c r="G86" s="205"/>
      <c r="H86" s="209">
        <v>7.4880000000000004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7.4880000000000004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239" t="s">
        <v>78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12.73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175</v>
      </c>
    </row>
    <row r="89" spans="2:65" s="1" customFormat="1" ht="22.5" customHeight="1">
      <c r="B89" s="40"/>
      <c r="C89" s="192" t="s">
        <v>181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104.883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184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477</v>
      </c>
      <c r="G90" s="205"/>
      <c r="H90" s="209">
        <v>104.883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104.883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239" t="s">
        <v>175</v>
      </c>
      <c r="D92" s="239" t="s">
        <v>195</v>
      </c>
      <c r="E92" s="240" t="s">
        <v>204</v>
      </c>
      <c r="F92" s="241" t="s">
        <v>205</v>
      </c>
      <c r="G92" s="242" t="s">
        <v>198</v>
      </c>
      <c r="H92" s="243">
        <v>178.30099999999999</v>
      </c>
      <c r="I92" s="244"/>
      <c r="J92" s="245">
        <f t="shared" ref="J92:J97" si="0">ROUND(I92*H92,2)</f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 t="shared" ref="P92:P97" si="1">O92*H92</f>
        <v>0</v>
      </c>
      <c r="Q92" s="201">
        <v>0</v>
      </c>
      <c r="R92" s="201">
        <f t="shared" ref="R92:R97" si="2">Q92*H92</f>
        <v>0</v>
      </c>
      <c r="S92" s="201">
        <v>0</v>
      </c>
      <c r="T92" s="202">
        <f t="shared" ref="T92:T97" si="3">S92*H92</f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 t="shared" ref="BE92:BE97" si="4">IF(N92="základní",J92,0)</f>
        <v>0</v>
      </c>
      <c r="BF92" s="203">
        <f t="shared" ref="BF92:BF97" si="5">IF(N92="snížená",J92,0)</f>
        <v>0</v>
      </c>
      <c r="BG92" s="203">
        <f t="shared" ref="BG92:BG97" si="6">IF(N92="zákl. přenesená",J92,0)</f>
        <v>0</v>
      </c>
      <c r="BH92" s="203">
        <f t="shared" ref="BH92:BH97" si="7">IF(N92="sníž. přenesená",J92,0)</f>
        <v>0</v>
      </c>
      <c r="BI92" s="203">
        <f t="shared" ref="BI92:BI97" si="8">IF(N92="nulová",J92,0)</f>
        <v>0</v>
      </c>
      <c r="BJ92" s="23" t="s">
        <v>76</v>
      </c>
      <c r="BK92" s="203">
        <f t="shared" ref="BK92:BK97" si="9">ROUND(I92*H92,2)</f>
        <v>0</v>
      </c>
      <c r="BL92" s="23" t="s">
        <v>175</v>
      </c>
      <c r="BM92" s="23" t="s">
        <v>187</v>
      </c>
    </row>
    <row r="93" spans="2:65" s="1" customFormat="1" ht="22.5" customHeight="1">
      <c r="B93" s="40"/>
      <c r="C93" s="192" t="s">
        <v>188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37.44</v>
      </c>
      <c r="I93" s="197"/>
      <c r="J93" s="198">
        <f t="shared" si="0"/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 t="shared" si="1"/>
        <v>0</v>
      </c>
      <c r="Q93" s="201">
        <v>0</v>
      </c>
      <c r="R93" s="201">
        <f t="shared" si="2"/>
        <v>0</v>
      </c>
      <c r="S93" s="201">
        <v>0</v>
      </c>
      <c r="T93" s="202">
        <f t="shared" si="3"/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 t="shared" si="4"/>
        <v>0</v>
      </c>
      <c r="BF93" s="203">
        <f t="shared" si="5"/>
        <v>0</v>
      </c>
      <c r="BG93" s="203">
        <f t="shared" si="6"/>
        <v>0</v>
      </c>
      <c r="BH93" s="203">
        <f t="shared" si="7"/>
        <v>0</v>
      </c>
      <c r="BI93" s="203">
        <f t="shared" si="8"/>
        <v>0</v>
      </c>
      <c r="BJ93" s="23" t="s">
        <v>76</v>
      </c>
      <c r="BK93" s="203">
        <f t="shared" si="9"/>
        <v>0</v>
      </c>
      <c r="BL93" s="23" t="s">
        <v>175</v>
      </c>
      <c r="BM93" s="23" t="s">
        <v>192</v>
      </c>
    </row>
    <row r="94" spans="2:65" s="1" customFormat="1" ht="22.5" customHeight="1">
      <c r="B94" s="40"/>
      <c r="C94" s="192" t="s">
        <v>184</v>
      </c>
      <c r="D94" s="192" t="s">
        <v>171</v>
      </c>
      <c r="E94" s="193" t="s">
        <v>212</v>
      </c>
      <c r="F94" s="194" t="s">
        <v>213</v>
      </c>
      <c r="G94" s="195" t="s">
        <v>174</v>
      </c>
      <c r="H94" s="196">
        <v>37.44</v>
      </c>
      <c r="I94" s="197"/>
      <c r="J94" s="198">
        <f t="shared" si="0"/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 t="shared" si="1"/>
        <v>0</v>
      </c>
      <c r="Q94" s="201">
        <v>0</v>
      </c>
      <c r="R94" s="201">
        <f t="shared" si="2"/>
        <v>0</v>
      </c>
      <c r="S94" s="201">
        <v>0</v>
      </c>
      <c r="T94" s="202">
        <f t="shared" si="3"/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 t="shared" si="4"/>
        <v>0</v>
      </c>
      <c r="BF94" s="203">
        <f t="shared" si="5"/>
        <v>0</v>
      </c>
      <c r="BG94" s="203">
        <f t="shared" si="6"/>
        <v>0</v>
      </c>
      <c r="BH94" s="203">
        <f t="shared" si="7"/>
        <v>0</v>
      </c>
      <c r="BI94" s="203">
        <f t="shared" si="8"/>
        <v>0</v>
      </c>
      <c r="BJ94" s="23" t="s">
        <v>76</v>
      </c>
      <c r="BK94" s="203">
        <f t="shared" si="9"/>
        <v>0</v>
      </c>
      <c r="BL94" s="23" t="s">
        <v>175</v>
      </c>
      <c r="BM94" s="23" t="s">
        <v>199</v>
      </c>
    </row>
    <row r="95" spans="2:65" s="1" customFormat="1" ht="22.5" customHeight="1">
      <c r="B95" s="40"/>
      <c r="C95" s="239" t="s">
        <v>200</v>
      </c>
      <c r="D95" s="239" t="s">
        <v>195</v>
      </c>
      <c r="E95" s="240" t="s">
        <v>216</v>
      </c>
      <c r="F95" s="241" t="s">
        <v>217</v>
      </c>
      <c r="G95" s="242" t="s">
        <v>218</v>
      </c>
      <c r="H95" s="243">
        <v>0.56200000000000006</v>
      </c>
      <c r="I95" s="244"/>
      <c r="J95" s="245">
        <f t="shared" si="0"/>
        <v>0</v>
      </c>
      <c r="K95" s="241" t="s">
        <v>21</v>
      </c>
      <c r="L95" s="246"/>
      <c r="M95" s="247" t="s">
        <v>21</v>
      </c>
      <c r="N95" s="248" t="s">
        <v>40</v>
      </c>
      <c r="O95" s="41"/>
      <c r="P95" s="201">
        <f t="shared" si="1"/>
        <v>0</v>
      </c>
      <c r="Q95" s="201">
        <v>0</v>
      </c>
      <c r="R95" s="201">
        <f t="shared" si="2"/>
        <v>0</v>
      </c>
      <c r="S95" s="201">
        <v>0</v>
      </c>
      <c r="T95" s="202">
        <f t="shared" si="3"/>
        <v>0</v>
      </c>
      <c r="AR95" s="23" t="s">
        <v>187</v>
      </c>
      <c r="AT95" s="23" t="s">
        <v>195</v>
      </c>
      <c r="AU95" s="23" t="s">
        <v>78</v>
      </c>
      <c r="AY95" s="23" t="s">
        <v>169</v>
      </c>
      <c r="BE95" s="203">
        <f t="shared" si="4"/>
        <v>0</v>
      </c>
      <c r="BF95" s="203">
        <f t="shared" si="5"/>
        <v>0</v>
      </c>
      <c r="BG95" s="203">
        <f t="shared" si="6"/>
        <v>0</v>
      </c>
      <c r="BH95" s="203">
        <f t="shared" si="7"/>
        <v>0</v>
      </c>
      <c r="BI95" s="203">
        <f t="shared" si="8"/>
        <v>0</v>
      </c>
      <c r="BJ95" s="23" t="s">
        <v>76</v>
      </c>
      <c r="BK95" s="203">
        <f t="shared" si="9"/>
        <v>0</v>
      </c>
      <c r="BL95" s="23" t="s">
        <v>175</v>
      </c>
      <c r="BM95" s="23" t="s">
        <v>203</v>
      </c>
    </row>
    <row r="96" spans="2:65" s="1" customFormat="1" ht="22.5" customHeight="1">
      <c r="B96" s="40"/>
      <c r="C96" s="192" t="s">
        <v>187</v>
      </c>
      <c r="D96" s="192" t="s">
        <v>171</v>
      </c>
      <c r="E96" s="193" t="s">
        <v>220</v>
      </c>
      <c r="F96" s="194" t="s">
        <v>221</v>
      </c>
      <c r="G96" s="195" t="s">
        <v>174</v>
      </c>
      <c r="H96" s="196">
        <v>37.44</v>
      </c>
      <c r="I96" s="197"/>
      <c r="J96" s="198">
        <f t="shared" si="0"/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 t="shared" si="1"/>
        <v>0</v>
      </c>
      <c r="Q96" s="201">
        <v>0</v>
      </c>
      <c r="R96" s="201">
        <f t="shared" si="2"/>
        <v>0</v>
      </c>
      <c r="S96" s="201">
        <v>0</v>
      </c>
      <c r="T96" s="202">
        <f t="shared" si="3"/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 t="shared" si="4"/>
        <v>0</v>
      </c>
      <c r="BF96" s="203">
        <f t="shared" si="5"/>
        <v>0</v>
      </c>
      <c r="BG96" s="203">
        <f t="shared" si="6"/>
        <v>0</v>
      </c>
      <c r="BH96" s="203">
        <f t="shared" si="7"/>
        <v>0</v>
      </c>
      <c r="BI96" s="203">
        <f t="shared" si="8"/>
        <v>0</v>
      </c>
      <c r="BJ96" s="23" t="s">
        <v>76</v>
      </c>
      <c r="BK96" s="203">
        <f t="shared" si="9"/>
        <v>0</v>
      </c>
      <c r="BL96" s="23" t="s">
        <v>175</v>
      </c>
      <c r="BM96" s="23" t="s">
        <v>206</v>
      </c>
    </row>
    <row r="97" spans="2:65" s="1" customFormat="1" ht="22.5" customHeight="1">
      <c r="B97" s="40"/>
      <c r="C97" s="192" t="s">
        <v>208</v>
      </c>
      <c r="D97" s="192" t="s">
        <v>171</v>
      </c>
      <c r="E97" s="193" t="s">
        <v>224</v>
      </c>
      <c r="F97" s="194" t="s">
        <v>225</v>
      </c>
      <c r="G97" s="195" t="s">
        <v>174</v>
      </c>
      <c r="H97" s="196">
        <v>37.44</v>
      </c>
      <c r="I97" s="197"/>
      <c r="J97" s="198">
        <f t="shared" si="0"/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 t="shared" si="1"/>
        <v>0</v>
      </c>
      <c r="Q97" s="201">
        <v>0</v>
      </c>
      <c r="R97" s="201">
        <f t="shared" si="2"/>
        <v>0</v>
      </c>
      <c r="S97" s="201">
        <v>0</v>
      </c>
      <c r="T97" s="202">
        <f t="shared" si="3"/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 t="shared" si="4"/>
        <v>0</v>
      </c>
      <c r="BF97" s="203">
        <f t="shared" si="5"/>
        <v>0</v>
      </c>
      <c r="BG97" s="203">
        <f t="shared" si="6"/>
        <v>0</v>
      </c>
      <c r="BH97" s="203">
        <f t="shared" si="7"/>
        <v>0</v>
      </c>
      <c r="BI97" s="203">
        <f t="shared" si="8"/>
        <v>0</v>
      </c>
      <c r="BJ97" s="23" t="s">
        <v>76</v>
      </c>
      <c r="BK97" s="203">
        <f t="shared" si="9"/>
        <v>0</v>
      </c>
      <c r="BL97" s="23" t="s">
        <v>175</v>
      </c>
      <c r="BM97" s="23" t="s">
        <v>211</v>
      </c>
    </row>
    <row r="98" spans="2:65" s="10" customFormat="1" ht="29.85" customHeight="1">
      <c r="B98" s="175"/>
      <c r="C98" s="176"/>
      <c r="D98" s="189" t="s">
        <v>68</v>
      </c>
      <c r="E98" s="190" t="s">
        <v>208</v>
      </c>
      <c r="F98" s="190" t="s">
        <v>227</v>
      </c>
      <c r="G98" s="176"/>
      <c r="H98" s="176"/>
      <c r="I98" s="179"/>
      <c r="J98" s="191">
        <f>BK98</f>
        <v>0</v>
      </c>
      <c r="K98" s="176"/>
      <c r="L98" s="181"/>
      <c r="M98" s="182"/>
      <c r="N98" s="183"/>
      <c r="O98" s="183"/>
      <c r="P98" s="184">
        <f>SUM(P99:P102)</f>
        <v>0</v>
      </c>
      <c r="Q98" s="183"/>
      <c r="R98" s="184">
        <f>SUM(R99:R102)</f>
        <v>0</v>
      </c>
      <c r="S98" s="183"/>
      <c r="T98" s="185">
        <f>SUM(T99:T102)</f>
        <v>0</v>
      </c>
      <c r="AR98" s="186" t="s">
        <v>76</v>
      </c>
      <c r="AT98" s="187" t="s">
        <v>68</v>
      </c>
      <c r="AU98" s="187" t="s">
        <v>76</v>
      </c>
      <c r="AY98" s="186" t="s">
        <v>169</v>
      </c>
      <c r="BK98" s="188">
        <f>SUM(BK99:BK102)</f>
        <v>0</v>
      </c>
    </row>
    <row r="99" spans="2:65" s="1" customFormat="1" ht="22.5" customHeight="1">
      <c r="B99" s="40"/>
      <c r="C99" s="192" t="s">
        <v>192</v>
      </c>
      <c r="D99" s="192" t="s">
        <v>171</v>
      </c>
      <c r="E99" s="193" t="s">
        <v>405</v>
      </c>
      <c r="F99" s="194" t="s">
        <v>406</v>
      </c>
      <c r="G99" s="195" t="s">
        <v>191</v>
      </c>
      <c r="H99" s="196">
        <v>39.1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214</v>
      </c>
    </row>
    <row r="100" spans="2:65" s="13" customFormat="1">
      <c r="B100" s="228"/>
      <c r="C100" s="229"/>
      <c r="D100" s="206" t="s">
        <v>176</v>
      </c>
      <c r="E100" s="230" t="s">
        <v>21</v>
      </c>
      <c r="F100" s="231" t="s">
        <v>369</v>
      </c>
      <c r="G100" s="229"/>
      <c r="H100" s="232" t="s">
        <v>21</v>
      </c>
      <c r="I100" s="233"/>
      <c r="J100" s="229"/>
      <c r="K100" s="229"/>
      <c r="L100" s="234"/>
      <c r="M100" s="235"/>
      <c r="N100" s="236"/>
      <c r="O100" s="236"/>
      <c r="P100" s="236"/>
      <c r="Q100" s="236"/>
      <c r="R100" s="236"/>
      <c r="S100" s="236"/>
      <c r="T100" s="237"/>
      <c r="AT100" s="238" t="s">
        <v>176</v>
      </c>
      <c r="AU100" s="238" t="s">
        <v>78</v>
      </c>
      <c r="AV100" s="13" t="s">
        <v>76</v>
      </c>
      <c r="AW100" s="13" t="s">
        <v>33</v>
      </c>
      <c r="AX100" s="13" t="s">
        <v>69</v>
      </c>
      <c r="AY100" s="238" t="s">
        <v>169</v>
      </c>
    </row>
    <row r="101" spans="2:65" s="11" customFormat="1">
      <c r="B101" s="204"/>
      <c r="C101" s="205"/>
      <c r="D101" s="206" t="s">
        <v>176</v>
      </c>
      <c r="E101" s="207" t="s">
        <v>21</v>
      </c>
      <c r="F101" s="208" t="s">
        <v>478</v>
      </c>
      <c r="G101" s="205"/>
      <c r="H101" s="209">
        <v>39.1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176</v>
      </c>
      <c r="AU101" s="215" t="s">
        <v>78</v>
      </c>
      <c r="AV101" s="11" t="s">
        <v>78</v>
      </c>
      <c r="AW101" s="11" t="s">
        <v>33</v>
      </c>
      <c r="AX101" s="11" t="s">
        <v>69</v>
      </c>
      <c r="AY101" s="215" t="s">
        <v>169</v>
      </c>
    </row>
    <row r="102" spans="2:65" s="12" customFormat="1">
      <c r="B102" s="216"/>
      <c r="C102" s="217"/>
      <c r="D102" s="206" t="s">
        <v>176</v>
      </c>
      <c r="E102" s="249" t="s">
        <v>21</v>
      </c>
      <c r="F102" s="250" t="s">
        <v>178</v>
      </c>
      <c r="G102" s="217"/>
      <c r="H102" s="251">
        <v>39.1</v>
      </c>
      <c r="I102" s="222"/>
      <c r="J102" s="217"/>
      <c r="K102" s="217"/>
      <c r="L102" s="223"/>
      <c r="M102" s="224"/>
      <c r="N102" s="225"/>
      <c r="O102" s="225"/>
      <c r="P102" s="225"/>
      <c r="Q102" s="225"/>
      <c r="R102" s="225"/>
      <c r="S102" s="225"/>
      <c r="T102" s="226"/>
      <c r="AT102" s="227" t="s">
        <v>176</v>
      </c>
      <c r="AU102" s="227" t="s">
        <v>78</v>
      </c>
      <c r="AV102" s="12" t="s">
        <v>175</v>
      </c>
      <c r="AW102" s="12" t="s">
        <v>33</v>
      </c>
      <c r="AX102" s="12" t="s">
        <v>76</v>
      </c>
      <c r="AY102" s="227" t="s">
        <v>169</v>
      </c>
    </row>
    <row r="103" spans="2:65" s="10" customFormat="1" ht="29.85" customHeight="1">
      <c r="B103" s="175"/>
      <c r="C103" s="176"/>
      <c r="D103" s="189" t="s">
        <v>68</v>
      </c>
      <c r="E103" s="190" t="s">
        <v>231</v>
      </c>
      <c r="F103" s="190" t="s">
        <v>232</v>
      </c>
      <c r="G103" s="176"/>
      <c r="H103" s="176"/>
      <c r="I103" s="179"/>
      <c r="J103" s="191">
        <f>BK103</f>
        <v>0</v>
      </c>
      <c r="K103" s="176"/>
      <c r="L103" s="181"/>
      <c r="M103" s="182"/>
      <c r="N103" s="183"/>
      <c r="O103" s="183"/>
      <c r="P103" s="184">
        <f>SUM(P104:P111)</f>
        <v>0</v>
      </c>
      <c r="Q103" s="183"/>
      <c r="R103" s="184">
        <f>SUM(R104:R111)</f>
        <v>0</v>
      </c>
      <c r="S103" s="183"/>
      <c r="T103" s="185">
        <f>SUM(T104:T111)</f>
        <v>0</v>
      </c>
      <c r="AR103" s="186" t="s">
        <v>76</v>
      </c>
      <c r="AT103" s="187" t="s">
        <v>68</v>
      </c>
      <c r="AU103" s="187" t="s">
        <v>76</v>
      </c>
      <c r="AY103" s="186" t="s">
        <v>169</v>
      </c>
      <c r="BK103" s="188">
        <f>SUM(BK104:BK111)</f>
        <v>0</v>
      </c>
    </row>
    <row r="104" spans="2:65" s="1" customFormat="1" ht="22.5" customHeight="1">
      <c r="B104" s="40"/>
      <c r="C104" s="192" t="s">
        <v>215</v>
      </c>
      <c r="D104" s="192" t="s">
        <v>171</v>
      </c>
      <c r="E104" s="193" t="s">
        <v>479</v>
      </c>
      <c r="F104" s="194" t="s">
        <v>480</v>
      </c>
      <c r="G104" s="195" t="s">
        <v>191</v>
      </c>
      <c r="H104" s="196">
        <v>88.2</v>
      </c>
      <c r="I104" s="197"/>
      <c r="J104" s="198">
        <f t="shared" ref="J104:J109" si="10"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 t="shared" ref="P104:P109" si="11">O104*H104</f>
        <v>0</v>
      </c>
      <c r="Q104" s="201">
        <v>0</v>
      </c>
      <c r="R104" s="201">
        <f t="shared" ref="R104:R109" si="12">Q104*H104</f>
        <v>0</v>
      </c>
      <c r="S104" s="201">
        <v>0</v>
      </c>
      <c r="T104" s="202">
        <f t="shared" ref="T104:T109" si="13"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 t="shared" ref="BE104:BE109" si="14">IF(N104="základní",J104,0)</f>
        <v>0</v>
      </c>
      <c r="BF104" s="203">
        <f t="shared" ref="BF104:BF109" si="15">IF(N104="snížená",J104,0)</f>
        <v>0</v>
      </c>
      <c r="BG104" s="203">
        <f t="shared" ref="BG104:BG109" si="16">IF(N104="zákl. přenesená",J104,0)</f>
        <v>0</v>
      </c>
      <c r="BH104" s="203">
        <f t="shared" ref="BH104:BH109" si="17">IF(N104="sníž. přenesená",J104,0)</f>
        <v>0</v>
      </c>
      <c r="BI104" s="203">
        <f t="shared" ref="BI104:BI109" si="18">IF(N104="nulová",J104,0)</f>
        <v>0</v>
      </c>
      <c r="BJ104" s="23" t="s">
        <v>76</v>
      </c>
      <c r="BK104" s="203">
        <f t="shared" ref="BK104:BK109" si="19">ROUND(I104*H104,2)</f>
        <v>0</v>
      </c>
      <c r="BL104" s="23" t="s">
        <v>175</v>
      </c>
      <c r="BM104" s="23" t="s">
        <v>219</v>
      </c>
    </row>
    <row r="105" spans="2:65" s="1" customFormat="1" ht="31.5" customHeight="1">
      <c r="B105" s="40"/>
      <c r="C105" s="192" t="s">
        <v>199</v>
      </c>
      <c r="D105" s="192" t="s">
        <v>171</v>
      </c>
      <c r="E105" s="193" t="s">
        <v>233</v>
      </c>
      <c r="F105" s="194" t="s">
        <v>234</v>
      </c>
      <c r="G105" s="195" t="s">
        <v>198</v>
      </c>
      <c r="H105" s="196">
        <v>305.52</v>
      </c>
      <c r="I105" s="197"/>
      <c r="J105" s="198">
        <f t="shared" si="10"/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 t="shared" si="11"/>
        <v>0</v>
      </c>
      <c r="Q105" s="201">
        <v>0</v>
      </c>
      <c r="R105" s="201">
        <f t="shared" si="12"/>
        <v>0</v>
      </c>
      <c r="S105" s="201">
        <v>0</v>
      </c>
      <c r="T105" s="202">
        <f t="shared" si="13"/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 t="shared" si="14"/>
        <v>0</v>
      </c>
      <c r="BF105" s="203">
        <f t="shared" si="15"/>
        <v>0</v>
      </c>
      <c r="BG105" s="203">
        <f t="shared" si="16"/>
        <v>0</v>
      </c>
      <c r="BH105" s="203">
        <f t="shared" si="17"/>
        <v>0</v>
      </c>
      <c r="BI105" s="203">
        <f t="shared" si="18"/>
        <v>0</v>
      </c>
      <c r="BJ105" s="23" t="s">
        <v>76</v>
      </c>
      <c r="BK105" s="203">
        <f t="shared" si="19"/>
        <v>0</v>
      </c>
      <c r="BL105" s="23" t="s">
        <v>175</v>
      </c>
      <c r="BM105" s="23" t="s">
        <v>222</v>
      </c>
    </row>
    <row r="106" spans="2:65" s="1" customFormat="1" ht="22.5" customHeight="1">
      <c r="B106" s="40"/>
      <c r="C106" s="192" t="s">
        <v>223</v>
      </c>
      <c r="D106" s="192" t="s">
        <v>171</v>
      </c>
      <c r="E106" s="193" t="s">
        <v>236</v>
      </c>
      <c r="F106" s="194" t="s">
        <v>237</v>
      </c>
      <c r="G106" s="195" t="s">
        <v>198</v>
      </c>
      <c r="H106" s="196">
        <v>2749.68</v>
      </c>
      <c r="I106" s="197"/>
      <c r="J106" s="198">
        <f t="shared" si="10"/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 t="shared" si="11"/>
        <v>0</v>
      </c>
      <c r="Q106" s="201">
        <v>0</v>
      </c>
      <c r="R106" s="201">
        <f t="shared" si="12"/>
        <v>0</v>
      </c>
      <c r="S106" s="201">
        <v>0</v>
      </c>
      <c r="T106" s="202">
        <f t="shared" si="13"/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 t="shared" si="14"/>
        <v>0</v>
      </c>
      <c r="BF106" s="203">
        <f t="shared" si="15"/>
        <v>0</v>
      </c>
      <c r="BG106" s="203">
        <f t="shared" si="16"/>
        <v>0</v>
      </c>
      <c r="BH106" s="203">
        <f t="shared" si="17"/>
        <v>0</v>
      </c>
      <c r="BI106" s="203">
        <f t="shared" si="18"/>
        <v>0</v>
      </c>
      <c r="BJ106" s="23" t="s">
        <v>76</v>
      </c>
      <c r="BK106" s="203">
        <f t="shared" si="19"/>
        <v>0</v>
      </c>
      <c r="BL106" s="23" t="s">
        <v>175</v>
      </c>
      <c r="BM106" s="23" t="s">
        <v>226</v>
      </c>
    </row>
    <row r="107" spans="2:65" s="1" customFormat="1" ht="31.5" customHeight="1">
      <c r="B107" s="40"/>
      <c r="C107" s="192" t="s">
        <v>203</v>
      </c>
      <c r="D107" s="192" t="s">
        <v>171</v>
      </c>
      <c r="E107" s="193" t="s">
        <v>246</v>
      </c>
      <c r="F107" s="194" t="s">
        <v>247</v>
      </c>
      <c r="G107" s="195" t="s">
        <v>198</v>
      </c>
      <c r="H107" s="196">
        <v>305.52</v>
      </c>
      <c r="I107" s="197"/>
      <c r="J107" s="198">
        <f t="shared" si="10"/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 t="shared" si="11"/>
        <v>0</v>
      </c>
      <c r="Q107" s="201">
        <v>0</v>
      </c>
      <c r="R107" s="201">
        <f t="shared" si="12"/>
        <v>0</v>
      </c>
      <c r="S107" s="201">
        <v>0</v>
      </c>
      <c r="T107" s="202">
        <f t="shared" si="13"/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 t="shared" si="14"/>
        <v>0</v>
      </c>
      <c r="BF107" s="203">
        <f t="shared" si="15"/>
        <v>0</v>
      </c>
      <c r="BG107" s="203">
        <f t="shared" si="16"/>
        <v>0</v>
      </c>
      <c r="BH107" s="203">
        <f t="shared" si="17"/>
        <v>0</v>
      </c>
      <c r="BI107" s="203">
        <f t="shared" si="18"/>
        <v>0</v>
      </c>
      <c r="BJ107" s="23" t="s">
        <v>76</v>
      </c>
      <c r="BK107" s="203">
        <f t="shared" si="19"/>
        <v>0</v>
      </c>
      <c r="BL107" s="23" t="s">
        <v>175</v>
      </c>
      <c r="BM107" s="23" t="s">
        <v>230</v>
      </c>
    </row>
    <row r="108" spans="2:65" s="1" customFormat="1" ht="22.5" customHeight="1">
      <c r="B108" s="40"/>
      <c r="C108" s="192" t="s">
        <v>10</v>
      </c>
      <c r="D108" s="192" t="s">
        <v>171</v>
      </c>
      <c r="E108" s="193" t="s">
        <v>249</v>
      </c>
      <c r="F108" s="194" t="s">
        <v>250</v>
      </c>
      <c r="G108" s="195" t="s">
        <v>198</v>
      </c>
      <c r="H108" s="196">
        <v>93.84</v>
      </c>
      <c r="I108" s="197"/>
      <c r="J108" s="198">
        <f t="shared" si="10"/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 t="shared" si="11"/>
        <v>0</v>
      </c>
      <c r="Q108" s="201">
        <v>0</v>
      </c>
      <c r="R108" s="201">
        <f t="shared" si="12"/>
        <v>0</v>
      </c>
      <c r="S108" s="201">
        <v>0</v>
      </c>
      <c r="T108" s="202">
        <f t="shared" si="13"/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 t="shared" si="14"/>
        <v>0</v>
      </c>
      <c r="BF108" s="203">
        <f t="shared" si="15"/>
        <v>0</v>
      </c>
      <c r="BG108" s="203">
        <f t="shared" si="16"/>
        <v>0</v>
      </c>
      <c r="BH108" s="203">
        <f t="shared" si="17"/>
        <v>0</v>
      </c>
      <c r="BI108" s="203">
        <f t="shared" si="18"/>
        <v>0</v>
      </c>
      <c r="BJ108" s="23" t="s">
        <v>76</v>
      </c>
      <c r="BK108" s="203">
        <f t="shared" si="19"/>
        <v>0</v>
      </c>
      <c r="BL108" s="23" t="s">
        <v>175</v>
      </c>
      <c r="BM108" s="23" t="s">
        <v>235</v>
      </c>
    </row>
    <row r="109" spans="2:65" s="1" customFormat="1" ht="31.5" customHeight="1">
      <c r="B109" s="40"/>
      <c r="C109" s="192" t="s">
        <v>206</v>
      </c>
      <c r="D109" s="192" t="s">
        <v>171</v>
      </c>
      <c r="E109" s="193" t="s">
        <v>354</v>
      </c>
      <c r="F109" s="194" t="s">
        <v>355</v>
      </c>
      <c r="G109" s="195" t="s">
        <v>198</v>
      </c>
      <c r="H109" s="196">
        <v>211.68</v>
      </c>
      <c r="I109" s="197"/>
      <c r="J109" s="198">
        <f t="shared" si="10"/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 t="shared" si="11"/>
        <v>0</v>
      </c>
      <c r="Q109" s="201">
        <v>0</v>
      </c>
      <c r="R109" s="201">
        <f t="shared" si="12"/>
        <v>0</v>
      </c>
      <c r="S109" s="201">
        <v>0</v>
      </c>
      <c r="T109" s="202">
        <f t="shared" si="13"/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 t="shared" si="14"/>
        <v>0</v>
      </c>
      <c r="BF109" s="203">
        <f t="shared" si="15"/>
        <v>0</v>
      </c>
      <c r="BG109" s="203">
        <f t="shared" si="16"/>
        <v>0</v>
      </c>
      <c r="BH109" s="203">
        <f t="shared" si="17"/>
        <v>0</v>
      </c>
      <c r="BI109" s="203">
        <f t="shared" si="18"/>
        <v>0</v>
      </c>
      <c r="BJ109" s="23" t="s">
        <v>76</v>
      </c>
      <c r="BK109" s="203">
        <f t="shared" si="19"/>
        <v>0</v>
      </c>
      <c r="BL109" s="23" t="s">
        <v>175</v>
      </c>
      <c r="BM109" s="23" t="s">
        <v>238</v>
      </c>
    </row>
    <row r="110" spans="2:65" s="11" customFormat="1">
      <c r="B110" s="204"/>
      <c r="C110" s="205"/>
      <c r="D110" s="206" t="s">
        <v>176</v>
      </c>
      <c r="E110" s="207" t="s">
        <v>21</v>
      </c>
      <c r="F110" s="208" t="s">
        <v>481</v>
      </c>
      <c r="G110" s="205"/>
      <c r="H110" s="209">
        <v>211.68</v>
      </c>
      <c r="I110" s="210"/>
      <c r="J110" s="205"/>
      <c r="K110" s="205"/>
      <c r="L110" s="211"/>
      <c r="M110" s="212"/>
      <c r="N110" s="213"/>
      <c r="O110" s="213"/>
      <c r="P110" s="213"/>
      <c r="Q110" s="213"/>
      <c r="R110" s="213"/>
      <c r="S110" s="213"/>
      <c r="T110" s="214"/>
      <c r="AT110" s="215" t="s">
        <v>176</v>
      </c>
      <c r="AU110" s="215" t="s">
        <v>78</v>
      </c>
      <c r="AV110" s="11" t="s">
        <v>78</v>
      </c>
      <c r="AW110" s="11" t="s">
        <v>33</v>
      </c>
      <c r="AX110" s="11" t="s">
        <v>69</v>
      </c>
      <c r="AY110" s="215" t="s">
        <v>169</v>
      </c>
    </row>
    <row r="111" spans="2:65" s="12" customFormat="1">
      <c r="B111" s="216"/>
      <c r="C111" s="217"/>
      <c r="D111" s="206" t="s">
        <v>176</v>
      </c>
      <c r="E111" s="249" t="s">
        <v>21</v>
      </c>
      <c r="F111" s="250" t="s">
        <v>178</v>
      </c>
      <c r="G111" s="217"/>
      <c r="H111" s="251">
        <v>211.68</v>
      </c>
      <c r="I111" s="222"/>
      <c r="J111" s="217"/>
      <c r="K111" s="217"/>
      <c r="L111" s="223"/>
      <c r="M111" s="224"/>
      <c r="N111" s="225"/>
      <c r="O111" s="225"/>
      <c r="P111" s="225"/>
      <c r="Q111" s="225"/>
      <c r="R111" s="225"/>
      <c r="S111" s="225"/>
      <c r="T111" s="226"/>
      <c r="AT111" s="227" t="s">
        <v>176</v>
      </c>
      <c r="AU111" s="227" t="s">
        <v>78</v>
      </c>
      <c r="AV111" s="12" t="s">
        <v>175</v>
      </c>
      <c r="AW111" s="12" t="s">
        <v>33</v>
      </c>
      <c r="AX111" s="12" t="s">
        <v>76</v>
      </c>
      <c r="AY111" s="227" t="s">
        <v>169</v>
      </c>
    </row>
    <row r="112" spans="2:65" s="10" customFormat="1" ht="29.85" customHeight="1">
      <c r="B112" s="175"/>
      <c r="C112" s="176"/>
      <c r="D112" s="189" t="s">
        <v>68</v>
      </c>
      <c r="E112" s="190" t="s">
        <v>267</v>
      </c>
      <c r="F112" s="190" t="s">
        <v>268</v>
      </c>
      <c r="G112" s="176"/>
      <c r="H112" s="176"/>
      <c r="I112" s="179"/>
      <c r="J112" s="191">
        <f>BK112</f>
        <v>0</v>
      </c>
      <c r="K112" s="176"/>
      <c r="L112" s="181"/>
      <c r="M112" s="182"/>
      <c r="N112" s="183"/>
      <c r="O112" s="183"/>
      <c r="P112" s="184">
        <f>P113</f>
        <v>0</v>
      </c>
      <c r="Q112" s="183"/>
      <c r="R112" s="184">
        <f>R113</f>
        <v>0</v>
      </c>
      <c r="S112" s="183"/>
      <c r="T112" s="185">
        <f>T113</f>
        <v>0</v>
      </c>
      <c r="AR112" s="186" t="s">
        <v>76</v>
      </c>
      <c r="AT112" s="187" t="s">
        <v>68</v>
      </c>
      <c r="AU112" s="187" t="s">
        <v>76</v>
      </c>
      <c r="AY112" s="186" t="s">
        <v>169</v>
      </c>
      <c r="BK112" s="188">
        <f>BK113</f>
        <v>0</v>
      </c>
    </row>
    <row r="113" spans="2:65" s="1" customFormat="1" ht="22.5" customHeight="1">
      <c r="B113" s="40"/>
      <c r="C113" s="192" t="s">
        <v>245</v>
      </c>
      <c r="D113" s="192" t="s">
        <v>171</v>
      </c>
      <c r="E113" s="193" t="s">
        <v>270</v>
      </c>
      <c r="F113" s="194" t="s">
        <v>271</v>
      </c>
      <c r="G113" s="195" t="s">
        <v>198</v>
      </c>
      <c r="H113" s="196">
        <v>1E-3</v>
      </c>
      <c r="I113" s="197"/>
      <c r="J113" s="198">
        <f>ROUND(I113*H113,2)</f>
        <v>0</v>
      </c>
      <c r="K113" s="194" t="s">
        <v>21</v>
      </c>
      <c r="L113" s="60"/>
      <c r="M113" s="199" t="s">
        <v>21</v>
      </c>
      <c r="N113" s="255" t="s">
        <v>40</v>
      </c>
      <c r="O113" s="256"/>
      <c r="P113" s="257">
        <f>O113*H113</f>
        <v>0</v>
      </c>
      <c r="Q113" s="257">
        <v>0</v>
      </c>
      <c r="R113" s="257">
        <f>Q113*H113</f>
        <v>0</v>
      </c>
      <c r="S113" s="257">
        <v>0</v>
      </c>
      <c r="T113" s="258">
        <f>S113*H113</f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>IF(N113="základní",J113,0)</f>
        <v>0</v>
      </c>
      <c r="BF113" s="203">
        <f>IF(N113="snížená",J113,0)</f>
        <v>0</v>
      </c>
      <c r="BG113" s="203">
        <f>IF(N113="zákl. přenesená",J113,0)</f>
        <v>0</v>
      </c>
      <c r="BH113" s="203">
        <f>IF(N113="sníž. přenesená",J113,0)</f>
        <v>0</v>
      </c>
      <c r="BI113" s="203">
        <f>IF(N113="nulová",J113,0)</f>
        <v>0</v>
      </c>
      <c r="BJ113" s="23" t="s">
        <v>76</v>
      </c>
      <c r="BK113" s="203">
        <f>ROUND(I113*H113,2)</f>
        <v>0</v>
      </c>
      <c r="BL113" s="23" t="s">
        <v>175</v>
      </c>
      <c r="BM113" s="23" t="s">
        <v>248</v>
      </c>
    </row>
    <row r="114" spans="2:65" s="1" customFormat="1" ht="6.95" customHeight="1">
      <c r="B114" s="55"/>
      <c r="C114" s="56"/>
      <c r="D114" s="56"/>
      <c r="E114" s="56"/>
      <c r="F114" s="56"/>
      <c r="G114" s="56"/>
      <c r="H114" s="56"/>
      <c r="I114" s="138"/>
      <c r="J114" s="56"/>
      <c r="K114" s="56"/>
      <c r="L114" s="60"/>
    </row>
  </sheetData>
  <sheetProtection password="CC35" sheet="1" objects="1" scenarios="1" formatCells="0" formatColumns="0" formatRows="0" sort="0" autoFilter="0"/>
  <autoFilter ref="C80:K113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0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123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482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ROUND(SUM(BE81:BE119), 2)</f>
        <v>0</v>
      </c>
      <c r="G30" s="41"/>
      <c r="H30" s="41"/>
      <c r="I30" s="130">
        <v>0.21</v>
      </c>
      <c r="J30" s="129">
        <f>ROUND(ROUND((SUM(BE81:BE119)),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ROUND(SUM(BF81:BF119), 2)</f>
        <v>0</v>
      </c>
      <c r="G31" s="41"/>
      <c r="H31" s="41"/>
      <c r="I31" s="130">
        <v>0.15</v>
      </c>
      <c r="J31" s="129">
        <f>ROUND(ROUND((SUM(BF81:BF119)),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ROUND(SUM(BG81:BG119),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ROUND(SUM(BH81:BH119),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ROUND(SUM(BI81:BI119),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1720217 - SO 15 - Malá mlékárna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J97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J103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J118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1720217 - SO 15 - Malá mlékárna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P83+P97+P103+P118</f>
        <v>0</v>
      </c>
      <c r="Q82" s="183"/>
      <c r="R82" s="184">
        <f>R83+R97+R103+R118</f>
        <v>0</v>
      </c>
      <c r="S82" s="183"/>
      <c r="T82" s="185">
        <f>T83+T97+T103+T118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BK83+BK97+BK103+BK118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SUM(P84:P96)</f>
        <v>0</v>
      </c>
      <c r="Q83" s="183"/>
      <c r="R83" s="184">
        <f>SUM(R84:R96)</f>
        <v>0</v>
      </c>
      <c r="S83" s="183"/>
      <c r="T83" s="185">
        <f>SUM(T84:T96)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SUM(BK84:BK96)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18.16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" customFormat="1" ht="22.5" customHeight="1">
      <c r="B85" s="40"/>
      <c r="C85" s="239" t="s">
        <v>78</v>
      </c>
      <c r="D85" s="239" t="s">
        <v>195</v>
      </c>
      <c r="E85" s="240" t="s">
        <v>196</v>
      </c>
      <c r="F85" s="241" t="s">
        <v>197</v>
      </c>
      <c r="G85" s="242" t="s">
        <v>198</v>
      </c>
      <c r="H85" s="243">
        <v>30.872</v>
      </c>
      <c r="I85" s="244"/>
      <c r="J85" s="245">
        <f>ROUND(I85*H85,2)</f>
        <v>0</v>
      </c>
      <c r="K85" s="241" t="s">
        <v>21</v>
      </c>
      <c r="L85" s="246"/>
      <c r="M85" s="247" t="s">
        <v>21</v>
      </c>
      <c r="N85" s="248" t="s">
        <v>40</v>
      </c>
      <c r="O85" s="41"/>
      <c r="P85" s="201">
        <f>O85*H85</f>
        <v>0</v>
      </c>
      <c r="Q85" s="201">
        <v>0</v>
      </c>
      <c r="R85" s="201">
        <f>Q85*H85</f>
        <v>0</v>
      </c>
      <c r="S85" s="201">
        <v>0</v>
      </c>
      <c r="T85" s="202">
        <f>S85*H85</f>
        <v>0</v>
      </c>
      <c r="AR85" s="23" t="s">
        <v>187</v>
      </c>
      <c r="AT85" s="23" t="s">
        <v>195</v>
      </c>
      <c r="AU85" s="23" t="s">
        <v>78</v>
      </c>
      <c r="AY85" s="23" t="s">
        <v>169</v>
      </c>
      <c r="BE85" s="203">
        <f>IF(N85="základní",J85,0)</f>
        <v>0</v>
      </c>
      <c r="BF85" s="203">
        <f>IF(N85="snížená",J85,0)</f>
        <v>0</v>
      </c>
      <c r="BG85" s="203">
        <f>IF(N85="zákl. přenesená",J85,0)</f>
        <v>0</v>
      </c>
      <c r="BH85" s="203">
        <f>IF(N85="sníž. přenesená",J85,0)</f>
        <v>0</v>
      </c>
      <c r="BI85" s="203">
        <f>IF(N85="nulová",J85,0)</f>
        <v>0</v>
      </c>
      <c r="BJ85" s="23" t="s">
        <v>76</v>
      </c>
      <c r="BK85" s="203">
        <f>ROUND(I85*H85,2)</f>
        <v>0</v>
      </c>
      <c r="BL85" s="23" t="s">
        <v>175</v>
      </c>
      <c r="BM85" s="23" t="s">
        <v>175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483</v>
      </c>
      <c r="G86" s="205"/>
      <c r="H86" s="209">
        <v>30.872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30.872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192" t="s">
        <v>181</v>
      </c>
      <c r="D88" s="192" t="s">
        <v>171</v>
      </c>
      <c r="E88" s="193" t="s">
        <v>201</v>
      </c>
      <c r="F88" s="194" t="s">
        <v>202</v>
      </c>
      <c r="G88" s="195" t="s">
        <v>191</v>
      </c>
      <c r="H88" s="196">
        <v>12.25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239" t="s">
        <v>175</v>
      </c>
      <c r="D89" s="239" t="s">
        <v>195</v>
      </c>
      <c r="E89" s="240" t="s">
        <v>204</v>
      </c>
      <c r="F89" s="241" t="s">
        <v>205</v>
      </c>
      <c r="G89" s="242" t="s">
        <v>198</v>
      </c>
      <c r="H89" s="243">
        <v>20.824999999999999</v>
      </c>
      <c r="I89" s="244"/>
      <c r="J89" s="245">
        <f>ROUND(I89*H89,2)</f>
        <v>0</v>
      </c>
      <c r="K89" s="241" t="s">
        <v>21</v>
      </c>
      <c r="L89" s="246"/>
      <c r="M89" s="247" t="s">
        <v>21</v>
      </c>
      <c r="N89" s="248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187</v>
      </c>
      <c r="AT89" s="23" t="s">
        <v>195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484</v>
      </c>
      <c r="G90" s="205"/>
      <c r="H90" s="209">
        <v>20.824999999999999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20.824999999999999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192" t="s">
        <v>188</v>
      </c>
      <c r="D92" s="192" t="s">
        <v>171</v>
      </c>
      <c r="E92" s="193" t="s">
        <v>209</v>
      </c>
      <c r="F92" s="194" t="s">
        <v>210</v>
      </c>
      <c r="G92" s="195" t="s">
        <v>174</v>
      </c>
      <c r="H92" s="196">
        <v>90.8</v>
      </c>
      <c r="I92" s="197"/>
      <c r="J92" s="198">
        <f>ROUND(I92*H92,2)</f>
        <v>0</v>
      </c>
      <c r="K92" s="194" t="s">
        <v>21</v>
      </c>
      <c r="L92" s="60"/>
      <c r="M92" s="199" t="s">
        <v>21</v>
      </c>
      <c r="N92" s="200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175</v>
      </c>
      <c r="AT92" s="23" t="s">
        <v>171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192</v>
      </c>
    </row>
    <row r="93" spans="2:65" s="1" customFormat="1" ht="22.5" customHeight="1">
      <c r="B93" s="40"/>
      <c r="C93" s="192" t="s">
        <v>184</v>
      </c>
      <c r="D93" s="192" t="s">
        <v>171</v>
      </c>
      <c r="E93" s="193" t="s">
        <v>212</v>
      </c>
      <c r="F93" s="194" t="s">
        <v>213</v>
      </c>
      <c r="G93" s="195" t="s">
        <v>174</v>
      </c>
      <c r="H93" s="196">
        <v>90.8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199</v>
      </c>
    </row>
    <row r="94" spans="2:65" s="1" customFormat="1" ht="22.5" customHeight="1">
      <c r="B94" s="40"/>
      <c r="C94" s="239" t="s">
        <v>200</v>
      </c>
      <c r="D94" s="239" t="s">
        <v>195</v>
      </c>
      <c r="E94" s="240" t="s">
        <v>216</v>
      </c>
      <c r="F94" s="241" t="s">
        <v>217</v>
      </c>
      <c r="G94" s="242" t="s">
        <v>218</v>
      </c>
      <c r="H94" s="243">
        <v>1.3620000000000001</v>
      </c>
      <c r="I94" s="244"/>
      <c r="J94" s="245">
        <f>ROUND(I94*H94,2)</f>
        <v>0</v>
      </c>
      <c r="K94" s="241" t="s">
        <v>21</v>
      </c>
      <c r="L94" s="246"/>
      <c r="M94" s="247" t="s">
        <v>21</v>
      </c>
      <c r="N94" s="248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187</v>
      </c>
      <c r="AT94" s="23" t="s">
        <v>195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203</v>
      </c>
    </row>
    <row r="95" spans="2:65" s="1" customFormat="1" ht="22.5" customHeight="1">
      <c r="B95" s="40"/>
      <c r="C95" s="192" t="s">
        <v>187</v>
      </c>
      <c r="D95" s="192" t="s">
        <v>171</v>
      </c>
      <c r="E95" s="193" t="s">
        <v>220</v>
      </c>
      <c r="F95" s="194" t="s">
        <v>221</v>
      </c>
      <c r="G95" s="195" t="s">
        <v>174</v>
      </c>
      <c r="H95" s="196">
        <v>90.8</v>
      </c>
      <c r="I95" s="197"/>
      <c r="J95" s="198">
        <f>ROUND(I95*H95,2)</f>
        <v>0</v>
      </c>
      <c r="K95" s="194" t="s">
        <v>21</v>
      </c>
      <c r="L95" s="60"/>
      <c r="M95" s="199" t="s">
        <v>21</v>
      </c>
      <c r="N95" s="200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175</v>
      </c>
      <c r="AT95" s="23" t="s">
        <v>171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206</v>
      </c>
    </row>
    <row r="96" spans="2:65" s="1" customFormat="1" ht="22.5" customHeight="1">
      <c r="B96" s="40"/>
      <c r="C96" s="192" t="s">
        <v>208</v>
      </c>
      <c r="D96" s="192" t="s">
        <v>171</v>
      </c>
      <c r="E96" s="193" t="s">
        <v>224</v>
      </c>
      <c r="F96" s="194" t="s">
        <v>225</v>
      </c>
      <c r="G96" s="195" t="s">
        <v>174</v>
      </c>
      <c r="H96" s="196">
        <v>90.8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211</v>
      </c>
    </row>
    <row r="97" spans="2:65" s="10" customFormat="1" ht="29.85" customHeight="1">
      <c r="B97" s="175"/>
      <c r="C97" s="176"/>
      <c r="D97" s="189" t="s">
        <v>68</v>
      </c>
      <c r="E97" s="190" t="s">
        <v>208</v>
      </c>
      <c r="F97" s="190" t="s">
        <v>227</v>
      </c>
      <c r="G97" s="176"/>
      <c r="H97" s="176"/>
      <c r="I97" s="179"/>
      <c r="J97" s="191">
        <f>BK97</f>
        <v>0</v>
      </c>
      <c r="K97" s="176"/>
      <c r="L97" s="181"/>
      <c r="M97" s="182"/>
      <c r="N97" s="183"/>
      <c r="O97" s="183"/>
      <c r="P97" s="184">
        <f>SUM(P98:P102)</f>
        <v>0</v>
      </c>
      <c r="Q97" s="183"/>
      <c r="R97" s="184">
        <f>SUM(R98:R102)</f>
        <v>0</v>
      </c>
      <c r="S97" s="183"/>
      <c r="T97" s="185">
        <f>SUM(T98:T102)</f>
        <v>0</v>
      </c>
      <c r="AR97" s="186" t="s">
        <v>76</v>
      </c>
      <c r="AT97" s="187" t="s">
        <v>68</v>
      </c>
      <c r="AU97" s="187" t="s">
        <v>76</v>
      </c>
      <c r="AY97" s="186" t="s">
        <v>169</v>
      </c>
      <c r="BK97" s="188">
        <f>SUM(BK98:BK102)</f>
        <v>0</v>
      </c>
    </row>
    <row r="98" spans="2:65" s="1" customFormat="1" ht="22.5" customHeight="1">
      <c r="B98" s="40"/>
      <c r="C98" s="192" t="s">
        <v>192</v>
      </c>
      <c r="D98" s="192" t="s">
        <v>171</v>
      </c>
      <c r="E98" s="193" t="s">
        <v>343</v>
      </c>
      <c r="F98" s="194" t="s">
        <v>344</v>
      </c>
      <c r="G98" s="195" t="s">
        <v>191</v>
      </c>
      <c r="H98" s="196">
        <v>339.86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214</v>
      </c>
    </row>
    <row r="99" spans="2:65" s="1" customFormat="1" ht="22.5" customHeight="1">
      <c r="B99" s="40"/>
      <c r="C99" s="192" t="s">
        <v>215</v>
      </c>
      <c r="D99" s="192" t="s">
        <v>171</v>
      </c>
      <c r="E99" s="193" t="s">
        <v>228</v>
      </c>
      <c r="F99" s="194" t="s">
        <v>229</v>
      </c>
      <c r="G99" s="195" t="s">
        <v>191</v>
      </c>
      <c r="H99" s="196">
        <v>44.74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219</v>
      </c>
    </row>
    <row r="100" spans="2:65" s="13" customFormat="1">
      <c r="B100" s="228"/>
      <c r="C100" s="229"/>
      <c r="D100" s="206" t="s">
        <v>176</v>
      </c>
      <c r="E100" s="230" t="s">
        <v>21</v>
      </c>
      <c r="F100" s="231" t="s">
        <v>485</v>
      </c>
      <c r="G100" s="229"/>
      <c r="H100" s="232" t="s">
        <v>21</v>
      </c>
      <c r="I100" s="233"/>
      <c r="J100" s="229"/>
      <c r="K100" s="229"/>
      <c r="L100" s="234"/>
      <c r="M100" s="235"/>
      <c r="N100" s="236"/>
      <c r="O100" s="236"/>
      <c r="P100" s="236"/>
      <c r="Q100" s="236"/>
      <c r="R100" s="236"/>
      <c r="S100" s="236"/>
      <c r="T100" s="237"/>
      <c r="AT100" s="238" t="s">
        <v>176</v>
      </c>
      <c r="AU100" s="238" t="s">
        <v>78</v>
      </c>
      <c r="AV100" s="13" t="s">
        <v>76</v>
      </c>
      <c r="AW100" s="13" t="s">
        <v>33</v>
      </c>
      <c r="AX100" s="13" t="s">
        <v>69</v>
      </c>
      <c r="AY100" s="238" t="s">
        <v>169</v>
      </c>
    </row>
    <row r="101" spans="2:65" s="11" customFormat="1">
      <c r="B101" s="204"/>
      <c r="C101" s="205"/>
      <c r="D101" s="206" t="s">
        <v>176</v>
      </c>
      <c r="E101" s="207" t="s">
        <v>21</v>
      </c>
      <c r="F101" s="208" t="s">
        <v>486</v>
      </c>
      <c r="G101" s="205"/>
      <c r="H101" s="209">
        <v>44.74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176</v>
      </c>
      <c r="AU101" s="215" t="s">
        <v>78</v>
      </c>
      <c r="AV101" s="11" t="s">
        <v>78</v>
      </c>
      <c r="AW101" s="11" t="s">
        <v>33</v>
      </c>
      <c r="AX101" s="11" t="s">
        <v>69</v>
      </c>
      <c r="AY101" s="215" t="s">
        <v>169</v>
      </c>
    </row>
    <row r="102" spans="2:65" s="12" customFormat="1">
      <c r="B102" s="216"/>
      <c r="C102" s="217"/>
      <c r="D102" s="206" t="s">
        <v>176</v>
      </c>
      <c r="E102" s="249" t="s">
        <v>21</v>
      </c>
      <c r="F102" s="250" t="s">
        <v>178</v>
      </c>
      <c r="G102" s="217"/>
      <c r="H102" s="251">
        <v>44.74</v>
      </c>
      <c r="I102" s="222"/>
      <c r="J102" s="217"/>
      <c r="K102" s="217"/>
      <c r="L102" s="223"/>
      <c r="M102" s="224"/>
      <c r="N102" s="225"/>
      <c r="O102" s="225"/>
      <c r="P102" s="225"/>
      <c r="Q102" s="225"/>
      <c r="R102" s="225"/>
      <c r="S102" s="225"/>
      <c r="T102" s="226"/>
      <c r="AT102" s="227" t="s">
        <v>176</v>
      </c>
      <c r="AU102" s="227" t="s">
        <v>78</v>
      </c>
      <c r="AV102" s="12" t="s">
        <v>175</v>
      </c>
      <c r="AW102" s="12" t="s">
        <v>33</v>
      </c>
      <c r="AX102" s="12" t="s">
        <v>76</v>
      </c>
      <c r="AY102" s="227" t="s">
        <v>169</v>
      </c>
    </row>
    <row r="103" spans="2:65" s="10" customFormat="1" ht="29.85" customHeight="1">
      <c r="B103" s="175"/>
      <c r="C103" s="176"/>
      <c r="D103" s="189" t="s">
        <v>68</v>
      </c>
      <c r="E103" s="190" t="s">
        <v>231</v>
      </c>
      <c r="F103" s="190" t="s">
        <v>232</v>
      </c>
      <c r="G103" s="176"/>
      <c r="H103" s="176"/>
      <c r="I103" s="179"/>
      <c r="J103" s="191">
        <f>BK103</f>
        <v>0</v>
      </c>
      <c r="K103" s="176"/>
      <c r="L103" s="181"/>
      <c r="M103" s="182"/>
      <c r="N103" s="183"/>
      <c r="O103" s="183"/>
      <c r="P103" s="184">
        <f>SUM(P104:P117)</f>
        <v>0</v>
      </c>
      <c r="Q103" s="183"/>
      <c r="R103" s="184">
        <f>SUM(R104:R117)</f>
        <v>0</v>
      </c>
      <c r="S103" s="183"/>
      <c r="T103" s="185">
        <f>SUM(T104:T117)</f>
        <v>0</v>
      </c>
      <c r="AR103" s="186" t="s">
        <v>76</v>
      </c>
      <c r="AT103" s="187" t="s">
        <v>68</v>
      </c>
      <c r="AU103" s="187" t="s">
        <v>76</v>
      </c>
      <c r="AY103" s="186" t="s">
        <v>169</v>
      </c>
      <c r="BK103" s="188">
        <f>SUM(BK104:BK117)</f>
        <v>0</v>
      </c>
    </row>
    <row r="104" spans="2:65" s="1" customFormat="1" ht="22.5" customHeight="1">
      <c r="B104" s="40"/>
      <c r="C104" s="192" t="s">
        <v>199</v>
      </c>
      <c r="D104" s="192" t="s">
        <v>171</v>
      </c>
      <c r="E104" s="193" t="s">
        <v>487</v>
      </c>
      <c r="F104" s="194" t="s">
        <v>488</v>
      </c>
      <c r="G104" s="195" t="s">
        <v>191</v>
      </c>
      <c r="H104" s="196">
        <v>0.66700000000000004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222</v>
      </c>
    </row>
    <row r="105" spans="2:65" s="1" customFormat="1" ht="31.5" customHeight="1">
      <c r="B105" s="40"/>
      <c r="C105" s="192" t="s">
        <v>223</v>
      </c>
      <c r="D105" s="192" t="s">
        <v>171</v>
      </c>
      <c r="E105" s="193" t="s">
        <v>233</v>
      </c>
      <c r="F105" s="194" t="s">
        <v>234</v>
      </c>
      <c r="G105" s="195" t="s">
        <v>198</v>
      </c>
      <c r="H105" s="196">
        <v>261.76100000000002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226</v>
      </c>
    </row>
    <row r="106" spans="2:65" s="1" customFormat="1" ht="22.5" customHeight="1">
      <c r="B106" s="40"/>
      <c r="C106" s="192" t="s">
        <v>203</v>
      </c>
      <c r="D106" s="192" t="s">
        <v>171</v>
      </c>
      <c r="E106" s="193" t="s">
        <v>236</v>
      </c>
      <c r="F106" s="194" t="s">
        <v>237</v>
      </c>
      <c r="G106" s="195" t="s">
        <v>198</v>
      </c>
      <c r="H106" s="196">
        <v>2356.94</v>
      </c>
      <c r="I106" s="197"/>
      <c r="J106" s="198">
        <f>ROUND(I106*H106,2)</f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76</v>
      </c>
      <c r="BK106" s="203">
        <f>ROUND(I106*H106,2)</f>
        <v>0</v>
      </c>
      <c r="BL106" s="23" t="s">
        <v>175</v>
      </c>
      <c r="BM106" s="23" t="s">
        <v>230</v>
      </c>
    </row>
    <row r="107" spans="2:65" s="13" customFormat="1">
      <c r="B107" s="228"/>
      <c r="C107" s="229"/>
      <c r="D107" s="206" t="s">
        <v>176</v>
      </c>
      <c r="E107" s="230" t="s">
        <v>21</v>
      </c>
      <c r="F107" s="231" t="s">
        <v>243</v>
      </c>
      <c r="G107" s="229"/>
      <c r="H107" s="232" t="s">
        <v>21</v>
      </c>
      <c r="I107" s="233"/>
      <c r="J107" s="229"/>
      <c r="K107" s="229"/>
      <c r="L107" s="234"/>
      <c r="M107" s="235"/>
      <c r="N107" s="236"/>
      <c r="O107" s="236"/>
      <c r="P107" s="236"/>
      <c r="Q107" s="236"/>
      <c r="R107" s="236"/>
      <c r="S107" s="236"/>
      <c r="T107" s="237"/>
      <c r="AT107" s="238" t="s">
        <v>176</v>
      </c>
      <c r="AU107" s="238" t="s">
        <v>78</v>
      </c>
      <c r="AV107" s="13" t="s">
        <v>76</v>
      </c>
      <c r="AW107" s="13" t="s">
        <v>33</v>
      </c>
      <c r="AX107" s="13" t="s">
        <v>69</v>
      </c>
      <c r="AY107" s="238" t="s">
        <v>169</v>
      </c>
    </row>
    <row r="108" spans="2:65" s="11" customFormat="1">
      <c r="B108" s="204"/>
      <c r="C108" s="205"/>
      <c r="D108" s="206" t="s">
        <v>176</v>
      </c>
      <c r="E108" s="207" t="s">
        <v>21</v>
      </c>
      <c r="F108" s="208" t="s">
        <v>489</v>
      </c>
      <c r="G108" s="205"/>
      <c r="H108" s="209">
        <v>10.1</v>
      </c>
      <c r="I108" s="210"/>
      <c r="J108" s="205"/>
      <c r="K108" s="205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176</v>
      </c>
      <c r="AU108" s="215" t="s">
        <v>78</v>
      </c>
      <c r="AV108" s="11" t="s">
        <v>78</v>
      </c>
      <c r="AW108" s="11" t="s">
        <v>33</v>
      </c>
      <c r="AX108" s="11" t="s">
        <v>69</v>
      </c>
      <c r="AY108" s="215" t="s">
        <v>169</v>
      </c>
    </row>
    <row r="109" spans="2:65" s="13" customFormat="1">
      <c r="B109" s="228"/>
      <c r="C109" s="229"/>
      <c r="D109" s="206" t="s">
        <v>176</v>
      </c>
      <c r="E109" s="230" t="s">
        <v>21</v>
      </c>
      <c r="F109" s="231" t="s">
        <v>490</v>
      </c>
      <c r="G109" s="229"/>
      <c r="H109" s="232" t="s">
        <v>21</v>
      </c>
      <c r="I109" s="233"/>
      <c r="J109" s="229"/>
      <c r="K109" s="229"/>
      <c r="L109" s="234"/>
      <c r="M109" s="235"/>
      <c r="N109" s="236"/>
      <c r="O109" s="236"/>
      <c r="P109" s="236"/>
      <c r="Q109" s="236"/>
      <c r="R109" s="236"/>
      <c r="S109" s="236"/>
      <c r="T109" s="237"/>
      <c r="AT109" s="238" t="s">
        <v>176</v>
      </c>
      <c r="AU109" s="238" t="s">
        <v>78</v>
      </c>
      <c r="AV109" s="13" t="s">
        <v>76</v>
      </c>
      <c r="AW109" s="13" t="s">
        <v>33</v>
      </c>
      <c r="AX109" s="13" t="s">
        <v>69</v>
      </c>
      <c r="AY109" s="238" t="s">
        <v>169</v>
      </c>
    </row>
    <row r="110" spans="2:65" s="11" customFormat="1">
      <c r="B110" s="204"/>
      <c r="C110" s="205"/>
      <c r="D110" s="206" t="s">
        <v>176</v>
      </c>
      <c r="E110" s="207" t="s">
        <v>21</v>
      </c>
      <c r="F110" s="208" t="s">
        <v>491</v>
      </c>
      <c r="G110" s="205"/>
      <c r="H110" s="209">
        <v>2346.84</v>
      </c>
      <c r="I110" s="210"/>
      <c r="J110" s="205"/>
      <c r="K110" s="205"/>
      <c r="L110" s="211"/>
      <c r="M110" s="212"/>
      <c r="N110" s="213"/>
      <c r="O110" s="213"/>
      <c r="P110" s="213"/>
      <c r="Q110" s="213"/>
      <c r="R110" s="213"/>
      <c r="S110" s="213"/>
      <c r="T110" s="214"/>
      <c r="AT110" s="215" t="s">
        <v>176</v>
      </c>
      <c r="AU110" s="215" t="s">
        <v>78</v>
      </c>
      <c r="AV110" s="11" t="s">
        <v>78</v>
      </c>
      <c r="AW110" s="11" t="s">
        <v>33</v>
      </c>
      <c r="AX110" s="11" t="s">
        <v>69</v>
      </c>
      <c r="AY110" s="215" t="s">
        <v>169</v>
      </c>
    </row>
    <row r="111" spans="2:65" s="12" customFormat="1">
      <c r="B111" s="216"/>
      <c r="C111" s="217"/>
      <c r="D111" s="218" t="s">
        <v>176</v>
      </c>
      <c r="E111" s="219" t="s">
        <v>21</v>
      </c>
      <c r="F111" s="220" t="s">
        <v>178</v>
      </c>
      <c r="G111" s="217"/>
      <c r="H111" s="221">
        <v>2356.94</v>
      </c>
      <c r="I111" s="222"/>
      <c r="J111" s="217"/>
      <c r="K111" s="217"/>
      <c r="L111" s="223"/>
      <c r="M111" s="224"/>
      <c r="N111" s="225"/>
      <c r="O111" s="225"/>
      <c r="P111" s="225"/>
      <c r="Q111" s="225"/>
      <c r="R111" s="225"/>
      <c r="S111" s="225"/>
      <c r="T111" s="226"/>
      <c r="AT111" s="227" t="s">
        <v>176</v>
      </c>
      <c r="AU111" s="227" t="s">
        <v>78</v>
      </c>
      <c r="AV111" s="12" t="s">
        <v>175</v>
      </c>
      <c r="AW111" s="12" t="s">
        <v>33</v>
      </c>
      <c r="AX111" s="12" t="s">
        <v>76</v>
      </c>
      <c r="AY111" s="227" t="s">
        <v>169</v>
      </c>
    </row>
    <row r="112" spans="2:65" s="1" customFormat="1" ht="31.5" customHeight="1">
      <c r="B112" s="40"/>
      <c r="C112" s="192" t="s">
        <v>10</v>
      </c>
      <c r="D112" s="192" t="s">
        <v>171</v>
      </c>
      <c r="E112" s="193" t="s">
        <v>246</v>
      </c>
      <c r="F112" s="194" t="s">
        <v>247</v>
      </c>
      <c r="G112" s="195" t="s">
        <v>198</v>
      </c>
      <c r="H112" s="196">
        <v>261.76100000000002</v>
      </c>
      <c r="I112" s="197"/>
      <c r="J112" s="198">
        <f>ROUND(I112*H112,2)</f>
        <v>0</v>
      </c>
      <c r="K112" s="194" t="s">
        <v>21</v>
      </c>
      <c r="L112" s="60"/>
      <c r="M112" s="199" t="s">
        <v>21</v>
      </c>
      <c r="N112" s="200" t="s">
        <v>40</v>
      </c>
      <c r="O112" s="41"/>
      <c r="P112" s="201">
        <f>O112*H112</f>
        <v>0</v>
      </c>
      <c r="Q112" s="201">
        <v>0</v>
      </c>
      <c r="R112" s="201">
        <f>Q112*H112</f>
        <v>0</v>
      </c>
      <c r="S112" s="201">
        <v>0</v>
      </c>
      <c r="T112" s="202">
        <f>S112*H112</f>
        <v>0</v>
      </c>
      <c r="AR112" s="23" t="s">
        <v>175</v>
      </c>
      <c r="AT112" s="23" t="s">
        <v>171</v>
      </c>
      <c r="AU112" s="23" t="s">
        <v>78</v>
      </c>
      <c r="AY112" s="23" t="s">
        <v>169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23" t="s">
        <v>76</v>
      </c>
      <c r="BK112" s="203">
        <f>ROUND(I112*H112,2)</f>
        <v>0</v>
      </c>
      <c r="BL112" s="23" t="s">
        <v>175</v>
      </c>
      <c r="BM112" s="23" t="s">
        <v>235</v>
      </c>
    </row>
    <row r="113" spans="2:65" s="1" customFormat="1" ht="22.5" customHeight="1">
      <c r="B113" s="40"/>
      <c r="C113" s="192" t="s">
        <v>206</v>
      </c>
      <c r="D113" s="192" t="s">
        <v>171</v>
      </c>
      <c r="E113" s="193" t="s">
        <v>249</v>
      </c>
      <c r="F113" s="194" t="s">
        <v>250</v>
      </c>
      <c r="G113" s="195" t="s">
        <v>198</v>
      </c>
      <c r="H113" s="196">
        <v>146.22300000000001</v>
      </c>
      <c r="I113" s="197"/>
      <c r="J113" s="198">
        <f>ROUND(I113*H113,2)</f>
        <v>0</v>
      </c>
      <c r="K113" s="194" t="s">
        <v>21</v>
      </c>
      <c r="L113" s="60"/>
      <c r="M113" s="199" t="s">
        <v>21</v>
      </c>
      <c r="N113" s="200" t="s">
        <v>40</v>
      </c>
      <c r="O113" s="41"/>
      <c r="P113" s="201">
        <f>O113*H113</f>
        <v>0</v>
      </c>
      <c r="Q113" s="201">
        <v>0</v>
      </c>
      <c r="R113" s="201">
        <f>Q113*H113</f>
        <v>0</v>
      </c>
      <c r="S113" s="201">
        <v>0</v>
      </c>
      <c r="T113" s="202">
        <f>S113*H113</f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>IF(N113="základní",J113,0)</f>
        <v>0</v>
      </c>
      <c r="BF113" s="203">
        <f>IF(N113="snížená",J113,0)</f>
        <v>0</v>
      </c>
      <c r="BG113" s="203">
        <f>IF(N113="zákl. přenesená",J113,0)</f>
        <v>0</v>
      </c>
      <c r="BH113" s="203">
        <f>IF(N113="sníž. přenesená",J113,0)</f>
        <v>0</v>
      </c>
      <c r="BI113" s="203">
        <f>IF(N113="nulová",J113,0)</f>
        <v>0</v>
      </c>
      <c r="BJ113" s="23" t="s">
        <v>76</v>
      </c>
      <c r="BK113" s="203">
        <f>ROUND(I113*H113,2)</f>
        <v>0</v>
      </c>
      <c r="BL113" s="23" t="s">
        <v>175</v>
      </c>
      <c r="BM113" s="23" t="s">
        <v>238</v>
      </c>
    </row>
    <row r="114" spans="2:65" s="11" customFormat="1">
      <c r="B114" s="204"/>
      <c r="C114" s="205"/>
      <c r="D114" s="206" t="s">
        <v>176</v>
      </c>
      <c r="E114" s="207" t="s">
        <v>21</v>
      </c>
      <c r="F114" s="208" t="s">
        <v>492</v>
      </c>
      <c r="G114" s="205"/>
      <c r="H114" s="209">
        <v>146.22300000000001</v>
      </c>
      <c r="I114" s="210"/>
      <c r="J114" s="205"/>
      <c r="K114" s="205"/>
      <c r="L114" s="211"/>
      <c r="M114" s="212"/>
      <c r="N114" s="213"/>
      <c r="O114" s="213"/>
      <c r="P114" s="213"/>
      <c r="Q114" s="213"/>
      <c r="R114" s="213"/>
      <c r="S114" s="213"/>
      <c r="T114" s="214"/>
      <c r="AT114" s="215" t="s">
        <v>176</v>
      </c>
      <c r="AU114" s="215" t="s">
        <v>78</v>
      </c>
      <c r="AV114" s="11" t="s">
        <v>78</v>
      </c>
      <c r="AW114" s="11" t="s">
        <v>33</v>
      </c>
      <c r="AX114" s="11" t="s">
        <v>69</v>
      </c>
      <c r="AY114" s="215" t="s">
        <v>169</v>
      </c>
    </row>
    <row r="115" spans="2:65" s="12" customFormat="1">
      <c r="B115" s="216"/>
      <c r="C115" s="217"/>
      <c r="D115" s="218" t="s">
        <v>176</v>
      </c>
      <c r="E115" s="219" t="s">
        <v>21</v>
      </c>
      <c r="F115" s="220" t="s">
        <v>178</v>
      </c>
      <c r="G115" s="217"/>
      <c r="H115" s="221">
        <v>146.22300000000001</v>
      </c>
      <c r="I115" s="222"/>
      <c r="J115" s="217"/>
      <c r="K115" s="217"/>
      <c r="L115" s="223"/>
      <c r="M115" s="224"/>
      <c r="N115" s="225"/>
      <c r="O115" s="225"/>
      <c r="P115" s="225"/>
      <c r="Q115" s="225"/>
      <c r="R115" s="225"/>
      <c r="S115" s="225"/>
      <c r="T115" s="226"/>
      <c r="AT115" s="227" t="s">
        <v>176</v>
      </c>
      <c r="AU115" s="227" t="s">
        <v>78</v>
      </c>
      <c r="AV115" s="12" t="s">
        <v>175</v>
      </c>
      <c r="AW115" s="12" t="s">
        <v>33</v>
      </c>
      <c r="AX115" s="12" t="s">
        <v>76</v>
      </c>
      <c r="AY115" s="227" t="s">
        <v>169</v>
      </c>
    </row>
    <row r="116" spans="2:65" s="1" customFormat="1" ht="31.5" customHeight="1">
      <c r="B116" s="40"/>
      <c r="C116" s="192" t="s">
        <v>245</v>
      </c>
      <c r="D116" s="192" t="s">
        <v>171</v>
      </c>
      <c r="E116" s="193" t="s">
        <v>354</v>
      </c>
      <c r="F116" s="194" t="s">
        <v>355</v>
      </c>
      <c r="G116" s="195" t="s">
        <v>198</v>
      </c>
      <c r="H116" s="196">
        <v>114.53700000000001</v>
      </c>
      <c r="I116" s="197"/>
      <c r="J116" s="198">
        <f>ROUND(I116*H116,2)</f>
        <v>0</v>
      </c>
      <c r="K116" s="194" t="s">
        <v>21</v>
      </c>
      <c r="L116" s="60"/>
      <c r="M116" s="199" t="s">
        <v>21</v>
      </c>
      <c r="N116" s="200" t="s">
        <v>40</v>
      </c>
      <c r="O116" s="41"/>
      <c r="P116" s="201">
        <f>O116*H116</f>
        <v>0</v>
      </c>
      <c r="Q116" s="201">
        <v>0</v>
      </c>
      <c r="R116" s="201">
        <f>Q116*H116</f>
        <v>0</v>
      </c>
      <c r="S116" s="201">
        <v>0</v>
      </c>
      <c r="T116" s="202">
        <f>S116*H116</f>
        <v>0</v>
      </c>
      <c r="AR116" s="23" t="s">
        <v>175</v>
      </c>
      <c r="AT116" s="23" t="s">
        <v>171</v>
      </c>
      <c r="AU116" s="23" t="s">
        <v>78</v>
      </c>
      <c r="AY116" s="23" t="s">
        <v>169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76</v>
      </c>
      <c r="BK116" s="203">
        <f>ROUND(I116*H116,2)</f>
        <v>0</v>
      </c>
      <c r="BL116" s="23" t="s">
        <v>175</v>
      </c>
      <c r="BM116" s="23" t="s">
        <v>248</v>
      </c>
    </row>
    <row r="117" spans="2:65" s="1" customFormat="1" ht="31.5" customHeight="1">
      <c r="B117" s="40"/>
      <c r="C117" s="192" t="s">
        <v>211</v>
      </c>
      <c r="D117" s="192" t="s">
        <v>171</v>
      </c>
      <c r="E117" s="193" t="s">
        <v>261</v>
      </c>
      <c r="F117" s="194" t="s">
        <v>262</v>
      </c>
      <c r="G117" s="195" t="s">
        <v>198</v>
      </c>
      <c r="H117" s="196">
        <v>1</v>
      </c>
      <c r="I117" s="197"/>
      <c r="J117" s="198">
        <f>ROUND(I117*H117,2)</f>
        <v>0</v>
      </c>
      <c r="K117" s="194" t="s">
        <v>21</v>
      </c>
      <c r="L117" s="60"/>
      <c r="M117" s="199" t="s">
        <v>21</v>
      </c>
      <c r="N117" s="200" t="s">
        <v>40</v>
      </c>
      <c r="O117" s="41"/>
      <c r="P117" s="201">
        <f>O117*H117</f>
        <v>0</v>
      </c>
      <c r="Q117" s="201">
        <v>0</v>
      </c>
      <c r="R117" s="201">
        <f>Q117*H117</f>
        <v>0</v>
      </c>
      <c r="S117" s="201">
        <v>0</v>
      </c>
      <c r="T117" s="202">
        <f>S117*H117</f>
        <v>0</v>
      </c>
      <c r="AR117" s="23" t="s">
        <v>175</v>
      </c>
      <c r="AT117" s="23" t="s">
        <v>171</v>
      </c>
      <c r="AU117" s="23" t="s">
        <v>78</v>
      </c>
      <c r="AY117" s="23" t="s">
        <v>169</v>
      </c>
      <c r="BE117" s="203">
        <f>IF(N117="základní",J117,0)</f>
        <v>0</v>
      </c>
      <c r="BF117" s="203">
        <f>IF(N117="snížená",J117,0)</f>
        <v>0</v>
      </c>
      <c r="BG117" s="203">
        <f>IF(N117="zákl. přenesená",J117,0)</f>
        <v>0</v>
      </c>
      <c r="BH117" s="203">
        <f>IF(N117="sníž. přenesená",J117,0)</f>
        <v>0</v>
      </c>
      <c r="BI117" s="203">
        <f>IF(N117="nulová",J117,0)</f>
        <v>0</v>
      </c>
      <c r="BJ117" s="23" t="s">
        <v>76</v>
      </c>
      <c r="BK117" s="203">
        <f>ROUND(I117*H117,2)</f>
        <v>0</v>
      </c>
      <c r="BL117" s="23" t="s">
        <v>175</v>
      </c>
      <c r="BM117" s="23" t="s">
        <v>251</v>
      </c>
    </row>
    <row r="118" spans="2:65" s="10" customFormat="1" ht="29.85" customHeight="1">
      <c r="B118" s="175"/>
      <c r="C118" s="176"/>
      <c r="D118" s="189" t="s">
        <v>68</v>
      </c>
      <c r="E118" s="190" t="s">
        <v>267</v>
      </c>
      <c r="F118" s="190" t="s">
        <v>268</v>
      </c>
      <c r="G118" s="176"/>
      <c r="H118" s="176"/>
      <c r="I118" s="179"/>
      <c r="J118" s="191">
        <f>BK118</f>
        <v>0</v>
      </c>
      <c r="K118" s="176"/>
      <c r="L118" s="181"/>
      <c r="M118" s="182"/>
      <c r="N118" s="183"/>
      <c r="O118" s="183"/>
      <c r="P118" s="184">
        <f>P119</f>
        <v>0</v>
      </c>
      <c r="Q118" s="183"/>
      <c r="R118" s="184">
        <f>R119</f>
        <v>0</v>
      </c>
      <c r="S118" s="183"/>
      <c r="T118" s="185">
        <f>T119</f>
        <v>0</v>
      </c>
      <c r="AR118" s="186" t="s">
        <v>76</v>
      </c>
      <c r="AT118" s="187" t="s">
        <v>68</v>
      </c>
      <c r="AU118" s="187" t="s">
        <v>76</v>
      </c>
      <c r="AY118" s="186" t="s">
        <v>169</v>
      </c>
      <c r="BK118" s="188">
        <f>BK119</f>
        <v>0</v>
      </c>
    </row>
    <row r="119" spans="2:65" s="1" customFormat="1" ht="22.5" customHeight="1">
      <c r="B119" s="40"/>
      <c r="C119" s="192" t="s">
        <v>252</v>
      </c>
      <c r="D119" s="192" t="s">
        <v>171</v>
      </c>
      <c r="E119" s="193" t="s">
        <v>358</v>
      </c>
      <c r="F119" s="194" t="s">
        <v>359</v>
      </c>
      <c r="G119" s="195" t="s">
        <v>198</v>
      </c>
      <c r="H119" s="196">
        <v>6.0000000000000001E-3</v>
      </c>
      <c r="I119" s="197"/>
      <c r="J119" s="198">
        <f>ROUND(I119*H119,2)</f>
        <v>0</v>
      </c>
      <c r="K119" s="194" t="s">
        <v>21</v>
      </c>
      <c r="L119" s="60"/>
      <c r="M119" s="199" t="s">
        <v>21</v>
      </c>
      <c r="N119" s="255" t="s">
        <v>40</v>
      </c>
      <c r="O119" s="256"/>
      <c r="P119" s="257">
        <f>O119*H119</f>
        <v>0</v>
      </c>
      <c r="Q119" s="257">
        <v>0</v>
      </c>
      <c r="R119" s="257">
        <f>Q119*H119</f>
        <v>0</v>
      </c>
      <c r="S119" s="257">
        <v>0</v>
      </c>
      <c r="T119" s="258">
        <f>S119*H119</f>
        <v>0</v>
      </c>
      <c r="AR119" s="23" t="s">
        <v>175</v>
      </c>
      <c r="AT119" s="23" t="s">
        <v>171</v>
      </c>
      <c r="AU119" s="23" t="s">
        <v>78</v>
      </c>
      <c r="AY119" s="23" t="s">
        <v>169</v>
      </c>
      <c r="BE119" s="203">
        <f>IF(N119="základní",J119,0)</f>
        <v>0</v>
      </c>
      <c r="BF119" s="203">
        <f>IF(N119="snížená",J119,0)</f>
        <v>0</v>
      </c>
      <c r="BG119" s="203">
        <f>IF(N119="zákl. přenesená",J119,0)</f>
        <v>0</v>
      </c>
      <c r="BH119" s="203">
        <f>IF(N119="sníž. přenesená",J119,0)</f>
        <v>0</v>
      </c>
      <c r="BI119" s="203">
        <f>IF(N119="nulová",J119,0)</f>
        <v>0</v>
      </c>
      <c r="BJ119" s="23" t="s">
        <v>76</v>
      </c>
      <c r="BK119" s="203">
        <f>ROUND(I119*H119,2)</f>
        <v>0</v>
      </c>
      <c r="BL119" s="23" t="s">
        <v>175</v>
      </c>
      <c r="BM119" s="23" t="s">
        <v>255</v>
      </c>
    </row>
    <row r="120" spans="2:65" s="1" customFormat="1" ht="6.95" customHeight="1">
      <c r="B120" s="55"/>
      <c r="C120" s="56"/>
      <c r="D120" s="56"/>
      <c r="E120" s="56"/>
      <c r="F120" s="56"/>
      <c r="G120" s="56"/>
      <c r="H120" s="56"/>
      <c r="I120" s="138"/>
      <c r="J120" s="56"/>
      <c r="K120" s="56"/>
      <c r="L120" s="60"/>
    </row>
  </sheetData>
  <sheetProtection password="CC35" sheet="1" objects="1" scenarios="1" formatCells="0" formatColumns="0" formatRows="0" sort="0" autoFilter="0"/>
  <autoFilter ref="C80:K119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7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126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493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ROUND(SUM(BE81:BE116), 2)</f>
        <v>0</v>
      </c>
      <c r="G30" s="41"/>
      <c r="H30" s="41"/>
      <c r="I30" s="130">
        <v>0.21</v>
      </c>
      <c r="J30" s="129">
        <f>ROUND(ROUND((SUM(BE81:BE116)),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ROUND(SUM(BF81:BF116), 2)</f>
        <v>0</v>
      </c>
      <c r="G31" s="41"/>
      <c r="H31" s="41"/>
      <c r="I31" s="130">
        <v>0.15</v>
      </c>
      <c r="J31" s="129">
        <f>ROUND(ROUND((SUM(BF81:BF116)),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ROUND(SUM(BG81:BG116),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ROUND(SUM(BH81:BH116),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ROUND(SUM(BI81:BI116),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1720218 - SO 16 - Jímka u malé mlékárny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494</v>
      </c>
      <c r="E59" s="158"/>
      <c r="F59" s="158"/>
      <c r="G59" s="158"/>
      <c r="H59" s="158"/>
      <c r="I59" s="159"/>
      <c r="J59" s="160">
        <f>J100</f>
        <v>0</v>
      </c>
      <c r="K59" s="161"/>
    </row>
    <row r="60" spans="2:47" s="8" customFormat="1" ht="19.899999999999999" customHeight="1">
      <c r="B60" s="155"/>
      <c r="C60" s="156"/>
      <c r="D60" s="157" t="s">
        <v>148</v>
      </c>
      <c r="E60" s="158"/>
      <c r="F60" s="158"/>
      <c r="G60" s="158"/>
      <c r="H60" s="158"/>
      <c r="I60" s="159"/>
      <c r="J60" s="160">
        <f>J102</f>
        <v>0</v>
      </c>
      <c r="K60" s="161"/>
    </row>
    <row r="61" spans="2:47" s="8" customFormat="1" ht="19.899999999999999" customHeight="1">
      <c r="B61" s="155"/>
      <c r="C61" s="156"/>
      <c r="D61" s="157" t="s">
        <v>149</v>
      </c>
      <c r="E61" s="158"/>
      <c r="F61" s="158"/>
      <c r="G61" s="158"/>
      <c r="H61" s="158"/>
      <c r="I61" s="159"/>
      <c r="J61" s="160">
        <f>J108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1720218 - SO 16 - Jímka u malé mlékárny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P83+P100+P102+P108</f>
        <v>0</v>
      </c>
      <c r="Q82" s="183"/>
      <c r="R82" s="184">
        <f>R83+R100+R102+R108</f>
        <v>0</v>
      </c>
      <c r="S82" s="183"/>
      <c r="T82" s="185">
        <f>T83+T100+T102+T108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BK83+BK100+BK102+BK108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SUM(P84:P99)</f>
        <v>0</v>
      </c>
      <c r="Q83" s="183"/>
      <c r="R83" s="184">
        <f>SUM(R84:R99)</f>
        <v>0</v>
      </c>
      <c r="S83" s="183"/>
      <c r="T83" s="185">
        <f>SUM(T84:T99)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SUM(BK84:BK99)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6.52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3" customFormat="1">
      <c r="B85" s="228"/>
      <c r="C85" s="229"/>
      <c r="D85" s="206" t="s">
        <v>176</v>
      </c>
      <c r="E85" s="230" t="s">
        <v>21</v>
      </c>
      <c r="F85" s="231" t="s">
        <v>193</v>
      </c>
      <c r="G85" s="229"/>
      <c r="H85" s="232" t="s">
        <v>21</v>
      </c>
      <c r="I85" s="233"/>
      <c r="J85" s="229"/>
      <c r="K85" s="229"/>
      <c r="L85" s="234"/>
      <c r="M85" s="235"/>
      <c r="N85" s="236"/>
      <c r="O85" s="236"/>
      <c r="P85" s="236"/>
      <c r="Q85" s="236"/>
      <c r="R85" s="236"/>
      <c r="S85" s="236"/>
      <c r="T85" s="237"/>
      <c r="AT85" s="238" t="s">
        <v>176</v>
      </c>
      <c r="AU85" s="238" t="s">
        <v>78</v>
      </c>
      <c r="AV85" s="13" t="s">
        <v>76</v>
      </c>
      <c r="AW85" s="13" t="s">
        <v>33</v>
      </c>
      <c r="AX85" s="13" t="s">
        <v>69</v>
      </c>
      <c r="AY85" s="238" t="s">
        <v>169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495</v>
      </c>
      <c r="G86" s="205"/>
      <c r="H86" s="209">
        <v>6.52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6.52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239" t="s">
        <v>78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11.084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175</v>
      </c>
    </row>
    <row r="89" spans="2:65" s="1" customFormat="1" ht="22.5" customHeight="1">
      <c r="B89" s="40"/>
      <c r="C89" s="192" t="s">
        <v>181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104.3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184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496</v>
      </c>
      <c r="G90" s="205"/>
      <c r="H90" s="209">
        <v>104.3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104.3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239" t="s">
        <v>175</v>
      </c>
      <c r="D92" s="239" t="s">
        <v>195</v>
      </c>
      <c r="E92" s="240" t="s">
        <v>204</v>
      </c>
      <c r="F92" s="241" t="s">
        <v>205</v>
      </c>
      <c r="G92" s="242" t="s">
        <v>198</v>
      </c>
      <c r="H92" s="243">
        <v>177.31</v>
      </c>
      <c r="I92" s="244"/>
      <c r="J92" s="245">
        <f>ROUND(I92*H92,2)</f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187</v>
      </c>
    </row>
    <row r="93" spans="2:65" s="1" customFormat="1" ht="22.5" customHeight="1">
      <c r="B93" s="40"/>
      <c r="C93" s="192" t="s">
        <v>188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32.6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192</v>
      </c>
    </row>
    <row r="94" spans="2:65" s="11" customFormat="1">
      <c r="B94" s="204"/>
      <c r="C94" s="205"/>
      <c r="D94" s="206" t="s">
        <v>176</v>
      </c>
      <c r="E94" s="207" t="s">
        <v>21</v>
      </c>
      <c r="F94" s="208" t="s">
        <v>497</v>
      </c>
      <c r="G94" s="205"/>
      <c r="H94" s="209">
        <v>32.6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176</v>
      </c>
      <c r="AU94" s="215" t="s">
        <v>78</v>
      </c>
      <c r="AV94" s="11" t="s">
        <v>78</v>
      </c>
      <c r="AW94" s="11" t="s">
        <v>33</v>
      </c>
      <c r="AX94" s="11" t="s">
        <v>69</v>
      </c>
      <c r="AY94" s="215" t="s">
        <v>169</v>
      </c>
    </row>
    <row r="95" spans="2:65" s="12" customFormat="1">
      <c r="B95" s="216"/>
      <c r="C95" s="217"/>
      <c r="D95" s="218" t="s">
        <v>176</v>
      </c>
      <c r="E95" s="219" t="s">
        <v>21</v>
      </c>
      <c r="F95" s="220" t="s">
        <v>178</v>
      </c>
      <c r="G95" s="217"/>
      <c r="H95" s="221">
        <v>32.6</v>
      </c>
      <c r="I95" s="222"/>
      <c r="J95" s="217"/>
      <c r="K95" s="217"/>
      <c r="L95" s="223"/>
      <c r="M95" s="224"/>
      <c r="N95" s="225"/>
      <c r="O95" s="225"/>
      <c r="P95" s="225"/>
      <c r="Q95" s="225"/>
      <c r="R95" s="225"/>
      <c r="S95" s="225"/>
      <c r="T95" s="226"/>
      <c r="AT95" s="227" t="s">
        <v>176</v>
      </c>
      <c r="AU95" s="227" t="s">
        <v>78</v>
      </c>
      <c r="AV95" s="12" t="s">
        <v>175</v>
      </c>
      <c r="AW95" s="12" t="s">
        <v>33</v>
      </c>
      <c r="AX95" s="12" t="s">
        <v>76</v>
      </c>
      <c r="AY95" s="227" t="s">
        <v>169</v>
      </c>
    </row>
    <row r="96" spans="2:65" s="1" customFormat="1" ht="22.5" customHeight="1">
      <c r="B96" s="40"/>
      <c r="C96" s="192" t="s">
        <v>184</v>
      </c>
      <c r="D96" s="192" t="s">
        <v>171</v>
      </c>
      <c r="E96" s="193" t="s">
        <v>212</v>
      </c>
      <c r="F96" s="194" t="s">
        <v>213</v>
      </c>
      <c r="G96" s="195" t="s">
        <v>174</v>
      </c>
      <c r="H96" s="196">
        <v>32.6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199</v>
      </c>
    </row>
    <row r="97" spans="2:65" s="1" customFormat="1" ht="22.5" customHeight="1">
      <c r="B97" s="40"/>
      <c r="C97" s="239" t="s">
        <v>200</v>
      </c>
      <c r="D97" s="239" t="s">
        <v>195</v>
      </c>
      <c r="E97" s="240" t="s">
        <v>216</v>
      </c>
      <c r="F97" s="241" t="s">
        <v>217</v>
      </c>
      <c r="G97" s="242" t="s">
        <v>218</v>
      </c>
      <c r="H97" s="243">
        <v>0.48899999999999999</v>
      </c>
      <c r="I97" s="244"/>
      <c r="J97" s="245">
        <f>ROUND(I97*H97,2)</f>
        <v>0</v>
      </c>
      <c r="K97" s="241" t="s">
        <v>21</v>
      </c>
      <c r="L97" s="246"/>
      <c r="M97" s="247" t="s">
        <v>21</v>
      </c>
      <c r="N97" s="248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187</v>
      </c>
      <c r="AT97" s="23" t="s">
        <v>195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203</v>
      </c>
    </row>
    <row r="98" spans="2:65" s="1" customFormat="1" ht="22.5" customHeight="1">
      <c r="B98" s="40"/>
      <c r="C98" s="192" t="s">
        <v>187</v>
      </c>
      <c r="D98" s="192" t="s">
        <v>171</v>
      </c>
      <c r="E98" s="193" t="s">
        <v>220</v>
      </c>
      <c r="F98" s="194" t="s">
        <v>221</v>
      </c>
      <c r="G98" s="195" t="s">
        <v>174</v>
      </c>
      <c r="H98" s="196">
        <v>32.6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206</v>
      </c>
    </row>
    <row r="99" spans="2:65" s="1" customFormat="1" ht="22.5" customHeight="1">
      <c r="B99" s="40"/>
      <c r="C99" s="192" t="s">
        <v>208</v>
      </c>
      <c r="D99" s="192" t="s">
        <v>171</v>
      </c>
      <c r="E99" s="193" t="s">
        <v>224</v>
      </c>
      <c r="F99" s="194" t="s">
        <v>225</v>
      </c>
      <c r="G99" s="195" t="s">
        <v>174</v>
      </c>
      <c r="H99" s="196">
        <v>32.6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211</v>
      </c>
    </row>
    <row r="100" spans="2:65" s="10" customFormat="1" ht="29.85" customHeight="1">
      <c r="B100" s="175"/>
      <c r="C100" s="176"/>
      <c r="D100" s="189" t="s">
        <v>68</v>
      </c>
      <c r="E100" s="190" t="s">
        <v>187</v>
      </c>
      <c r="F100" s="190" t="s">
        <v>498</v>
      </c>
      <c r="G100" s="176"/>
      <c r="H100" s="176"/>
      <c r="I100" s="179"/>
      <c r="J100" s="191">
        <f>BK100</f>
        <v>0</v>
      </c>
      <c r="K100" s="176"/>
      <c r="L100" s="181"/>
      <c r="M100" s="182"/>
      <c r="N100" s="183"/>
      <c r="O100" s="183"/>
      <c r="P100" s="184">
        <f>P101</f>
        <v>0</v>
      </c>
      <c r="Q100" s="183"/>
      <c r="R100" s="184">
        <f>R101</f>
        <v>0</v>
      </c>
      <c r="S100" s="183"/>
      <c r="T100" s="185">
        <f>T101</f>
        <v>0</v>
      </c>
      <c r="AR100" s="186" t="s">
        <v>76</v>
      </c>
      <c r="AT100" s="187" t="s">
        <v>68</v>
      </c>
      <c r="AU100" s="187" t="s">
        <v>76</v>
      </c>
      <c r="AY100" s="186" t="s">
        <v>169</v>
      </c>
      <c r="BK100" s="188">
        <f>BK101</f>
        <v>0</v>
      </c>
    </row>
    <row r="101" spans="2:65" s="1" customFormat="1" ht="31.5" customHeight="1">
      <c r="B101" s="40"/>
      <c r="C101" s="192" t="s">
        <v>192</v>
      </c>
      <c r="D101" s="192" t="s">
        <v>171</v>
      </c>
      <c r="E101" s="193" t="s">
        <v>499</v>
      </c>
      <c r="F101" s="194" t="s">
        <v>500</v>
      </c>
      <c r="G101" s="195" t="s">
        <v>501</v>
      </c>
      <c r="H101" s="196">
        <v>1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214</v>
      </c>
    </row>
    <row r="102" spans="2:65" s="10" customFormat="1" ht="29.85" customHeight="1">
      <c r="B102" s="175"/>
      <c r="C102" s="176"/>
      <c r="D102" s="189" t="s">
        <v>68</v>
      </c>
      <c r="E102" s="190" t="s">
        <v>208</v>
      </c>
      <c r="F102" s="190" t="s">
        <v>227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SUM(P103:P107)</f>
        <v>0</v>
      </c>
      <c r="Q102" s="183"/>
      <c r="R102" s="184">
        <f>SUM(R103:R107)</f>
        <v>0</v>
      </c>
      <c r="S102" s="183"/>
      <c r="T102" s="185">
        <f>SUM(T103:T107)</f>
        <v>0</v>
      </c>
      <c r="AR102" s="186" t="s">
        <v>76</v>
      </c>
      <c r="AT102" s="187" t="s">
        <v>68</v>
      </c>
      <c r="AU102" s="187" t="s">
        <v>76</v>
      </c>
      <c r="AY102" s="186" t="s">
        <v>169</v>
      </c>
      <c r="BK102" s="188">
        <f>SUM(BK103:BK107)</f>
        <v>0</v>
      </c>
    </row>
    <row r="103" spans="2:65" s="1" customFormat="1" ht="22.5" customHeight="1">
      <c r="B103" s="40"/>
      <c r="C103" s="192" t="s">
        <v>215</v>
      </c>
      <c r="D103" s="192" t="s">
        <v>171</v>
      </c>
      <c r="E103" s="193" t="s">
        <v>434</v>
      </c>
      <c r="F103" s="194" t="s">
        <v>435</v>
      </c>
      <c r="G103" s="195" t="s">
        <v>191</v>
      </c>
      <c r="H103" s="196">
        <v>75.435000000000002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219</v>
      </c>
    </row>
    <row r="104" spans="2:65" s="1" customFormat="1" ht="22.5" customHeight="1">
      <c r="B104" s="40"/>
      <c r="C104" s="192" t="s">
        <v>199</v>
      </c>
      <c r="D104" s="192" t="s">
        <v>171</v>
      </c>
      <c r="E104" s="193" t="s">
        <v>437</v>
      </c>
      <c r="F104" s="194" t="s">
        <v>438</v>
      </c>
      <c r="G104" s="195" t="s">
        <v>191</v>
      </c>
      <c r="H104" s="196">
        <v>301.74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222</v>
      </c>
    </row>
    <row r="105" spans="2:65" s="11" customFormat="1">
      <c r="B105" s="204"/>
      <c r="C105" s="205"/>
      <c r="D105" s="206" t="s">
        <v>176</v>
      </c>
      <c r="E105" s="207" t="s">
        <v>21</v>
      </c>
      <c r="F105" s="208" t="s">
        <v>502</v>
      </c>
      <c r="G105" s="205"/>
      <c r="H105" s="209">
        <v>301.74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176</v>
      </c>
      <c r="AU105" s="215" t="s">
        <v>78</v>
      </c>
      <c r="AV105" s="11" t="s">
        <v>78</v>
      </c>
      <c r="AW105" s="11" t="s">
        <v>33</v>
      </c>
      <c r="AX105" s="11" t="s">
        <v>69</v>
      </c>
      <c r="AY105" s="215" t="s">
        <v>169</v>
      </c>
    </row>
    <row r="106" spans="2:65" s="12" customFormat="1">
      <c r="B106" s="216"/>
      <c r="C106" s="217"/>
      <c r="D106" s="218" t="s">
        <v>176</v>
      </c>
      <c r="E106" s="219" t="s">
        <v>21</v>
      </c>
      <c r="F106" s="220" t="s">
        <v>178</v>
      </c>
      <c r="G106" s="217"/>
      <c r="H106" s="221">
        <v>301.74</v>
      </c>
      <c r="I106" s="222"/>
      <c r="J106" s="217"/>
      <c r="K106" s="217"/>
      <c r="L106" s="223"/>
      <c r="M106" s="224"/>
      <c r="N106" s="225"/>
      <c r="O106" s="225"/>
      <c r="P106" s="225"/>
      <c r="Q106" s="225"/>
      <c r="R106" s="225"/>
      <c r="S106" s="225"/>
      <c r="T106" s="226"/>
      <c r="AT106" s="227" t="s">
        <v>176</v>
      </c>
      <c r="AU106" s="227" t="s">
        <v>78</v>
      </c>
      <c r="AV106" s="12" t="s">
        <v>175</v>
      </c>
      <c r="AW106" s="12" t="s">
        <v>33</v>
      </c>
      <c r="AX106" s="12" t="s">
        <v>76</v>
      </c>
      <c r="AY106" s="227" t="s">
        <v>169</v>
      </c>
    </row>
    <row r="107" spans="2:65" s="1" customFormat="1" ht="22.5" customHeight="1">
      <c r="B107" s="40"/>
      <c r="C107" s="192" t="s">
        <v>223</v>
      </c>
      <c r="D107" s="192" t="s">
        <v>171</v>
      </c>
      <c r="E107" s="193" t="s">
        <v>405</v>
      </c>
      <c r="F107" s="194" t="s">
        <v>406</v>
      </c>
      <c r="G107" s="195" t="s">
        <v>191</v>
      </c>
      <c r="H107" s="196">
        <v>48.89</v>
      </c>
      <c r="I107" s="197"/>
      <c r="J107" s="198">
        <f>ROUND(I107*H107,2)</f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76</v>
      </c>
      <c r="BK107" s="203">
        <f>ROUND(I107*H107,2)</f>
        <v>0</v>
      </c>
      <c r="BL107" s="23" t="s">
        <v>175</v>
      </c>
      <c r="BM107" s="23" t="s">
        <v>226</v>
      </c>
    </row>
    <row r="108" spans="2:65" s="10" customFormat="1" ht="29.85" customHeight="1">
      <c r="B108" s="175"/>
      <c r="C108" s="176"/>
      <c r="D108" s="189" t="s">
        <v>68</v>
      </c>
      <c r="E108" s="190" t="s">
        <v>231</v>
      </c>
      <c r="F108" s="190" t="s">
        <v>232</v>
      </c>
      <c r="G108" s="176"/>
      <c r="H108" s="176"/>
      <c r="I108" s="179"/>
      <c r="J108" s="191">
        <f>BK108</f>
        <v>0</v>
      </c>
      <c r="K108" s="176"/>
      <c r="L108" s="181"/>
      <c r="M108" s="182"/>
      <c r="N108" s="183"/>
      <c r="O108" s="183"/>
      <c r="P108" s="184">
        <f>SUM(P109:P116)</f>
        <v>0</v>
      </c>
      <c r="Q108" s="183"/>
      <c r="R108" s="184">
        <f>SUM(R109:R116)</f>
        <v>0</v>
      </c>
      <c r="S108" s="183"/>
      <c r="T108" s="185">
        <f>SUM(T109:T116)</f>
        <v>0</v>
      </c>
      <c r="AR108" s="186" t="s">
        <v>76</v>
      </c>
      <c r="AT108" s="187" t="s">
        <v>68</v>
      </c>
      <c r="AU108" s="187" t="s">
        <v>76</v>
      </c>
      <c r="AY108" s="186" t="s">
        <v>169</v>
      </c>
      <c r="BK108" s="188">
        <f>SUM(BK109:BK116)</f>
        <v>0</v>
      </c>
    </row>
    <row r="109" spans="2:65" s="1" customFormat="1" ht="31.5" customHeight="1">
      <c r="B109" s="40"/>
      <c r="C109" s="192" t="s">
        <v>203</v>
      </c>
      <c r="D109" s="192" t="s">
        <v>171</v>
      </c>
      <c r="E109" s="193" t="s">
        <v>233</v>
      </c>
      <c r="F109" s="194" t="s">
        <v>234</v>
      </c>
      <c r="G109" s="195" t="s">
        <v>198</v>
      </c>
      <c r="H109" s="196">
        <v>245.57599999999999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230</v>
      </c>
    </row>
    <row r="110" spans="2:65" s="1" customFormat="1" ht="22.5" customHeight="1">
      <c r="B110" s="40"/>
      <c r="C110" s="192" t="s">
        <v>10</v>
      </c>
      <c r="D110" s="192" t="s">
        <v>171</v>
      </c>
      <c r="E110" s="193" t="s">
        <v>236</v>
      </c>
      <c r="F110" s="194" t="s">
        <v>237</v>
      </c>
      <c r="G110" s="195" t="s">
        <v>198</v>
      </c>
      <c r="H110" s="196">
        <v>2210.1840000000002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235</v>
      </c>
    </row>
    <row r="111" spans="2:65" s="13" customFormat="1">
      <c r="B111" s="228"/>
      <c r="C111" s="229"/>
      <c r="D111" s="206" t="s">
        <v>176</v>
      </c>
      <c r="E111" s="230" t="s">
        <v>21</v>
      </c>
      <c r="F111" s="231" t="s">
        <v>503</v>
      </c>
      <c r="G111" s="229"/>
      <c r="H111" s="232" t="s">
        <v>21</v>
      </c>
      <c r="I111" s="233"/>
      <c r="J111" s="229"/>
      <c r="K111" s="229"/>
      <c r="L111" s="234"/>
      <c r="M111" s="235"/>
      <c r="N111" s="236"/>
      <c r="O111" s="236"/>
      <c r="P111" s="236"/>
      <c r="Q111" s="236"/>
      <c r="R111" s="236"/>
      <c r="S111" s="236"/>
      <c r="T111" s="237"/>
      <c r="AT111" s="238" t="s">
        <v>176</v>
      </c>
      <c r="AU111" s="238" t="s">
        <v>78</v>
      </c>
      <c r="AV111" s="13" t="s">
        <v>76</v>
      </c>
      <c r="AW111" s="13" t="s">
        <v>33</v>
      </c>
      <c r="AX111" s="13" t="s">
        <v>69</v>
      </c>
      <c r="AY111" s="238" t="s">
        <v>169</v>
      </c>
    </row>
    <row r="112" spans="2:65" s="11" customFormat="1">
      <c r="B112" s="204"/>
      <c r="C112" s="205"/>
      <c r="D112" s="206" t="s">
        <v>176</v>
      </c>
      <c r="E112" s="207" t="s">
        <v>21</v>
      </c>
      <c r="F112" s="208" t="s">
        <v>504</v>
      </c>
      <c r="G112" s="205"/>
      <c r="H112" s="209">
        <v>2210.1840000000002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176</v>
      </c>
      <c r="AU112" s="215" t="s">
        <v>78</v>
      </c>
      <c r="AV112" s="11" t="s">
        <v>78</v>
      </c>
      <c r="AW112" s="11" t="s">
        <v>33</v>
      </c>
      <c r="AX112" s="11" t="s">
        <v>69</v>
      </c>
      <c r="AY112" s="215" t="s">
        <v>169</v>
      </c>
    </row>
    <row r="113" spans="2:65" s="12" customFormat="1">
      <c r="B113" s="216"/>
      <c r="C113" s="217"/>
      <c r="D113" s="218" t="s">
        <v>176</v>
      </c>
      <c r="E113" s="219" t="s">
        <v>21</v>
      </c>
      <c r="F113" s="220" t="s">
        <v>178</v>
      </c>
      <c r="G113" s="217"/>
      <c r="H113" s="221">
        <v>2210.1840000000002</v>
      </c>
      <c r="I113" s="222"/>
      <c r="J113" s="217"/>
      <c r="K113" s="217"/>
      <c r="L113" s="223"/>
      <c r="M113" s="224"/>
      <c r="N113" s="225"/>
      <c r="O113" s="225"/>
      <c r="P113" s="225"/>
      <c r="Q113" s="225"/>
      <c r="R113" s="225"/>
      <c r="S113" s="225"/>
      <c r="T113" s="226"/>
      <c r="AT113" s="227" t="s">
        <v>176</v>
      </c>
      <c r="AU113" s="227" t="s">
        <v>78</v>
      </c>
      <c r="AV113" s="12" t="s">
        <v>175</v>
      </c>
      <c r="AW113" s="12" t="s">
        <v>33</v>
      </c>
      <c r="AX113" s="12" t="s">
        <v>76</v>
      </c>
      <c r="AY113" s="227" t="s">
        <v>169</v>
      </c>
    </row>
    <row r="114" spans="2:65" s="1" customFormat="1" ht="31.5" customHeight="1">
      <c r="B114" s="40"/>
      <c r="C114" s="192" t="s">
        <v>206</v>
      </c>
      <c r="D114" s="192" t="s">
        <v>171</v>
      </c>
      <c r="E114" s="193" t="s">
        <v>246</v>
      </c>
      <c r="F114" s="194" t="s">
        <v>247</v>
      </c>
      <c r="G114" s="195" t="s">
        <v>198</v>
      </c>
      <c r="H114" s="196">
        <v>245.57599999999999</v>
      </c>
      <c r="I114" s="197"/>
      <c r="J114" s="198">
        <f>ROUND(I114*H114,2)</f>
        <v>0</v>
      </c>
      <c r="K114" s="194" t="s">
        <v>21</v>
      </c>
      <c r="L114" s="60"/>
      <c r="M114" s="199" t="s">
        <v>21</v>
      </c>
      <c r="N114" s="200" t="s">
        <v>40</v>
      </c>
      <c r="O114" s="41"/>
      <c r="P114" s="201">
        <f>O114*H114</f>
        <v>0</v>
      </c>
      <c r="Q114" s="201">
        <v>0</v>
      </c>
      <c r="R114" s="201">
        <f>Q114*H114</f>
        <v>0</v>
      </c>
      <c r="S114" s="201">
        <v>0</v>
      </c>
      <c r="T114" s="202">
        <f>S114*H114</f>
        <v>0</v>
      </c>
      <c r="AR114" s="23" t="s">
        <v>175</v>
      </c>
      <c r="AT114" s="23" t="s">
        <v>171</v>
      </c>
      <c r="AU114" s="23" t="s">
        <v>78</v>
      </c>
      <c r="AY114" s="23" t="s">
        <v>169</v>
      </c>
      <c r="BE114" s="203">
        <f>IF(N114="základní",J114,0)</f>
        <v>0</v>
      </c>
      <c r="BF114" s="203">
        <f>IF(N114="snížená",J114,0)</f>
        <v>0</v>
      </c>
      <c r="BG114" s="203">
        <f>IF(N114="zákl. přenesená",J114,0)</f>
        <v>0</v>
      </c>
      <c r="BH114" s="203">
        <f>IF(N114="sníž. přenesená",J114,0)</f>
        <v>0</v>
      </c>
      <c r="BI114" s="203">
        <f>IF(N114="nulová",J114,0)</f>
        <v>0</v>
      </c>
      <c r="BJ114" s="23" t="s">
        <v>76</v>
      </c>
      <c r="BK114" s="203">
        <f>ROUND(I114*H114,2)</f>
        <v>0</v>
      </c>
      <c r="BL114" s="23" t="s">
        <v>175</v>
      </c>
      <c r="BM114" s="23" t="s">
        <v>238</v>
      </c>
    </row>
    <row r="115" spans="2:65" s="1" customFormat="1" ht="22.5" customHeight="1">
      <c r="B115" s="40"/>
      <c r="C115" s="192" t="s">
        <v>245</v>
      </c>
      <c r="D115" s="192" t="s">
        <v>171</v>
      </c>
      <c r="E115" s="193" t="s">
        <v>249</v>
      </c>
      <c r="F115" s="194" t="s">
        <v>250</v>
      </c>
      <c r="G115" s="195" t="s">
        <v>198</v>
      </c>
      <c r="H115" s="196">
        <v>117.336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00" t="s">
        <v>40</v>
      </c>
      <c r="O115" s="41"/>
      <c r="P115" s="201">
        <f>O115*H115</f>
        <v>0</v>
      </c>
      <c r="Q115" s="201">
        <v>0</v>
      </c>
      <c r="R115" s="201">
        <f>Q115*H115</f>
        <v>0</v>
      </c>
      <c r="S115" s="201">
        <v>0</v>
      </c>
      <c r="T115" s="202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248</v>
      </c>
    </row>
    <row r="116" spans="2:65" s="1" customFormat="1" ht="22.5" customHeight="1">
      <c r="B116" s="40"/>
      <c r="C116" s="192" t="s">
        <v>211</v>
      </c>
      <c r="D116" s="192" t="s">
        <v>171</v>
      </c>
      <c r="E116" s="193" t="s">
        <v>261</v>
      </c>
      <c r="F116" s="194" t="s">
        <v>308</v>
      </c>
      <c r="G116" s="195" t="s">
        <v>198</v>
      </c>
      <c r="H116" s="196">
        <v>128.24</v>
      </c>
      <c r="I116" s="197"/>
      <c r="J116" s="198">
        <f>ROUND(I116*H116,2)</f>
        <v>0</v>
      </c>
      <c r="K116" s="194" t="s">
        <v>21</v>
      </c>
      <c r="L116" s="60"/>
      <c r="M116" s="199" t="s">
        <v>21</v>
      </c>
      <c r="N116" s="255" t="s">
        <v>40</v>
      </c>
      <c r="O116" s="256"/>
      <c r="P116" s="257">
        <f>O116*H116</f>
        <v>0</v>
      </c>
      <c r="Q116" s="257">
        <v>0</v>
      </c>
      <c r="R116" s="257">
        <f>Q116*H116</f>
        <v>0</v>
      </c>
      <c r="S116" s="257">
        <v>0</v>
      </c>
      <c r="T116" s="258">
        <f>S116*H116</f>
        <v>0</v>
      </c>
      <c r="AR116" s="23" t="s">
        <v>175</v>
      </c>
      <c r="AT116" s="23" t="s">
        <v>171</v>
      </c>
      <c r="AU116" s="23" t="s">
        <v>78</v>
      </c>
      <c r="AY116" s="23" t="s">
        <v>169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76</v>
      </c>
      <c r="BK116" s="203">
        <f>ROUND(I116*H116,2)</f>
        <v>0</v>
      </c>
      <c r="BL116" s="23" t="s">
        <v>175</v>
      </c>
      <c r="BM116" s="23" t="s">
        <v>251</v>
      </c>
    </row>
    <row r="117" spans="2:65" s="1" customFormat="1" ht="6.95" customHeight="1">
      <c r="B117" s="55"/>
      <c r="C117" s="56"/>
      <c r="D117" s="56"/>
      <c r="E117" s="56"/>
      <c r="F117" s="56"/>
      <c r="G117" s="56"/>
      <c r="H117" s="56"/>
      <c r="I117" s="138"/>
      <c r="J117" s="56"/>
      <c r="K117" s="56"/>
      <c r="L117" s="60"/>
    </row>
  </sheetData>
  <sheetProtection password="CC35" sheet="1" objects="1" scenarios="1" formatCells="0" formatColumns="0" formatRows="0" sort="0" autoFilter="0"/>
  <autoFilter ref="C80:K116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2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129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505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ROUND(J78,2)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ROUND(SUM(BE78:BE111), 2)</f>
        <v>0</v>
      </c>
      <c r="G30" s="41"/>
      <c r="H30" s="41"/>
      <c r="I30" s="130">
        <v>0.21</v>
      </c>
      <c r="J30" s="129">
        <f>ROUND(ROUND((SUM(BE78:BE111)),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ROUND(SUM(BF78:BF111), 2)</f>
        <v>0</v>
      </c>
      <c r="G31" s="41"/>
      <c r="H31" s="41"/>
      <c r="I31" s="130">
        <v>0.15</v>
      </c>
      <c r="J31" s="129">
        <f>ROUND(ROUND((SUM(BF78:BF111)),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ROUND(SUM(BG78:BG111),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ROUND(SUM(BH78:BH111),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ROUND(SUM(BI78:BI111),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1720219 - SO 17 - Černé skládky - odstranění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J78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J79</f>
        <v>0</v>
      </c>
      <c r="K57" s="154"/>
    </row>
    <row r="58" spans="2:47" s="8" customFormat="1" ht="19.899999999999999" customHeight="1">
      <c r="B58" s="155"/>
      <c r="C58" s="156"/>
      <c r="D58" s="157" t="s">
        <v>149</v>
      </c>
      <c r="E58" s="158"/>
      <c r="F58" s="158"/>
      <c r="G58" s="158"/>
      <c r="H58" s="158"/>
      <c r="I58" s="159"/>
      <c r="J58" s="160">
        <f>J80</f>
        <v>0</v>
      </c>
      <c r="K58" s="161"/>
    </row>
    <row r="59" spans="2:47" s="1" customFormat="1" ht="21.75" customHeight="1">
      <c r="B59" s="40"/>
      <c r="C59" s="41"/>
      <c r="D59" s="41"/>
      <c r="E59" s="41"/>
      <c r="F59" s="41"/>
      <c r="G59" s="41"/>
      <c r="H59" s="41"/>
      <c r="I59" s="117"/>
      <c r="J59" s="41"/>
      <c r="K59" s="44"/>
    </row>
    <row r="60" spans="2:47" s="1" customFormat="1" ht="6.95" customHeight="1">
      <c r="B60" s="55"/>
      <c r="C60" s="56"/>
      <c r="D60" s="56"/>
      <c r="E60" s="56"/>
      <c r="F60" s="56"/>
      <c r="G60" s="56"/>
      <c r="H60" s="56"/>
      <c r="I60" s="138"/>
      <c r="J60" s="56"/>
      <c r="K60" s="57"/>
    </row>
    <row r="64" spans="2:47" s="1" customFormat="1" ht="6.95" customHeight="1">
      <c r="B64" s="58"/>
      <c r="C64" s="59"/>
      <c r="D64" s="59"/>
      <c r="E64" s="59"/>
      <c r="F64" s="59"/>
      <c r="G64" s="59"/>
      <c r="H64" s="59"/>
      <c r="I64" s="141"/>
      <c r="J64" s="59"/>
      <c r="K64" s="59"/>
      <c r="L64" s="60"/>
    </row>
    <row r="65" spans="2:63" s="1" customFormat="1" ht="36.950000000000003" customHeight="1">
      <c r="B65" s="40"/>
      <c r="C65" s="61" t="s">
        <v>153</v>
      </c>
      <c r="D65" s="62"/>
      <c r="E65" s="62"/>
      <c r="F65" s="62"/>
      <c r="G65" s="62"/>
      <c r="H65" s="62"/>
      <c r="I65" s="162"/>
      <c r="J65" s="62"/>
      <c r="K65" s="62"/>
      <c r="L65" s="60"/>
    </row>
    <row r="66" spans="2:63" s="1" customFormat="1" ht="6.95" customHeight="1">
      <c r="B66" s="40"/>
      <c r="C66" s="62"/>
      <c r="D66" s="62"/>
      <c r="E66" s="62"/>
      <c r="F66" s="62"/>
      <c r="G66" s="62"/>
      <c r="H66" s="62"/>
      <c r="I66" s="162"/>
      <c r="J66" s="62"/>
      <c r="K66" s="62"/>
      <c r="L66" s="60"/>
    </row>
    <row r="67" spans="2:63" s="1" customFormat="1" ht="14.45" customHeight="1">
      <c r="B67" s="40"/>
      <c r="C67" s="64" t="s">
        <v>18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22.5" customHeight="1">
      <c r="B68" s="40"/>
      <c r="C68" s="62"/>
      <c r="D68" s="62"/>
      <c r="E68" s="375" t="str">
        <f>E7</f>
        <v>VV_Demolice objektů Výmyslov</v>
      </c>
      <c r="F68" s="376"/>
      <c r="G68" s="376"/>
      <c r="H68" s="376"/>
      <c r="I68" s="162"/>
      <c r="J68" s="62"/>
      <c r="K68" s="62"/>
      <c r="L68" s="60"/>
    </row>
    <row r="69" spans="2:63" s="1" customFormat="1" ht="14.45" customHeight="1">
      <c r="B69" s="40"/>
      <c r="C69" s="64" t="s">
        <v>139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3.25" customHeight="1">
      <c r="B70" s="40"/>
      <c r="C70" s="62"/>
      <c r="D70" s="62"/>
      <c r="E70" s="355" t="str">
        <f>E9</f>
        <v>1720219 - SO 17 - Černé skládky - odstranění</v>
      </c>
      <c r="F70" s="377"/>
      <c r="G70" s="377"/>
      <c r="H70" s="377"/>
      <c r="I70" s="162"/>
      <c r="J70" s="62"/>
      <c r="K70" s="62"/>
      <c r="L70" s="60"/>
    </row>
    <row r="71" spans="2:63" s="1" customFormat="1" ht="6.95" customHeight="1">
      <c r="B71" s="40"/>
      <c r="C71" s="62"/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18" customHeight="1">
      <c r="B72" s="40"/>
      <c r="C72" s="64" t="s">
        <v>23</v>
      </c>
      <c r="D72" s="62"/>
      <c r="E72" s="62"/>
      <c r="F72" s="163" t="str">
        <f>F12</f>
        <v xml:space="preserve"> </v>
      </c>
      <c r="G72" s="62"/>
      <c r="H72" s="62"/>
      <c r="I72" s="164" t="s">
        <v>25</v>
      </c>
      <c r="J72" s="72" t="str">
        <f>IF(J12="","",J12)</f>
        <v>12. 4. 2017</v>
      </c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5">
      <c r="B74" s="40"/>
      <c r="C74" s="64" t="s">
        <v>27</v>
      </c>
      <c r="D74" s="62"/>
      <c r="E74" s="62"/>
      <c r="F74" s="163" t="str">
        <f>E15</f>
        <v xml:space="preserve"> </v>
      </c>
      <c r="G74" s="62"/>
      <c r="H74" s="62"/>
      <c r="I74" s="164" t="s">
        <v>32</v>
      </c>
      <c r="J74" s="163" t="str">
        <f>E21</f>
        <v xml:space="preserve"> </v>
      </c>
      <c r="K74" s="62"/>
      <c r="L74" s="60"/>
    </row>
    <row r="75" spans="2:63" s="1" customFormat="1" ht="14.45" customHeight="1">
      <c r="B75" s="40"/>
      <c r="C75" s="64" t="s">
        <v>30</v>
      </c>
      <c r="D75" s="62"/>
      <c r="E75" s="62"/>
      <c r="F75" s="163" t="str">
        <f>IF(E18="","",E18)</f>
        <v/>
      </c>
      <c r="G75" s="62"/>
      <c r="H75" s="62"/>
      <c r="I75" s="162"/>
      <c r="J75" s="62"/>
      <c r="K75" s="62"/>
      <c r="L75" s="60"/>
    </row>
    <row r="76" spans="2:63" s="1" customFormat="1" ht="10.3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63" s="9" customFormat="1" ht="29.25" customHeight="1">
      <c r="B77" s="165"/>
      <c r="C77" s="166" t="s">
        <v>154</v>
      </c>
      <c r="D77" s="167" t="s">
        <v>54</v>
      </c>
      <c r="E77" s="167" t="s">
        <v>50</v>
      </c>
      <c r="F77" s="167" t="s">
        <v>155</v>
      </c>
      <c r="G77" s="167" t="s">
        <v>156</v>
      </c>
      <c r="H77" s="167" t="s">
        <v>157</v>
      </c>
      <c r="I77" s="168" t="s">
        <v>158</v>
      </c>
      <c r="J77" s="167" t="s">
        <v>143</v>
      </c>
      <c r="K77" s="169" t="s">
        <v>159</v>
      </c>
      <c r="L77" s="170"/>
      <c r="M77" s="80" t="s">
        <v>160</v>
      </c>
      <c r="N77" s="81" t="s">
        <v>39</v>
      </c>
      <c r="O77" s="81" t="s">
        <v>161</v>
      </c>
      <c r="P77" s="81" t="s">
        <v>162</v>
      </c>
      <c r="Q77" s="81" t="s">
        <v>163</v>
      </c>
      <c r="R77" s="81" t="s">
        <v>164</v>
      </c>
      <c r="S77" s="81" t="s">
        <v>165</v>
      </c>
      <c r="T77" s="82" t="s">
        <v>166</v>
      </c>
    </row>
    <row r="78" spans="2:63" s="1" customFormat="1" ht="29.25" customHeight="1">
      <c r="B78" s="40"/>
      <c r="C78" s="86" t="s">
        <v>144</v>
      </c>
      <c r="D78" s="62"/>
      <c r="E78" s="62"/>
      <c r="F78" s="62"/>
      <c r="G78" s="62"/>
      <c r="H78" s="62"/>
      <c r="I78" s="162"/>
      <c r="J78" s="171">
        <f>BK78</f>
        <v>0</v>
      </c>
      <c r="K78" s="62"/>
      <c r="L78" s="60"/>
      <c r="M78" s="83"/>
      <c r="N78" s="84"/>
      <c r="O78" s="84"/>
      <c r="P78" s="172">
        <f>P79</f>
        <v>0</v>
      </c>
      <c r="Q78" s="84"/>
      <c r="R78" s="172">
        <f>R79</f>
        <v>0</v>
      </c>
      <c r="S78" s="84"/>
      <c r="T78" s="173">
        <f>T79</f>
        <v>0</v>
      </c>
      <c r="AT78" s="23" t="s">
        <v>68</v>
      </c>
      <c r="AU78" s="23" t="s">
        <v>145</v>
      </c>
      <c r="BK78" s="174">
        <f>BK79</f>
        <v>0</v>
      </c>
    </row>
    <row r="79" spans="2:63" s="10" customFormat="1" ht="37.35" customHeight="1">
      <c r="B79" s="175"/>
      <c r="C79" s="176"/>
      <c r="D79" s="177" t="s">
        <v>68</v>
      </c>
      <c r="E79" s="178" t="s">
        <v>167</v>
      </c>
      <c r="F79" s="178" t="s">
        <v>168</v>
      </c>
      <c r="G79" s="176"/>
      <c r="H79" s="176"/>
      <c r="I79" s="179"/>
      <c r="J79" s="180">
        <f>BK79</f>
        <v>0</v>
      </c>
      <c r="K79" s="176"/>
      <c r="L79" s="181"/>
      <c r="M79" s="182"/>
      <c r="N79" s="183"/>
      <c r="O79" s="183"/>
      <c r="P79" s="184">
        <f>P80</f>
        <v>0</v>
      </c>
      <c r="Q79" s="183"/>
      <c r="R79" s="184">
        <f>R80</f>
        <v>0</v>
      </c>
      <c r="S79" s="183"/>
      <c r="T79" s="185">
        <f>T80</f>
        <v>0</v>
      </c>
      <c r="AR79" s="186" t="s">
        <v>76</v>
      </c>
      <c r="AT79" s="187" t="s">
        <v>68</v>
      </c>
      <c r="AU79" s="187" t="s">
        <v>69</v>
      </c>
      <c r="AY79" s="186" t="s">
        <v>169</v>
      </c>
      <c r="BK79" s="188">
        <f>BK80</f>
        <v>0</v>
      </c>
    </row>
    <row r="80" spans="2:63" s="10" customFormat="1" ht="19.899999999999999" customHeight="1">
      <c r="B80" s="175"/>
      <c r="C80" s="176"/>
      <c r="D80" s="189" t="s">
        <v>68</v>
      </c>
      <c r="E80" s="190" t="s">
        <v>231</v>
      </c>
      <c r="F80" s="190" t="s">
        <v>232</v>
      </c>
      <c r="G80" s="176"/>
      <c r="H80" s="176"/>
      <c r="I80" s="179"/>
      <c r="J80" s="191">
        <f>BK80</f>
        <v>0</v>
      </c>
      <c r="K80" s="176"/>
      <c r="L80" s="181"/>
      <c r="M80" s="182"/>
      <c r="N80" s="183"/>
      <c r="O80" s="183"/>
      <c r="P80" s="184">
        <f>SUM(P81:P111)</f>
        <v>0</v>
      </c>
      <c r="Q80" s="183"/>
      <c r="R80" s="184">
        <f>SUM(R81:R111)</f>
        <v>0</v>
      </c>
      <c r="S80" s="183"/>
      <c r="T80" s="185">
        <f>SUM(T81:T111)</f>
        <v>0</v>
      </c>
      <c r="AR80" s="186" t="s">
        <v>76</v>
      </c>
      <c r="AT80" s="187" t="s">
        <v>68</v>
      </c>
      <c r="AU80" s="187" t="s">
        <v>76</v>
      </c>
      <c r="AY80" s="186" t="s">
        <v>169</v>
      </c>
      <c r="BK80" s="188">
        <f>SUM(BK81:BK111)</f>
        <v>0</v>
      </c>
    </row>
    <row r="81" spans="2:65" s="1" customFormat="1" ht="22.5" customHeight="1">
      <c r="B81" s="40"/>
      <c r="C81" s="192" t="s">
        <v>76</v>
      </c>
      <c r="D81" s="192" t="s">
        <v>171</v>
      </c>
      <c r="E81" s="193" t="s">
        <v>506</v>
      </c>
      <c r="F81" s="194" t="s">
        <v>507</v>
      </c>
      <c r="G81" s="195" t="s">
        <v>191</v>
      </c>
      <c r="H81" s="196">
        <v>310</v>
      </c>
      <c r="I81" s="197"/>
      <c r="J81" s="198">
        <f>ROUND(I81*H81,2)</f>
        <v>0</v>
      </c>
      <c r="K81" s="194" t="s">
        <v>21</v>
      </c>
      <c r="L81" s="60"/>
      <c r="M81" s="199" t="s">
        <v>21</v>
      </c>
      <c r="N81" s="200" t="s">
        <v>40</v>
      </c>
      <c r="O81" s="41"/>
      <c r="P81" s="201">
        <f>O81*H81</f>
        <v>0</v>
      </c>
      <c r="Q81" s="201">
        <v>0</v>
      </c>
      <c r="R81" s="201">
        <f>Q81*H81</f>
        <v>0</v>
      </c>
      <c r="S81" s="201">
        <v>0</v>
      </c>
      <c r="T81" s="202">
        <f>S81*H81</f>
        <v>0</v>
      </c>
      <c r="AR81" s="23" t="s">
        <v>175</v>
      </c>
      <c r="AT81" s="23" t="s">
        <v>171</v>
      </c>
      <c r="AU81" s="23" t="s">
        <v>78</v>
      </c>
      <c r="AY81" s="23" t="s">
        <v>169</v>
      </c>
      <c r="BE81" s="203">
        <f>IF(N81="základní",J81,0)</f>
        <v>0</v>
      </c>
      <c r="BF81" s="203">
        <f>IF(N81="snížená",J81,0)</f>
        <v>0</v>
      </c>
      <c r="BG81" s="203">
        <f>IF(N81="zákl. přenesená",J81,0)</f>
        <v>0</v>
      </c>
      <c r="BH81" s="203">
        <f>IF(N81="sníž. přenesená",J81,0)</f>
        <v>0</v>
      </c>
      <c r="BI81" s="203">
        <f>IF(N81="nulová",J81,0)</f>
        <v>0</v>
      </c>
      <c r="BJ81" s="23" t="s">
        <v>76</v>
      </c>
      <c r="BK81" s="203">
        <f>ROUND(I81*H81,2)</f>
        <v>0</v>
      </c>
      <c r="BL81" s="23" t="s">
        <v>175</v>
      </c>
      <c r="BM81" s="23" t="s">
        <v>78</v>
      </c>
    </row>
    <row r="82" spans="2:65" s="13" customFormat="1">
      <c r="B82" s="228"/>
      <c r="C82" s="229"/>
      <c r="D82" s="206" t="s">
        <v>176</v>
      </c>
      <c r="E82" s="230" t="s">
        <v>21</v>
      </c>
      <c r="F82" s="231" t="s">
        <v>508</v>
      </c>
      <c r="G82" s="229"/>
      <c r="H82" s="232" t="s">
        <v>21</v>
      </c>
      <c r="I82" s="233"/>
      <c r="J82" s="229"/>
      <c r="K82" s="229"/>
      <c r="L82" s="234"/>
      <c r="M82" s="235"/>
      <c r="N82" s="236"/>
      <c r="O82" s="236"/>
      <c r="P82" s="236"/>
      <c r="Q82" s="236"/>
      <c r="R82" s="236"/>
      <c r="S82" s="236"/>
      <c r="T82" s="237"/>
      <c r="AT82" s="238" t="s">
        <v>176</v>
      </c>
      <c r="AU82" s="238" t="s">
        <v>78</v>
      </c>
      <c r="AV82" s="13" t="s">
        <v>76</v>
      </c>
      <c r="AW82" s="13" t="s">
        <v>33</v>
      </c>
      <c r="AX82" s="13" t="s">
        <v>69</v>
      </c>
      <c r="AY82" s="238" t="s">
        <v>169</v>
      </c>
    </row>
    <row r="83" spans="2:65" s="11" customFormat="1">
      <c r="B83" s="204"/>
      <c r="C83" s="205"/>
      <c r="D83" s="206" t="s">
        <v>176</v>
      </c>
      <c r="E83" s="207" t="s">
        <v>21</v>
      </c>
      <c r="F83" s="208" t="s">
        <v>306</v>
      </c>
      <c r="G83" s="205"/>
      <c r="H83" s="209">
        <v>50</v>
      </c>
      <c r="I83" s="210"/>
      <c r="J83" s="205"/>
      <c r="K83" s="205"/>
      <c r="L83" s="211"/>
      <c r="M83" s="212"/>
      <c r="N83" s="213"/>
      <c r="O83" s="213"/>
      <c r="P83" s="213"/>
      <c r="Q83" s="213"/>
      <c r="R83" s="213"/>
      <c r="S83" s="213"/>
      <c r="T83" s="214"/>
      <c r="AT83" s="215" t="s">
        <v>176</v>
      </c>
      <c r="AU83" s="215" t="s">
        <v>78</v>
      </c>
      <c r="AV83" s="11" t="s">
        <v>78</v>
      </c>
      <c r="AW83" s="11" t="s">
        <v>33</v>
      </c>
      <c r="AX83" s="11" t="s">
        <v>69</v>
      </c>
      <c r="AY83" s="215" t="s">
        <v>169</v>
      </c>
    </row>
    <row r="84" spans="2:65" s="13" customFormat="1">
      <c r="B84" s="228"/>
      <c r="C84" s="229"/>
      <c r="D84" s="206" t="s">
        <v>176</v>
      </c>
      <c r="E84" s="230" t="s">
        <v>21</v>
      </c>
      <c r="F84" s="231" t="s">
        <v>509</v>
      </c>
      <c r="G84" s="229"/>
      <c r="H84" s="232" t="s">
        <v>21</v>
      </c>
      <c r="I84" s="233"/>
      <c r="J84" s="229"/>
      <c r="K84" s="229"/>
      <c r="L84" s="234"/>
      <c r="M84" s="235"/>
      <c r="N84" s="236"/>
      <c r="O84" s="236"/>
      <c r="P84" s="236"/>
      <c r="Q84" s="236"/>
      <c r="R84" s="236"/>
      <c r="S84" s="236"/>
      <c r="T84" s="237"/>
      <c r="AT84" s="238" t="s">
        <v>176</v>
      </c>
      <c r="AU84" s="238" t="s">
        <v>78</v>
      </c>
      <c r="AV84" s="13" t="s">
        <v>76</v>
      </c>
      <c r="AW84" s="13" t="s">
        <v>33</v>
      </c>
      <c r="AX84" s="13" t="s">
        <v>69</v>
      </c>
      <c r="AY84" s="238" t="s">
        <v>169</v>
      </c>
    </row>
    <row r="85" spans="2:65" s="11" customFormat="1">
      <c r="B85" s="204"/>
      <c r="C85" s="205"/>
      <c r="D85" s="206" t="s">
        <v>176</v>
      </c>
      <c r="E85" s="207" t="s">
        <v>21</v>
      </c>
      <c r="F85" s="208" t="s">
        <v>510</v>
      </c>
      <c r="G85" s="205"/>
      <c r="H85" s="209">
        <v>260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176</v>
      </c>
      <c r="AU85" s="215" t="s">
        <v>78</v>
      </c>
      <c r="AV85" s="11" t="s">
        <v>78</v>
      </c>
      <c r="AW85" s="11" t="s">
        <v>33</v>
      </c>
      <c r="AX85" s="11" t="s">
        <v>69</v>
      </c>
      <c r="AY85" s="215" t="s">
        <v>169</v>
      </c>
    </row>
    <row r="86" spans="2:65" s="12" customFormat="1">
      <c r="B86" s="216"/>
      <c r="C86" s="217"/>
      <c r="D86" s="218" t="s">
        <v>176</v>
      </c>
      <c r="E86" s="219" t="s">
        <v>21</v>
      </c>
      <c r="F86" s="220" t="s">
        <v>178</v>
      </c>
      <c r="G86" s="217"/>
      <c r="H86" s="221">
        <v>310</v>
      </c>
      <c r="I86" s="222"/>
      <c r="J86" s="217"/>
      <c r="K86" s="217"/>
      <c r="L86" s="223"/>
      <c r="M86" s="224"/>
      <c r="N86" s="225"/>
      <c r="O86" s="225"/>
      <c r="P86" s="225"/>
      <c r="Q86" s="225"/>
      <c r="R86" s="225"/>
      <c r="S86" s="225"/>
      <c r="T86" s="226"/>
      <c r="AT86" s="227" t="s">
        <v>176</v>
      </c>
      <c r="AU86" s="227" t="s">
        <v>78</v>
      </c>
      <c r="AV86" s="12" t="s">
        <v>175</v>
      </c>
      <c r="AW86" s="12" t="s">
        <v>33</v>
      </c>
      <c r="AX86" s="12" t="s">
        <v>76</v>
      </c>
      <c r="AY86" s="227" t="s">
        <v>169</v>
      </c>
    </row>
    <row r="87" spans="2:65" s="1" customFormat="1" ht="22.5" customHeight="1">
      <c r="B87" s="40"/>
      <c r="C87" s="192" t="s">
        <v>78</v>
      </c>
      <c r="D87" s="192" t="s">
        <v>171</v>
      </c>
      <c r="E87" s="193" t="s">
        <v>236</v>
      </c>
      <c r="F87" s="194" t="s">
        <v>237</v>
      </c>
      <c r="G87" s="195" t="s">
        <v>198</v>
      </c>
      <c r="H87" s="196">
        <v>6140</v>
      </c>
      <c r="I87" s="197"/>
      <c r="J87" s="198">
        <f>ROUND(I87*H87,2)</f>
        <v>0</v>
      </c>
      <c r="K87" s="194" t="s">
        <v>21</v>
      </c>
      <c r="L87" s="60"/>
      <c r="M87" s="199" t="s">
        <v>21</v>
      </c>
      <c r="N87" s="200" t="s">
        <v>40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175</v>
      </c>
      <c r="AT87" s="23" t="s">
        <v>171</v>
      </c>
      <c r="AU87" s="23" t="s">
        <v>78</v>
      </c>
      <c r="AY87" s="23" t="s">
        <v>169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76</v>
      </c>
      <c r="BK87" s="203">
        <f>ROUND(I87*H87,2)</f>
        <v>0</v>
      </c>
      <c r="BL87" s="23" t="s">
        <v>175</v>
      </c>
      <c r="BM87" s="23" t="s">
        <v>175</v>
      </c>
    </row>
    <row r="88" spans="2:65" s="11" customFormat="1">
      <c r="B88" s="204"/>
      <c r="C88" s="205"/>
      <c r="D88" s="206" t="s">
        <v>176</v>
      </c>
      <c r="E88" s="207" t="s">
        <v>21</v>
      </c>
      <c r="F88" s="208" t="s">
        <v>511</v>
      </c>
      <c r="G88" s="205"/>
      <c r="H88" s="209">
        <v>6140</v>
      </c>
      <c r="I88" s="210"/>
      <c r="J88" s="205"/>
      <c r="K88" s="205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176</v>
      </c>
      <c r="AU88" s="215" t="s">
        <v>78</v>
      </c>
      <c r="AV88" s="11" t="s">
        <v>78</v>
      </c>
      <c r="AW88" s="11" t="s">
        <v>33</v>
      </c>
      <c r="AX88" s="11" t="s">
        <v>69</v>
      </c>
      <c r="AY88" s="215" t="s">
        <v>169</v>
      </c>
    </row>
    <row r="89" spans="2:65" s="12" customFormat="1">
      <c r="B89" s="216"/>
      <c r="C89" s="217"/>
      <c r="D89" s="218" t="s">
        <v>176</v>
      </c>
      <c r="E89" s="219" t="s">
        <v>21</v>
      </c>
      <c r="F89" s="220" t="s">
        <v>178</v>
      </c>
      <c r="G89" s="217"/>
      <c r="H89" s="221">
        <v>6140</v>
      </c>
      <c r="I89" s="222"/>
      <c r="J89" s="217"/>
      <c r="K89" s="217"/>
      <c r="L89" s="223"/>
      <c r="M89" s="224"/>
      <c r="N89" s="225"/>
      <c r="O89" s="225"/>
      <c r="P89" s="225"/>
      <c r="Q89" s="225"/>
      <c r="R89" s="225"/>
      <c r="S89" s="225"/>
      <c r="T89" s="226"/>
      <c r="AT89" s="227" t="s">
        <v>176</v>
      </c>
      <c r="AU89" s="227" t="s">
        <v>78</v>
      </c>
      <c r="AV89" s="12" t="s">
        <v>175</v>
      </c>
      <c r="AW89" s="12" t="s">
        <v>33</v>
      </c>
      <c r="AX89" s="12" t="s">
        <v>76</v>
      </c>
      <c r="AY89" s="227" t="s">
        <v>169</v>
      </c>
    </row>
    <row r="90" spans="2:65" s="1" customFormat="1" ht="31.5" customHeight="1">
      <c r="B90" s="40"/>
      <c r="C90" s="192" t="s">
        <v>181</v>
      </c>
      <c r="D90" s="192" t="s">
        <v>171</v>
      </c>
      <c r="E90" s="193" t="s">
        <v>246</v>
      </c>
      <c r="F90" s="194" t="s">
        <v>247</v>
      </c>
      <c r="G90" s="195" t="s">
        <v>198</v>
      </c>
      <c r="H90" s="196">
        <v>614</v>
      </c>
      <c r="I90" s="197"/>
      <c r="J90" s="198">
        <f>ROUND(I90*H90,2)</f>
        <v>0</v>
      </c>
      <c r="K90" s="194" t="s">
        <v>21</v>
      </c>
      <c r="L90" s="60"/>
      <c r="M90" s="199" t="s">
        <v>21</v>
      </c>
      <c r="N90" s="200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175</v>
      </c>
      <c r="AT90" s="23" t="s">
        <v>171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184</v>
      </c>
    </row>
    <row r="91" spans="2:65" s="1" customFormat="1" ht="22.5" customHeight="1">
      <c r="B91" s="40"/>
      <c r="C91" s="192" t="s">
        <v>175</v>
      </c>
      <c r="D91" s="192" t="s">
        <v>171</v>
      </c>
      <c r="E91" s="193" t="s">
        <v>302</v>
      </c>
      <c r="F91" s="194" t="s">
        <v>303</v>
      </c>
      <c r="G91" s="195" t="s">
        <v>198</v>
      </c>
      <c r="H91" s="196">
        <v>120</v>
      </c>
      <c r="I91" s="197"/>
      <c r="J91" s="198">
        <f>ROUND(I91*H91,2)</f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76</v>
      </c>
      <c r="BK91" s="203">
        <f>ROUND(I91*H91,2)</f>
        <v>0</v>
      </c>
      <c r="BL91" s="23" t="s">
        <v>175</v>
      </c>
      <c r="BM91" s="23" t="s">
        <v>187</v>
      </c>
    </row>
    <row r="92" spans="2:65" s="1" customFormat="1" ht="22.5" customHeight="1">
      <c r="B92" s="40"/>
      <c r="C92" s="192" t="s">
        <v>188</v>
      </c>
      <c r="D92" s="192" t="s">
        <v>171</v>
      </c>
      <c r="E92" s="193" t="s">
        <v>249</v>
      </c>
      <c r="F92" s="194" t="s">
        <v>250</v>
      </c>
      <c r="G92" s="195" t="s">
        <v>198</v>
      </c>
      <c r="H92" s="196">
        <v>510</v>
      </c>
      <c r="I92" s="197"/>
      <c r="J92" s="198">
        <f>ROUND(I92*H92,2)</f>
        <v>0</v>
      </c>
      <c r="K92" s="194" t="s">
        <v>21</v>
      </c>
      <c r="L92" s="60"/>
      <c r="M92" s="199" t="s">
        <v>21</v>
      </c>
      <c r="N92" s="200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175</v>
      </c>
      <c r="AT92" s="23" t="s">
        <v>171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192</v>
      </c>
    </row>
    <row r="93" spans="2:65" s="13" customFormat="1">
      <c r="B93" s="228"/>
      <c r="C93" s="229"/>
      <c r="D93" s="206" t="s">
        <v>176</v>
      </c>
      <c r="E93" s="230" t="s">
        <v>21</v>
      </c>
      <c r="F93" s="231" t="s">
        <v>512</v>
      </c>
      <c r="G93" s="229"/>
      <c r="H93" s="232" t="s">
        <v>21</v>
      </c>
      <c r="I93" s="233"/>
      <c r="J93" s="229"/>
      <c r="K93" s="229"/>
      <c r="L93" s="234"/>
      <c r="M93" s="235"/>
      <c r="N93" s="236"/>
      <c r="O93" s="236"/>
      <c r="P93" s="236"/>
      <c r="Q93" s="236"/>
      <c r="R93" s="236"/>
      <c r="S93" s="236"/>
      <c r="T93" s="237"/>
      <c r="AT93" s="238" t="s">
        <v>176</v>
      </c>
      <c r="AU93" s="238" t="s">
        <v>78</v>
      </c>
      <c r="AV93" s="13" t="s">
        <v>76</v>
      </c>
      <c r="AW93" s="13" t="s">
        <v>33</v>
      </c>
      <c r="AX93" s="13" t="s">
        <v>69</v>
      </c>
      <c r="AY93" s="238" t="s">
        <v>169</v>
      </c>
    </row>
    <row r="94" spans="2:65" s="11" customFormat="1">
      <c r="B94" s="204"/>
      <c r="C94" s="205"/>
      <c r="D94" s="206" t="s">
        <v>176</v>
      </c>
      <c r="E94" s="207" t="s">
        <v>21</v>
      </c>
      <c r="F94" s="208" t="s">
        <v>513</v>
      </c>
      <c r="G94" s="205"/>
      <c r="H94" s="209">
        <v>510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176</v>
      </c>
      <c r="AU94" s="215" t="s">
        <v>78</v>
      </c>
      <c r="AV94" s="11" t="s">
        <v>78</v>
      </c>
      <c r="AW94" s="11" t="s">
        <v>33</v>
      </c>
      <c r="AX94" s="11" t="s">
        <v>69</v>
      </c>
      <c r="AY94" s="215" t="s">
        <v>169</v>
      </c>
    </row>
    <row r="95" spans="2:65" s="12" customFormat="1">
      <c r="B95" s="216"/>
      <c r="C95" s="217"/>
      <c r="D95" s="218" t="s">
        <v>176</v>
      </c>
      <c r="E95" s="219" t="s">
        <v>21</v>
      </c>
      <c r="F95" s="220" t="s">
        <v>178</v>
      </c>
      <c r="G95" s="217"/>
      <c r="H95" s="221">
        <v>510</v>
      </c>
      <c r="I95" s="222"/>
      <c r="J95" s="217"/>
      <c r="K95" s="217"/>
      <c r="L95" s="223"/>
      <c r="M95" s="224"/>
      <c r="N95" s="225"/>
      <c r="O95" s="225"/>
      <c r="P95" s="225"/>
      <c r="Q95" s="225"/>
      <c r="R95" s="225"/>
      <c r="S95" s="225"/>
      <c r="T95" s="226"/>
      <c r="AT95" s="227" t="s">
        <v>176</v>
      </c>
      <c r="AU95" s="227" t="s">
        <v>78</v>
      </c>
      <c r="AV95" s="12" t="s">
        <v>175</v>
      </c>
      <c r="AW95" s="12" t="s">
        <v>33</v>
      </c>
      <c r="AX95" s="12" t="s">
        <v>76</v>
      </c>
      <c r="AY95" s="227" t="s">
        <v>169</v>
      </c>
    </row>
    <row r="96" spans="2:65" s="1" customFormat="1" ht="22.5" customHeight="1">
      <c r="B96" s="40"/>
      <c r="C96" s="192" t="s">
        <v>184</v>
      </c>
      <c r="D96" s="192" t="s">
        <v>171</v>
      </c>
      <c r="E96" s="193" t="s">
        <v>253</v>
      </c>
      <c r="F96" s="194" t="s">
        <v>254</v>
      </c>
      <c r="G96" s="195" t="s">
        <v>198</v>
      </c>
      <c r="H96" s="196">
        <v>0.4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199</v>
      </c>
    </row>
    <row r="97" spans="2:65" s="1" customFormat="1" ht="22.5" customHeight="1">
      <c r="B97" s="40"/>
      <c r="C97" s="192" t="s">
        <v>200</v>
      </c>
      <c r="D97" s="192" t="s">
        <v>171</v>
      </c>
      <c r="E97" s="193" t="s">
        <v>304</v>
      </c>
      <c r="F97" s="194" t="s">
        <v>305</v>
      </c>
      <c r="G97" s="195" t="s">
        <v>198</v>
      </c>
      <c r="H97" s="196">
        <v>1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203</v>
      </c>
    </row>
    <row r="98" spans="2:65" s="1" customFormat="1" ht="22.5" customHeight="1">
      <c r="B98" s="40"/>
      <c r="C98" s="192" t="s">
        <v>187</v>
      </c>
      <c r="D98" s="192" t="s">
        <v>171</v>
      </c>
      <c r="E98" s="193" t="s">
        <v>261</v>
      </c>
      <c r="F98" s="194" t="s">
        <v>308</v>
      </c>
      <c r="G98" s="195" t="s">
        <v>198</v>
      </c>
      <c r="H98" s="196">
        <v>494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206</v>
      </c>
    </row>
    <row r="99" spans="2:65" s="13" customFormat="1">
      <c r="B99" s="228"/>
      <c r="C99" s="229"/>
      <c r="D99" s="206" t="s">
        <v>176</v>
      </c>
      <c r="E99" s="230" t="s">
        <v>21</v>
      </c>
      <c r="F99" s="231" t="s">
        <v>509</v>
      </c>
      <c r="G99" s="229"/>
      <c r="H99" s="232" t="s">
        <v>21</v>
      </c>
      <c r="I99" s="233"/>
      <c r="J99" s="229"/>
      <c r="K99" s="229"/>
      <c r="L99" s="234"/>
      <c r="M99" s="235"/>
      <c r="N99" s="236"/>
      <c r="O99" s="236"/>
      <c r="P99" s="236"/>
      <c r="Q99" s="236"/>
      <c r="R99" s="236"/>
      <c r="S99" s="236"/>
      <c r="T99" s="237"/>
      <c r="AT99" s="238" t="s">
        <v>176</v>
      </c>
      <c r="AU99" s="238" t="s">
        <v>78</v>
      </c>
      <c r="AV99" s="13" t="s">
        <v>76</v>
      </c>
      <c r="AW99" s="13" t="s">
        <v>33</v>
      </c>
      <c r="AX99" s="13" t="s">
        <v>69</v>
      </c>
      <c r="AY99" s="238" t="s">
        <v>169</v>
      </c>
    </row>
    <row r="100" spans="2:65" s="11" customFormat="1">
      <c r="B100" s="204"/>
      <c r="C100" s="205"/>
      <c r="D100" s="206" t="s">
        <v>176</v>
      </c>
      <c r="E100" s="207" t="s">
        <v>21</v>
      </c>
      <c r="F100" s="208" t="s">
        <v>514</v>
      </c>
      <c r="G100" s="205"/>
      <c r="H100" s="209">
        <v>494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176</v>
      </c>
      <c r="AU100" s="215" t="s">
        <v>78</v>
      </c>
      <c r="AV100" s="11" t="s">
        <v>78</v>
      </c>
      <c r="AW100" s="11" t="s">
        <v>33</v>
      </c>
      <c r="AX100" s="11" t="s">
        <v>69</v>
      </c>
      <c r="AY100" s="215" t="s">
        <v>169</v>
      </c>
    </row>
    <row r="101" spans="2:65" s="12" customFormat="1">
      <c r="B101" s="216"/>
      <c r="C101" s="217"/>
      <c r="D101" s="218" t="s">
        <v>176</v>
      </c>
      <c r="E101" s="219" t="s">
        <v>21</v>
      </c>
      <c r="F101" s="220" t="s">
        <v>178</v>
      </c>
      <c r="G101" s="217"/>
      <c r="H101" s="221">
        <v>494</v>
      </c>
      <c r="I101" s="222"/>
      <c r="J101" s="217"/>
      <c r="K101" s="217"/>
      <c r="L101" s="223"/>
      <c r="M101" s="224"/>
      <c r="N101" s="225"/>
      <c r="O101" s="225"/>
      <c r="P101" s="225"/>
      <c r="Q101" s="225"/>
      <c r="R101" s="225"/>
      <c r="S101" s="225"/>
      <c r="T101" s="226"/>
      <c r="AT101" s="227" t="s">
        <v>176</v>
      </c>
      <c r="AU101" s="227" t="s">
        <v>78</v>
      </c>
      <c r="AV101" s="12" t="s">
        <v>175</v>
      </c>
      <c r="AW101" s="12" t="s">
        <v>33</v>
      </c>
      <c r="AX101" s="12" t="s">
        <v>76</v>
      </c>
      <c r="AY101" s="227" t="s">
        <v>169</v>
      </c>
    </row>
    <row r="102" spans="2:65" s="1" customFormat="1" ht="22.5" customHeight="1">
      <c r="B102" s="40"/>
      <c r="C102" s="192" t="s">
        <v>208</v>
      </c>
      <c r="D102" s="192" t="s">
        <v>171</v>
      </c>
      <c r="E102" s="193" t="s">
        <v>515</v>
      </c>
      <c r="F102" s="194" t="s">
        <v>516</v>
      </c>
      <c r="G102" s="195" t="s">
        <v>198</v>
      </c>
      <c r="H102" s="196">
        <v>511.4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211</v>
      </c>
    </row>
    <row r="103" spans="2:65" s="1" customFormat="1" ht="22.5" customHeight="1">
      <c r="B103" s="40"/>
      <c r="C103" s="192" t="s">
        <v>192</v>
      </c>
      <c r="D103" s="192" t="s">
        <v>171</v>
      </c>
      <c r="E103" s="193" t="s">
        <v>517</v>
      </c>
      <c r="F103" s="194" t="s">
        <v>518</v>
      </c>
      <c r="G103" s="195" t="s">
        <v>198</v>
      </c>
      <c r="H103" s="196">
        <v>7159.6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214</v>
      </c>
    </row>
    <row r="104" spans="2:65" s="1" customFormat="1" ht="22.5" customHeight="1">
      <c r="B104" s="40"/>
      <c r="C104" s="192" t="s">
        <v>215</v>
      </c>
      <c r="D104" s="192" t="s">
        <v>171</v>
      </c>
      <c r="E104" s="193" t="s">
        <v>309</v>
      </c>
      <c r="F104" s="194" t="s">
        <v>310</v>
      </c>
      <c r="G104" s="195" t="s">
        <v>198</v>
      </c>
      <c r="H104" s="196">
        <v>511.4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219</v>
      </c>
    </row>
    <row r="105" spans="2:65" s="13" customFormat="1">
      <c r="B105" s="228"/>
      <c r="C105" s="229"/>
      <c r="D105" s="206" t="s">
        <v>176</v>
      </c>
      <c r="E105" s="230" t="s">
        <v>21</v>
      </c>
      <c r="F105" s="231" t="s">
        <v>519</v>
      </c>
      <c r="G105" s="229"/>
      <c r="H105" s="232" t="s">
        <v>21</v>
      </c>
      <c r="I105" s="233"/>
      <c r="J105" s="229"/>
      <c r="K105" s="229"/>
      <c r="L105" s="234"/>
      <c r="M105" s="235"/>
      <c r="N105" s="236"/>
      <c r="O105" s="236"/>
      <c r="P105" s="236"/>
      <c r="Q105" s="236"/>
      <c r="R105" s="236"/>
      <c r="S105" s="236"/>
      <c r="T105" s="237"/>
      <c r="AT105" s="238" t="s">
        <v>176</v>
      </c>
      <c r="AU105" s="238" t="s">
        <v>78</v>
      </c>
      <c r="AV105" s="13" t="s">
        <v>76</v>
      </c>
      <c r="AW105" s="13" t="s">
        <v>33</v>
      </c>
      <c r="AX105" s="13" t="s">
        <v>69</v>
      </c>
      <c r="AY105" s="238" t="s">
        <v>169</v>
      </c>
    </row>
    <row r="106" spans="2:65" s="11" customFormat="1">
      <c r="B106" s="204"/>
      <c r="C106" s="205"/>
      <c r="D106" s="206" t="s">
        <v>176</v>
      </c>
      <c r="E106" s="207" t="s">
        <v>21</v>
      </c>
      <c r="F106" s="208" t="s">
        <v>520</v>
      </c>
      <c r="G106" s="205"/>
      <c r="H106" s="209">
        <v>0.4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176</v>
      </c>
      <c r="AU106" s="215" t="s">
        <v>78</v>
      </c>
      <c r="AV106" s="11" t="s">
        <v>78</v>
      </c>
      <c r="AW106" s="11" t="s">
        <v>33</v>
      </c>
      <c r="AX106" s="11" t="s">
        <v>69</v>
      </c>
      <c r="AY106" s="215" t="s">
        <v>169</v>
      </c>
    </row>
    <row r="107" spans="2:65" s="13" customFormat="1">
      <c r="B107" s="228"/>
      <c r="C107" s="229"/>
      <c r="D107" s="206" t="s">
        <v>176</v>
      </c>
      <c r="E107" s="230" t="s">
        <v>21</v>
      </c>
      <c r="F107" s="231" t="s">
        <v>512</v>
      </c>
      <c r="G107" s="229"/>
      <c r="H107" s="232" t="s">
        <v>21</v>
      </c>
      <c r="I107" s="233"/>
      <c r="J107" s="229"/>
      <c r="K107" s="229"/>
      <c r="L107" s="234"/>
      <c r="M107" s="235"/>
      <c r="N107" s="236"/>
      <c r="O107" s="236"/>
      <c r="P107" s="236"/>
      <c r="Q107" s="236"/>
      <c r="R107" s="236"/>
      <c r="S107" s="236"/>
      <c r="T107" s="237"/>
      <c r="AT107" s="238" t="s">
        <v>176</v>
      </c>
      <c r="AU107" s="238" t="s">
        <v>78</v>
      </c>
      <c r="AV107" s="13" t="s">
        <v>76</v>
      </c>
      <c r="AW107" s="13" t="s">
        <v>33</v>
      </c>
      <c r="AX107" s="13" t="s">
        <v>69</v>
      </c>
      <c r="AY107" s="238" t="s">
        <v>169</v>
      </c>
    </row>
    <row r="108" spans="2:65" s="11" customFormat="1">
      <c r="B108" s="204"/>
      <c r="C108" s="205"/>
      <c r="D108" s="206" t="s">
        <v>176</v>
      </c>
      <c r="E108" s="207" t="s">
        <v>21</v>
      </c>
      <c r="F108" s="208" t="s">
        <v>513</v>
      </c>
      <c r="G108" s="205"/>
      <c r="H108" s="209">
        <v>510</v>
      </c>
      <c r="I108" s="210"/>
      <c r="J108" s="205"/>
      <c r="K108" s="205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176</v>
      </c>
      <c r="AU108" s="215" t="s">
        <v>78</v>
      </c>
      <c r="AV108" s="11" t="s">
        <v>78</v>
      </c>
      <c r="AW108" s="11" t="s">
        <v>33</v>
      </c>
      <c r="AX108" s="11" t="s">
        <v>69</v>
      </c>
      <c r="AY108" s="215" t="s">
        <v>169</v>
      </c>
    </row>
    <row r="109" spans="2:65" s="13" customFormat="1">
      <c r="B109" s="228"/>
      <c r="C109" s="229"/>
      <c r="D109" s="206" t="s">
        <v>176</v>
      </c>
      <c r="E109" s="230" t="s">
        <v>21</v>
      </c>
      <c r="F109" s="231" t="s">
        <v>521</v>
      </c>
      <c r="G109" s="229"/>
      <c r="H109" s="232" t="s">
        <v>21</v>
      </c>
      <c r="I109" s="233"/>
      <c r="J109" s="229"/>
      <c r="K109" s="229"/>
      <c r="L109" s="234"/>
      <c r="M109" s="235"/>
      <c r="N109" s="236"/>
      <c r="O109" s="236"/>
      <c r="P109" s="236"/>
      <c r="Q109" s="236"/>
      <c r="R109" s="236"/>
      <c r="S109" s="236"/>
      <c r="T109" s="237"/>
      <c r="AT109" s="238" t="s">
        <v>176</v>
      </c>
      <c r="AU109" s="238" t="s">
        <v>78</v>
      </c>
      <c r="AV109" s="13" t="s">
        <v>76</v>
      </c>
      <c r="AW109" s="13" t="s">
        <v>33</v>
      </c>
      <c r="AX109" s="13" t="s">
        <v>69</v>
      </c>
      <c r="AY109" s="238" t="s">
        <v>169</v>
      </c>
    </row>
    <row r="110" spans="2:65" s="11" customFormat="1">
      <c r="B110" s="204"/>
      <c r="C110" s="205"/>
      <c r="D110" s="206" t="s">
        <v>176</v>
      </c>
      <c r="E110" s="207" t="s">
        <v>21</v>
      </c>
      <c r="F110" s="208" t="s">
        <v>522</v>
      </c>
      <c r="G110" s="205"/>
      <c r="H110" s="209">
        <v>1</v>
      </c>
      <c r="I110" s="210"/>
      <c r="J110" s="205"/>
      <c r="K110" s="205"/>
      <c r="L110" s="211"/>
      <c r="M110" s="212"/>
      <c r="N110" s="213"/>
      <c r="O110" s="213"/>
      <c r="P110" s="213"/>
      <c r="Q110" s="213"/>
      <c r="R110" s="213"/>
      <c r="S110" s="213"/>
      <c r="T110" s="214"/>
      <c r="AT110" s="215" t="s">
        <v>176</v>
      </c>
      <c r="AU110" s="215" t="s">
        <v>78</v>
      </c>
      <c r="AV110" s="11" t="s">
        <v>78</v>
      </c>
      <c r="AW110" s="11" t="s">
        <v>33</v>
      </c>
      <c r="AX110" s="11" t="s">
        <v>69</v>
      </c>
      <c r="AY110" s="215" t="s">
        <v>169</v>
      </c>
    </row>
    <row r="111" spans="2:65" s="12" customFormat="1">
      <c r="B111" s="216"/>
      <c r="C111" s="217"/>
      <c r="D111" s="206" t="s">
        <v>176</v>
      </c>
      <c r="E111" s="249" t="s">
        <v>21</v>
      </c>
      <c r="F111" s="250" t="s">
        <v>178</v>
      </c>
      <c r="G111" s="217"/>
      <c r="H111" s="251">
        <v>511.4</v>
      </c>
      <c r="I111" s="222"/>
      <c r="J111" s="217"/>
      <c r="K111" s="217"/>
      <c r="L111" s="223"/>
      <c r="M111" s="252"/>
      <c r="N111" s="253"/>
      <c r="O111" s="253"/>
      <c r="P111" s="253"/>
      <c r="Q111" s="253"/>
      <c r="R111" s="253"/>
      <c r="S111" s="253"/>
      <c r="T111" s="254"/>
      <c r="AT111" s="227" t="s">
        <v>176</v>
      </c>
      <c r="AU111" s="227" t="s">
        <v>78</v>
      </c>
      <c r="AV111" s="12" t="s">
        <v>175</v>
      </c>
      <c r="AW111" s="12" t="s">
        <v>33</v>
      </c>
      <c r="AX111" s="12" t="s">
        <v>76</v>
      </c>
      <c r="AY111" s="227" t="s">
        <v>169</v>
      </c>
    </row>
    <row r="112" spans="2:65" s="1" customFormat="1" ht="6.95" customHeight="1">
      <c r="B112" s="55"/>
      <c r="C112" s="56"/>
      <c r="D112" s="56"/>
      <c r="E112" s="56"/>
      <c r="F112" s="56"/>
      <c r="G112" s="56"/>
      <c r="H112" s="56"/>
      <c r="I112" s="138"/>
      <c r="J112" s="56"/>
      <c r="K112" s="56"/>
      <c r="L112" s="60"/>
    </row>
  </sheetData>
  <sheetProtection password="CC35" sheet="1" objects="1" scenarios="1" formatCells="0" formatColumns="0" formatRows="0" sort="0" autoFilter="0"/>
  <autoFilter ref="C77:K111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5"/>
  <sheetViews>
    <sheetView showGridLines="0" workbookViewId="0">
      <pane ySplit="1" topLeftCell="A125" activePane="bottomLeft" state="frozen"/>
      <selection pane="bottomLeft" activeCell="G131" sqref="G13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77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140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ROUND(J83,2)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ROUND(SUM(BE83:BE134), 2)</f>
        <v>0</v>
      </c>
      <c r="G30" s="41"/>
      <c r="H30" s="41"/>
      <c r="I30" s="130">
        <v>0.21</v>
      </c>
      <c r="J30" s="129">
        <f>ROUND(ROUND((SUM(BE83:BE134)),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ROUND(SUM(BF83:BF134), 2)</f>
        <v>0</v>
      </c>
      <c r="G31" s="41"/>
      <c r="H31" s="41"/>
      <c r="I31" s="130">
        <v>0.15</v>
      </c>
      <c r="J31" s="129">
        <f>ROUND(ROUND((SUM(BF83:BF134)),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ROUND(SUM(BG83:BG134),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ROUND(SUM(BH83:BH134),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ROUND(SUM(BI83:BI134),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1720201 - SO 01 Silá - Silážní jámy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J83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J84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J85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J106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J108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J127</f>
        <v>0</v>
      </c>
      <c r="K61" s="161"/>
    </row>
    <row r="62" spans="2:47" s="7" customFormat="1" ht="24.95" customHeight="1">
      <c r="B62" s="148"/>
      <c r="C62" s="149"/>
      <c r="D62" s="150" t="s">
        <v>151</v>
      </c>
      <c r="E62" s="151"/>
      <c r="F62" s="151"/>
      <c r="G62" s="151"/>
      <c r="H62" s="151"/>
      <c r="I62" s="152"/>
      <c r="J62" s="153">
        <f>J129</f>
        <v>0</v>
      </c>
      <c r="K62" s="154"/>
    </row>
    <row r="63" spans="2:47" s="8" customFormat="1" ht="19.899999999999999" customHeight="1">
      <c r="B63" s="155"/>
      <c r="C63" s="156"/>
      <c r="D63" s="157" t="s">
        <v>152</v>
      </c>
      <c r="E63" s="158"/>
      <c r="F63" s="158"/>
      <c r="G63" s="158"/>
      <c r="H63" s="158"/>
      <c r="I63" s="159"/>
      <c r="J63" s="160">
        <f>J130</f>
        <v>0</v>
      </c>
      <c r="K63" s="161"/>
    </row>
    <row r="64" spans="2:47" s="1" customFormat="1" ht="21.75" customHeight="1">
      <c r="B64" s="40"/>
      <c r="C64" s="41"/>
      <c r="D64" s="41"/>
      <c r="E64" s="41"/>
      <c r="F64" s="41"/>
      <c r="G64" s="41"/>
      <c r="H64" s="41"/>
      <c r="I64" s="117"/>
      <c r="J64" s="41"/>
      <c r="K64" s="44"/>
    </row>
    <row r="65" spans="2:12" s="1" customFormat="1" ht="6.95" customHeight="1">
      <c r="B65" s="55"/>
      <c r="C65" s="56"/>
      <c r="D65" s="56"/>
      <c r="E65" s="56"/>
      <c r="F65" s="56"/>
      <c r="G65" s="56"/>
      <c r="H65" s="56"/>
      <c r="I65" s="138"/>
      <c r="J65" s="56"/>
      <c r="K65" s="57"/>
    </row>
    <row r="69" spans="2:12" s="1" customFormat="1" ht="6.95" customHeight="1">
      <c r="B69" s="58"/>
      <c r="C69" s="59"/>
      <c r="D69" s="59"/>
      <c r="E69" s="59"/>
      <c r="F69" s="59"/>
      <c r="G69" s="59"/>
      <c r="H69" s="59"/>
      <c r="I69" s="141"/>
      <c r="J69" s="59"/>
      <c r="K69" s="59"/>
      <c r="L69" s="60"/>
    </row>
    <row r="70" spans="2:12" s="1" customFormat="1" ht="36.950000000000003" customHeight="1">
      <c r="B70" s="40"/>
      <c r="C70" s="61" t="s">
        <v>153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12" s="1" customFormat="1" ht="6.95" customHeight="1">
      <c r="B71" s="40"/>
      <c r="C71" s="62"/>
      <c r="D71" s="62"/>
      <c r="E71" s="62"/>
      <c r="F71" s="62"/>
      <c r="G71" s="62"/>
      <c r="H71" s="62"/>
      <c r="I71" s="162"/>
      <c r="J71" s="62"/>
      <c r="K71" s="62"/>
      <c r="L71" s="60"/>
    </row>
    <row r="72" spans="2:12" s="1" customFormat="1" ht="14.45" customHeight="1">
      <c r="B72" s="40"/>
      <c r="C72" s="64" t="s">
        <v>18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12" s="1" customFormat="1" ht="22.5" customHeight="1">
      <c r="B73" s="40"/>
      <c r="C73" s="62"/>
      <c r="D73" s="62"/>
      <c r="E73" s="375" t="str">
        <f>E7</f>
        <v>VV_Demolice objektů Výmyslov</v>
      </c>
      <c r="F73" s="376"/>
      <c r="G73" s="376"/>
      <c r="H73" s="376"/>
      <c r="I73" s="162"/>
      <c r="J73" s="62"/>
      <c r="K73" s="62"/>
      <c r="L73" s="60"/>
    </row>
    <row r="74" spans="2:12" s="1" customFormat="1" ht="14.45" customHeight="1">
      <c r="B74" s="40"/>
      <c r="C74" s="64" t="s">
        <v>139</v>
      </c>
      <c r="D74" s="62"/>
      <c r="E74" s="62"/>
      <c r="F74" s="62"/>
      <c r="G74" s="62"/>
      <c r="H74" s="62"/>
      <c r="I74" s="162"/>
      <c r="J74" s="62"/>
      <c r="K74" s="62"/>
      <c r="L74" s="60"/>
    </row>
    <row r="75" spans="2:12" s="1" customFormat="1" ht="23.25" customHeight="1">
      <c r="B75" s="40"/>
      <c r="C75" s="62"/>
      <c r="D75" s="62"/>
      <c r="E75" s="355" t="str">
        <f>E9</f>
        <v>1720201 - SO 01 Silá - Silážní jámy</v>
      </c>
      <c r="F75" s="377"/>
      <c r="G75" s="377"/>
      <c r="H75" s="377"/>
      <c r="I75" s="162"/>
      <c r="J75" s="62"/>
      <c r="K75" s="62"/>
      <c r="L75" s="60"/>
    </row>
    <row r="76" spans="2:12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12" s="1" customFormat="1" ht="18" customHeight="1">
      <c r="B77" s="40"/>
      <c r="C77" s="64" t="s">
        <v>23</v>
      </c>
      <c r="D77" s="62"/>
      <c r="E77" s="62"/>
      <c r="F77" s="163" t="str">
        <f>F12</f>
        <v xml:space="preserve"> </v>
      </c>
      <c r="G77" s="62"/>
      <c r="H77" s="62"/>
      <c r="I77" s="164" t="s">
        <v>25</v>
      </c>
      <c r="J77" s="72" t="str">
        <f>IF(J12="","",J12)</f>
        <v>12. 4. 2017</v>
      </c>
      <c r="K77" s="62"/>
      <c r="L77" s="60"/>
    </row>
    <row r="78" spans="2:12" s="1" customFormat="1" ht="6.9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12" s="1" customFormat="1" ht="15">
      <c r="B79" s="40"/>
      <c r="C79" s="64" t="s">
        <v>27</v>
      </c>
      <c r="D79" s="62"/>
      <c r="E79" s="62"/>
      <c r="F79" s="163" t="str">
        <f>E15</f>
        <v xml:space="preserve"> </v>
      </c>
      <c r="G79" s="62"/>
      <c r="H79" s="62"/>
      <c r="I79" s="164" t="s">
        <v>32</v>
      </c>
      <c r="J79" s="163" t="str">
        <f>E21</f>
        <v xml:space="preserve"> </v>
      </c>
      <c r="K79" s="62"/>
      <c r="L79" s="60"/>
    </row>
    <row r="80" spans="2:12" s="1" customFormat="1" ht="14.45" customHeight="1">
      <c r="B80" s="40"/>
      <c r="C80" s="64" t="s">
        <v>30</v>
      </c>
      <c r="D80" s="62"/>
      <c r="E80" s="62"/>
      <c r="F80" s="163" t="str">
        <f>IF(E18="","",E18)</f>
        <v/>
      </c>
      <c r="G80" s="62"/>
      <c r="H80" s="62"/>
      <c r="I80" s="162"/>
      <c r="J80" s="62"/>
      <c r="K80" s="62"/>
      <c r="L80" s="60"/>
    </row>
    <row r="81" spans="2:65" s="1" customFormat="1" ht="10.35" customHeight="1">
      <c r="B81" s="40"/>
      <c r="C81" s="62"/>
      <c r="D81" s="62"/>
      <c r="E81" s="62"/>
      <c r="F81" s="62"/>
      <c r="G81" s="62"/>
      <c r="H81" s="62"/>
      <c r="I81" s="162"/>
      <c r="J81" s="62"/>
      <c r="K81" s="62"/>
      <c r="L81" s="60"/>
    </row>
    <row r="82" spans="2:65" s="9" customFormat="1" ht="29.25" customHeight="1">
      <c r="B82" s="165"/>
      <c r="C82" s="166" t="s">
        <v>154</v>
      </c>
      <c r="D82" s="167" t="s">
        <v>54</v>
      </c>
      <c r="E82" s="167" t="s">
        <v>50</v>
      </c>
      <c r="F82" s="167" t="s">
        <v>155</v>
      </c>
      <c r="G82" s="167" t="s">
        <v>156</v>
      </c>
      <c r="H82" s="167" t="s">
        <v>157</v>
      </c>
      <c r="I82" s="168" t="s">
        <v>158</v>
      </c>
      <c r="J82" s="167" t="s">
        <v>143</v>
      </c>
      <c r="K82" s="169" t="s">
        <v>159</v>
      </c>
      <c r="L82" s="170"/>
      <c r="M82" s="80" t="s">
        <v>160</v>
      </c>
      <c r="N82" s="81" t="s">
        <v>39</v>
      </c>
      <c r="O82" s="81" t="s">
        <v>161</v>
      </c>
      <c r="P82" s="81" t="s">
        <v>162</v>
      </c>
      <c r="Q82" s="81" t="s">
        <v>163</v>
      </c>
      <c r="R82" s="81" t="s">
        <v>164</v>
      </c>
      <c r="S82" s="81" t="s">
        <v>165</v>
      </c>
      <c r="T82" s="82" t="s">
        <v>166</v>
      </c>
    </row>
    <row r="83" spans="2:65" s="1" customFormat="1" ht="29.25" customHeight="1">
      <c r="B83" s="40"/>
      <c r="C83" s="86" t="s">
        <v>144</v>
      </c>
      <c r="D83" s="62"/>
      <c r="E83" s="62"/>
      <c r="F83" s="62"/>
      <c r="G83" s="62"/>
      <c r="H83" s="62"/>
      <c r="I83" s="162"/>
      <c r="J83" s="171">
        <f>BK83</f>
        <v>0</v>
      </c>
      <c r="K83" s="62"/>
      <c r="L83" s="60"/>
      <c r="M83" s="83"/>
      <c r="N83" s="84"/>
      <c r="O83" s="84"/>
      <c r="P83" s="172">
        <f>P84+P129</f>
        <v>0</v>
      </c>
      <c r="Q83" s="84"/>
      <c r="R83" s="172">
        <f>R84+R129</f>
        <v>0</v>
      </c>
      <c r="S83" s="84"/>
      <c r="T83" s="173">
        <f>T84+T129</f>
        <v>0</v>
      </c>
      <c r="AT83" s="23" t="s">
        <v>68</v>
      </c>
      <c r="AU83" s="23" t="s">
        <v>145</v>
      </c>
      <c r="BK83" s="174">
        <f>BK84+BK129</f>
        <v>0</v>
      </c>
    </row>
    <row r="84" spans="2:65" s="10" customFormat="1" ht="37.35" customHeight="1">
      <c r="B84" s="175"/>
      <c r="C84" s="176"/>
      <c r="D84" s="177" t="s">
        <v>68</v>
      </c>
      <c r="E84" s="178" t="s">
        <v>167</v>
      </c>
      <c r="F84" s="178" t="s">
        <v>168</v>
      </c>
      <c r="G84" s="176"/>
      <c r="H84" s="176"/>
      <c r="I84" s="179"/>
      <c r="J84" s="180">
        <f>BK84</f>
        <v>0</v>
      </c>
      <c r="K84" s="176"/>
      <c r="L84" s="181"/>
      <c r="M84" s="182"/>
      <c r="N84" s="183"/>
      <c r="O84" s="183"/>
      <c r="P84" s="184">
        <f>P85+P106+P108+P127</f>
        <v>0</v>
      </c>
      <c r="Q84" s="183"/>
      <c r="R84" s="184">
        <f>R85+R106+R108+R127</f>
        <v>0</v>
      </c>
      <c r="S84" s="183"/>
      <c r="T84" s="185">
        <f>T85+T106+T108+T127</f>
        <v>0</v>
      </c>
      <c r="AR84" s="186" t="s">
        <v>76</v>
      </c>
      <c r="AT84" s="187" t="s">
        <v>68</v>
      </c>
      <c r="AU84" s="187" t="s">
        <v>69</v>
      </c>
      <c r="AY84" s="186" t="s">
        <v>169</v>
      </c>
      <c r="BK84" s="188">
        <f>BK85+BK106+BK108+BK127</f>
        <v>0</v>
      </c>
    </row>
    <row r="85" spans="2:65" s="10" customFormat="1" ht="19.899999999999999" customHeight="1">
      <c r="B85" s="175"/>
      <c r="C85" s="176"/>
      <c r="D85" s="189" t="s">
        <v>68</v>
      </c>
      <c r="E85" s="190" t="s">
        <v>76</v>
      </c>
      <c r="F85" s="190" t="s">
        <v>170</v>
      </c>
      <c r="G85" s="176"/>
      <c r="H85" s="176"/>
      <c r="I85" s="179"/>
      <c r="J85" s="191">
        <f>BK85</f>
        <v>0</v>
      </c>
      <c r="K85" s="176"/>
      <c r="L85" s="181"/>
      <c r="M85" s="182"/>
      <c r="N85" s="183"/>
      <c r="O85" s="183"/>
      <c r="P85" s="184">
        <f>SUM(P86:P105)</f>
        <v>0</v>
      </c>
      <c r="Q85" s="183"/>
      <c r="R85" s="184">
        <f>SUM(R86:R105)</f>
        <v>0</v>
      </c>
      <c r="S85" s="183"/>
      <c r="T85" s="185">
        <f>SUM(T86:T105)</f>
        <v>0</v>
      </c>
      <c r="AR85" s="186" t="s">
        <v>76</v>
      </c>
      <c r="AT85" s="187" t="s">
        <v>68</v>
      </c>
      <c r="AU85" s="187" t="s">
        <v>76</v>
      </c>
      <c r="AY85" s="186" t="s">
        <v>169</v>
      </c>
      <c r="BK85" s="188">
        <f>SUM(BK86:BK105)</f>
        <v>0</v>
      </c>
    </row>
    <row r="86" spans="2:65" s="1" customFormat="1" ht="31.5" customHeight="1">
      <c r="B86" s="40"/>
      <c r="C86" s="192" t="s">
        <v>76</v>
      </c>
      <c r="D86" s="192" t="s">
        <v>171</v>
      </c>
      <c r="E86" s="193" t="s">
        <v>172</v>
      </c>
      <c r="F86" s="194" t="s">
        <v>173</v>
      </c>
      <c r="G86" s="195" t="s">
        <v>174</v>
      </c>
      <c r="H86" s="196">
        <v>976.86</v>
      </c>
      <c r="I86" s="197"/>
      <c r="J86" s="198">
        <f>ROUND(I86*H86,2)</f>
        <v>0</v>
      </c>
      <c r="K86" s="194" t="s">
        <v>21</v>
      </c>
      <c r="L86" s="60"/>
      <c r="M86" s="199" t="s">
        <v>21</v>
      </c>
      <c r="N86" s="200" t="s">
        <v>40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175</v>
      </c>
      <c r="AT86" s="23" t="s">
        <v>171</v>
      </c>
      <c r="AU86" s="23" t="s">
        <v>78</v>
      </c>
      <c r="AY86" s="23" t="s">
        <v>169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76</v>
      </c>
      <c r="BK86" s="203">
        <f>ROUND(I86*H86,2)</f>
        <v>0</v>
      </c>
      <c r="BL86" s="23" t="s">
        <v>175</v>
      </c>
      <c r="BM86" s="23" t="s">
        <v>78</v>
      </c>
    </row>
    <row r="87" spans="2:65" s="11" customFormat="1">
      <c r="B87" s="204"/>
      <c r="C87" s="205"/>
      <c r="D87" s="206" t="s">
        <v>176</v>
      </c>
      <c r="E87" s="207" t="s">
        <v>21</v>
      </c>
      <c r="F87" s="208" t="s">
        <v>177</v>
      </c>
      <c r="G87" s="205"/>
      <c r="H87" s="209">
        <v>976.86</v>
      </c>
      <c r="I87" s="210"/>
      <c r="J87" s="205"/>
      <c r="K87" s="205"/>
      <c r="L87" s="211"/>
      <c r="M87" s="212"/>
      <c r="N87" s="213"/>
      <c r="O87" s="213"/>
      <c r="P87" s="213"/>
      <c r="Q87" s="213"/>
      <c r="R87" s="213"/>
      <c r="S87" s="213"/>
      <c r="T87" s="214"/>
      <c r="AT87" s="215" t="s">
        <v>176</v>
      </c>
      <c r="AU87" s="215" t="s">
        <v>78</v>
      </c>
      <c r="AV87" s="11" t="s">
        <v>78</v>
      </c>
      <c r="AW87" s="11" t="s">
        <v>33</v>
      </c>
      <c r="AX87" s="11" t="s">
        <v>69</v>
      </c>
      <c r="AY87" s="215" t="s">
        <v>169</v>
      </c>
    </row>
    <row r="88" spans="2:65" s="12" customFormat="1">
      <c r="B88" s="216"/>
      <c r="C88" s="217"/>
      <c r="D88" s="218" t="s">
        <v>176</v>
      </c>
      <c r="E88" s="219" t="s">
        <v>21</v>
      </c>
      <c r="F88" s="220" t="s">
        <v>178</v>
      </c>
      <c r="G88" s="217"/>
      <c r="H88" s="221">
        <v>976.86</v>
      </c>
      <c r="I88" s="222"/>
      <c r="J88" s="217"/>
      <c r="K88" s="217"/>
      <c r="L88" s="223"/>
      <c r="M88" s="224"/>
      <c r="N88" s="225"/>
      <c r="O88" s="225"/>
      <c r="P88" s="225"/>
      <c r="Q88" s="225"/>
      <c r="R88" s="225"/>
      <c r="S88" s="225"/>
      <c r="T88" s="226"/>
      <c r="AT88" s="227" t="s">
        <v>176</v>
      </c>
      <c r="AU88" s="227" t="s">
        <v>78</v>
      </c>
      <c r="AV88" s="12" t="s">
        <v>175</v>
      </c>
      <c r="AW88" s="12" t="s">
        <v>33</v>
      </c>
      <c r="AX88" s="12" t="s">
        <v>76</v>
      </c>
      <c r="AY88" s="227" t="s">
        <v>169</v>
      </c>
    </row>
    <row r="89" spans="2:65" s="1" customFormat="1" ht="22.5" customHeight="1">
      <c r="B89" s="40"/>
      <c r="C89" s="192" t="s">
        <v>78</v>
      </c>
      <c r="D89" s="192" t="s">
        <v>171</v>
      </c>
      <c r="E89" s="193" t="s">
        <v>179</v>
      </c>
      <c r="F89" s="194" t="s">
        <v>180</v>
      </c>
      <c r="G89" s="195" t="s">
        <v>174</v>
      </c>
      <c r="H89" s="196">
        <v>976.86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175</v>
      </c>
    </row>
    <row r="90" spans="2:65" s="1" customFormat="1" ht="22.5" customHeight="1">
      <c r="B90" s="40"/>
      <c r="C90" s="192" t="s">
        <v>181</v>
      </c>
      <c r="D90" s="192" t="s">
        <v>171</v>
      </c>
      <c r="E90" s="193" t="s">
        <v>182</v>
      </c>
      <c r="F90" s="194" t="s">
        <v>183</v>
      </c>
      <c r="G90" s="195" t="s">
        <v>174</v>
      </c>
      <c r="H90" s="196">
        <v>800</v>
      </c>
      <c r="I90" s="197"/>
      <c r="J90" s="198">
        <f>ROUND(I90*H90,2)</f>
        <v>0</v>
      </c>
      <c r="K90" s="194" t="s">
        <v>21</v>
      </c>
      <c r="L90" s="60"/>
      <c r="M90" s="199" t="s">
        <v>21</v>
      </c>
      <c r="N90" s="200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175</v>
      </c>
      <c r="AT90" s="23" t="s">
        <v>171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184</v>
      </c>
    </row>
    <row r="91" spans="2:65" s="1" customFormat="1" ht="22.5" customHeight="1">
      <c r="B91" s="40"/>
      <c r="C91" s="192" t="s">
        <v>175</v>
      </c>
      <c r="D91" s="192" t="s">
        <v>171</v>
      </c>
      <c r="E91" s="193" t="s">
        <v>185</v>
      </c>
      <c r="F91" s="194" t="s">
        <v>186</v>
      </c>
      <c r="G91" s="195" t="s">
        <v>174</v>
      </c>
      <c r="H91" s="196">
        <v>800</v>
      </c>
      <c r="I91" s="197"/>
      <c r="J91" s="198">
        <f>ROUND(I91*H91,2)</f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76</v>
      </c>
      <c r="BK91" s="203">
        <f>ROUND(I91*H91,2)</f>
        <v>0</v>
      </c>
      <c r="BL91" s="23" t="s">
        <v>175</v>
      </c>
      <c r="BM91" s="23" t="s">
        <v>187</v>
      </c>
    </row>
    <row r="92" spans="2:65" s="1" customFormat="1" ht="22.5" customHeight="1">
      <c r="B92" s="40"/>
      <c r="C92" s="192" t="s">
        <v>188</v>
      </c>
      <c r="D92" s="192" t="s">
        <v>171</v>
      </c>
      <c r="E92" s="193" t="s">
        <v>189</v>
      </c>
      <c r="F92" s="194" t="s">
        <v>190</v>
      </c>
      <c r="G92" s="195" t="s">
        <v>191</v>
      </c>
      <c r="H92" s="196">
        <v>195.37200000000001</v>
      </c>
      <c r="I92" s="197"/>
      <c r="J92" s="198">
        <f>ROUND(I92*H92,2)</f>
        <v>0</v>
      </c>
      <c r="K92" s="194" t="s">
        <v>21</v>
      </c>
      <c r="L92" s="60"/>
      <c r="M92" s="199" t="s">
        <v>21</v>
      </c>
      <c r="N92" s="200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175</v>
      </c>
      <c r="AT92" s="23" t="s">
        <v>171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192</v>
      </c>
    </row>
    <row r="93" spans="2:65" s="13" customFormat="1">
      <c r="B93" s="228"/>
      <c r="C93" s="229"/>
      <c r="D93" s="206" t="s">
        <v>176</v>
      </c>
      <c r="E93" s="230" t="s">
        <v>21</v>
      </c>
      <c r="F93" s="231" t="s">
        <v>193</v>
      </c>
      <c r="G93" s="229"/>
      <c r="H93" s="232" t="s">
        <v>21</v>
      </c>
      <c r="I93" s="233"/>
      <c r="J93" s="229"/>
      <c r="K93" s="229"/>
      <c r="L93" s="234"/>
      <c r="M93" s="235"/>
      <c r="N93" s="236"/>
      <c r="O93" s="236"/>
      <c r="P93" s="236"/>
      <c r="Q93" s="236"/>
      <c r="R93" s="236"/>
      <c r="S93" s="236"/>
      <c r="T93" s="237"/>
      <c r="AT93" s="238" t="s">
        <v>176</v>
      </c>
      <c r="AU93" s="238" t="s">
        <v>78</v>
      </c>
      <c r="AV93" s="13" t="s">
        <v>76</v>
      </c>
      <c r="AW93" s="13" t="s">
        <v>33</v>
      </c>
      <c r="AX93" s="13" t="s">
        <v>69</v>
      </c>
      <c r="AY93" s="238" t="s">
        <v>169</v>
      </c>
    </row>
    <row r="94" spans="2:65" s="11" customFormat="1">
      <c r="B94" s="204"/>
      <c r="C94" s="205"/>
      <c r="D94" s="206" t="s">
        <v>176</v>
      </c>
      <c r="E94" s="207" t="s">
        <v>21</v>
      </c>
      <c r="F94" s="208" t="s">
        <v>194</v>
      </c>
      <c r="G94" s="205"/>
      <c r="H94" s="209">
        <v>195.37200000000001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176</v>
      </c>
      <c r="AU94" s="215" t="s">
        <v>78</v>
      </c>
      <c r="AV94" s="11" t="s">
        <v>78</v>
      </c>
      <c r="AW94" s="11" t="s">
        <v>33</v>
      </c>
      <c r="AX94" s="11" t="s">
        <v>69</v>
      </c>
      <c r="AY94" s="215" t="s">
        <v>169</v>
      </c>
    </row>
    <row r="95" spans="2:65" s="12" customFormat="1">
      <c r="B95" s="216"/>
      <c r="C95" s="217"/>
      <c r="D95" s="218" t="s">
        <v>176</v>
      </c>
      <c r="E95" s="219" t="s">
        <v>21</v>
      </c>
      <c r="F95" s="220" t="s">
        <v>178</v>
      </c>
      <c r="G95" s="217"/>
      <c r="H95" s="221">
        <v>195.37200000000001</v>
      </c>
      <c r="I95" s="222"/>
      <c r="J95" s="217"/>
      <c r="K95" s="217"/>
      <c r="L95" s="223"/>
      <c r="M95" s="224"/>
      <c r="N95" s="225"/>
      <c r="O95" s="225"/>
      <c r="P95" s="225"/>
      <c r="Q95" s="225"/>
      <c r="R95" s="225"/>
      <c r="S95" s="225"/>
      <c r="T95" s="226"/>
      <c r="AT95" s="227" t="s">
        <v>176</v>
      </c>
      <c r="AU95" s="227" t="s">
        <v>78</v>
      </c>
      <c r="AV95" s="12" t="s">
        <v>175</v>
      </c>
      <c r="AW95" s="12" t="s">
        <v>33</v>
      </c>
      <c r="AX95" s="12" t="s">
        <v>76</v>
      </c>
      <c r="AY95" s="227" t="s">
        <v>169</v>
      </c>
    </row>
    <row r="96" spans="2:65" s="1" customFormat="1" ht="22.5" customHeight="1">
      <c r="B96" s="40"/>
      <c r="C96" s="239" t="s">
        <v>184</v>
      </c>
      <c r="D96" s="239" t="s">
        <v>195</v>
      </c>
      <c r="E96" s="240" t="s">
        <v>196</v>
      </c>
      <c r="F96" s="241" t="s">
        <v>197</v>
      </c>
      <c r="G96" s="242" t="s">
        <v>198</v>
      </c>
      <c r="H96" s="243">
        <v>332.13200000000001</v>
      </c>
      <c r="I96" s="244"/>
      <c r="J96" s="245">
        <f>ROUND(I96*H96,2)</f>
        <v>0</v>
      </c>
      <c r="K96" s="241" t="s">
        <v>21</v>
      </c>
      <c r="L96" s="246"/>
      <c r="M96" s="247" t="s">
        <v>21</v>
      </c>
      <c r="N96" s="248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187</v>
      </c>
      <c r="AT96" s="23" t="s">
        <v>195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199</v>
      </c>
    </row>
    <row r="97" spans="2:65" s="1" customFormat="1" ht="22.5" customHeight="1">
      <c r="B97" s="40"/>
      <c r="C97" s="192" t="s">
        <v>200</v>
      </c>
      <c r="D97" s="192" t="s">
        <v>171</v>
      </c>
      <c r="E97" s="193" t="s">
        <v>201</v>
      </c>
      <c r="F97" s="194" t="s">
        <v>202</v>
      </c>
      <c r="G97" s="195" t="s">
        <v>191</v>
      </c>
      <c r="H97" s="196">
        <v>1175.8800000000001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203</v>
      </c>
    </row>
    <row r="98" spans="2:65" s="1" customFormat="1" ht="22.5" customHeight="1">
      <c r="B98" s="40"/>
      <c r="C98" s="239" t="s">
        <v>187</v>
      </c>
      <c r="D98" s="239" t="s">
        <v>195</v>
      </c>
      <c r="E98" s="240" t="s">
        <v>204</v>
      </c>
      <c r="F98" s="241" t="s">
        <v>205</v>
      </c>
      <c r="G98" s="242" t="s">
        <v>198</v>
      </c>
      <c r="H98" s="243">
        <v>1998.9960000000001</v>
      </c>
      <c r="I98" s="244"/>
      <c r="J98" s="245">
        <f>ROUND(I98*H98,2)</f>
        <v>0</v>
      </c>
      <c r="K98" s="241" t="s">
        <v>21</v>
      </c>
      <c r="L98" s="246"/>
      <c r="M98" s="247" t="s">
        <v>21</v>
      </c>
      <c r="N98" s="248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187</v>
      </c>
      <c r="AT98" s="23" t="s">
        <v>195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206</v>
      </c>
    </row>
    <row r="99" spans="2:65" s="11" customFormat="1">
      <c r="B99" s="204"/>
      <c r="C99" s="205"/>
      <c r="D99" s="206" t="s">
        <v>176</v>
      </c>
      <c r="E99" s="207" t="s">
        <v>21</v>
      </c>
      <c r="F99" s="208" t="s">
        <v>207</v>
      </c>
      <c r="G99" s="205"/>
      <c r="H99" s="209">
        <v>1998.9960000000001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176</v>
      </c>
      <c r="AU99" s="215" t="s">
        <v>78</v>
      </c>
      <c r="AV99" s="11" t="s">
        <v>78</v>
      </c>
      <c r="AW99" s="11" t="s">
        <v>33</v>
      </c>
      <c r="AX99" s="11" t="s">
        <v>69</v>
      </c>
      <c r="AY99" s="215" t="s">
        <v>169</v>
      </c>
    </row>
    <row r="100" spans="2:65" s="12" customFormat="1">
      <c r="B100" s="216"/>
      <c r="C100" s="217"/>
      <c r="D100" s="218" t="s">
        <v>176</v>
      </c>
      <c r="E100" s="219" t="s">
        <v>21</v>
      </c>
      <c r="F100" s="220" t="s">
        <v>178</v>
      </c>
      <c r="G100" s="217"/>
      <c r="H100" s="221">
        <v>1998.9960000000001</v>
      </c>
      <c r="I100" s="222"/>
      <c r="J100" s="217"/>
      <c r="K100" s="217"/>
      <c r="L100" s="223"/>
      <c r="M100" s="224"/>
      <c r="N100" s="225"/>
      <c r="O100" s="225"/>
      <c r="P100" s="225"/>
      <c r="Q100" s="225"/>
      <c r="R100" s="225"/>
      <c r="S100" s="225"/>
      <c r="T100" s="226"/>
      <c r="AT100" s="227" t="s">
        <v>176</v>
      </c>
      <c r="AU100" s="227" t="s">
        <v>78</v>
      </c>
      <c r="AV100" s="12" t="s">
        <v>175</v>
      </c>
      <c r="AW100" s="12" t="s">
        <v>33</v>
      </c>
      <c r="AX100" s="12" t="s">
        <v>76</v>
      </c>
      <c r="AY100" s="227" t="s">
        <v>169</v>
      </c>
    </row>
    <row r="101" spans="2:65" s="1" customFormat="1" ht="22.5" customHeight="1">
      <c r="B101" s="40"/>
      <c r="C101" s="192" t="s">
        <v>208</v>
      </c>
      <c r="D101" s="192" t="s">
        <v>171</v>
      </c>
      <c r="E101" s="193" t="s">
        <v>209</v>
      </c>
      <c r="F101" s="194" t="s">
        <v>210</v>
      </c>
      <c r="G101" s="195" t="s">
        <v>174</v>
      </c>
      <c r="H101" s="196">
        <v>976.86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211</v>
      </c>
    </row>
    <row r="102" spans="2:65" s="1" customFormat="1" ht="22.5" customHeight="1">
      <c r="B102" s="40"/>
      <c r="C102" s="192" t="s">
        <v>192</v>
      </c>
      <c r="D102" s="192" t="s">
        <v>171</v>
      </c>
      <c r="E102" s="193" t="s">
        <v>212</v>
      </c>
      <c r="F102" s="194" t="s">
        <v>213</v>
      </c>
      <c r="G102" s="195" t="s">
        <v>174</v>
      </c>
      <c r="H102" s="196">
        <v>976.86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214</v>
      </c>
    </row>
    <row r="103" spans="2:65" s="1" customFormat="1" ht="22.5" customHeight="1">
      <c r="B103" s="40"/>
      <c r="C103" s="239" t="s">
        <v>215</v>
      </c>
      <c r="D103" s="239" t="s">
        <v>195</v>
      </c>
      <c r="E103" s="240" t="s">
        <v>216</v>
      </c>
      <c r="F103" s="241" t="s">
        <v>217</v>
      </c>
      <c r="G103" s="242" t="s">
        <v>218</v>
      </c>
      <c r="H103" s="243">
        <v>14.653</v>
      </c>
      <c r="I103" s="244"/>
      <c r="J103" s="245">
        <f>ROUND(I103*H103,2)</f>
        <v>0</v>
      </c>
      <c r="K103" s="241" t="s">
        <v>21</v>
      </c>
      <c r="L103" s="246"/>
      <c r="M103" s="247" t="s">
        <v>21</v>
      </c>
      <c r="N103" s="248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187</v>
      </c>
      <c r="AT103" s="23" t="s">
        <v>195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219</v>
      </c>
    </row>
    <row r="104" spans="2:65" s="1" customFormat="1" ht="22.5" customHeight="1">
      <c r="B104" s="40"/>
      <c r="C104" s="192" t="s">
        <v>199</v>
      </c>
      <c r="D104" s="192" t="s">
        <v>171</v>
      </c>
      <c r="E104" s="193" t="s">
        <v>220</v>
      </c>
      <c r="F104" s="194" t="s">
        <v>221</v>
      </c>
      <c r="G104" s="195" t="s">
        <v>174</v>
      </c>
      <c r="H104" s="196">
        <v>976.86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222</v>
      </c>
    </row>
    <row r="105" spans="2:65" s="1" customFormat="1" ht="22.5" customHeight="1">
      <c r="B105" s="40"/>
      <c r="C105" s="192" t="s">
        <v>223</v>
      </c>
      <c r="D105" s="192" t="s">
        <v>171</v>
      </c>
      <c r="E105" s="193" t="s">
        <v>224</v>
      </c>
      <c r="F105" s="194" t="s">
        <v>225</v>
      </c>
      <c r="G105" s="195" t="s">
        <v>174</v>
      </c>
      <c r="H105" s="196">
        <v>976.86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226</v>
      </c>
    </row>
    <row r="106" spans="2:65" s="10" customFormat="1" ht="29.85" customHeight="1">
      <c r="B106" s="175"/>
      <c r="C106" s="176"/>
      <c r="D106" s="189" t="s">
        <v>68</v>
      </c>
      <c r="E106" s="190" t="s">
        <v>208</v>
      </c>
      <c r="F106" s="190" t="s">
        <v>227</v>
      </c>
      <c r="G106" s="176"/>
      <c r="H106" s="176"/>
      <c r="I106" s="179"/>
      <c r="J106" s="191">
        <f>BK106</f>
        <v>0</v>
      </c>
      <c r="K106" s="176"/>
      <c r="L106" s="181"/>
      <c r="M106" s="182"/>
      <c r="N106" s="183"/>
      <c r="O106" s="183"/>
      <c r="P106" s="184">
        <f>P107</f>
        <v>0</v>
      </c>
      <c r="Q106" s="183"/>
      <c r="R106" s="184">
        <f>R107</f>
        <v>0</v>
      </c>
      <c r="S106" s="183"/>
      <c r="T106" s="185">
        <f>T107</f>
        <v>0</v>
      </c>
      <c r="AR106" s="186" t="s">
        <v>76</v>
      </c>
      <c r="AT106" s="187" t="s">
        <v>68</v>
      </c>
      <c r="AU106" s="187" t="s">
        <v>76</v>
      </c>
      <c r="AY106" s="186" t="s">
        <v>169</v>
      </c>
      <c r="BK106" s="188">
        <f>BK107</f>
        <v>0</v>
      </c>
    </row>
    <row r="107" spans="2:65" s="1" customFormat="1" ht="22.5" customHeight="1">
      <c r="B107" s="40"/>
      <c r="C107" s="192" t="s">
        <v>203</v>
      </c>
      <c r="D107" s="192" t="s">
        <v>171</v>
      </c>
      <c r="E107" s="193" t="s">
        <v>228</v>
      </c>
      <c r="F107" s="194" t="s">
        <v>229</v>
      </c>
      <c r="G107" s="195" t="s">
        <v>191</v>
      </c>
      <c r="H107" s="196">
        <v>72.319999999999993</v>
      </c>
      <c r="I107" s="197"/>
      <c r="J107" s="198">
        <f>ROUND(I107*H107,2)</f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76</v>
      </c>
      <c r="BK107" s="203">
        <f>ROUND(I107*H107,2)</f>
        <v>0</v>
      </c>
      <c r="BL107" s="23" t="s">
        <v>175</v>
      </c>
      <c r="BM107" s="23" t="s">
        <v>230</v>
      </c>
    </row>
    <row r="108" spans="2:65" s="10" customFormat="1" ht="29.85" customHeight="1">
      <c r="B108" s="175"/>
      <c r="C108" s="176"/>
      <c r="D108" s="189" t="s">
        <v>68</v>
      </c>
      <c r="E108" s="190" t="s">
        <v>231</v>
      </c>
      <c r="F108" s="190" t="s">
        <v>232</v>
      </c>
      <c r="G108" s="176"/>
      <c r="H108" s="176"/>
      <c r="I108" s="179"/>
      <c r="J108" s="191">
        <f>BK108</f>
        <v>0</v>
      </c>
      <c r="K108" s="176"/>
      <c r="L108" s="181"/>
      <c r="M108" s="182"/>
      <c r="N108" s="183"/>
      <c r="O108" s="183"/>
      <c r="P108" s="184">
        <f>SUM(P109:P126)</f>
        <v>0</v>
      </c>
      <c r="Q108" s="183"/>
      <c r="R108" s="184">
        <f>SUM(R109:R126)</f>
        <v>0</v>
      </c>
      <c r="S108" s="183"/>
      <c r="T108" s="185">
        <f>SUM(T109:T126)</f>
        <v>0</v>
      </c>
      <c r="AR108" s="186" t="s">
        <v>76</v>
      </c>
      <c r="AT108" s="187" t="s">
        <v>68</v>
      </c>
      <c r="AU108" s="187" t="s">
        <v>76</v>
      </c>
      <c r="AY108" s="186" t="s">
        <v>169</v>
      </c>
      <c r="BK108" s="188">
        <f>SUM(BK109:BK126)</f>
        <v>0</v>
      </c>
    </row>
    <row r="109" spans="2:65" s="1" customFormat="1" ht="31.5" customHeight="1">
      <c r="B109" s="40"/>
      <c r="C109" s="192" t="s">
        <v>10</v>
      </c>
      <c r="D109" s="192" t="s">
        <v>171</v>
      </c>
      <c r="E109" s="193" t="s">
        <v>233</v>
      </c>
      <c r="F109" s="194" t="s">
        <v>234</v>
      </c>
      <c r="G109" s="195" t="s">
        <v>198</v>
      </c>
      <c r="H109" s="196">
        <v>788.60299999999995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235</v>
      </c>
    </row>
    <row r="110" spans="2:65" s="1" customFormat="1" ht="22.5" customHeight="1">
      <c r="B110" s="40"/>
      <c r="C110" s="192" t="s">
        <v>206</v>
      </c>
      <c r="D110" s="192" t="s">
        <v>171</v>
      </c>
      <c r="E110" s="193" t="s">
        <v>236</v>
      </c>
      <c r="F110" s="194" t="s">
        <v>237</v>
      </c>
      <c r="G110" s="195" t="s">
        <v>198</v>
      </c>
      <c r="H110" s="196">
        <v>10448.986999999999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238</v>
      </c>
    </row>
    <row r="111" spans="2:65" s="13" customFormat="1">
      <c r="B111" s="228"/>
      <c r="C111" s="229"/>
      <c r="D111" s="206" t="s">
        <v>176</v>
      </c>
      <c r="E111" s="230" t="s">
        <v>21</v>
      </c>
      <c r="F111" s="231" t="s">
        <v>239</v>
      </c>
      <c r="G111" s="229"/>
      <c r="H111" s="232" t="s">
        <v>21</v>
      </c>
      <c r="I111" s="233"/>
      <c r="J111" s="229"/>
      <c r="K111" s="229"/>
      <c r="L111" s="234"/>
      <c r="M111" s="235"/>
      <c r="N111" s="236"/>
      <c r="O111" s="236"/>
      <c r="P111" s="236"/>
      <c r="Q111" s="236"/>
      <c r="R111" s="236"/>
      <c r="S111" s="236"/>
      <c r="T111" s="237"/>
      <c r="AT111" s="238" t="s">
        <v>176</v>
      </c>
      <c r="AU111" s="238" t="s">
        <v>78</v>
      </c>
      <c r="AV111" s="13" t="s">
        <v>76</v>
      </c>
      <c r="AW111" s="13" t="s">
        <v>33</v>
      </c>
      <c r="AX111" s="13" t="s">
        <v>69</v>
      </c>
      <c r="AY111" s="238" t="s">
        <v>169</v>
      </c>
    </row>
    <row r="112" spans="2:65" s="11" customFormat="1">
      <c r="B112" s="204"/>
      <c r="C112" s="205"/>
      <c r="D112" s="206" t="s">
        <v>176</v>
      </c>
      <c r="E112" s="207" t="s">
        <v>21</v>
      </c>
      <c r="F112" s="208" t="s">
        <v>240</v>
      </c>
      <c r="G112" s="205"/>
      <c r="H112" s="209">
        <v>2864.6190000000001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176</v>
      </c>
      <c r="AU112" s="215" t="s">
        <v>78</v>
      </c>
      <c r="AV112" s="11" t="s">
        <v>78</v>
      </c>
      <c r="AW112" s="11" t="s">
        <v>33</v>
      </c>
      <c r="AX112" s="11" t="s">
        <v>69</v>
      </c>
      <c r="AY112" s="215" t="s">
        <v>169</v>
      </c>
    </row>
    <row r="113" spans="2:65" s="13" customFormat="1">
      <c r="B113" s="228"/>
      <c r="C113" s="229"/>
      <c r="D113" s="206" t="s">
        <v>176</v>
      </c>
      <c r="E113" s="230" t="s">
        <v>21</v>
      </c>
      <c r="F113" s="231" t="s">
        <v>241</v>
      </c>
      <c r="G113" s="229"/>
      <c r="H113" s="232" t="s">
        <v>21</v>
      </c>
      <c r="I113" s="233"/>
      <c r="J113" s="229"/>
      <c r="K113" s="229"/>
      <c r="L113" s="234"/>
      <c r="M113" s="235"/>
      <c r="N113" s="236"/>
      <c r="O113" s="236"/>
      <c r="P113" s="236"/>
      <c r="Q113" s="236"/>
      <c r="R113" s="236"/>
      <c r="S113" s="236"/>
      <c r="T113" s="237"/>
      <c r="AT113" s="238" t="s">
        <v>176</v>
      </c>
      <c r="AU113" s="238" t="s">
        <v>78</v>
      </c>
      <c r="AV113" s="13" t="s">
        <v>76</v>
      </c>
      <c r="AW113" s="13" t="s">
        <v>33</v>
      </c>
      <c r="AX113" s="13" t="s">
        <v>69</v>
      </c>
      <c r="AY113" s="238" t="s">
        <v>169</v>
      </c>
    </row>
    <row r="114" spans="2:65" s="11" customFormat="1">
      <c r="B114" s="204"/>
      <c r="C114" s="205"/>
      <c r="D114" s="206" t="s">
        <v>176</v>
      </c>
      <c r="E114" s="207" t="s">
        <v>21</v>
      </c>
      <c r="F114" s="208" t="s">
        <v>242</v>
      </c>
      <c r="G114" s="205"/>
      <c r="H114" s="209">
        <v>6584.3680000000004</v>
      </c>
      <c r="I114" s="210"/>
      <c r="J114" s="205"/>
      <c r="K114" s="205"/>
      <c r="L114" s="211"/>
      <c r="M114" s="212"/>
      <c r="N114" s="213"/>
      <c r="O114" s="213"/>
      <c r="P114" s="213"/>
      <c r="Q114" s="213"/>
      <c r="R114" s="213"/>
      <c r="S114" s="213"/>
      <c r="T114" s="214"/>
      <c r="AT114" s="215" t="s">
        <v>176</v>
      </c>
      <c r="AU114" s="215" t="s">
        <v>78</v>
      </c>
      <c r="AV114" s="11" t="s">
        <v>78</v>
      </c>
      <c r="AW114" s="11" t="s">
        <v>33</v>
      </c>
      <c r="AX114" s="11" t="s">
        <v>69</v>
      </c>
      <c r="AY114" s="215" t="s">
        <v>169</v>
      </c>
    </row>
    <row r="115" spans="2:65" s="13" customFormat="1">
      <c r="B115" s="228"/>
      <c r="C115" s="229"/>
      <c r="D115" s="206" t="s">
        <v>176</v>
      </c>
      <c r="E115" s="230" t="s">
        <v>21</v>
      </c>
      <c r="F115" s="231" t="s">
        <v>243</v>
      </c>
      <c r="G115" s="229"/>
      <c r="H115" s="232" t="s">
        <v>21</v>
      </c>
      <c r="I115" s="233"/>
      <c r="J115" s="229"/>
      <c r="K115" s="229"/>
      <c r="L115" s="234"/>
      <c r="M115" s="235"/>
      <c r="N115" s="236"/>
      <c r="O115" s="236"/>
      <c r="P115" s="236"/>
      <c r="Q115" s="236"/>
      <c r="R115" s="236"/>
      <c r="S115" s="236"/>
      <c r="T115" s="237"/>
      <c r="AT115" s="238" t="s">
        <v>176</v>
      </c>
      <c r="AU115" s="238" t="s">
        <v>78</v>
      </c>
      <c r="AV115" s="13" t="s">
        <v>76</v>
      </c>
      <c r="AW115" s="13" t="s">
        <v>33</v>
      </c>
      <c r="AX115" s="13" t="s">
        <v>69</v>
      </c>
      <c r="AY115" s="238" t="s">
        <v>169</v>
      </c>
    </row>
    <row r="116" spans="2:65" s="11" customFormat="1">
      <c r="B116" s="204"/>
      <c r="C116" s="205"/>
      <c r="D116" s="206" t="s">
        <v>176</v>
      </c>
      <c r="E116" s="207" t="s">
        <v>21</v>
      </c>
      <c r="F116" s="208" t="s">
        <v>244</v>
      </c>
      <c r="G116" s="205"/>
      <c r="H116" s="209">
        <v>1000</v>
      </c>
      <c r="I116" s="210"/>
      <c r="J116" s="205"/>
      <c r="K116" s="205"/>
      <c r="L116" s="211"/>
      <c r="M116" s="212"/>
      <c r="N116" s="213"/>
      <c r="O116" s="213"/>
      <c r="P116" s="213"/>
      <c r="Q116" s="213"/>
      <c r="R116" s="213"/>
      <c r="S116" s="213"/>
      <c r="T116" s="214"/>
      <c r="AT116" s="215" t="s">
        <v>176</v>
      </c>
      <c r="AU116" s="215" t="s">
        <v>78</v>
      </c>
      <c r="AV116" s="11" t="s">
        <v>78</v>
      </c>
      <c r="AW116" s="11" t="s">
        <v>33</v>
      </c>
      <c r="AX116" s="11" t="s">
        <v>69</v>
      </c>
      <c r="AY116" s="215" t="s">
        <v>169</v>
      </c>
    </row>
    <row r="117" spans="2:65" s="12" customFormat="1">
      <c r="B117" s="216"/>
      <c r="C117" s="217"/>
      <c r="D117" s="218" t="s">
        <v>176</v>
      </c>
      <c r="E117" s="219" t="s">
        <v>21</v>
      </c>
      <c r="F117" s="220" t="s">
        <v>178</v>
      </c>
      <c r="G117" s="217"/>
      <c r="H117" s="221">
        <v>10448.986999999999</v>
      </c>
      <c r="I117" s="222"/>
      <c r="J117" s="217"/>
      <c r="K117" s="217"/>
      <c r="L117" s="223"/>
      <c r="M117" s="224"/>
      <c r="N117" s="225"/>
      <c r="O117" s="225"/>
      <c r="P117" s="225"/>
      <c r="Q117" s="225"/>
      <c r="R117" s="225"/>
      <c r="S117" s="225"/>
      <c r="T117" s="226"/>
      <c r="AT117" s="227" t="s">
        <v>176</v>
      </c>
      <c r="AU117" s="227" t="s">
        <v>78</v>
      </c>
      <c r="AV117" s="12" t="s">
        <v>175</v>
      </c>
      <c r="AW117" s="12" t="s">
        <v>33</v>
      </c>
      <c r="AX117" s="12" t="s">
        <v>76</v>
      </c>
      <c r="AY117" s="227" t="s">
        <v>169</v>
      </c>
    </row>
    <row r="118" spans="2:65" s="1" customFormat="1" ht="31.5" customHeight="1">
      <c r="B118" s="40"/>
      <c r="C118" s="192" t="s">
        <v>245</v>
      </c>
      <c r="D118" s="192" t="s">
        <v>171</v>
      </c>
      <c r="E118" s="193" t="s">
        <v>246</v>
      </c>
      <c r="F118" s="194" t="s">
        <v>247</v>
      </c>
      <c r="G118" s="195" t="s">
        <v>198</v>
      </c>
      <c r="H118" s="196">
        <v>788.60299999999995</v>
      </c>
      <c r="I118" s="197"/>
      <c r="J118" s="198">
        <f>ROUND(I118*H118,2)</f>
        <v>0</v>
      </c>
      <c r="K118" s="194" t="s">
        <v>21</v>
      </c>
      <c r="L118" s="60"/>
      <c r="M118" s="199" t="s">
        <v>21</v>
      </c>
      <c r="N118" s="200" t="s">
        <v>40</v>
      </c>
      <c r="O118" s="41"/>
      <c r="P118" s="201">
        <f>O118*H118</f>
        <v>0</v>
      </c>
      <c r="Q118" s="201">
        <v>0</v>
      </c>
      <c r="R118" s="201">
        <f>Q118*H118</f>
        <v>0</v>
      </c>
      <c r="S118" s="201">
        <v>0</v>
      </c>
      <c r="T118" s="202">
        <f>S118*H118</f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76</v>
      </c>
      <c r="BK118" s="203">
        <f>ROUND(I118*H118,2)</f>
        <v>0</v>
      </c>
      <c r="BL118" s="23" t="s">
        <v>175</v>
      </c>
      <c r="BM118" s="23" t="s">
        <v>248</v>
      </c>
    </row>
    <row r="119" spans="2:65" s="1" customFormat="1" ht="22.5" customHeight="1">
      <c r="B119" s="40"/>
      <c r="C119" s="192" t="s">
        <v>211</v>
      </c>
      <c r="D119" s="192" t="s">
        <v>171</v>
      </c>
      <c r="E119" s="193" t="s">
        <v>249</v>
      </c>
      <c r="F119" s="194" t="s">
        <v>250</v>
      </c>
      <c r="G119" s="195" t="s">
        <v>198</v>
      </c>
      <c r="H119" s="196">
        <v>174.291</v>
      </c>
      <c r="I119" s="197"/>
      <c r="J119" s="198">
        <f>ROUND(I119*H119,2)</f>
        <v>0</v>
      </c>
      <c r="K119" s="194" t="s">
        <v>21</v>
      </c>
      <c r="L119" s="60"/>
      <c r="M119" s="199" t="s">
        <v>21</v>
      </c>
      <c r="N119" s="200" t="s">
        <v>40</v>
      </c>
      <c r="O119" s="41"/>
      <c r="P119" s="201">
        <f>O119*H119</f>
        <v>0</v>
      </c>
      <c r="Q119" s="201">
        <v>0</v>
      </c>
      <c r="R119" s="201">
        <f>Q119*H119</f>
        <v>0</v>
      </c>
      <c r="S119" s="201">
        <v>0</v>
      </c>
      <c r="T119" s="202">
        <f>S119*H119</f>
        <v>0</v>
      </c>
      <c r="AR119" s="23" t="s">
        <v>175</v>
      </c>
      <c r="AT119" s="23" t="s">
        <v>171</v>
      </c>
      <c r="AU119" s="23" t="s">
        <v>78</v>
      </c>
      <c r="AY119" s="23" t="s">
        <v>169</v>
      </c>
      <c r="BE119" s="203">
        <f>IF(N119="základní",J119,0)</f>
        <v>0</v>
      </c>
      <c r="BF119" s="203">
        <f>IF(N119="snížená",J119,0)</f>
        <v>0</v>
      </c>
      <c r="BG119" s="203">
        <f>IF(N119="zákl. přenesená",J119,0)</f>
        <v>0</v>
      </c>
      <c r="BH119" s="203">
        <f>IF(N119="sníž. přenesená",J119,0)</f>
        <v>0</v>
      </c>
      <c r="BI119" s="203">
        <f>IF(N119="nulová",J119,0)</f>
        <v>0</v>
      </c>
      <c r="BJ119" s="23" t="s">
        <v>76</v>
      </c>
      <c r="BK119" s="203">
        <f>ROUND(I119*H119,2)</f>
        <v>0</v>
      </c>
      <c r="BL119" s="23" t="s">
        <v>175</v>
      </c>
      <c r="BM119" s="23" t="s">
        <v>251</v>
      </c>
    </row>
    <row r="120" spans="2:65" s="1" customFormat="1" ht="22.5" customHeight="1">
      <c r="B120" s="40"/>
      <c r="C120" s="192" t="s">
        <v>252</v>
      </c>
      <c r="D120" s="192" t="s">
        <v>171</v>
      </c>
      <c r="E120" s="193" t="s">
        <v>253</v>
      </c>
      <c r="F120" s="194" t="s">
        <v>254</v>
      </c>
      <c r="G120" s="195" t="s">
        <v>198</v>
      </c>
      <c r="H120" s="196">
        <v>4.7119999999999997</v>
      </c>
      <c r="I120" s="197"/>
      <c r="J120" s="198">
        <f>ROUND(I120*H120,2)</f>
        <v>0</v>
      </c>
      <c r="K120" s="194" t="s">
        <v>21</v>
      </c>
      <c r="L120" s="60"/>
      <c r="M120" s="199" t="s">
        <v>21</v>
      </c>
      <c r="N120" s="200" t="s">
        <v>40</v>
      </c>
      <c r="O120" s="41"/>
      <c r="P120" s="201">
        <f>O120*H120</f>
        <v>0</v>
      </c>
      <c r="Q120" s="201">
        <v>0</v>
      </c>
      <c r="R120" s="201">
        <f>Q120*H120</f>
        <v>0</v>
      </c>
      <c r="S120" s="201">
        <v>0</v>
      </c>
      <c r="T120" s="202">
        <f>S120*H120</f>
        <v>0</v>
      </c>
      <c r="AR120" s="23" t="s">
        <v>175</v>
      </c>
      <c r="AT120" s="23" t="s">
        <v>171</v>
      </c>
      <c r="AU120" s="23" t="s">
        <v>78</v>
      </c>
      <c r="AY120" s="23" t="s">
        <v>169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76</v>
      </c>
      <c r="BK120" s="203">
        <f>ROUND(I120*H120,2)</f>
        <v>0</v>
      </c>
      <c r="BL120" s="23" t="s">
        <v>175</v>
      </c>
      <c r="BM120" s="23" t="s">
        <v>255</v>
      </c>
    </row>
    <row r="121" spans="2:65" s="1" customFormat="1" ht="22.5" customHeight="1">
      <c r="B121" s="40"/>
      <c r="C121" s="192" t="s">
        <v>214</v>
      </c>
      <c r="D121" s="192" t="s">
        <v>171</v>
      </c>
      <c r="E121" s="193" t="s">
        <v>256</v>
      </c>
      <c r="F121" s="194" t="s">
        <v>257</v>
      </c>
      <c r="G121" s="195" t="s">
        <v>198</v>
      </c>
      <c r="H121" s="196">
        <v>465.6</v>
      </c>
      <c r="I121" s="197"/>
      <c r="J121" s="198">
        <f>ROUND(I121*H121,2)</f>
        <v>0</v>
      </c>
      <c r="K121" s="194" t="s">
        <v>21</v>
      </c>
      <c r="L121" s="60"/>
      <c r="M121" s="199" t="s">
        <v>21</v>
      </c>
      <c r="N121" s="200" t="s">
        <v>40</v>
      </c>
      <c r="O121" s="41"/>
      <c r="P121" s="201">
        <f>O121*H121</f>
        <v>0</v>
      </c>
      <c r="Q121" s="201">
        <v>0</v>
      </c>
      <c r="R121" s="201">
        <f>Q121*H121</f>
        <v>0</v>
      </c>
      <c r="S121" s="201">
        <v>0</v>
      </c>
      <c r="T121" s="202">
        <f>S121*H121</f>
        <v>0</v>
      </c>
      <c r="AR121" s="23" t="s">
        <v>175</v>
      </c>
      <c r="AT121" s="23" t="s">
        <v>171</v>
      </c>
      <c r="AU121" s="23" t="s">
        <v>78</v>
      </c>
      <c r="AY121" s="23" t="s">
        <v>169</v>
      </c>
      <c r="BE121" s="203">
        <f>IF(N121="základní",J121,0)</f>
        <v>0</v>
      </c>
      <c r="BF121" s="203">
        <f>IF(N121="snížená",J121,0)</f>
        <v>0</v>
      </c>
      <c r="BG121" s="203">
        <f>IF(N121="zákl. přenesená",J121,0)</f>
        <v>0</v>
      </c>
      <c r="BH121" s="203">
        <f>IF(N121="sníž. přenesená",J121,0)</f>
        <v>0</v>
      </c>
      <c r="BI121" s="203">
        <f>IF(N121="nulová",J121,0)</f>
        <v>0</v>
      </c>
      <c r="BJ121" s="23" t="s">
        <v>76</v>
      </c>
      <c r="BK121" s="203">
        <f>ROUND(I121*H121,2)</f>
        <v>0</v>
      </c>
      <c r="BL121" s="23" t="s">
        <v>175</v>
      </c>
      <c r="BM121" s="23" t="s">
        <v>258</v>
      </c>
    </row>
    <row r="122" spans="2:65" s="13" customFormat="1">
      <c r="B122" s="228"/>
      <c r="C122" s="229"/>
      <c r="D122" s="206" t="s">
        <v>176</v>
      </c>
      <c r="E122" s="230" t="s">
        <v>21</v>
      </c>
      <c r="F122" s="231" t="s">
        <v>259</v>
      </c>
      <c r="G122" s="229"/>
      <c r="H122" s="232" t="s">
        <v>21</v>
      </c>
      <c r="I122" s="233"/>
      <c r="J122" s="229"/>
      <c r="K122" s="229"/>
      <c r="L122" s="234"/>
      <c r="M122" s="235"/>
      <c r="N122" s="236"/>
      <c r="O122" s="236"/>
      <c r="P122" s="236"/>
      <c r="Q122" s="236"/>
      <c r="R122" s="236"/>
      <c r="S122" s="236"/>
      <c r="T122" s="237"/>
      <c r="AT122" s="238" t="s">
        <v>176</v>
      </c>
      <c r="AU122" s="238" t="s">
        <v>78</v>
      </c>
      <c r="AV122" s="13" t="s">
        <v>76</v>
      </c>
      <c r="AW122" s="13" t="s">
        <v>33</v>
      </c>
      <c r="AX122" s="13" t="s">
        <v>69</v>
      </c>
      <c r="AY122" s="238" t="s">
        <v>169</v>
      </c>
    </row>
    <row r="123" spans="2:65" s="11" customFormat="1">
      <c r="B123" s="204"/>
      <c r="C123" s="205"/>
      <c r="D123" s="206" t="s">
        <v>176</v>
      </c>
      <c r="E123" s="207" t="s">
        <v>21</v>
      </c>
      <c r="F123" s="208" t="s">
        <v>260</v>
      </c>
      <c r="G123" s="205"/>
      <c r="H123" s="209">
        <v>465.6</v>
      </c>
      <c r="I123" s="210"/>
      <c r="J123" s="205"/>
      <c r="K123" s="205"/>
      <c r="L123" s="211"/>
      <c r="M123" s="212"/>
      <c r="N123" s="213"/>
      <c r="O123" s="213"/>
      <c r="P123" s="213"/>
      <c r="Q123" s="213"/>
      <c r="R123" s="213"/>
      <c r="S123" s="213"/>
      <c r="T123" s="214"/>
      <c r="AT123" s="215" t="s">
        <v>176</v>
      </c>
      <c r="AU123" s="215" t="s">
        <v>78</v>
      </c>
      <c r="AV123" s="11" t="s">
        <v>78</v>
      </c>
      <c r="AW123" s="11" t="s">
        <v>33</v>
      </c>
      <c r="AX123" s="11" t="s">
        <v>69</v>
      </c>
      <c r="AY123" s="215" t="s">
        <v>169</v>
      </c>
    </row>
    <row r="124" spans="2:65" s="12" customFormat="1">
      <c r="B124" s="216"/>
      <c r="C124" s="217"/>
      <c r="D124" s="218" t="s">
        <v>176</v>
      </c>
      <c r="E124" s="219" t="s">
        <v>21</v>
      </c>
      <c r="F124" s="220" t="s">
        <v>178</v>
      </c>
      <c r="G124" s="217"/>
      <c r="H124" s="221">
        <v>465.6</v>
      </c>
      <c r="I124" s="222"/>
      <c r="J124" s="217"/>
      <c r="K124" s="217"/>
      <c r="L124" s="223"/>
      <c r="M124" s="224"/>
      <c r="N124" s="225"/>
      <c r="O124" s="225"/>
      <c r="P124" s="225"/>
      <c r="Q124" s="225"/>
      <c r="R124" s="225"/>
      <c r="S124" s="225"/>
      <c r="T124" s="226"/>
      <c r="AT124" s="227" t="s">
        <v>176</v>
      </c>
      <c r="AU124" s="227" t="s">
        <v>78</v>
      </c>
      <c r="AV124" s="12" t="s">
        <v>175</v>
      </c>
      <c r="AW124" s="12" t="s">
        <v>33</v>
      </c>
      <c r="AX124" s="12" t="s">
        <v>76</v>
      </c>
      <c r="AY124" s="227" t="s">
        <v>169</v>
      </c>
    </row>
    <row r="125" spans="2:65" s="1" customFormat="1" ht="31.5" customHeight="1">
      <c r="B125" s="40"/>
      <c r="C125" s="192" t="s">
        <v>9</v>
      </c>
      <c r="D125" s="192" t="s">
        <v>171</v>
      </c>
      <c r="E125" s="193" t="s">
        <v>261</v>
      </c>
      <c r="F125" s="194" t="s">
        <v>262</v>
      </c>
      <c r="G125" s="195" t="s">
        <v>198</v>
      </c>
      <c r="H125" s="196">
        <v>100</v>
      </c>
      <c r="I125" s="197"/>
      <c r="J125" s="198">
        <f>ROUND(I125*H125,2)</f>
        <v>0</v>
      </c>
      <c r="K125" s="194" t="s">
        <v>21</v>
      </c>
      <c r="L125" s="60"/>
      <c r="M125" s="199" t="s">
        <v>21</v>
      </c>
      <c r="N125" s="200" t="s">
        <v>40</v>
      </c>
      <c r="O125" s="41"/>
      <c r="P125" s="201">
        <f>O125*H125</f>
        <v>0</v>
      </c>
      <c r="Q125" s="201">
        <v>0</v>
      </c>
      <c r="R125" s="201">
        <f>Q125*H125</f>
        <v>0</v>
      </c>
      <c r="S125" s="201">
        <v>0</v>
      </c>
      <c r="T125" s="202">
        <f>S125*H125</f>
        <v>0</v>
      </c>
      <c r="AR125" s="23" t="s">
        <v>175</v>
      </c>
      <c r="AT125" s="23" t="s">
        <v>171</v>
      </c>
      <c r="AU125" s="23" t="s">
        <v>78</v>
      </c>
      <c r="AY125" s="23" t="s">
        <v>169</v>
      </c>
      <c r="BE125" s="203">
        <f>IF(N125="základní",J125,0)</f>
        <v>0</v>
      </c>
      <c r="BF125" s="203">
        <f>IF(N125="snížená",J125,0)</f>
        <v>0</v>
      </c>
      <c r="BG125" s="203">
        <f>IF(N125="zákl. přenesená",J125,0)</f>
        <v>0</v>
      </c>
      <c r="BH125" s="203">
        <f>IF(N125="sníž. přenesená",J125,0)</f>
        <v>0</v>
      </c>
      <c r="BI125" s="203">
        <f>IF(N125="nulová",J125,0)</f>
        <v>0</v>
      </c>
      <c r="BJ125" s="23" t="s">
        <v>76</v>
      </c>
      <c r="BK125" s="203">
        <f>ROUND(I125*H125,2)</f>
        <v>0</v>
      </c>
      <c r="BL125" s="23" t="s">
        <v>175</v>
      </c>
      <c r="BM125" s="23" t="s">
        <v>263</v>
      </c>
    </row>
    <row r="126" spans="2:65" s="1" customFormat="1" ht="22.5" customHeight="1">
      <c r="B126" s="40"/>
      <c r="C126" s="192" t="s">
        <v>219</v>
      </c>
      <c r="D126" s="192" t="s">
        <v>171</v>
      </c>
      <c r="E126" s="193" t="s">
        <v>264</v>
      </c>
      <c r="F126" s="194" t="s">
        <v>265</v>
      </c>
      <c r="G126" s="195" t="s">
        <v>198</v>
      </c>
      <c r="H126" s="196">
        <v>144</v>
      </c>
      <c r="I126" s="197"/>
      <c r="J126" s="198">
        <f>ROUND(I126*H126,2)</f>
        <v>0</v>
      </c>
      <c r="K126" s="194" t="s">
        <v>21</v>
      </c>
      <c r="L126" s="60"/>
      <c r="M126" s="199" t="s">
        <v>21</v>
      </c>
      <c r="N126" s="200" t="s">
        <v>40</v>
      </c>
      <c r="O126" s="41"/>
      <c r="P126" s="201">
        <f>O126*H126</f>
        <v>0</v>
      </c>
      <c r="Q126" s="201">
        <v>0</v>
      </c>
      <c r="R126" s="201">
        <f>Q126*H126</f>
        <v>0</v>
      </c>
      <c r="S126" s="201">
        <v>0</v>
      </c>
      <c r="T126" s="202">
        <f>S126*H126</f>
        <v>0</v>
      </c>
      <c r="AR126" s="23" t="s">
        <v>175</v>
      </c>
      <c r="AT126" s="23" t="s">
        <v>171</v>
      </c>
      <c r="AU126" s="23" t="s">
        <v>78</v>
      </c>
      <c r="AY126" s="23" t="s">
        <v>169</v>
      </c>
      <c r="BE126" s="203">
        <f>IF(N126="základní",J126,0)</f>
        <v>0</v>
      </c>
      <c r="BF126" s="203">
        <f>IF(N126="snížená",J126,0)</f>
        <v>0</v>
      </c>
      <c r="BG126" s="203">
        <f>IF(N126="zákl. přenesená",J126,0)</f>
        <v>0</v>
      </c>
      <c r="BH126" s="203">
        <f>IF(N126="sníž. přenesená",J126,0)</f>
        <v>0</v>
      </c>
      <c r="BI126" s="203">
        <f>IF(N126="nulová",J126,0)</f>
        <v>0</v>
      </c>
      <c r="BJ126" s="23" t="s">
        <v>76</v>
      </c>
      <c r="BK126" s="203">
        <f>ROUND(I126*H126,2)</f>
        <v>0</v>
      </c>
      <c r="BL126" s="23" t="s">
        <v>175</v>
      </c>
      <c r="BM126" s="23" t="s">
        <v>266</v>
      </c>
    </row>
    <row r="127" spans="2:65" s="10" customFormat="1" ht="29.85" customHeight="1">
      <c r="B127" s="175"/>
      <c r="C127" s="176"/>
      <c r="D127" s="189" t="s">
        <v>68</v>
      </c>
      <c r="E127" s="190" t="s">
        <v>267</v>
      </c>
      <c r="F127" s="190" t="s">
        <v>268</v>
      </c>
      <c r="G127" s="176"/>
      <c r="H127" s="176"/>
      <c r="I127" s="179"/>
      <c r="J127" s="191">
        <f>BK127</f>
        <v>0</v>
      </c>
      <c r="K127" s="176"/>
      <c r="L127" s="181"/>
      <c r="M127" s="182"/>
      <c r="N127" s="183"/>
      <c r="O127" s="183"/>
      <c r="P127" s="184">
        <f>P128</f>
        <v>0</v>
      </c>
      <c r="Q127" s="183"/>
      <c r="R127" s="184">
        <f>R128</f>
        <v>0</v>
      </c>
      <c r="S127" s="183"/>
      <c r="T127" s="185">
        <f>T128</f>
        <v>0</v>
      </c>
      <c r="AR127" s="186" t="s">
        <v>76</v>
      </c>
      <c r="AT127" s="187" t="s">
        <v>68</v>
      </c>
      <c r="AU127" s="187" t="s">
        <v>76</v>
      </c>
      <c r="AY127" s="186" t="s">
        <v>169</v>
      </c>
      <c r="BK127" s="188">
        <f>BK128</f>
        <v>0</v>
      </c>
    </row>
    <row r="128" spans="2:65" s="1" customFormat="1" ht="22.5" customHeight="1">
      <c r="B128" s="40"/>
      <c r="C128" s="192" t="s">
        <v>269</v>
      </c>
      <c r="D128" s="192" t="s">
        <v>171</v>
      </c>
      <c r="E128" s="193" t="s">
        <v>270</v>
      </c>
      <c r="F128" s="194" t="s">
        <v>271</v>
      </c>
      <c r="G128" s="195" t="s">
        <v>198</v>
      </c>
      <c r="H128" s="196">
        <v>0.188</v>
      </c>
      <c r="I128" s="197"/>
      <c r="J128" s="198">
        <f>ROUND(I128*H128,2)</f>
        <v>0</v>
      </c>
      <c r="K128" s="194" t="s">
        <v>21</v>
      </c>
      <c r="L128" s="60"/>
      <c r="M128" s="199" t="s">
        <v>21</v>
      </c>
      <c r="N128" s="200" t="s">
        <v>40</v>
      </c>
      <c r="O128" s="41"/>
      <c r="P128" s="201">
        <f>O128*H128</f>
        <v>0</v>
      </c>
      <c r="Q128" s="201">
        <v>0</v>
      </c>
      <c r="R128" s="201">
        <f>Q128*H128</f>
        <v>0</v>
      </c>
      <c r="S128" s="201">
        <v>0</v>
      </c>
      <c r="T128" s="202">
        <f>S128*H128</f>
        <v>0</v>
      </c>
      <c r="AR128" s="23" t="s">
        <v>175</v>
      </c>
      <c r="AT128" s="23" t="s">
        <v>171</v>
      </c>
      <c r="AU128" s="23" t="s">
        <v>78</v>
      </c>
      <c r="AY128" s="23" t="s">
        <v>169</v>
      </c>
      <c r="BE128" s="203">
        <f>IF(N128="základní",J128,0)</f>
        <v>0</v>
      </c>
      <c r="BF128" s="203">
        <f>IF(N128="snížená",J128,0)</f>
        <v>0</v>
      </c>
      <c r="BG128" s="203">
        <f>IF(N128="zákl. přenesená",J128,0)</f>
        <v>0</v>
      </c>
      <c r="BH128" s="203">
        <f>IF(N128="sníž. přenesená",J128,0)</f>
        <v>0</v>
      </c>
      <c r="BI128" s="203">
        <f>IF(N128="nulová",J128,0)</f>
        <v>0</v>
      </c>
      <c r="BJ128" s="23" t="s">
        <v>76</v>
      </c>
      <c r="BK128" s="203">
        <f>ROUND(I128*H128,2)</f>
        <v>0</v>
      </c>
      <c r="BL128" s="23" t="s">
        <v>175</v>
      </c>
      <c r="BM128" s="23" t="s">
        <v>272</v>
      </c>
    </row>
    <row r="129" spans="2:65" s="10" customFormat="1" ht="37.35" customHeight="1">
      <c r="B129" s="175"/>
      <c r="C129" s="176"/>
      <c r="D129" s="177" t="s">
        <v>68</v>
      </c>
      <c r="E129" s="178" t="s">
        <v>273</v>
      </c>
      <c r="F129" s="178" t="s">
        <v>274</v>
      </c>
      <c r="G129" s="176"/>
      <c r="H129" s="176"/>
      <c r="I129" s="179"/>
      <c r="J129" s="180">
        <f>BK129</f>
        <v>0</v>
      </c>
      <c r="K129" s="176"/>
      <c r="L129" s="181"/>
      <c r="M129" s="182"/>
      <c r="N129" s="183"/>
      <c r="O129" s="183"/>
      <c r="P129" s="184">
        <f>P130</f>
        <v>0</v>
      </c>
      <c r="Q129" s="183"/>
      <c r="R129" s="184">
        <f>R130</f>
        <v>0</v>
      </c>
      <c r="S129" s="183"/>
      <c r="T129" s="185">
        <f>T130</f>
        <v>0</v>
      </c>
      <c r="AR129" s="186" t="s">
        <v>78</v>
      </c>
      <c r="AT129" s="187" t="s">
        <v>68</v>
      </c>
      <c r="AU129" s="187" t="s">
        <v>69</v>
      </c>
      <c r="AY129" s="186" t="s">
        <v>169</v>
      </c>
      <c r="BK129" s="188">
        <f>BK130</f>
        <v>0</v>
      </c>
    </row>
    <row r="130" spans="2:65" s="10" customFormat="1" ht="19.899999999999999" customHeight="1">
      <c r="B130" s="175"/>
      <c r="C130" s="176"/>
      <c r="D130" s="189" t="s">
        <v>68</v>
      </c>
      <c r="E130" s="190" t="s">
        <v>275</v>
      </c>
      <c r="F130" s="190" t="s">
        <v>276</v>
      </c>
      <c r="G130" s="176"/>
      <c r="H130" s="176"/>
      <c r="I130" s="179"/>
      <c r="J130" s="191">
        <f>BK130</f>
        <v>0</v>
      </c>
      <c r="K130" s="176"/>
      <c r="L130" s="181"/>
      <c r="M130" s="182"/>
      <c r="N130" s="183"/>
      <c r="O130" s="183"/>
      <c r="P130" s="184">
        <f>SUM(P131:P134)</f>
        <v>0</v>
      </c>
      <c r="Q130" s="183"/>
      <c r="R130" s="184">
        <f>SUM(R131:R134)</f>
        <v>0</v>
      </c>
      <c r="S130" s="183"/>
      <c r="T130" s="185">
        <f>SUM(T131:T134)</f>
        <v>0</v>
      </c>
      <c r="AR130" s="186" t="s">
        <v>78</v>
      </c>
      <c r="AT130" s="187" t="s">
        <v>68</v>
      </c>
      <c r="AU130" s="187" t="s">
        <v>76</v>
      </c>
      <c r="AY130" s="186" t="s">
        <v>169</v>
      </c>
      <c r="BK130" s="188">
        <f>SUM(BK131:BK134)</f>
        <v>0</v>
      </c>
    </row>
    <row r="131" spans="2:65" s="1" customFormat="1" ht="22.5" customHeight="1">
      <c r="B131" s="40"/>
      <c r="C131" s="192" t="s">
        <v>222</v>
      </c>
      <c r="D131" s="192" t="s">
        <v>171</v>
      </c>
      <c r="E131" s="193" t="s">
        <v>277</v>
      </c>
      <c r="F131" s="194" t="s">
        <v>278</v>
      </c>
      <c r="G131" s="195" t="s">
        <v>174</v>
      </c>
      <c r="H131" s="196">
        <v>800</v>
      </c>
      <c r="I131" s="197"/>
      <c r="J131" s="198">
        <f>ROUND(I131*H131,2)</f>
        <v>0</v>
      </c>
      <c r="K131" s="194" t="s">
        <v>21</v>
      </c>
      <c r="L131" s="60"/>
      <c r="M131" s="199" t="s">
        <v>21</v>
      </c>
      <c r="N131" s="200" t="s">
        <v>40</v>
      </c>
      <c r="O131" s="41"/>
      <c r="P131" s="201">
        <f>O131*H131</f>
        <v>0</v>
      </c>
      <c r="Q131" s="201">
        <v>0</v>
      </c>
      <c r="R131" s="201">
        <f>Q131*H131</f>
        <v>0</v>
      </c>
      <c r="S131" s="201">
        <v>0</v>
      </c>
      <c r="T131" s="202">
        <f>S131*H131</f>
        <v>0</v>
      </c>
      <c r="AR131" s="23" t="s">
        <v>206</v>
      </c>
      <c r="AT131" s="23" t="s">
        <v>171</v>
      </c>
      <c r="AU131" s="23" t="s">
        <v>78</v>
      </c>
      <c r="AY131" s="23" t="s">
        <v>169</v>
      </c>
      <c r="BE131" s="203">
        <f>IF(N131="základní",J131,0)</f>
        <v>0</v>
      </c>
      <c r="BF131" s="203">
        <f>IF(N131="snížená",J131,0)</f>
        <v>0</v>
      </c>
      <c r="BG131" s="203">
        <f>IF(N131="zákl. přenesená",J131,0)</f>
        <v>0</v>
      </c>
      <c r="BH131" s="203">
        <f>IF(N131="sníž. přenesená",J131,0)</f>
        <v>0</v>
      </c>
      <c r="BI131" s="203">
        <f>IF(N131="nulová",J131,0)</f>
        <v>0</v>
      </c>
      <c r="BJ131" s="23" t="s">
        <v>76</v>
      </c>
      <c r="BK131" s="203">
        <f>ROUND(I131*H131,2)</f>
        <v>0</v>
      </c>
      <c r="BL131" s="23" t="s">
        <v>206</v>
      </c>
      <c r="BM131" s="23" t="s">
        <v>279</v>
      </c>
    </row>
    <row r="132" spans="2:65" s="1" customFormat="1" ht="22.5" customHeight="1">
      <c r="B132" s="40"/>
      <c r="C132" s="192" t="s">
        <v>280</v>
      </c>
      <c r="D132" s="192" t="s">
        <v>171</v>
      </c>
      <c r="E132" s="193" t="s">
        <v>281</v>
      </c>
      <c r="F132" s="194" t="s">
        <v>282</v>
      </c>
      <c r="G132" s="195" t="s">
        <v>174</v>
      </c>
      <c r="H132" s="196">
        <v>336</v>
      </c>
      <c r="I132" s="197"/>
      <c r="J132" s="198">
        <f>ROUND(I132*H132,2)</f>
        <v>0</v>
      </c>
      <c r="K132" s="194" t="s">
        <v>21</v>
      </c>
      <c r="L132" s="60"/>
      <c r="M132" s="199" t="s">
        <v>21</v>
      </c>
      <c r="N132" s="200" t="s">
        <v>40</v>
      </c>
      <c r="O132" s="41"/>
      <c r="P132" s="201">
        <f>O132*H132</f>
        <v>0</v>
      </c>
      <c r="Q132" s="201">
        <v>0</v>
      </c>
      <c r="R132" s="201">
        <f>Q132*H132</f>
        <v>0</v>
      </c>
      <c r="S132" s="201">
        <v>0</v>
      </c>
      <c r="T132" s="202">
        <f>S132*H132</f>
        <v>0</v>
      </c>
      <c r="AR132" s="23" t="s">
        <v>206</v>
      </c>
      <c r="AT132" s="23" t="s">
        <v>171</v>
      </c>
      <c r="AU132" s="23" t="s">
        <v>78</v>
      </c>
      <c r="AY132" s="23" t="s">
        <v>169</v>
      </c>
      <c r="BE132" s="203">
        <f>IF(N132="základní",J132,0)</f>
        <v>0</v>
      </c>
      <c r="BF132" s="203">
        <f>IF(N132="snížená",J132,0)</f>
        <v>0</v>
      </c>
      <c r="BG132" s="203">
        <f>IF(N132="zákl. přenesená",J132,0)</f>
        <v>0</v>
      </c>
      <c r="BH132" s="203">
        <f>IF(N132="sníž. přenesená",J132,0)</f>
        <v>0</v>
      </c>
      <c r="BI132" s="203">
        <f>IF(N132="nulová",J132,0)</f>
        <v>0</v>
      </c>
      <c r="BJ132" s="23" t="s">
        <v>76</v>
      </c>
      <c r="BK132" s="203">
        <f>ROUND(I132*H132,2)</f>
        <v>0</v>
      </c>
      <c r="BL132" s="23" t="s">
        <v>206</v>
      </c>
      <c r="BM132" s="23" t="s">
        <v>283</v>
      </c>
    </row>
    <row r="133" spans="2:65" s="11" customFormat="1">
      <c r="B133" s="204"/>
      <c r="C133" s="205"/>
      <c r="D133" s="206" t="s">
        <v>176</v>
      </c>
      <c r="E133" s="207" t="s">
        <v>21</v>
      </c>
      <c r="F133" s="208" t="s">
        <v>284</v>
      </c>
      <c r="G133" s="205"/>
      <c r="H133" s="209">
        <v>336</v>
      </c>
      <c r="I133" s="210"/>
      <c r="J133" s="205"/>
      <c r="K133" s="205"/>
      <c r="L133" s="211"/>
      <c r="M133" s="212"/>
      <c r="N133" s="213"/>
      <c r="O133" s="213"/>
      <c r="P133" s="213"/>
      <c r="Q133" s="213"/>
      <c r="R133" s="213"/>
      <c r="S133" s="213"/>
      <c r="T133" s="214"/>
      <c r="AT133" s="215" t="s">
        <v>176</v>
      </c>
      <c r="AU133" s="215" t="s">
        <v>78</v>
      </c>
      <c r="AV133" s="11" t="s">
        <v>78</v>
      </c>
      <c r="AW133" s="11" t="s">
        <v>33</v>
      </c>
      <c r="AX133" s="11" t="s">
        <v>69</v>
      </c>
      <c r="AY133" s="215" t="s">
        <v>169</v>
      </c>
    </row>
    <row r="134" spans="2:65" s="12" customFormat="1">
      <c r="B134" s="216"/>
      <c r="C134" s="217"/>
      <c r="D134" s="206" t="s">
        <v>176</v>
      </c>
      <c r="E134" s="249" t="s">
        <v>21</v>
      </c>
      <c r="F134" s="250" t="s">
        <v>178</v>
      </c>
      <c r="G134" s="217"/>
      <c r="H134" s="251">
        <v>336</v>
      </c>
      <c r="I134" s="222"/>
      <c r="J134" s="217"/>
      <c r="K134" s="217"/>
      <c r="L134" s="223"/>
      <c r="M134" s="252"/>
      <c r="N134" s="253"/>
      <c r="O134" s="253"/>
      <c r="P134" s="253"/>
      <c r="Q134" s="253"/>
      <c r="R134" s="253"/>
      <c r="S134" s="253"/>
      <c r="T134" s="254"/>
      <c r="AT134" s="227" t="s">
        <v>176</v>
      </c>
      <c r="AU134" s="227" t="s">
        <v>78</v>
      </c>
      <c r="AV134" s="12" t="s">
        <v>175</v>
      </c>
      <c r="AW134" s="12" t="s">
        <v>33</v>
      </c>
      <c r="AX134" s="12" t="s">
        <v>76</v>
      </c>
      <c r="AY134" s="227" t="s">
        <v>169</v>
      </c>
    </row>
    <row r="135" spans="2:65" s="1" customFormat="1" ht="6.95" customHeight="1">
      <c r="B135" s="55"/>
      <c r="C135" s="56"/>
      <c r="D135" s="56"/>
      <c r="E135" s="56"/>
      <c r="F135" s="56"/>
      <c r="G135" s="56"/>
      <c r="H135" s="56"/>
      <c r="I135" s="138"/>
      <c r="J135" s="56"/>
      <c r="K135" s="56"/>
      <c r="L135" s="60"/>
    </row>
  </sheetData>
  <sheetProtection password="CC35" sheet="1" objects="1" scenarios="1" formatCells="0" formatColumns="0" formatRows="0" sort="0" autoFilter="0"/>
  <autoFilter ref="C82:K134"/>
  <mergeCells count="9"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2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132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523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ROUND(J78,2)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ROUND(SUM(BE78:BE81), 2)</f>
        <v>0</v>
      </c>
      <c r="G30" s="41"/>
      <c r="H30" s="41"/>
      <c r="I30" s="130">
        <v>0.21</v>
      </c>
      <c r="J30" s="129">
        <f>ROUND(ROUND((SUM(BE78:BE81)),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ROUND(SUM(BF78:BF81), 2)</f>
        <v>0</v>
      </c>
      <c r="G31" s="41"/>
      <c r="H31" s="41"/>
      <c r="I31" s="130">
        <v>0.15</v>
      </c>
      <c r="J31" s="129">
        <f>ROUND(ROUND((SUM(BF78:BF81)),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ROUND(SUM(BG78:BG81),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ROUND(SUM(BH78:BH81),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ROUND(SUM(BI78:BI81),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1720220 - Vedlejší a ostatní náklady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J78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524</v>
      </c>
      <c r="E57" s="151"/>
      <c r="F57" s="151"/>
      <c r="G57" s="151"/>
      <c r="H57" s="151"/>
      <c r="I57" s="152"/>
      <c r="J57" s="153">
        <f>J79</f>
        <v>0</v>
      </c>
      <c r="K57" s="154"/>
    </row>
    <row r="58" spans="2:47" s="8" customFormat="1" ht="19.899999999999999" customHeight="1">
      <c r="B58" s="155"/>
      <c r="C58" s="156"/>
      <c r="D58" s="157" t="s">
        <v>525</v>
      </c>
      <c r="E58" s="158"/>
      <c r="F58" s="158"/>
      <c r="G58" s="158"/>
      <c r="H58" s="158"/>
      <c r="I58" s="159"/>
      <c r="J58" s="160">
        <f>J80</f>
        <v>0</v>
      </c>
      <c r="K58" s="161"/>
    </row>
    <row r="59" spans="2:47" s="1" customFormat="1" ht="21.75" customHeight="1">
      <c r="B59" s="40"/>
      <c r="C59" s="41"/>
      <c r="D59" s="41"/>
      <c r="E59" s="41"/>
      <c r="F59" s="41"/>
      <c r="G59" s="41"/>
      <c r="H59" s="41"/>
      <c r="I59" s="117"/>
      <c r="J59" s="41"/>
      <c r="K59" s="44"/>
    </row>
    <row r="60" spans="2:47" s="1" customFormat="1" ht="6.95" customHeight="1">
      <c r="B60" s="55"/>
      <c r="C60" s="56"/>
      <c r="D60" s="56"/>
      <c r="E60" s="56"/>
      <c r="F60" s="56"/>
      <c r="G60" s="56"/>
      <c r="H60" s="56"/>
      <c r="I60" s="138"/>
      <c r="J60" s="56"/>
      <c r="K60" s="57"/>
    </row>
    <row r="64" spans="2:47" s="1" customFormat="1" ht="6.95" customHeight="1">
      <c r="B64" s="58"/>
      <c r="C64" s="59"/>
      <c r="D64" s="59"/>
      <c r="E64" s="59"/>
      <c r="F64" s="59"/>
      <c r="G64" s="59"/>
      <c r="H64" s="59"/>
      <c r="I64" s="141"/>
      <c r="J64" s="59"/>
      <c r="K64" s="59"/>
      <c r="L64" s="60"/>
    </row>
    <row r="65" spans="2:63" s="1" customFormat="1" ht="36.950000000000003" customHeight="1">
      <c r="B65" s="40"/>
      <c r="C65" s="61" t="s">
        <v>153</v>
      </c>
      <c r="D65" s="62"/>
      <c r="E65" s="62"/>
      <c r="F65" s="62"/>
      <c r="G65" s="62"/>
      <c r="H65" s="62"/>
      <c r="I65" s="162"/>
      <c r="J65" s="62"/>
      <c r="K65" s="62"/>
      <c r="L65" s="60"/>
    </row>
    <row r="66" spans="2:63" s="1" customFormat="1" ht="6.95" customHeight="1">
      <c r="B66" s="40"/>
      <c r="C66" s="62"/>
      <c r="D66" s="62"/>
      <c r="E66" s="62"/>
      <c r="F66" s="62"/>
      <c r="G66" s="62"/>
      <c r="H66" s="62"/>
      <c r="I66" s="162"/>
      <c r="J66" s="62"/>
      <c r="K66" s="62"/>
      <c r="L66" s="60"/>
    </row>
    <row r="67" spans="2:63" s="1" customFormat="1" ht="14.45" customHeight="1">
      <c r="B67" s="40"/>
      <c r="C67" s="64" t="s">
        <v>18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22.5" customHeight="1">
      <c r="B68" s="40"/>
      <c r="C68" s="62"/>
      <c r="D68" s="62"/>
      <c r="E68" s="375" t="str">
        <f>E7</f>
        <v>VV_Demolice objektů Výmyslov</v>
      </c>
      <c r="F68" s="376"/>
      <c r="G68" s="376"/>
      <c r="H68" s="376"/>
      <c r="I68" s="162"/>
      <c r="J68" s="62"/>
      <c r="K68" s="62"/>
      <c r="L68" s="60"/>
    </row>
    <row r="69" spans="2:63" s="1" customFormat="1" ht="14.45" customHeight="1">
      <c r="B69" s="40"/>
      <c r="C69" s="64" t="s">
        <v>139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3.25" customHeight="1">
      <c r="B70" s="40"/>
      <c r="C70" s="62"/>
      <c r="D70" s="62"/>
      <c r="E70" s="355" t="str">
        <f>E9</f>
        <v>1720220 - Vedlejší a ostatní náklady</v>
      </c>
      <c r="F70" s="377"/>
      <c r="G70" s="377"/>
      <c r="H70" s="377"/>
      <c r="I70" s="162"/>
      <c r="J70" s="62"/>
      <c r="K70" s="62"/>
      <c r="L70" s="60"/>
    </row>
    <row r="71" spans="2:63" s="1" customFormat="1" ht="6.95" customHeight="1">
      <c r="B71" s="40"/>
      <c r="C71" s="62"/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18" customHeight="1">
      <c r="B72" s="40"/>
      <c r="C72" s="64" t="s">
        <v>23</v>
      </c>
      <c r="D72" s="62"/>
      <c r="E72" s="62"/>
      <c r="F72" s="163" t="str">
        <f>F12</f>
        <v xml:space="preserve"> </v>
      </c>
      <c r="G72" s="62"/>
      <c r="H72" s="62"/>
      <c r="I72" s="164" t="s">
        <v>25</v>
      </c>
      <c r="J72" s="72" t="str">
        <f>IF(J12="","",J12)</f>
        <v>12. 4. 2017</v>
      </c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5">
      <c r="B74" s="40"/>
      <c r="C74" s="64" t="s">
        <v>27</v>
      </c>
      <c r="D74" s="62"/>
      <c r="E74" s="62"/>
      <c r="F74" s="163" t="str">
        <f>E15</f>
        <v xml:space="preserve"> </v>
      </c>
      <c r="G74" s="62"/>
      <c r="H74" s="62"/>
      <c r="I74" s="164" t="s">
        <v>32</v>
      </c>
      <c r="J74" s="163" t="str">
        <f>E21</f>
        <v xml:space="preserve"> </v>
      </c>
      <c r="K74" s="62"/>
      <c r="L74" s="60"/>
    </row>
    <row r="75" spans="2:63" s="1" customFormat="1" ht="14.45" customHeight="1">
      <c r="B75" s="40"/>
      <c r="C75" s="64" t="s">
        <v>30</v>
      </c>
      <c r="D75" s="62"/>
      <c r="E75" s="62"/>
      <c r="F75" s="163" t="str">
        <f>IF(E18="","",E18)</f>
        <v/>
      </c>
      <c r="G75" s="62"/>
      <c r="H75" s="62"/>
      <c r="I75" s="162"/>
      <c r="J75" s="62"/>
      <c r="K75" s="62"/>
      <c r="L75" s="60"/>
    </row>
    <row r="76" spans="2:63" s="1" customFormat="1" ht="10.3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63" s="9" customFormat="1" ht="29.25" customHeight="1">
      <c r="B77" s="165"/>
      <c r="C77" s="166" t="s">
        <v>154</v>
      </c>
      <c r="D77" s="167" t="s">
        <v>54</v>
      </c>
      <c r="E77" s="167" t="s">
        <v>50</v>
      </c>
      <c r="F77" s="167" t="s">
        <v>155</v>
      </c>
      <c r="G77" s="167" t="s">
        <v>156</v>
      </c>
      <c r="H77" s="167" t="s">
        <v>157</v>
      </c>
      <c r="I77" s="168" t="s">
        <v>158</v>
      </c>
      <c r="J77" s="167" t="s">
        <v>143</v>
      </c>
      <c r="K77" s="169" t="s">
        <v>159</v>
      </c>
      <c r="L77" s="170"/>
      <c r="M77" s="80" t="s">
        <v>160</v>
      </c>
      <c r="N77" s="81" t="s">
        <v>39</v>
      </c>
      <c r="O77" s="81" t="s">
        <v>161</v>
      </c>
      <c r="P77" s="81" t="s">
        <v>162</v>
      </c>
      <c r="Q77" s="81" t="s">
        <v>163</v>
      </c>
      <c r="R77" s="81" t="s">
        <v>164</v>
      </c>
      <c r="S77" s="81" t="s">
        <v>165</v>
      </c>
      <c r="T77" s="82" t="s">
        <v>166</v>
      </c>
    </row>
    <row r="78" spans="2:63" s="1" customFormat="1" ht="29.25" customHeight="1">
      <c r="B78" s="40"/>
      <c r="C78" s="86" t="s">
        <v>144</v>
      </c>
      <c r="D78" s="62"/>
      <c r="E78" s="62"/>
      <c r="F78" s="62"/>
      <c r="G78" s="62"/>
      <c r="H78" s="62"/>
      <c r="I78" s="162"/>
      <c r="J78" s="171">
        <f>BK78</f>
        <v>0</v>
      </c>
      <c r="K78" s="62"/>
      <c r="L78" s="60"/>
      <c r="M78" s="83"/>
      <c r="N78" s="84"/>
      <c r="O78" s="84"/>
      <c r="P78" s="172">
        <f>P79</f>
        <v>0</v>
      </c>
      <c r="Q78" s="84"/>
      <c r="R78" s="172">
        <f>R79</f>
        <v>0</v>
      </c>
      <c r="S78" s="84"/>
      <c r="T78" s="173">
        <f>T79</f>
        <v>0</v>
      </c>
      <c r="AT78" s="23" t="s">
        <v>68</v>
      </c>
      <c r="AU78" s="23" t="s">
        <v>145</v>
      </c>
      <c r="BK78" s="174">
        <f>BK79</f>
        <v>0</v>
      </c>
    </row>
    <row r="79" spans="2:63" s="10" customFormat="1" ht="37.35" customHeight="1">
      <c r="B79" s="175"/>
      <c r="C79" s="176"/>
      <c r="D79" s="177" t="s">
        <v>68</v>
      </c>
      <c r="E79" s="178" t="s">
        <v>526</v>
      </c>
      <c r="F79" s="178" t="s">
        <v>527</v>
      </c>
      <c r="G79" s="176"/>
      <c r="H79" s="176"/>
      <c r="I79" s="179"/>
      <c r="J79" s="180">
        <f>BK79</f>
        <v>0</v>
      </c>
      <c r="K79" s="176"/>
      <c r="L79" s="181"/>
      <c r="M79" s="182"/>
      <c r="N79" s="183"/>
      <c r="O79" s="183"/>
      <c r="P79" s="184">
        <f>P80</f>
        <v>0</v>
      </c>
      <c r="Q79" s="183"/>
      <c r="R79" s="184">
        <f>R80</f>
        <v>0</v>
      </c>
      <c r="S79" s="183"/>
      <c r="T79" s="185">
        <f>T80</f>
        <v>0</v>
      </c>
      <c r="AR79" s="186" t="s">
        <v>188</v>
      </c>
      <c r="AT79" s="187" t="s">
        <v>68</v>
      </c>
      <c r="AU79" s="187" t="s">
        <v>69</v>
      </c>
      <c r="AY79" s="186" t="s">
        <v>169</v>
      </c>
      <c r="BK79" s="188">
        <f>BK80</f>
        <v>0</v>
      </c>
    </row>
    <row r="80" spans="2:63" s="10" customFormat="1" ht="19.899999999999999" customHeight="1">
      <c r="B80" s="175"/>
      <c r="C80" s="176"/>
      <c r="D80" s="189" t="s">
        <v>68</v>
      </c>
      <c r="E80" s="190" t="s">
        <v>528</v>
      </c>
      <c r="F80" s="190" t="s">
        <v>529</v>
      </c>
      <c r="G80" s="176"/>
      <c r="H80" s="176"/>
      <c r="I80" s="179"/>
      <c r="J80" s="191">
        <f>BK80</f>
        <v>0</v>
      </c>
      <c r="K80" s="176"/>
      <c r="L80" s="181"/>
      <c r="M80" s="182"/>
      <c r="N80" s="183"/>
      <c r="O80" s="183"/>
      <c r="P80" s="184">
        <f>P81</f>
        <v>0</v>
      </c>
      <c r="Q80" s="183"/>
      <c r="R80" s="184">
        <f>R81</f>
        <v>0</v>
      </c>
      <c r="S80" s="183"/>
      <c r="T80" s="185">
        <f>T81</f>
        <v>0</v>
      </c>
      <c r="AR80" s="186" t="s">
        <v>188</v>
      </c>
      <c r="AT80" s="187" t="s">
        <v>68</v>
      </c>
      <c r="AU80" s="187" t="s">
        <v>76</v>
      </c>
      <c r="AY80" s="186" t="s">
        <v>169</v>
      </c>
      <c r="BK80" s="188">
        <f>BK81</f>
        <v>0</v>
      </c>
    </row>
    <row r="81" spans="2:65" s="1" customFormat="1" ht="22.5" customHeight="1">
      <c r="B81" s="40"/>
      <c r="C81" s="192" t="s">
        <v>76</v>
      </c>
      <c r="D81" s="192" t="s">
        <v>171</v>
      </c>
      <c r="E81" s="193" t="s">
        <v>530</v>
      </c>
      <c r="F81" s="194" t="s">
        <v>529</v>
      </c>
      <c r="G81" s="195" t="s">
        <v>531</v>
      </c>
      <c r="H81" s="196">
        <v>1</v>
      </c>
      <c r="I81" s="197"/>
      <c r="J81" s="198">
        <f>ROUND(I81*H81,2)</f>
        <v>0</v>
      </c>
      <c r="K81" s="194" t="s">
        <v>21</v>
      </c>
      <c r="L81" s="60"/>
      <c r="M81" s="199" t="s">
        <v>21</v>
      </c>
      <c r="N81" s="255" t="s">
        <v>40</v>
      </c>
      <c r="O81" s="256"/>
      <c r="P81" s="257">
        <f>O81*H81</f>
        <v>0</v>
      </c>
      <c r="Q81" s="257">
        <v>0</v>
      </c>
      <c r="R81" s="257">
        <f>Q81*H81</f>
        <v>0</v>
      </c>
      <c r="S81" s="257">
        <v>0</v>
      </c>
      <c r="T81" s="258">
        <f>S81*H81</f>
        <v>0</v>
      </c>
      <c r="AR81" s="23" t="s">
        <v>175</v>
      </c>
      <c r="AT81" s="23" t="s">
        <v>171</v>
      </c>
      <c r="AU81" s="23" t="s">
        <v>78</v>
      </c>
      <c r="AY81" s="23" t="s">
        <v>169</v>
      </c>
      <c r="BE81" s="203">
        <f>IF(N81="základní",J81,0)</f>
        <v>0</v>
      </c>
      <c r="BF81" s="203">
        <f>IF(N81="snížená",J81,0)</f>
        <v>0</v>
      </c>
      <c r="BG81" s="203">
        <f>IF(N81="zákl. přenesená",J81,0)</f>
        <v>0</v>
      </c>
      <c r="BH81" s="203">
        <f>IF(N81="sníž. přenesená",J81,0)</f>
        <v>0</v>
      </c>
      <c r="BI81" s="203">
        <f>IF(N81="nulová",J81,0)</f>
        <v>0</v>
      </c>
      <c r="BJ81" s="23" t="s">
        <v>76</v>
      </c>
      <c r="BK81" s="203">
        <f>ROUND(I81*H81,2)</f>
        <v>0</v>
      </c>
      <c r="BL81" s="23" t="s">
        <v>175</v>
      </c>
      <c r="BM81" s="23" t="s">
        <v>78</v>
      </c>
    </row>
    <row r="82" spans="2:65" s="1" customFormat="1" ht="6.95" customHeight="1">
      <c r="B82" s="55"/>
      <c r="C82" s="56"/>
      <c r="D82" s="56"/>
      <c r="E82" s="56"/>
      <c r="F82" s="56"/>
      <c r="G82" s="56"/>
      <c r="H82" s="56"/>
      <c r="I82" s="138"/>
      <c r="J82" s="56"/>
      <c r="K82" s="56"/>
      <c r="L82" s="60"/>
    </row>
  </sheetData>
  <sheetProtection password="CC35" sheet="1" objects="1" scenarios="1" formatCells="0" formatColumns="0" formatRows="0" sort="0" autoFilter="0"/>
  <autoFilter ref="C77:K81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59" customWidth="1"/>
    <col min="2" max="2" width="1.6640625" style="259" customWidth="1"/>
    <col min="3" max="4" width="5" style="259" customWidth="1"/>
    <col min="5" max="5" width="11.6640625" style="259" customWidth="1"/>
    <col min="6" max="6" width="9.1640625" style="259" customWidth="1"/>
    <col min="7" max="7" width="5" style="259" customWidth="1"/>
    <col min="8" max="8" width="77.83203125" style="259" customWidth="1"/>
    <col min="9" max="10" width="20" style="259" customWidth="1"/>
    <col min="11" max="11" width="1.6640625" style="259" customWidth="1"/>
  </cols>
  <sheetData>
    <row r="1" spans="2:11" ht="37.5" customHeight="1"/>
    <row r="2" spans="2:11" ht="7.5" customHeight="1">
      <c r="B2" s="260"/>
      <c r="C2" s="261"/>
      <c r="D2" s="261"/>
      <c r="E2" s="261"/>
      <c r="F2" s="261"/>
      <c r="G2" s="261"/>
      <c r="H2" s="261"/>
      <c r="I2" s="261"/>
      <c r="J2" s="261"/>
      <c r="K2" s="262"/>
    </row>
    <row r="3" spans="2:11" s="14" customFormat="1" ht="45" customHeight="1">
      <c r="B3" s="263"/>
      <c r="C3" s="383" t="s">
        <v>532</v>
      </c>
      <c r="D3" s="383"/>
      <c r="E3" s="383"/>
      <c r="F3" s="383"/>
      <c r="G3" s="383"/>
      <c r="H3" s="383"/>
      <c r="I3" s="383"/>
      <c r="J3" s="383"/>
      <c r="K3" s="264"/>
    </row>
    <row r="4" spans="2:11" ht="25.5" customHeight="1">
      <c r="B4" s="265"/>
      <c r="C4" s="390" t="s">
        <v>533</v>
      </c>
      <c r="D4" s="390"/>
      <c r="E4" s="390"/>
      <c r="F4" s="390"/>
      <c r="G4" s="390"/>
      <c r="H4" s="390"/>
      <c r="I4" s="390"/>
      <c r="J4" s="390"/>
      <c r="K4" s="266"/>
    </row>
    <row r="5" spans="2:11" ht="5.25" customHeight="1">
      <c r="B5" s="265"/>
      <c r="C5" s="267"/>
      <c r="D5" s="267"/>
      <c r="E5" s="267"/>
      <c r="F5" s="267"/>
      <c r="G5" s="267"/>
      <c r="H5" s="267"/>
      <c r="I5" s="267"/>
      <c r="J5" s="267"/>
      <c r="K5" s="266"/>
    </row>
    <row r="6" spans="2:11" ht="15" customHeight="1">
      <c r="B6" s="265"/>
      <c r="C6" s="386" t="s">
        <v>534</v>
      </c>
      <c r="D6" s="386"/>
      <c r="E6" s="386"/>
      <c r="F6" s="386"/>
      <c r="G6" s="386"/>
      <c r="H6" s="386"/>
      <c r="I6" s="386"/>
      <c r="J6" s="386"/>
      <c r="K6" s="266"/>
    </row>
    <row r="7" spans="2:11" ht="15" customHeight="1">
      <c r="B7" s="269"/>
      <c r="C7" s="386" t="s">
        <v>535</v>
      </c>
      <c r="D7" s="386"/>
      <c r="E7" s="386"/>
      <c r="F7" s="386"/>
      <c r="G7" s="386"/>
      <c r="H7" s="386"/>
      <c r="I7" s="386"/>
      <c r="J7" s="386"/>
      <c r="K7" s="266"/>
    </row>
    <row r="8" spans="2:11" ht="12.75" customHeight="1">
      <c r="B8" s="269"/>
      <c r="C8" s="268"/>
      <c r="D8" s="268"/>
      <c r="E8" s="268"/>
      <c r="F8" s="268"/>
      <c r="G8" s="268"/>
      <c r="H8" s="268"/>
      <c r="I8" s="268"/>
      <c r="J8" s="268"/>
      <c r="K8" s="266"/>
    </row>
    <row r="9" spans="2:11" ht="15" customHeight="1">
      <c r="B9" s="269"/>
      <c r="C9" s="386" t="s">
        <v>536</v>
      </c>
      <c r="D9" s="386"/>
      <c r="E9" s="386"/>
      <c r="F9" s="386"/>
      <c r="G9" s="386"/>
      <c r="H9" s="386"/>
      <c r="I9" s="386"/>
      <c r="J9" s="386"/>
      <c r="K9" s="266"/>
    </row>
    <row r="10" spans="2:11" ht="15" customHeight="1">
      <c r="B10" s="269"/>
      <c r="C10" s="268"/>
      <c r="D10" s="386" t="s">
        <v>537</v>
      </c>
      <c r="E10" s="386"/>
      <c r="F10" s="386"/>
      <c r="G10" s="386"/>
      <c r="H10" s="386"/>
      <c r="I10" s="386"/>
      <c r="J10" s="386"/>
      <c r="K10" s="266"/>
    </row>
    <row r="11" spans="2:11" ht="15" customHeight="1">
      <c r="B11" s="269"/>
      <c r="C11" s="270"/>
      <c r="D11" s="386" t="s">
        <v>538</v>
      </c>
      <c r="E11" s="386"/>
      <c r="F11" s="386"/>
      <c r="G11" s="386"/>
      <c r="H11" s="386"/>
      <c r="I11" s="386"/>
      <c r="J11" s="386"/>
      <c r="K11" s="266"/>
    </row>
    <row r="12" spans="2:11" ht="12.75" customHeight="1">
      <c r="B12" s="269"/>
      <c r="C12" s="270"/>
      <c r="D12" s="270"/>
      <c r="E12" s="270"/>
      <c r="F12" s="270"/>
      <c r="G12" s="270"/>
      <c r="H12" s="270"/>
      <c r="I12" s="270"/>
      <c r="J12" s="270"/>
      <c r="K12" s="266"/>
    </row>
    <row r="13" spans="2:11" ht="15" customHeight="1">
      <c r="B13" s="269"/>
      <c r="C13" s="270"/>
      <c r="D13" s="386" t="s">
        <v>539</v>
      </c>
      <c r="E13" s="386"/>
      <c r="F13" s="386"/>
      <c r="G13" s="386"/>
      <c r="H13" s="386"/>
      <c r="I13" s="386"/>
      <c r="J13" s="386"/>
      <c r="K13" s="266"/>
    </row>
    <row r="14" spans="2:11" ht="15" customHeight="1">
      <c r="B14" s="269"/>
      <c r="C14" s="270"/>
      <c r="D14" s="386" t="s">
        <v>540</v>
      </c>
      <c r="E14" s="386"/>
      <c r="F14" s="386"/>
      <c r="G14" s="386"/>
      <c r="H14" s="386"/>
      <c r="I14" s="386"/>
      <c r="J14" s="386"/>
      <c r="K14" s="266"/>
    </row>
    <row r="15" spans="2:11" ht="15" customHeight="1">
      <c r="B15" s="269"/>
      <c r="C15" s="270"/>
      <c r="D15" s="386" t="s">
        <v>541</v>
      </c>
      <c r="E15" s="386"/>
      <c r="F15" s="386"/>
      <c r="G15" s="386"/>
      <c r="H15" s="386"/>
      <c r="I15" s="386"/>
      <c r="J15" s="386"/>
      <c r="K15" s="266"/>
    </row>
    <row r="16" spans="2:11" ht="15" customHeight="1">
      <c r="B16" s="269"/>
      <c r="C16" s="270"/>
      <c r="D16" s="270"/>
      <c r="E16" s="271" t="s">
        <v>75</v>
      </c>
      <c r="F16" s="386" t="s">
        <v>542</v>
      </c>
      <c r="G16" s="386"/>
      <c r="H16" s="386"/>
      <c r="I16" s="386"/>
      <c r="J16" s="386"/>
      <c r="K16" s="266"/>
    </row>
    <row r="17" spans="2:11" ht="15" customHeight="1">
      <c r="B17" s="269"/>
      <c r="C17" s="270"/>
      <c r="D17" s="270"/>
      <c r="E17" s="271" t="s">
        <v>543</v>
      </c>
      <c r="F17" s="386" t="s">
        <v>544</v>
      </c>
      <c r="G17" s="386"/>
      <c r="H17" s="386"/>
      <c r="I17" s="386"/>
      <c r="J17" s="386"/>
      <c r="K17" s="266"/>
    </row>
    <row r="18" spans="2:11" ht="15" customHeight="1">
      <c r="B18" s="269"/>
      <c r="C18" s="270"/>
      <c r="D18" s="270"/>
      <c r="E18" s="271" t="s">
        <v>545</v>
      </c>
      <c r="F18" s="386" t="s">
        <v>546</v>
      </c>
      <c r="G18" s="386"/>
      <c r="H18" s="386"/>
      <c r="I18" s="386"/>
      <c r="J18" s="386"/>
      <c r="K18" s="266"/>
    </row>
    <row r="19" spans="2:11" ht="15" customHeight="1">
      <c r="B19" s="269"/>
      <c r="C19" s="270"/>
      <c r="D19" s="270"/>
      <c r="E19" s="271" t="s">
        <v>547</v>
      </c>
      <c r="F19" s="386" t="s">
        <v>131</v>
      </c>
      <c r="G19" s="386"/>
      <c r="H19" s="386"/>
      <c r="I19" s="386"/>
      <c r="J19" s="386"/>
      <c r="K19" s="266"/>
    </row>
    <row r="20" spans="2:11" ht="15" customHeight="1">
      <c r="B20" s="269"/>
      <c r="C20" s="270"/>
      <c r="D20" s="270"/>
      <c r="E20" s="271" t="s">
        <v>548</v>
      </c>
      <c r="F20" s="386" t="s">
        <v>549</v>
      </c>
      <c r="G20" s="386"/>
      <c r="H20" s="386"/>
      <c r="I20" s="386"/>
      <c r="J20" s="386"/>
      <c r="K20" s="266"/>
    </row>
    <row r="21" spans="2:11" ht="15" customHeight="1">
      <c r="B21" s="269"/>
      <c r="C21" s="270"/>
      <c r="D21" s="270"/>
      <c r="E21" s="271" t="s">
        <v>550</v>
      </c>
      <c r="F21" s="386" t="s">
        <v>551</v>
      </c>
      <c r="G21" s="386"/>
      <c r="H21" s="386"/>
      <c r="I21" s="386"/>
      <c r="J21" s="386"/>
      <c r="K21" s="266"/>
    </row>
    <row r="22" spans="2:11" ht="12.75" customHeight="1">
      <c r="B22" s="269"/>
      <c r="C22" s="270"/>
      <c r="D22" s="270"/>
      <c r="E22" s="270"/>
      <c r="F22" s="270"/>
      <c r="G22" s="270"/>
      <c r="H22" s="270"/>
      <c r="I22" s="270"/>
      <c r="J22" s="270"/>
      <c r="K22" s="266"/>
    </row>
    <row r="23" spans="2:11" ht="15" customHeight="1">
      <c r="B23" s="269"/>
      <c r="C23" s="386" t="s">
        <v>552</v>
      </c>
      <c r="D23" s="386"/>
      <c r="E23" s="386"/>
      <c r="F23" s="386"/>
      <c r="G23" s="386"/>
      <c r="H23" s="386"/>
      <c r="I23" s="386"/>
      <c r="J23" s="386"/>
      <c r="K23" s="266"/>
    </row>
    <row r="24" spans="2:11" ht="15" customHeight="1">
      <c r="B24" s="269"/>
      <c r="C24" s="386" t="s">
        <v>553</v>
      </c>
      <c r="D24" s="386"/>
      <c r="E24" s="386"/>
      <c r="F24" s="386"/>
      <c r="G24" s="386"/>
      <c r="H24" s="386"/>
      <c r="I24" s="386"/>
      <c r="J24" s="386"/>
      <c r="K24" s="266"/>
    </row>
    <row r="25" spans="2:11" ht="15" customHeight="1">
      <c r="B25" s="269"/>
      <c r="C25" s="268"/>
      <c r="D25" s="386" t="s">
        <v>554</v>
      </c>
      <c r="E25" s="386"/>
      <c r="F25" s="386"/>
      <c r="G25" s="386"/>
      <c r="H25" s="386"/>
      <c r="I25" s="386"/>
      <c r="J25" s="386"/>
      <c r="K25" s="266"/>
    </row>
    <row r="26" spans="2:11" ht="15" customHeight="1">
      <c r="B26" s="269"/>
      <c r="C26" s="270"/>
      <c r="D26" s="386" t="s">
        <v>555</v>
      </c>
      <c r="E26" s="386"/>
      <c r="F26" s="386"/>
      <c r="G26" s="386"/>
      <c r="H26" s="386"/>
      <c r="I26" s="386"/>
      <c r="J26" s="386"/>
      <c r="K26" s="266"/>
    </row>
    <row r="27" spans="2:11" ht="12.75" customHeight="1">
      <c r="B27" s="269"/>
      <c r="C27" s="270"/>
      <c r="D27" s="270"/>
      <c r="E27" s="270"/>
      <c r="F27" s="270"/>
      <c r="G27" s="270"/>
      <c r="H27" s="270"/>
      <c r="I27" s="270"/>
      <c r="J27" s="270"/>
      <c r="K27" s="266"/>
    </row>
    <row r="28" spans="2:11" ht="15" customHeight="1">
      <c r="B28" s="269"/>
      <c r="C28" s="270"/>
      <c r="D28" s="386" t="s">
        <v>556</v>
      </c>
      <c r="E28" s="386"/>
      <c r="F28" s="386"/>
      <c r="G28" s="386"/>
      <c r="H28" s="386"/>
      <c r="I28" s="386"/>
      <c r="J28" s="386"/>
      <c r="K28" s="266"/>
    </row>
    <row r="29" spans="2:11" ht="15" customHeight="1">
      <c r="B29" s="269"/>
      <c r="C29" s="270"/>
      <c r="D29" s="386" t="s">
        <v>557</v>
      </c>
      <c r="E29" s="386"/>
      <c r="F29" s="386"/>
      <c r="G29" s="386"/>
      <c r="H29" s="386"/>
      <c r="I29" s="386"/>
      <c r="J29" s="386"/>
      <c r="K29" s="266"/>
    </row>
    <row r="30" spans="2:11" ht="12.75" customHeight="1">
      <c r="B30" s="269"/>
      <c r="C30" s="270"/>
      <c r="D30" s="270"/>
      <c r="E30" s="270"/>
      <c r="F30" s="270"/>
      <c r="G30" s="270"/>
      <c r="H30" s="270"/>
      <c r="I30" s="270"/>
      <c r="J30" s="270"/>
      <c r="K30" s="266"/>
    </row>
    <row r="31" spans="2:11" ht="15" customHeight="1">
      <c r="B31" s="269"/>
      <c r="C31" s="270"/>
      <c r="D31" s="386" t="s">
        <v>558</v>
      </c>
      <c r="E31" s="386"/>
      <c r="F31" s="386"/>
      <c r="G31" s="386"/>
      <c r="H31" s="386"/>
      <c r="I31" s="386"/>
      <c r="J31" s="386"/>
      <c r="K31" s="266"/>
    </row>
    <row r="32" spans="2:11" ht="15" customHeight="1">
      <c r="B32" s="269"/>
      <c r="C32" s="270"/>
      <c r="D32" s="386" t="s">
        <v>559</v>
      </c>
      <c r="E32" s="386"/>
      <c r="F32" s="386"/>
      <c r="G32" s="386"/>
      <c r="H32" s="386"/>
      <c r="I32" s="386"/>
      <c r="J32" s="386"/>
      <c r="K32" s="266"/>
    </row>
    <row r="33" spans="2:11" ht="15" customHeight="1">
      <c r="B33" s="269"/>
      <c r="C33" s="270"/>
      <c r="D33" s="386" t="s">
        <v>560</v>
      </c>
      <c r="E33" s="386"/>
      <c r="F33" s="386"/>
      <c r="G33" s="386"/>
      <c r="H33" s="386"/>
      <c r="I33" s="386"/>
      <c r="J33" s="386"/>
      <c r="K33" s="266"/>
    </row>
    <row r="34" spans="2:11" ht="15" customHeight="1">
      <c r="B34" s="269"/>
      <c r="C34" s="270"/>
      <c r="D34" s="268"/>
      <c r="E34" s="272" t="s">
        <v>154</v>
      </c>
      <c r="F34" s="268"/>
      <c r="G34" s="386" t="s">
        <v>561</v>
      </c>
      <c r="H34" s="386"/>
      <c r="I34" s="386"/>
      <c r="J34" s="386"/>
      <c r="K34" s="266"/>
    </row>
    <row r="35" spans="2:11" ht="30.75" customHeight="1">
      <c r="B35" s="269"/>
      <c r="C35" s="270"/>
      <c r="D35" s="268"/>
      <c r="E35" s="272" t="s">
        <v>562</v>
      </c>
      <c r="F35" s="268"/>
      <c r="G35" s="386" t="s">
        <v>563</v>
      </c>
      <c r="H35" s="386"/>
      <c r="I35" s="386"/>
      <c r="J35" s="386"/>
      <c r="K35" s="266"/>
    </row>
    <row r="36" spans="2:11" ht="15" customHeight="1">
      <c r="B36" s="269"/>
      <c r="C36" s="270"/>
      <c r="D36" s="268"/>
      <c r="E36" s="272" t="s">
        <v>50</v>
      </c>
      <c r="F36" s="268"/>
      <c r="G36" s="386" t="s">
        <v>564</v>
      </c>
      <c r="H36" s="386"/>
      <c r="I36" s="386"/>
      <c r="J36" s="386"/>
      <c r="K36" s="266"/>
    </row>
    <row r="37" spans="2:11" ht="15" customHeight="1">
      <c r="B37" s="269"/>
      <c r="C37" s="270"/>
      <c r="D37" s="268"/>
      <c r="E37" s="272" t="s">
        <v>155</v>
      </c>
      <c r="F37" s="268"/>
      <c r="G37" s="386" t="s">
        <v>565</v>
      </c>
      <c r="H37" s="386"/>
      <c r="I37" s="386"/>
      <c r="J37" s="386"/>
      <c r="K37" s="266"/>
    </row>
    <row r="38" spans="2:11" ht="15" customHeight="1">
      <c r="B38" s="269"/>
      <c r="C38" s="270"/>
      <c r="D38" s="268"/>
      <c r="E38" s="272" t="s">
        <v>156</v>
      </c>
      <c r="F38" s="268"/>
      <c r="G38" s="386" t="s">
        <v>566</v>
      </c>
      <c r="H38" s="386"/>
      <c r="I38" s="386"/>
      <c r="J38" s="386"/>
      <c r="K38" s="266"/>
    </row>
    <row r="39" spans="2:11" ht="15" customHeight="1">
      <c r="B39" s="269"/>
      <c r="C39" s="270"/>
      <c r="D39" s="268"/>
      <c r="E39" s="272" t="s">
        <v>157</v>
      </c>
      <c r="F39" s="268"/>
      <c r="G39" s="386" t="s">
        <v>567</v>
      </c>
      <c r="H39" s="386"/>
      <c r="I39" s="386"/>
      <c r="J39" s="386"/>
      <c r="K39" s="266"/>
    </row>
    <row r="40" spans="2:11" ht="15" customHeight="1">
      <c r="B40" s="269"/>
      <c r="C40" s="270"/>
      <c r="D40" s="268"/>
      <c r="E40" s="272" t="s">
        <v>568</v>
      </c>
      <c r="F40" s="268"/>
      <c r="G40" s="386" t="s">
        <v>569</v>
      </c>
      <c r="H40" s="386"/>
      <c r="I40" s="386"/>
      <c r="J40" s="386"/>
      <c r="K40" s="266"/>
    </row>
    <row r="41" spans="2:11" ht="15" customHeight="1">
      <c r="B41" s="269"/>
      <c r="C41" s="270"/>
      <c r="D41" s="268"/>
      <c r="E41" s="272"/>
      <c r="F41" s="268"/>
      <c r="G41" s="386" t="s">
        <v>570</v>
      </c>
      <c r="H41" s="386"/>
      <c r="I41" s="386"/>
      <c r="J41" s="386"/>
      <c r="K41" s="266"/>
    </row>
    <row r="42" spans="2:11" ht="15" customHeight="1">
      <c r="B42" s="269"/>
      <c r="C42" s="270"/>
      <c r="D42" s="268"/>
      <c r="E42" s="272" t="s">
        <v>571</v>
      </c>
      <c r="F42" s="268"/>
      <c r="G42" s="386" t="s">
        <v>572</v>
      </c>
      <c r="H42" s="386"/>
      <c r="I42" s="386"/>
      <c r="J42" s="386"/>
      <c r="K42" s="266"/>
    </row>
    <row r="43" spans="2:11" ht="15" customHeight="1">
      <c r="B43" s="269"/>
      <c r="C43" s="270"/>
      <c r="D43" s="268"/>
      <c r="E43" s="272" t="s">
        <v>159</v>
      </c>
      <c r="F43" s="268"/>
      <c r="G43" s="386" t="s">
        <v>573</v>
      </c>
      <c r="H43" s="386"/>
      <c r="I43" s="386"/>
      <c r="J43" s="386"/>
      <c r="K43" s="266"/>
    </row>
    <row r="44" spans="2:11" ht="12.75" customHeight="1">
      <c r="B44" s="269"/>
      <c r="C44" s="270"/>
      <c r="D44" s="268"/>
      <c r="E44" s="268"/>
      <c r="F44" s="268"/>
      <c r="G44" s="268"/>
      <c r="H44" s="268"/>
      <c r="I44" s="268"/>
      <c r="J44" s="268"/>
      <c r="K44" s="266"/>
    </row>
    <row r="45" spans="2:11" ht="15" customHeight="1">
      <c r="B45" s="269"/>
      <c r="C45" s="270"/>
      <c r="D45" s="386" t="s">
        <v>574</v>
      </c>
      <c r="E45" s="386"/>
      <c r="F45" s="386"/>
      <c r="G45" s="386"/>
      <c r="H45" s="386"/>
      <c r="I45" s="386"/>
      <c r="J45" s="386"/>
      <c r="K45" s="266"/>
    </row>
    <row r="46" spans="2:11" ht="15" customHeight="1">
      <c r="B46" s="269"/>
      <c r="C46" s="270"/>
      <c r="D46" s="270"/>
      <c r="E46" s="386" t="s">
        <v>575</v>
      </c>
      <c r="F46" s="386"/>
      <c r="G46" s="386"/>
      <c r="H46" s="386"/>
      <c r="I46" s="386"/>
      <c r="J46" s="386"/>
      <c r="K46" s="266"/>
    </row>
    <row r="47" spans="2:11" ht="15" customHeight="1">
      <c r="B47" s="269"/>
      <c r="C47" s="270"/>
      <c r="D47" s="270"/>
      <c r="E47" s="386" t="s">
        <v>576</v>
      </c>
      <c r="F47" s="386"/>
      <c r="G47" s="386"/>
      <c r="H47" s="386"/>
      <c r="I47" s="386"/>
      <c r="J47" s="386"/>
      <c r="K47" s="266"/>
    </row>
    <row r="48" spans="2:11" ht="15" customHeight="1">
      <c r="B48" s="269"/>
      <c r="C48" s="270"/>
      <c r="D48" s="270"/>
      <c r="E48" s="386" t="s">
        <v>577</v>
      </c>
      <c r="F48" s="386"/>
      <c r="G48" s="386"/>
      <c r="H48" s="386"/>
      <c r="I48" s="386"/>
      <c r="J48" s="386"/>
      <c r="K48" s="266"/>
    </row>
    <row r="49" spans="2:11" ht="15" customHeight="1">
      <c r="B49" s="269"/>
      <c r="C49" s="270"/>
      <c r="D49" s="386" t="s">
        <v>578</v>
      </c>
      <c r="E49" s="386"/>
      <c r="F49" s="386"/>
      <c r="G49" s="386"/>
      <c r="H49" s="386"/>
      <c r="I49" s="386"/>
      <c r="J49" s="386"/>
      <c r="K49" s="266"/>
    </row>
    <row r="50" spans="2:11" ht="25.5" customHeight="1">
      <c r="B50" s="265"/>
      <c r="C50" s="390" t="s">
        <v>579</v>
      </c>
      <c r="D50" s="390"/>
      <c r="E50" s="390"/>
      <c r="F50" s="390"/>
      <c r="G50" s="390"/>
      <c r="H50" s="390"/>
      <c r="I50" s="390"/>
      <c r="J50" s="390"/>
      <c r="K50" s="266"/>
    </row>
    <row r="51" spans="2:11" ht="5.25" customHeight="1">
      <c r="B51" s="265"/>
      <c r="C51" s="267"/>
      <c r="D51" s="267"/>
      <c r="E51" s="267"/>
      <c r="F51" s="267"/>
      <c r="G51" s="267"/>
      <c r="H51" s="267"/>
      <c r="I51" s="267"/>
      <c r="J51" s="267"/>
      <c r="K51" s="266"/>
    </row>
    <row r="52" spans="2:11" ht="15" customHeight="1">
      <c r="B52" s="265"/>
      <c r="C52" s="386" t="s">
        <v>580</v>
      </c>
      <c r="D52" s="386"/>
      <c r="E52" s="386"/>
      <c r="F52" s="386"/>
      <c r="G52" s="386"/>
      <c r="H52" s="386"/>
      <c r="I52" s="386"/>
      <c r="J52" s="386"/>
      <c r="K52" s="266"/>
    </row>
    <row r="53" spans="2:11" ht="15" customHeight="1">
      <c r="B53" s="265"/>
      <c r="C53" s="386" t="s">
        <v>581</v>
      </c>
      <c r="D53" s="386"/>
      <c r="E53" s="386"/>
      <c r="F53" s="386"/>
      <c r="G53" s="386"/>
      <c r="H53" s="386"/>
      <c r="I53" s="386"/>
      <c r="J53" s="386"/>
      <c r="K53" s="266"/>
    </row>
    <row r="54" spans="2:11" ht="12.75" customHeight="1">
      <c r="B54" s="265"/>
      <c r="C54" s="268"/>
      <c r="D54" s="268"/>
      <c r="E54" s="268"/>
      <c r="F54" s="268"/>
      <c r="G54" s="268"/>
      <c r="H54" s="268"/>
      <c r="I54" s="268"/>
      <c r="J54" s="268"/>
      <c r="K54" s="266"/>
    </row>
    <row r="55" spans="2:11" ht="15" customHeight="1">
      <c r="B55" s="265"/>
      <c r="C55" s="386" t="s">
        <v>582</v>
      </c>
      <c r="D55" s="386"/>
      <c r="E55" s="386"/>
      <c r="F55" s="386"/>
      <c r="G55" s="386"/>
      <c r="H55" s="386"/>
      <c r="I55" s="386"/>
      <c r="J55" s="386"/>
      <c r="K55" s="266"/>
    </row>
    <row r="56" spans="2:11" ht="15" customHeight="1">
      <c r="B56" s="265"/>
      <c r="C56" s="270"/>
      <c r="D56" s="386" t="s">
        <v>583</v>
      </c>
      <c r="E56" s="386"/>
      <c r="F56" s="386"/>
      <c r="G56" s="386"/>
      <c r="H56" s="386"/>
      <c r="I56" s="386"/>
      <c r="J56" s="386"/>
      <c r="K56" s="266"/>
    </row>
    <row r="57" spans="2:11" ht="15" customHeight="1">
      <c r="B57" s="265"/>
      <c r="C57" s="270"/>
      <c r="D57" s="386" t="s">
        <v>584</v>
      </c>
      <c r="E57" s="386"/>
      <c r="F57" s="386"/>
      <c r="G57" s="386"/>
      <c r="H57" s="386"/>
      <c r="I57" s="386"/>
      <c r="J57" s="386"/>
      <c r="K57" s="266"/>
    </row>
    <row r="58" spans="2:11" ht="15" customHeight="1">
      <c r="B58" s="265"/>
      <c r="C58" s="270"/>
      <c r="D58" s="386" t="s">
        <v>585</v>
      </c>
      <c r="E58" s="386"/>
      <c r="F58" s="386"/>
      <c r="G58" s="386"/>
      <c r="H58" s="386"/>
      <c r="I58" s="386"/>
      <c r="J58" s="386"/>
      <c r="K58" s="266"/>
    </row>
    <row r="59" spans="2:11" ht="15" customHeight="1">
      <c r="B59" s="265"/>
      <c r="C59" s="270"/>
      <c r="D59" s="386" t="s">
        <v>586</v>
      </c>
      <c r="E59" s="386"/>
      <c r="F59" s="386"/>
      <c r="G59" s="386"/>
      <c r="H59" s="386"/>
      <c r="I59" s="386"/>
      <c r="J59" s="386"/>
      <c r="K59" s="266"/>
    </row>
    <row r="60" spans="2:11" ht="15" customHeight="1">
      <c r="B60" s="265"/>
      <c r="C60" s="270"/>
      <c r="D60" s="387" t="s">
        <v>587</v>
      </c>
      <c r="E60" s="387"/>
      <c r="F60" s="387"/>
      <c r="G60" s="387"/>
      <c r="H60" s="387"/>
      <c r="I60" s="387"/>
      <c r="J60" s="387"/>
      <c r="K60" s="266"/>
    </row>
    <row r="61" spans="2:11" ht="15" customHeight="1">
      <c r="B61" s="265"/>
      <c r="C61" s="270"/>
      <c r="D61" s="386" t="s">
        <v>588</v>
      </c>
      <c r="E61" s="386"/>
      <c r="F61" s="386"/>
      <c r="G61" s="386"/>
      <c r="H61" s="386"/>
      <c r="I61" s="386"/>
      <c r="J61" s="386"/>
      <c r="K61" s="266"/>
    </row>
    <row r="62" spans="2:11" ht="12.75" customHeight="1">
      <c r="B62" s="265"/>
      <c r="C62" s="270"/>
      <c r="D62" s="270"/>
      <c r="E62" s="273"/>
      <c r="F62" s="270"/>
      <c r="G62" s="270"/>
      <c r="H62" s="270"/>
      <c r="I62" s="270"/>
      <c r="J62" s="270"/>
      <c r="K62" s="266"/>
    </row>
    <row r="63" spans="2:11" ht="15" customHeight="1">
      <c r="B63" s="265"/>
      <c r="C63" s="270"/>
      <c r="D63" s="386" t="s">
        <v>589</v>
      </c>
      <c r="E63" s="386"/>
      <c r="F63" s="386"/>
      <c r="G63" s="386"/>
      <c r="H63" s="386"/>
      <c r="I63" s="386"/>
      <c r="J63" s="386"/>
      <c r="K63" s="266"/>
    </row>
    <row r="64" spans="2:11" ht="15" customHeight="1">
      <c r="B64" s="265"/>
      <c r="C64" s="270"/>
      <c r="D64" s="387" t="s">
        <v>590</v>
      </c>
      <c r="E64" s="387"/>
      <c r="F64" s="387"/>
      <c r="G64" s="387"/>
      <c r="H64" s="387"/>
      <c r="I64" s="387"/>
      <c r="J64" s="387"/>
      <c r="K64" s="266"/>
    </row>
    <row r="65" spans="2:11" ht="15" customHeight="1">
      <c r="B65" s="265"/>
      <c r="C65" s="270"/>
      <c r="D65" s="386" t="s">
        <v>591</v>
      </c>
      <c r="E65" s="386"/>
      <c r="F65" s="386"/>
      <c r="G65" s="386"/>
      <c r="H65" s="386"/>
      <c r="I65" s="386"/>
      <c r="J65" s="386"/>
      <c r="K65" s="266"/>
    </row>
    <row r="66" spans="2:11" ht="15" customHeight="1">
      <c r="B66" s="265"/>
      <c r="C66" s="270"/>
      <c r="D66" s="386" t="s">
        <v>592</v>
      </c>
      <c r="E66" s="386"/>
      <c r="F66" s="386"/>
      <c r="G66" s="386"/>
      <c r="H66" s="386"/>
      <c r="I66" s="386"/>
      <c r="J66" s="386"/>
      <c r="K66" s="266"/>
    </row>
    <row r="67" spans="2:11" ht="15" customHeight="1">
      <c r="B67" s="265"/>
      <c r="C67" s="270"/>
      <c r="D67" s="386" t="s">
        <v>593</v>
      </c>
      <c r="E67" s="386"/>
      <c r="F67" s="386"/>
      <c r="G67" s="386"/>
      <c r="H67" s="386"/>
      <c r="I67" s="386"/>
      <c r="J67" s="386"/>
      <c r="K67" s="266"/>
    </row>
    <row r="68" spans="2:11" ht="15" customHeight="1">
      <c r="B68" s="265"/>
      <c r="C68" s="270"/>
      <c r="D68" s="386" t="s">
        <v>594</v>
      </c>
      <c r="E68" s="386"/>
      <c r="F68" s="386"/>
      <c r="G68" s="386"/>
      <c r="H68" s="386"/>
      <c r="I68" s="386"/>
      <c r="J68" s="386"/>
      <c r="K68" s="266"/>
    </row>
    <row r="69" spans="2:11" ht="12.75" customHeight="1">
      <c r="B69" s="274"/>
      <c r="C69" s="275"/>
      <c r="D69" s="275"/>
      <c r="E69" s="275"/>
      <c r="F69" s="275"/>
      <c r="G69" s="275"/>
      <c r="H69" s="275"/>
      <c r="I69" s="275"/>
      <c r="J69" s="275"/>
      <c r="K69" s="276"/>
    </row>
    <row r="70" spans="2:11" ht="18.75" customHeight="1">
      <c r="B70" s="277"/>
      <c r="C70" s="277"/>
      <c r="D70" s="277"/>
      <c r="E70" s="277"/>
      <c r="F70" s="277"/>
      <c r="G70" s="277"/>
      <c r="H70" s="277"/>
      <c r="I70" s="277"/>
      <c r="J70" s="277"/>
      <c r="K70" s="278"/>
    </row>
    <row r="71" spans="2:11" ht="18.75" customHeight="1">
      <c r="B71" s="278"/>
      <c r="C71" s="278"/>
      <c r="D71" s="278"/>
      <c r="E71" s="278"/>
      <c r="F71" s="278"/>
      <c r="G71" s="278"/>
      <c r="H71" s="278"/>
      <c r="I71" s="278"/>
      <c r="J71" s="278"/>
      <c r="K71" s="278"/>
    </row>
    <row r="72" spans="2:11" ht="7.5" customHeight="1">
      <c r="B72" s="279"/>
      <c r="C72" s="280"/>
      <c r="D72" s="280"/>
      <c r="E72" s="280"/>
      <c r="F72" s="280"/>
      <c r="G72" s="280"/>
      <c r="H72" s="280"/>
      <c r="I72" s="280"/>
      <c r="J72" s="280"/>
      <c r="K72" s="281"/>
    </row>
    <row r="73" spans="2:11" ht="45" customHeight="1">
      <c r="B73" s="282"/>
      <c r="C73" s="388" t="s">
        <v>137</v>
      </c>
      <c r="D73" s="388"/>
      <c r="E73" s="388"/>
      <c r="F73" s="388"/>
      <c r="G73" s="388"/>
      <c r="H73" s="388"/>
      <c r="I73" s="388"/>
      <c r="J73" s="388"/>
      <c r="K73" s="283"/>
    </row>
    <row r="74" spans="2:11" ht="17.25" customHeight="1">
      <c r="B74" s="282"/>
      <c r="C74" s="284" t="s">
        <v>595</v>
      </c>
      <c r="D74" s="284"/>
      <c r="E74" s="284"/>
      <c r="F74" s="284" t="s">
        <v>596</v>
      </c>
      <c r="G74" s="285"/>
      <c r="H74" s="284" t="s">
        <v>155</v>
      </c>
      <c r="I74" s="284" t="s">
        <v>54</v>
      </c>
      <c r="J74" s="284" t="s">
        <v>597</v>
      </c>
      <c r="K74" s="283"/>
    </row>
    <row r="75" spans="2:11" ht="17.25" customHeight="1">
      <c r="B75" s="282"/>
      <c r="C75" s="286" t="s">
        <v>598</v>
      </c>
      <c r="D75" s="286"/>
      <c r="E75" s="286"/>
      <c r="F75" s="287" t="s">
        <v>599</v>
      </c>
      <c r="G75" s="288"/>
      <c r="H75" s="286"/>
      <c r="I75" s="286"/>
      <c r="J75" s="286" t="s">
        <v>600</v>
      </c>
      <c r="K75" s="283"/>
    </row>
    <row r="76" spans="2:11" ht="5.25" customHeight="1">
      <c r="B76" s="282"/>
      <c r="C76" s="289"/>
      <c r="D76" s="289"/>
      <c r="E76" s="289"/>
      <c r="F76" s="289"/>
      <c r="G76" s="290"/>
      <c r="H76" s="289"/>
      <c r="I76" s="289"/>
      <c r="J76" s="289"/>
      <c r="K76" s="283"/>
    </row>
    <row r="77" spans="2:11" ht="15" customHeight="1">
      <c r="B77" s="282"/>
      <c r="C77" s="272" t="s">
        <v>50</v>
      </c>
      <c r="D77" s="289"/>
      <c r="E77" s="289"/>
      <c r="F77" s="291" t="s">
        <v>601</v>
      </c>
      <c r="G77" s="290"/>
      <c r="H77" s="272" t="s">
        <v>602</v>
      </c>
      <c r="I77" s="272" t="s">
        <v>603</v>
      </c>
      <c r="J77" s="272">
        <v>20</v>
      </c>
      <c r="K77" s="283"/>
    </row>
    <row r="78" spans="2:11" ht="15" customHeight="1">
      <c r="B78" s="282"/>
      <c r="C78" s="272" t="s">
        <v>604</v>
      </c>
      <c r="D78" s="272"/>
      <c r="E78" s="272"/>
      <c r="F78" s="291" t="s">
        <v>601</v>
      </c>
      <c r="G78" s="290"/>
      <c r="H78" s="272" t="s">
        <v>605</v>
      </c>
      <c r="I78" s="272" t="s">
        <v>603</v>
      </c>
      <c r="J78" s="272">
        <v>120</v>
      </c>
      <c r="K78" s="283"/>
    </row>
    <row r="79" spans="2:11" ht="15" customHeight="1">
      <c r="B79" s="292"/>
      <c r="C79" s="272" t="s">
        <v>606</v>
      </c>
      <c r="D79" s="272"/>
      <c r="E79" s="272"/>
      <c r="F79" s="291" t="s">
        <v>607</v>
      </c>
      <c r="G79" s="290"/>
      <c r="H79" s="272" t="s">
        <v>608</v>
      </c>
      <c r="I79" s="272" t="s">
        <v>603</v>
      </c>
      <c r="J79" s="272">
        <v>50</v>
      </c>
      <c r="K79" s="283"/>
    </row>
    <row r="80" spans="2:11" ht="15" customHeight="1">
      <c r="B80" s="292"/>
      <c r="C80" s="272" t="s">
        <v>609</v>
      </c>
      <c r="D80" s="272"/>
      <c r="E80" s="272"/>
      <c r="F80" s="291" t="s">
        <v>601</v>
      </c>
      <c r="G80" s="290"/>
      <c r="H80" s="272" t="s">
        <v>610</v>
      </c>
      <c r="I80" s="272" t="s">
        <v>611</v>
      </c>
      <c r="J80" s="272"/>
      <c r="K80" s="283"/>
    </row>
    <row r="81" spans="2:11" ht="15" customHeight="1">
      <c r="B81" s="292"/>
      <c r="C81" s="293" t="s">
        <v>612</v>
      </c>
      <c r="D81" s="293"/>
      <c r="E81" s="293"/>
      <c r="F81" s="294" t="s">
        <v>607</v>
      </c>
      <c r="G81" s="293"/>
      <c r="H81" s="293" t="s">
        <v>613</v>
      </c>
      <c r="I81" s="293" t="s">
        <v>603</v>
      </c>
      <c r="J81" s="293">
        <v>15</v>
      </c>
      <c r="K81" s="283"/>
    </row>
    <row r="82" spans="2:11" ht="15" customHeight="1">
      <c r="B82" s="292"/>
      <c r="C82" s="293" t="s">
        <v>614</v>
      </c>
      <c r="D82" s="293"/>
      <c r="E82" s="293"/>
      <c r="F82" s="294" t="s">
        <v>607</v>
      </c>
      <c r="G82" s="293"/>
      <c r="H82" s="293" t="s">
        <v>615</v>
      </c>
      <c r="I82" s="293" t="s">
        <v>603</v>
      </c>
      <c r="J82" s="293">
        <v>15</v>
      </c>
      <c r="K82" s="283"/>
    </row>
    <row r="83" spans="2:11" ht="15" customHeight="1">
      <c r="B83" s="292"/>
      <c r="C83" s="293" t="s">
        <v>616</v>
      </c>
      <c r="D83" s="293"/>
      <c r="E83" s="293"/>
      <c r="F83" s="294" t="s">
        <v>607</v>
      </c>
      <c r="G83" s="293"/>
      <c r="H83" s="293" t="s">
        <v>617</v>
      </c>
      <c r="I83" s="293" t="s">
        <v>603</v>
      </c>
      <c r="J83" s="293">
        <v>20</v>
      </c>
      <c r="K83" s="283"/>
    </row>
    <row r="84" spans="2:11" ht="15" customHeight="1">
      <c r="B84" s="292"/>
      <c r="C84" s="293" t="s">
        <v>618</v>
      </c>
      <c r="D84" s="293"/>
      <c r="E84" s="293"/>
      <c r="F84" s="294" t="s">
        <v>607</v>
      </c>
      <c r="G84" s="293"/>
      <c r="H84" s="293" t="s">
        <v>619</v>
      </c>
      <c r="I84" s="293" t="s">
        <v>603</v>
      </c>
      <c r="J84" s="293">
        <v>20</v>
      </c>
      <c r="K84" s="283"/>
    </row>
    <row r="85" spans="2:11" ht="15" customHeight="1">
      <c r="B85" s="292"/>
      <c r="C85" s="272" t="s">
        <v>620</v>
      </c>
      <c r="D85" s="272"/>
      <c r="E85" s="272"/>
      <c r="F85" s="291" t="s">
        <v>607</v>
      </c>
      <c r="G85" s="290"/>
      <c r="H85" s="272" t="s">
        <v>621</v>
      </c>
      <c r="I85" s="272" t="s">
        <v>603</v>
      </c>
      <c r="J85" s="272">
        <v>50</v>
      </c>
      <c r="K85" s="283"/>
    </row>
    <row r="86" spans="2:11" ht="15" customHeight="1">
      <c r="B86" s="292"/>
      <c r="C86" s="272" t="s">
        <v>622</v>
      </c>
      <c r="D86" s="272"/>
      <c r="E86" s="272"/>
      <c r="F86" s="291" t="s">
        <v>607</v>
      </c>
      <c r="G86" s="290"/>
      <c r="H86" s="272" t="s">
        <v>623</v>
      </c>
      <c r="I86" s="272" t="s">
        <v>603</v>
      </c>
      <c r="J86" s="272">
        <v>20</v>
      </c>
      <c r="K86" s="283"/>
    </row>
    <row r="87" spans="2:11" ht="15" customHeight="1">
      <c r="B87" s="292"/>
      <c r="C87" s="272" t="s">
        <v>624</v>
      </c>
      <c r="D87" s="272"/>
      <c r="E87" s="272"/>
      <c r="F87" s="291" t="s">
        <v>607</v>
      </c>
      <c r="G87" s="290"/>
      <c r="H87" s="272" t="s">
        <v>625</v>
      </c>
      <c r="I87" s="272" t="s">
        <v>603</v>
      </c>
      <c r="J87" s="272">
        <v>20</v>
      </c>
      <c r="K87" s="283"/>
    </row>
    <row r="88" spans="2:11" ht="15" customHeight="1">
      <c r="B88" s="292"/>
      <c r="C88" s="272" t="s">
        <v>626</v>
      </c>
      <c r="D88" s="272"/>
      <c r="E88" s="272"/>
      <c r="F88" s="291" t="s">
        <v>607</v>
      </c>
      <c r="G88" s="290"/>
      <c r="H88" s="272" t="s">
        <v>627</v>
      </c>
      <c r="I88" s="272" t="s">
        <v>603</v>
      </c>
      <c r="J88" s="272">
        <v>50</v>
      </c>
      <c r="K88" s="283"/>
    </row>
    <row r="89" spans="2:11" ht="15" customHeight="1">
      <c r="B89" s="292"/>
      <c r="C89" s="272" t="s">
        <v>628</v>
      </c>
      <c r="D89" s="272"/>
      <c r="E89" s="272"/>
      <c r="F89" s="291" t="s">
        <v>607</v>
      </c>
      <c r="G89" s="290"/>
      <c r="H89" s="272" t="s">
        <v>628</v>
      </c>
      <c r="I89" s="272" t="s">
        <v>603</v>
      </c>
      <c r="J89" s="272">
        <v>50</v>
      </c>
      <c r="K89" s="283"/>
    </row>
    <row r="90" spans="2:11" ht="15" customHeight="1">
      <c r="B90" s="292"/>
      <c r="C90" s="272" t="s">
        <v>160</v>
      </c>
      <c r="D90" s="272"/>
      <c r="E90" s="272"/>
      <c r="F90" s="291" t="s">
        <v>607</v>
      </c>
      <c r="G90" s="290"/>
      <c r="H90" s="272" t="s">
        <v>629</v>
      </c>
      <c r="I90" s="272" t="s">
        <v>603</v>
      </c>
      <c r="J90" s="272">
        <v>255</v>
      </c>
      <c r="K90" s="283"/>
    </row>
    <row r="91" spans="2:11" ht="15" customHeight="1">
      <c r="B91" s="292"/>
      <c r="C91" s="272" t="s">
        <v>630</v>
      </c>
      <c r="D91" s="272"/>
      <c r="E91" s="272"/>
      <c r="F91" s="291" t="s">
        <v>601</v>
      </c>
      <c r="G91" s="290"/>
      <c r="H91" s="272" t="s">
        <v>631</v>
      </c>
      <c r="I91" s="272" t="s">
        <v>632</v>
      </c>
      <c r="J91" s="272"/>
      <c r="K91" s="283"/>
    </row>
    <row r="92" spans="2:11" ht="15" customHeight="1">
      <c r="B92" s="292"/>
      <c r="C92" s="272" t="s">
        <v>633</v>
      </c>
      <c r="D92" s="272"/>
      <c r="E92" s="272"/>
      <c r="F92" s="291" t="s">
        <v>601</v>
      </c>
      <c r="G92" s="290"/>
      <c r="H92" s="272" t="s">
        <v>634</v>
      </c>
      <c r="I92" s="272" t="s">
        <v>635</v>
      </c>
      <c r="J92" s="272"/>
      <c r="K92" s="283"/>
    </row>
    <row r="93" spans="2:11" ht="15" customHeight="1">
      <c r="B93" s="292"/>
      <c r="C93" s="272" t="s">
        <v>636</v>
      </c>
      <c r="D93" s="272"/>
      <c r="E93" s="272"/>
      <c r="F93" s="291" t="s">
        <v>601</v>
      </c>
      <c r="G93" s="290"/>
      <c r="H93" s="272" t="s">
        <v>636</v>
      </c>
      <c r="I93" s="272" t="s">
        <v>635</v>
      </c>
      <c r="J93" s="272"/>
      <c r="K93" s="283"/>
    </row>
    <row r="94" spans="2:11" ht="15" customHeight="1">
      <c r="B94" s="292"/>
      <c r="C94" s="272" t="s">
        <v>35</v>
      </c>
      <c r="D94" s="272"/>
      <c r="E94" s="272"/>
      <c r="F94" s="291" t="s">
        <v>601</v>
      </c>
      <c r="G94" s="290"/>
      <c r="H94" s="272" t="s">
        <v>637</v>
      </c>
      <c r="I94" s="272" t="s">
        <v>635</v>
      </c>
      <c r="J94" s="272"/>
      <c r="K94" s="283"/>
    </row>
    <row r="95" spans="2:11" ht="15" customHeight="1">
      <c r="B95" s="292"/>
      <c r="C95" s="272" t="s">
        <v>45</v>
      </c>
      <c r="D95" s="272"/>
      <c r="E95" s="272"/>
      <c r="F95" s="291" t="s">
        <v>601</v>
      </c>
      <c r="G95" s="290"/>
      <c r="H95" s="272" t="s">
        <v>638</v>
      </c>
      <c r="I95" s="272" t="s">
        <v>635</v>
      </c>
      <c r="J95" s="272"/>
      <c r="K95" s="283"/>
    </row>
    <row r="96" spans="2:11" ht="15" customHeight="1">
      <c r="B96" s="295"/>
      <c r="C96" s="296"/>
      <c r="D96" s="296"/>
      <c r="E96" s="296"/>
      <c r="F96" s="296"/>
      <c r="G96" s="296"/>
      <c r="H96" s="296"/>
      <c r="I96" s="296"/>
      <c r="J96" s="296"/>
      <c r="K96" s="297"/>
    </row>
    <row r="97" spans="2:11" ht="18.75" customHeight="1">
      <c r="B97" s="298"/>
      <c r="C97" s="299"/>
      <c r="D97" s="299"/>
      <c r="E97" s="299"/>
      <c r="F97" s="299"/>
      <c r="G97" s="299"/>
      <c r="H97" s="299"/>
      <c r="I97" s="299"/>
      <c r="J97" s="299"/>
      <c r="K97" s="298"/>
    </row>
    <row r="98" spans="2:11" ht="18.75" customHeight="1">
      <c r="B98" s="278"/>
      <c r="C98" s="278"/>
      <c r="D98" s="278"/>
      <c r="E98" s="278"/>
      <c r="F98" s="278"/>
      <c r="G98" s="278"/>
      <c r="H98" s="278"/>
      <c r="I98" s="278"/>
      <c r="J98" s="278"/>
      <c r="K98" s="278"/>
    </row>
    <row r="99" spans="2:11" ht="7.5" customHeight="1">
      <c r="B99" s="279"/>
      <c r="C99" s="280"/>
      <c r="D99" s="280"/>
      <c r="E99" s="280"/>
      <c r="F99" s="280"/>
      <c r="G99" s="280"/>
      <c r="H99" s="280"/>
      <c r="I99" s="280"/>
      <c r="J99" s="280"/>
      <c r="K99" s="281"/>
    </row>
    <row r="100" spans="2:11" ht="45" customHeight="1">
      <c r="B100" s="282"/>
      <c r="C100" s="388" t="s">
        <v>639</v>
      </c>
      <c r="D100" s="388"/>
      <c r="E100" s="388"/>
      <c r="F100" s="388"/>
      <c r="G100" s="388"/>
      <c r="H100" s="388"/>
      <c r="I100" s="388"/>
      <c r="J100" s="388"/>
      <c r="K100" s="283"/>
    </row>
    <row r="101" spans="2:11" ht="17.25" customHeight="1">
      <c r="B101" s="282"/>
      <c r="C101" s="284" t="s">
        <v>595</v>
      </c>
      <c r="D101" s="284"/>
      <c r="E101" s="284"/>
      <c r="F101" s="284" t="s">
        <v>596</v>
      </c>
      <c r="G101" s="285"/>
      <c r="H101" s="284" t="s">
        <v>155</v>
      </c>
      <c r="I101" s="284" t="s">
        <v>54</v>
      </c>
      <c r="J101" s="284" t="s">
        <v>597</v>
      </c>
      <c r="K101" s="283"/>
    </row>
    <row r="102" spans="2:11" ht="17.25" customHeight="1">
      <c r="B102" s="282"/>
      <c r="C102" s="286" t="s">
        <v>598</v>
      </c>
      <c r="D102" s="286"/>
      <c r="E102" s="286"/>
      <c r="F102" s="287" t="s">
        <v>599</v>
      </c>
      <c r="G102" s="288"/>
      <c r="H102" s="286"/>
      <c r="I102" s="286"/>
      <c r="J102" s="286" t="s">
        <v>600</v>
      </c>
      <c r="K102" s="283"/>
    </row>
    <row r="103" spans="2:11" ht="5.25" customHeight="1">
      <c r="B103" s="282"/>
      <c r="C103" s="284"/>
      <c r="D103" s="284"/>
      <c r="E103" s="284"/>
      <c r="F103" s="284"/>
      <c r="G103" s="300"/>
      <c r="H103" s="284"/>
      <c r="I103" s="284"/>
      <c r="J103" s="284"/>
      <c r="K103" s="283"/>
    </row>
    <row r="104" spans="2:11" ht="15" customHeight="1">
      <c r="B104" s="282"/>
      <c r="C104" s="272" t="s">
        <v>50</v>
      </c>
      <c r="D104" s="289"/>
      <c r="E104" s="289"/>
      <c r="F104" s="291" t="s">
        <v>601</v>
      </c>
      <c r="G104" s="300"/>
      <c r="H104" s="272" t="s">
        <v>640</v>
      </c>
      <c r="I104" s="272" t="s">
        <v>603</v>
      </c>
      <c r="J104" s="272">
        <v>20</v>
      </c>
      <c r="K104" s="283"/>
    </row>
    <row r="105" spans="2:11" ht="15" customHeight="1">
      <c r="B105" s="282"/>
      <c r="C105" s="272" t="s">
        <v>604</v>
      </c>
      <c r="D105" s="272"/>
      <c r="E105" s="272"/>
      <c r="F105" s="291" t="s">
        <v>601</v>
      </c>
      <c r="G105" s="272"/>
      <c r="H105" s="272" t="s">
        <v>640</v>
      </c>
      <c r="I105" s="272" t="s">
        <v>603</v>
      </c>
      <c r="J105" s="272">
        <v>120</v>
      </c>
      <c r="K105" s="283"/>
    </row>
    <row r="106" spans="2:11" ht="15" customHeight="1">
      <c r="B106" s="292"/>
      <c r="C106" s="272" t="s">
        <v>606</v>
      </c>
      <c r="D106" s="272"/>
      <c r="E106" s="272"/>
      <c r="F106" s="291" t="s">
        <v>607</v>
      </c>
      <c r="G106" s="272"/>
      <c r="H106" s="272" t="s">
        <v>640</v>
      </c>
      <c r="I106" s="272" t="s">
        <v>603</v>
      </c>
      <c r="J106" s="272">
        <v>50</v>
      </c>
      <c r="K106" s="283"/>
    </row>
    <row r="107" spans="2:11" ht="15" customHeight="1">
      <c r="B107" s="292"/>
      <c r="C107" s="272" t="s">
        <v>609</v>
      </c>
      <c r="D107" s="272"/>
      <c r="E107" s="272"/>
      <c r="F107" s="291" t="s">
        <v>601</v>
      </c>
      <c r="G107" s="272"/>
      <c r="H107" s="272" t="s">
        <v>640</v>
      </c>
      <c r="I107" s="272" t="s">
        <v>611</v>
      </c>
      <c r="J107" s="272"/>
      <c r="K107" s="283"/>
    </row>
    <row r="108" spans="2:11" ht="15" customHeight="1">
      <c r="B108" s="292"/>
      <c r="C108" s="272" t="s">
        <v>620</v>
      </c>
      <c r="D108" s="272"/>
      <c r="E108" s="272"/>
      <c r="F108" s="291" t="s">
        <v>607</v>
      </c>
      <c r="G108" s="272"/>
      <c r="H108" s="272" t="s">
        <v>640</v>
      </c>
      <c r="I108" s="272" t="s">
        <v>603</v>
      </c>
      <c r="J108" s="272">
        <v>50</v>
      </c>
      <c r="K108" s="283"/>
    </row>
    <row r="109" spans="2:11" ht="15" customHeight="1">
      <c r="B109" s="292"/>
      <c r="C109" s="272" t="s">
        <v>628</v>
      </c>
      <c r="D109" s="272"/>
      <c r="E109" s="272"/>
      <c r="F109" s="291" t="s">
        <v>607</v>
      </c>
      <c r="G109" s="272"/>
      <c r="H109" s="272" t="s">
        <v>640</v>
      </c>
      <c r="I109" s="272" t="s">
        <v>603</v>
      </c>
      <c r="J109" s="272">
        <v>50</v>
      </c>
      <c r="K109" s="283"/>
    </row>
    <row r="110" spans="2:11" ht="15" customHeight="1">
      <c r="B110" s="292"/>
      <c r="C110" s="272" t="s">
        <v>626</v>
      </c>
      <c r="D110" s="272"/>
      <c r="E110" s="272"/>
      <c r="F110" s="291" t="s">
        <v>607</v>
      </c>
      <c r="G110" s="272"/>
      <c r="H110" s="272" t="s">
        <v>640</v>
      </c>
      <c r="I110" s="272" t="s">
        <v>603</v>
      </c>
      <c r="J110" s="272">
        <v>50</v>
      </c>
      <c r="K110" s="283"/>
    </row>
    <row r="111" spans="2:11" ht="15" customHeight="1">
      <c r="B111" s="292"/>
      <c r="C111" s="272" t="s">
        <v>50</v>
      </c>
      <c r="D111" s="272"/>
      <c r="E111" s="272"/>
      <c r="F111" s="291" t="s">
        <v>601</v>
      </c>
      <c r="G111" s="272"/>
      <c r="H111" s="272" t="s">
        <v>641</v>
      </c>
      <c r="I111" s="272" t="s">
        <v>603</v>
      </c>
      <c r="J111" s="272">
        <v>20</v>
      </c>
      <c r="K111" s="283"/>
    </row>
    <row r="112" spans="2:11" ht="15" customHeight="1">
      <c r="B112" s="292"/>
      <c r="C112" s="272" t="s">
        <v>642</v>
      </c>
      <c r="D112" s="272"/>
      <c r="E112" s="272"/>
      <c r="F112" s="291" t="s">
        <v>601</v>
      </c>
      <c r="G112" s="272"/>
      <c r="H112" s="272" t="s">
        <v>643</v>
      </c>
      <c r="I112" s="272" t="s">
        <v>603</v>
      </c>
      <c r="J112" s="272">
        <v>120</v>
      </c>
      <c r="K112" s="283"/>
    </row>
    <row r="113" spans="2:11" ht="15" customHeight="1">
      <c r="B113" s="292"/>
      <c r="C113" s="272" t="s">
        <v>35</v>
      </c>
      <c r="D113" s="272"/>
      <c r="E113" s="272"/>
      <c r="F113" s="291" t="s">
        <v>601</v>
      </c>
      <c r="G113" s="272"/>
      <c r="H113" s="272" t="s">
        <v>644</v>
      </c>
      <c r="I113" s="272" t="s">
        <v>635</v>
      </c>
      <c r="J113" s="272"/>
      <c r="K113" s="283"/>
    </row>
    <row r="114" spans="2:11" ht="15" customHeight="1">
      <c r="B114" s="292"/>
      <c r="C114" s="272" t="s">
        <v>45</v>
      </c>
      <c r="D114" s="272"/>
      <c r="E114" s="272"/>
      <c r="F114" s="291" t="s">
        <v>601</v>
      </c>
      <c r="G114" s="272"/>
      <c r="H114" s="272" t="s">
        <v>645</v>
      </c>
      <c r="I114" s="272" t="s">
        <v>635</v>
      </c>
      <c r="J114" s="272"/>
      <c r="K114" s="283"/>
    </row>
    <row r="115" spans="2:11" ht="15" customHeight="1">
      <c r="B115" s="292"/>
      <c r="C115" s="272" t="s">
        <v>54</v>
      </c>
      <c r="D115" s="272"/>
      <c r="E115" s="272"/>
      <c r="F115" s="291" t="s">
        <v>601</v>
      </c>
      <c r="G115" s="272"/>
      <c r="H115" s="272" t="s">
        <v>646</v>
      </c>
      <c r="I115" s="272" t="s">
        <v>647</v>
      </c>
      <c r="J115" s="272"/>
      <c r="K115" s="283"/>
    </row>
    <row r="116" spans="2:11" ht="15" customHeight="1">
      <c r="B116" s="295"/>
      <c r="C116" s="301"/>
      <c r="D116" s="301"/>
      <c r="E116" s="301"/>
      <c r="F116" s="301"/>
      <c r="G116" s="301"/>
      <c r="H116" s="301"/>
      <c r="I116" s="301"/>
      <c r="J116" s="301"/>
      <c r="K116" s="297"/>
    </row>
    <row r="117" spans="2:11" ht="18.75" customHeight="1">
      <c r="B117" s="302"/>
      <c r="C117" s="268"/>
      <c r="D117" s="268"/>
      <c r="E117" s="268"/>
      <c r="F117" s="303"/>
      <c r="G117" s="268"/>
      <c r="H117" s="268"/>
      <c r="I117" s="268"/>
      <c r="J117" s="268"/>
      <c r="K117" s="302"/>
    </row>
    <row r="118" spans="2:11" ht="18.75" customHeight="1">
      <c r="B118" s="278"/>
      <c r="C118" s="278"/>
      <c r="D118" s="278"/>
      <c r="E118" s="278"/>
      <c r="F118" s="278"/>
      <c r="G118" s="278"/>
      <c r="H118" s="278"/>
      <c r="I118" s="278"/>
      <c r="J118" s="278"/>
      <c r="K118" s="278"/>
    </row>
    <row r="119" spans="2:11" ht="7.5" customHeight="1">
      <c r="B119" s="304"/>
      <c r="C119" s="305"/>
      <c r="D119" s="305"/>
      <c r="E119" s="305"/>
      <c r="F119" s="305"/>
      <c r="G119" s="305"/>
      <c r="H119" s="305"/>
      <c r="I119" s="305"/>
      <c r="J119" s="305"/>
      <c r="K119" s="306"/>
    </row>
    <row r="120" spans="2:11" ht="45" customHeight="1">
      <c r="B120" s="307"/>
      <c r="C120" s="383" t="s">
        <v>648</v>
      </c>
      <c r="D120" s="383"/>
      <c r="E120" s="383"/>
      <c r="F120" s="383"/>
      <c r="G120" s="383"/>
      <c r="H120" s="383"/>
      <c r="I120" s="383"/>
      <c r="J120" s="383"/>
      <c r="K120" s="308"/>
    </row>
    <row r="121" spans="2:11" ht="17.25" customHeight="1">
      <c r="B121" s="309"/>
      <c r="C121" s="284" t="s">
        <v>595</v>
      </c>
      <c r="D121" s="284"/>
      <c r="E121" s="284"/>
      <c r="F121" s="284" t="s">
        <v>596</v>
      </c>
      <c r="G121" s="285"/>
      <c r="H121" s="284" t="s">
        <v>155</v>
      </c>
      <c r="I121" s="284" t="s">
        <v>54</v>
      </c>
      <c r="J121" s="284" t="s">
        <v>597</v>
      </c>
      <c r="K121" s="310"/>
    </row>
    <row r="122" spans="2:11" ht="17.25" customHeight="1">
      <c r="B122" s="309"/>
      <c r="C122" s="286" t="s">
        <v>598</v>
      </c>
      <c r="D122" s="286"/>
      <c r="E122" s="286"/>
      <c r="F122" s="287" t="s">
        <v>599</v>
      </c>
      <c r="G122" s="288"/>
      <c r="H122" s="286"/>
      <c r="I122" s="286"/>
      <c r="J122" s="286" t="s">
        <v>600</v>
      </c>
      <c r="K122" s="310"/>
    </row>
    <row r="123" spans="2:11" ht="5.25" customHeight="1">
      <c r="B123" s="311"/>
      <c r="C123" s="289"/>
      <c r="D123" s="289"/>
      <c r="E123" s="289"/>
      <c r="F123" s="289"/>
      <c r="G123" s="272"/>
      <c r="H123" s="289"/>
      <c r="I123" s="289"/>
      <c r="J123" s="289"/>
      <c r="K123" s="312"/>
    </row>
    <row r="124" spans="2:11" ht="15" customHeight="1">
      <c r="B124" s="311"/>
      <c r="C124" s="272" t="s">
        <v>604</v>
      </c>
      <c r="D124" s="289"/>
      <c r="E124" s="289"/>
      <c r="F124" s="291" t="s">
        <v>601</v>
      </c>
      <c r="G124" s="272"/>
      <c r="H124" s="272" t="s">
        <v>640</v>
      </c>
      <c r="I124" s="272" t="s">
        <v>603</v>
      </c>
      <c r="J124" s="272">
        <v>120</v>
      </c>
      <c r="K124" s="313"/>
    </row>
    <row r="125" spans="2:11" ht="15" customHeight="1">
      <c r="B125" s="311"/>
      <c r="C125" s="272" t="s">
        <v>649</v>
      </c>
      <c r="D125" s="272"/>
      <c r="E125" s="272"/>
      <c r="F125" s="291" t="s">
        <v>601</v>
      </c>
      <c r="G125" s="272"/>
      <c r="H125" s="272" t="s">
        <v>650</v>
      </c>
      <c r="I125" s="272" t="s">
        <v>603</v>
      </c>
      <c r="J125" s="272" t="s">
        <v>651</v>
      </c>
      <c r="K125" s="313"/>
    </row>
    <row r="126" spans="2:11" ht="15" customHeight="1">
      <c r="B126" s="311"/>
      <c r="C126" s="272" t="s">
        <v>550</v>
      </c>
      <c r="D126" s="272"/>
      <c r="E126" s="272"/>
      <c r="F126" s="291" t="s">
        <v>601</v>
      </c>
      <c r="G126" s="272"/>
      <c r="H126" s="272" t="s">
        <v>652</v>
      </c>
      <c r="I126" s="272" t="s">
        <v>603</v>
      </c>
      <c r="J126" s="272" t="s">
        <v>651</v>
      </c>
      <c r="K126" s="313"/>
    </row>
    <row r="127" spans="2:11" ht="15" customHeight="1">
      <c r="B127" s="311"/>
      <c r="C127" s="272" t="s">
        <v>612</v>
      </c>
      <c r="D127" s="272"/>
      <c r="E127" s="272"/>
      <c r="F127" s="291" t="s">
        <v>607</v>
      </c>
      <c r="G127" s="272"/>
      <c r="H127" s="272" t="s">
        <v>613</v>
      </c>
      <c r="I127" s="272" t="s">
        <v>603</v>
      </c>
      <c r="J127" s="272">
        <v>15</v>
      </c>
      <c r="K127" s="313"/>
    </row>
    <row r="128" spans="2:11" ht="15" customHeight="1">
      <c r="B128" s="311"/>
      <c r="C128" s="293" t="s">
        <v>614</v>
      </c>
      <c r="D128" s="293"/>
      <c r="E128" s="293"/>
      <c r="F128" s="294" t="s">
        <v>607</v>
      </c>
      <c r="G128" s="293"/>
      <c r="H128" s="293" t="s">
        <v>615</v>
      </c>
      <c r="I128" s="293" t="s">
        <v>603</v>
      </c>
      <c r="J128" s="293">
        <v>15</v>
      </c>
      <c r="K128" s="313"/>
    </row>
    <row r="129" spans="2:11" ht="15" customHeight="1">
      <c r="B129" s="311"/>
      <c r="C129" s="293" t="s">
        <v>616</v>
      </c>
      <c r="D129" s="293"/>
      <c r="E129" s="293"/>
      <c r="F129" s="294" t="s">
        <v>607</v>
      </c>
      <c r="G129" s="293"/>
      <c r="H129" s="293" t="s">
        <v>617</v>
      </c>
      <c r="I129" s="293" t="s">
        <v>603</v>
      </c>
      <c r="J129" s="293">
        <v>20</v>
      </c>
      <c r="K129" s="313"/>
    </row>
    <row r="130" spans="2:11" ht="15" customHeight="1">
      <c r="B130" s="311"/>
      <c r="C130" s="293" t="s">
        <v>618</v>
      </c>
      <c r="D130" s="293"/>
      <c r="E130" s="293"/>
      <c r="F130" s="294" t="s">
        <v>607</v>
      </c>
      <c r="G130" s="293"/>
      <c r="H130" s="293" t="s">
        <v>619</v>
      </c>
      <c r="I130" s="293" t="s">
        <v>603</v>
      </c>
      <c r="J130" s="293">
        <v>20</v>
      </c>
      <c r="K130" s="313"/>
    </row>
    <row r="131" spans="2:11" ht="15" customHeight="1">
      <c r="B131" s="311"/>
      <c r="C131" s="272" t="s">
        <v>606</v>
      </c>
      <c r="D131" s="272"/>
      <c r="E131" s="272"/>
      <c r="F131" s="291" t="s">
        <v>607</v>
      </c>
      <c r="G131" s="272"/>
      <c r="H131" s="272" t="s">
        <v>640</v>
      </c>
      <c r="I131" s="272" t="s">
        <v>603</v>
      </c>
      <c r="J131" s="272">
        <v>50</v>
      </c>
      <c r="K131" s="313"/>
    </row>
    <row r="132" spans="2:11" ht="15" customHeight="1">
      <c r="B132" s="311"/>
      <c r="C132" s="272" t="s">
        <v>620</v>
      </c>
      <c r="D132" s="272"/>
      <c r="E132" s="272"/>
      <c r="F132" s="291" t="s">
        <v>607</v>
      </c>
      <c r="G132" s="272"/>
      <c r="H132" s="272" t="s">
        <v>640</v>
      </c>
      <c r="I132" s="272" t="s">
        <v>603</v>
      </c>
      <c r="J132" s="272">
        <v>50</v>
      </c>
      <c r="K132" s="313"/>
    </row>
    <row r="133" spans="2:11" ht="15" customHeight="1">
      <c r="B133" s="311"/>
      <c r="C133" s="272" t="s">
        <v>626</v>
      </c>
      <c r="D133" s="272"/>
      <c r="E133" s="272"/>
      <c r="F133" s="291" t="s">
        <v>607</v>
      </c>
      <c r="G133" s="272"/>
      <c r="H133" s="272" t="s">
        <v>640</v>
      </c>
      <c r="I133" s="272" t="s">
        <v>603</v>
      </c>
      <c r="J133" s="272">
        <v>50</v>
      </c>
      <c r="K133" s="313"/>
    </row>
    <row r="134" spans="2:11" ht="15" customHeight="1">
      <c r="B134" s="311"/>
      <c r="C134" s="272" t="s">
        <v>628</v>
      </c>
      <c r="D134" s="272"/>
      <c r="E134" s="272"/>
      <c r="F134" s="291" t="s">
        <v>607</v>
      </c>
      <c r="G134" s="272"/>
      <c r="H134" s="272" t="s">
        <v>640</v>
      </c>
      <c r="I134" s="272" t="s">
        <v>603</v>
      </c>
      <c r="J134" s="272">
        <v>50</v>
      </c>
      <c r="K134" s="313"/>
    </row>
    <row r="135" spans="2:11" ht="15" customHeight="1">
      <c r="B135" s="311"/>
      <c r="C135" s="272" t="s">
        <v>160</v>
      </c>
      <c r="D135" s="272"/>
      <c r="E135" s="272"/>
      <c r="F135" s="291" t="s">
        <v>607</v>
      </c>
      <c r="G135" s="272"/>
      <c r="H135" s="272" t="s">
        <v>653</v>
      </c>
      <c r="I135" s="272" t="s">
        <v>603</v>
      </c>
      <c r="J135" s="272">
        <v>255</v>
      </c>
      <c r="K135" s="313"/>
    </row>
    <row r="136" spans="2:11" ht="15" customHeight="1">
      <c r="B136" s="311"/>
      <c r="C136" s="272" t="s">
        <v>630</v>
      </c>
      <c r="D136" s="272"/>
      <c r="E136" s="272"/>
      <c r="F136" s="291" t="s">
        <v>601</v>
      </c>
      <c r="G136" s="272"/>
      <c r="H136" s="272" t="s">
        <v>654</v>
      </c>
      <c r="I136" s="272" t="s">
        <v>632</v>
      </c>
      <c r="J136" s="272"/>
      <c r="K136" s="313"/>
    </row>
    <row r="137" spans="2:11" ht="15" customHeight="1">
      <c r="B137" s="311"/>
      <c r="C137" s="272" t="s">
        <v>633</v>
      </c>
      <c r="D137" s="272"/>
      <c r="E137" s="272"/>
      <c r="F137" s="291" t="s">
        <v>601</v>
      </c>
      <c r="G137" s="272"/>
      <c r="H137" s="272" t="s">
        <v>655</v>
      </c>
      <c r="I137" s="272" t="s">
        <v>635</v>
      </c>
      <c r="J137" s="272"/>
      <c r="K137" s="313"/>
    </row>
    <row r="138" spans="2:11" ht="15" customHeight="1">
      <c r="B138" s="311"/>
      <c r="C138" s="272" t="s">
        <v>636</v>
      </c>
      <c r="D138" s="272"/>
      <c r="E138" s="272"/>
      <c r="F138" s="291" t="s">
        <v>601</v>
      </c>
      <c r="G138" s="272"/>
      <c r="H138" s="272" t="s">
        <v>636</v>
      </c>
      <c r="I138" s="272" t="s">
        <v>635</v>
      </c>
      <c r="J138" s="272"/>
      <c r="K138" s="313"/>
    </row>
    <row r="139" spans="2:11" ht="15" customHeight="1">
      <c r="B139" s="311"/>
      <c r="C139" s="272" t="s">
        <v>35</v>
      </c>
      <c r="D139" s="272"/>
      <c r="E139" s="272"/>
      <c r="F139" s="291" t="s">
        <v>601</v>
      </c>
      <c r="G139" s="272"/>
      <c r="H139" s="272" t="s">
        <v>656</v>
      </c>
      <c r="I139" s="272" t="s">
        <v>635</v>
      </c>
      <c r="J139" s="272"/>
      <c r="K139" s="313"/>
    </row>
    <row r="140" spans="2:11" ht="15" customHeight="1">
      <c r="B140" s="311"/>
      <c r="C140" s="272" t="s">
        <v>657</v>
      </c>
      <c r="D140" s="272"/>
      <c r="E140" s="272"/>
      <c r="F140" s="291" t="s">
        <v>601</v>
      </c>
      <c r="G140" s="272"/>
      <c r="H140" s="272" t="s">
        <v>658</v>
      </c>
      <c r="I140" s="272" t="s">
        <v>635</v>
      </c>
      <c r="J140" s="272"/>
      <c r="K140" s="313"/>
    </row>
    <row r="141" spans="2:11" ht="15" customHeight="1">
      <c r="B141" s="314"/>
      <c r="C141" s="315"/>
      <c r="D141" s="315"/>
      <c r="E141" s="315"/>
      <c r="F141" s="315"/>
      <c r="G141" s="315"/>
      <c r="H141" s="315"/>
      <c r="I141" s="315"/>
      <c r="J141" s="315"/>
      <c r="K141" s="316"/>
    </row>
    <row r="142" spans="2:11" ht="18.75" customHeight="1">
      <c r="B142" s="268"/>
      <c r="C142" s="268"/>
      <c r="D142" s="268"/>
      <c r="E142" s="268"/>
      <c r="F142" s="303"/>
      <c r="G142" s="268"/>
      <c r="H142" s="268"/>
      <c r="I142" s="268"/>
      <c r="J142" s="268"/>
      <c r="K142" s="268"/>
    </row>
    <row r="143" spans="2:11" ht="18.75" customHeight="1">
      <c r="B143" s="278"/>
      <c r="C143" s="278"/>
      <c r="D143" s="278"/>
      <c r="E143" s="278"/>
      <c r="F143" s="278"/>
      <c r="G143" s="278"/>
      <c r="H143" s="278"/>
      <c r="I143" s="278"/>
      <c r="J143" s="278"/>
      <c r="K143" s="278"/>
    </row>
    <row r="144" spans="2:11" ht="7.5" customHeight="1">
      <c r="B144" s="279"/>
      <c r="C144" s="280"/>
      <c r="D144" s="280"/>
      <c r="E144" s="280"/>
      <c r="F144" s="280"/>
      <c r="G144" s="280"/>
      <c r="H144" s="280"/>
      <c r="I144" s="280"/>
      <c r="J144" s="280"/>
      <c r="K144" s="281"/>
    </row>
    <row r="145" spans="2:11" ht="45" customHeight="1">
      <c r="B145" s="282"/>
      <c r="C145" s="388" t="s">
        <v>659</v>
      </c>
      <c r="D145" s="388"/>
      <c r="E145" s="388"/>
      <c r="F145" s="388"/>
      <c r="G145" s="388"/>
      <c r="H145" s="388"/>
      <c r="I145" s="388"/>
      <c r="J145" s="388"/>
      <c r="K145" s="283"/>
    </row>
    <row r="146" spans="2:11" ht="17.25" customHeight="1">
      <c r="B146" s="282"/>
      <c r="C146" s="284" t="s">
        <v>595</v>
      </c>
      <c r="D146" s="284"/>
      <c r="E146" s="284"/>
      <c r="F146" s="284" t="s">
        <v>596</v>
      </c>
      <c r="G146" s="285"/>
      <c r="H146" s="284" t="s">
        <v>155</v>
      </c>
      <c r="I146" s="284" t="s">
        <v>54</v>
      </c>
      <c r="J146" s="284" t="s">
        <v>597</v>
      </c>
      <c r="K146" s="283"/>
    </row>
    <row r="147" spans="2:11" ht="17.25" customHeight="1">
      <c r="B147" s="282"/>
      <c r="C147" s="286" t="s">
        <v>598</v>
      </c>
      <c r="D147" s="286"/>
      <c r="E147" s="286"/>
      <c r="F147" s="287" t="s">
        <v>599</v>
      </c>
      <c r="G147" s="288"/>
      <c r="H147" s="286"/>
      <c r="I147" s="286"/>
      <c r="J147" s="286" t="s">
        <v>600</v>
      </c>
      <c r="K147" s="283"/>
    </row>
    <row r="148" spans="2:11" ht="5.25" customHeight="1">
      <c r="B148" s="292"/>
      <c r="C148" s="289"/>
      <c r="D148" s="289"/>
      <c r="E148" s="289"/>
      <c r="F148" s="289"/>
      <c r="G148" s="290"/>
      <c r="H148" s="289"/>
      <c r="I148" s="289"/>
      <c r="J148" s="289"/>
      <c r="K148" s="313"/>
    </row>
    <row r="149" spans="2:11" ht="15" customHeight="1">
      <c r="B149" s="292"/>
      <c r="C149" s="317" t="s">
        <v>604</v>
      </c>
      <c r="D149" s="272"/>
      <c r="E149" s="272"/>
      <c r="F149" s="318" t="s">
        <v>601</v>
      </c>
      <c r="G149" s="272"/>
      <c r="H149" s="317" t="s">
        <v>640</v>
      </c>
      <c r="I149" s="317" t="s">
        <v>603</v>
      </c>
      <c r="J149" s="317">
        <v>120</v>
      </c>
      <c r="K149" s="313"/>
    </row>
    <row r="150" spans="2:11" ht="15" customHeight="1">
      <c r="B150" s="292"/>
      <c r="C150" s="317" t="s">
        <v>649</v>
      </c>
      <c r="D150" s="272"/>
      <c r="E150" s="272"/>
      <c r="F150" s="318" t="s">
        <v>601</v>
      </c>
      <c r="G150" s="272"/>
      <c r="H150" s="317" t="s">
        <v>660</v>
      </c>
      <c r="I150" s="317" t="s">
        <v>603</v>
      </c>
      <c r="J150" s="317" t="s">
        <v>651</v>
      </c>
      <c r="K150" s="313"/>
    </row>
    <row r="151" spans="2:11" ht="15" customHeight="1">
      <c r="B151" s="292"/>
      <c r="C151" s="317" t="s">
        <v>550</v>
      </c>
      <c r="D151" s="272"/>
      <c r="E151" s="272"/>
      <c r="F151" s="318" t="s">
        <v>601</v>
      </c>
      <c r="G151" s="272"/>
      <c r="H151" s="317" t="s">
        <v>661</v>
      </c>
      <c r="I151" s="317" t="s">
        <v>603</v>
      </c>
      <c r="J151" s="317" t="s">
        <v>651</v>
      </c>
      <c r="K151" s="313"/>
    </row>
    <row r="152" spans="2:11" ht="15" customHeight="1">
      <c r="B152" s="292"/>
      <c r="C152" s="317" t="s">
        <v>606</v>
      </c>
      <c r="D152" s="272"/>
      <c r="E152" s="272"/>
      <c r="F152" s="318" t="s">
        <v>607</v>
      </c>
      <c r="G152" s="272"/>
      <c r="H152" s="317" t="s">
        <v>640</v>
      </c>
      <c r="I152" s="317" t="s">
        <v>603</v>
      </c>
      <c r="J152" s="317">
        <v>50</v>
      </c>
      <c r="K152" s="313"/>
    </row>
    <row r="153" spans="2:11" ht="15" customHeight="1">
      <c r="B153" s="292"/>
      <c r="C153" s="317" t="s">
        <v>609</v>
      </c>
      <c r="D153" s="272"/>
      <c r="E153" s="272"/>
      <c r="F153" s="318" t="s">
        <v>601</v>
      </c>
      <c r="G153" s="272"/>
      <c r="H153" s="317" t="s">
        <v>640</v>
      </c>
      <c r="I153" s="317" t="s">
        <v>611</v>
      </c>
      <c r="J153" s="317"/>
      <c r="K153" s="313"/>
    </row>
    <row r="154" spans="2:11" ht="15" customHeight="1">
      <c r="B154" s="292"/>
      <c r="C154" s="317" t="s">
        <v>620</v>
      </c>
      <c r="D154" s="272"/>
      <c r="E154" s="272"/>
      <c r="F154" s="318" t="s">
        <v>607</v>
      </c>
      <c r="G154" s="272"/>
      <c r="H154" s="317" t="s">
        <v>640</v>
      </c>
      <c r="I154" s="317" t="s">
        <v>603</v>
      </c>
      <c r="J154" s="317">
        <v>50</v>
      </c>
      <c r="K154" s="313"/>
    </row>
    <row r="155" spans="2:11" ht="15" customHeight="1">
      <c r="B155" s="292"/>
      <c r="C155" s="317" t="s">
        <v>628</v>
      </c>
      <c r="D155" s="272"/>
      <c r="E155" s="272"/>
      <c r="F155" s="318" t="s">
        <v>607</v>
      </c>
      <c r="G155" s="272"/>
      <c r="H155" s="317" t="s">
        <v>640</v>
      </c>
      <c r="I155" s="317" t="s">
        <v>603</v>
      </c>
      <c r="J155" s="317">
        <v>50</v>
      </c>
      <c r="K155" s="313"/>
    </row>
    <row r="156" spans="2:11" ht="15" customHeight="1">
      <c r="B156" s="292"/>
      <c r="C156" s="317" t="s">
        <v>626</v>
      </c>
      <c r="D156" s="272"/>
      <c r="E156" s="272"/>
      <c r="F156" s="318" t="s">
        <v>607</v>
      </c>
      <c r="G156" s="272"/>
      <c r="H156" s="317" t="s">
        <v>640</v>
      </c>
      <c r="I156" s="317" t="s">
        <v>603</v>
      </c>
      <c r="J156" s="317">
        <v>50</v>
      </c>
      <c r="K156" s="313"/>
    </row>
    <row r="157" spans="2:11" ht="15" customHeight="1">
      <c r="B157" s="292"/>
      <c r="C157" s="317" t="s">
        <v>142</v>
      </c>
      <c r="D157" s="272"/>
      <c r="E157" s="272"/>
      <c r="F157" s="318" t="s">
        <v>601</v>
      </c>
      <c r="G157" s="272"/>
      <c r="H157" s="317" t="s">
        <v>662</v>
      </c>
      <c r="I157" s="317" t="s">
        <v>603</v>
      </c>
      <c r="J157" s="317" t="s">
        <v>663</v>
      </c>
      <c r="K157" s="313"/>
    </row>
    <row r="158" spans="2:11" ht="15" customHeight="1">
      <c r="B158" s="292"/>
      <c r="C158" s="317" t="s">
        <v>664</v>
      </c>
      <c r="D158" s="272"/>
      <c r="E158" s="272"/>
      <c r="F158" s="318" t="s">
        <v>601</v>
      </c>
      <c r="G158" s="272"/>
      <c r="H158" s="317" t="s">
        <v>665</v>
      </c>
      <c r="I158" s="317" t="s">
        <v>635</v>
      </c>
      <c r="J158" s="317"/>
      <c r="K158" s="313"/>
    </row>
    <row r="159" spans="2:11" ht="15" customHeight="1">
      <c r="B159" s="319"/>
      <c r="C159" s="301"/>
      <c r="D159" s="301"/>
      <c r="E159" s="301"/>
      <c r="F159" s="301"/>
      <c r="G159" s="301"/>
      <c r="H159" s="301"/>
      <c r="I159" s="301"/>
      <c r="J159" s="301"/>
      <c r="K159" s="320"/>
    </row>
    <row r="160" spans="2:11" ht="18.75" customHeight="1">
      <c r="B160" s="268"/>
      <c r="C160" s="272"/>
      <c r="D160" s="272"/>
      <c r="E160" s="272"/>
      <c r="F160" s="291"/>
      <c r="G160" s="272"/>
      <c r="H160" s="272"/>
      <c r="I160" s="272"/>
      <c r="J160" s="272"/>
      <c r="K160" s="268"/>
    </row>
    <row r="161" spans="2:11" ht="18.75" customHeight="1">
      <c r="B161" s="278"/>
      <c r="C161" s="278"/>
      <c r="D161" s="278"/>
      <c r="E161" s="278"/>
      <c r="F161" s="278"/>
      <c r="G161" s="278"/>
      <c r="H161" s="278"/>
      <c r="I161" s="278"/>
      <c r="J161" s="278"/>
      <c r="K161" s="278"/>
    </row>
    <row r="162" spans="2:11" ht="7.5" customHeight="1">
      <c r="B162" s="260"/>
      <c r="C162" s="261"/>
      <c r="D162" s="261"/>
      <c r="E162" s="261"/>
      <c r="F162" s="261"/>
      <c r="G162" s="261"/>
      <c r="H162" s="261"/>
      <c r="I162" s="261"/>
      <c r="J162" s="261"/>
      <c r="K162" s="262"/>
    </row>
    <row r="163" spans="2:11" ht="45" customHeight="1">
      <c r="B163" s="263"/>
      <c r="C163" s="383" t="s">
        <v>666</v>
      </c>
      <c r="D163" s="383"/>
      <c r="E163" s="383"/>
      <c r="F163" s="383"/>
      <c r="G163" s="383"/>
      <c r="H163" s="383"/>
      <c r="I163" s="383"/>
      <c r="J163" s="383"/>
      <c r="K163" s="264"/>
    </row>
    <row r="164" spans="2:11" ht="17.25" customHeight="1">
      <c r="B164" s="263"/>
      <c r="C164" s="284" t="s">
        <v>595</v>
      </c>
      <c r="D164" s="284"/>
      <c r="E164" s="284"/>
      <c r="F164" s="284" t="s">
        <v>596</v>
      </c>
      <c r="G164" s="321"/>
      <c r="H164" s="322" t="s">
        <v>155</v>
      </c>
      <c r="I164" s="322" t="s">
        <v>54</v>
      </c>
      <c r="J164" s="284" t="s">
        <v>597</v>
      </c>
      <c r="K164" s="264"/>
    </row>
    <row r="165" spans="2:11" ht="17.25" customHeight="1">
      <c r="B165" s="265"/>
      <c r="C165" s="286" t="s">
        <v>598</v>
      </c>
      <c r="D165" s="286"/>
      <c r="E165" s="286"/>
      <c r="F165" s="287" t="s">
        <v>599</v>
      </c>
      <c r="G165" s="323"/>
      <c r="H165" s="324"/>
      <c r="I165" s="324"/>
      <c r="J165" s="286" t="s">
        <v>600</v>
      </c>
      <c r="K165" s="266"/>
    </row>
    <row r="166" spans="2:11" ht="5.25" customHeight="1">
      <c r="B166" s="292"/>
      <c r="C166" s="289"/>
      <c r="D166" s="289"/>
      <c r="E166" s="289"/>
      <c r="F166" s="289"/>
      <c r="G166" s="290"/>
      <c r="H166" s="289"/>
      <c r="I166" s="289"/>
      <c r="J166" s="289"/>
      <c r="K166" s="313"/>
    </row>
    <row r="167" spans="2:11" ht="15" customHeight="1">
      <c r="B167" s="292"/>
      <c r="C167" s="272" t="s">
        <v>604</v>
      </c>
      <c r="D167" s="272"/>
      <c r="E167" s="272"/>
      <c r="F167" s="291" t="s">
        <v>601</v>
      </c>
      <c r="G167" s="272"/>
      <c r="H167" s="272" t="s">
        <v>640</v>
      </c>
      <c r="I167" s="272" t="s">
        <v>603</v>
      </c>
      <c r="J167" s="272">
        <v>120</v>
      </c>
      <c r="K167" s="313"/>
    </row>
    <row r="168" spans="2:11" ht="15" customHeight="1">
      <c r="B168" s="292"/>
      <c r="C168" s="272" t="s">
        <v>649</v>
      </c>
      <c r="D168" s="272"/>
      <c r="E168" s="272"/>
      <c r="F168" s="291" t="s">
        <v>601</v>
      </c>
      <c r="G168" s="272"/>
      <c r="H168" s="272" t="s">
        <v>650</v>
      </c>
      <c r="I168" s="272" t="s">
        <v>603</v>
      </c>
      <c r="J168" s="272" t="s">
        <v>651</v>
      </c>
      <c r="K168" s="313"/>
    </row>
    <row r="169" spans="2:11" ht="15" customHeight="1">
      <c r="B169" s="292"/>
      <c r="C169" s="272" t="s">
        <v>550</v>
      </c>
      <c r="D169" s="272"/>
      <c r="E169" s="272"/>
      <c r="F169" s="291" t="s">
        <v>601</v>
      </c>
      <c r="G169" s="272"/>
      <c r="H169" s="272" t="s">
        <v>667</v>
      </c>
      <c r="I169" s="272" t="s">
        <v>603</v>
      </c>
      <c r="J169" s="272" t="s">
        <v>651</v>
      </c>
      <c r="K169" s="313"/>
    </row>
    <row r="170" spans="2:11" ht="15" customHeight="1">
      <c r="B170" s="292"/>
      <c r="C170" s="272" t="s">
        <v>606</v>
      </c>
      <c r="D170" s="272"/>
      <c r="E170" s="272"/>
      <c r="F170" s="291" t="s">
        <v>607</v>
      </c>
      <c r="G170" s="272"/>
      <c r="H170" s="272" t="s">
        <v>667</v>
      </c>
      <c r="I170" s="272" t="s">
        <v>603</v>
      </c>
      <c r="J170" s="272">
        <v>50</v>
      </c>
      <c r="K170" s="313"/>
    </row>
    <row r="171" spans="2:11" ht="15" customHeight="1">
      <c r="B171" s="292"/>
      <c r="C171" s="272" t="s">
        <v>609</v>
      </c>
      <c r="D171" s="272"/>
      <c r="E171" s="272"/>
      <c r="F171" s="291" t="s">
        <v>601</v>
      </c>
      <c r="G171" s="272"/>
      <c r="H171" s="272" t="s">
        <v>667</v>
      </c>
      <c r="I171" s="272" t="s">
        <v>611</v>
      </c>
      <c r="J171" s="272"/>
      <c r="K171" s="313"/>
    </row>
    <row r="172" spans="2:11" ht="15" customHeight="1">
      <c r="B172" s="292"/>
      <c r="C172" s="272" t="s">
        <v>620</v>
      </c>
      <c r="D172" s="272"/>
      <c r="E172" s="272"/>
      <c r="F172" s="291" t="s">
        <v>607</v>
      </c>
      <c r="G172" s="272"/>
      <c r="H172" s="272" t="s">
        <v>667</v>
      </c>
      <c r="I172" s="272" t="s">
        <v>603</v>
      </c>
      <c r="J172" s="272">
        <v>50</v>
      </c>
      <c r="K172" s="313"/>
    </row>
    <row r="173" spans="2:11" ht="15" customHeight="1">
      <c r="B173" s="292"/>
      <c r="C173" s="272" t="s">
        <v>628</v>
      </c>
      <c r="D173" s="272"/>
      <c r="E173" s="272"/>
      <c r="F173" s="291" t="s">
        <v>607</v>
      </c>
      <c r="G173" s="272"/>
      <c r="H173" s="272" t="s">
        <v>667</v>
      </c>
      <c r="I173" s="272" t="s">
        <v>603</v>
      </c>
      <c r="J173" s="272">
        <v>50</v>
      </c>
      <c r="K173" s="313"/>
    </row>
    <row r="174" spans="2:11" ht="15" customHeight="1">
      <c r="B174" s="292"/>
      <c r="C174" s="272" t="s">
        <v>626</v>
      </c>
      <c r="D174" s="272"/>
      <c r="E174" s="272"/>
      <c r="F174" s="291" t="s">
        <v>607</v>
      </c>
      <c r="G174" s="272"/>
      <c r="H174" s="272" t="s">
        <v>667</v>
      </c>
      <c r="I174" s="272" t="s">
        <v>603</v>
      </c>
      <c r="J174" s="272">
        <v>50</v>
      </c>
      <c r="K174" s="313"/>
    </row>
    <row r="175" spans="2:11" ht="15" customHeight="1">
      <c r="B175" s="292"/>
      <c r="C175" s="272" t="s">
        <v>154</v>
      </c>
      <c r="D175" s="272"/>
      <c r="E175" s="272"/>
      <c r="F175" s="291" t="s">
        <v>601</v>
      </c>
      <c r="G175" s="272"/>
      <c r="H175" s="272" t="s">
        <v>668</v>
      </c>
      <c r="I175" s="272" t="s">
        <v>669</v>
      </c>
      <c r="J175" s="272"/>
      <c r="K175" s="313"/>
    </row>
    <row r="176" spans="2:11" ht="15" customHeight="1">
      <c r="B176" s="292"/>
      <c r="C176" s="272" t="s">
        <v>54</v>
      </c>
      <c r="D176" s="272"/>
      <c r="E176" s="272"/>
      <c r="F176" s="291" t="s">
        <v>601</v>
      </c>
      <c r="G176" s="272"/>
      <c r="H176" s="272" t="s">
        <v>670</v>
      </c>
      <c r="I176" s="272" t="s">
        <v>671</v>
      </c>
      <c r="J176" s="272">
        <v>1</v>
      </c>
      <c r="K176" s="313"/>
    </row>
    <row r="177" spans="2:11" ht="15" customHeight="1">
      <c r="B177" s="292"/>
      <c r="C177" s="272" t="s">
        <v>50</v>
      </c>
      <c r="D177" s="272"/>
      <c r="E177" s="272"/>
      <c r="F177" s="291" t="s">
        <v>601</v>
      </c>
      <c r="G177" s="272"/>
      <c r="H177" s="272" t="s">
        <v>672</v>
      </c>
      <c r="I177" s="272" t="s">
        <v>603</v>
      </c>
      <c r="J177" s="272">
        <v>20</v>
      </c>
      <c r="K177" s="313"/>
    </row>
    <row r="178" spans="2:11" ht="15" customHeight="1">
      <c r="B178" s="292"/>
      <c r="C178" s="272" t="s">
        <v>155</v>
      </c>
      <c r="D178" s="272"/>
      <c r="E178" s="272"/>
      <c r="F178" s="291" t="s">
        <v>601</v>
      </c>
      <c r="G178" s="272"/>
      <c r="H178" s="272" t="s">
        <v>673</v>
      </c>
      <c r="I178" s="272" t="s">
        <v>603</v>
      </c>
      <c r="J178" s="272">
        <v>255</v>
      </c>
      <c r="K178" s="313"/>
    </row>
    <row r="179" spans="2:11" ht="15" customHeight="1">
      <c r="B179" s="292"/>
      <c r="C179" s="272" t="s">
        <v>156</v>
      </c>
      <c r="D179" s="272"/>
      <c r="E179" s="272"/>
      <c r="F179" s="291" t="s">
        <v>601</v>
      </c>
      <c r="G179" s="272"/>
      <c r="H179" s="272" t="s">
        <v>566</v>
      </c>
      <c r="I179" s="272" t="s">
        <v>603</v>
      </c>
      <c r="J179" s="272">
        <v>10</v>
      </c>
      <c r="K179" s="313"/>
    </row>
    <row r="180" spans="2:11" ht="15" customHeight="1">
      <c r="B180" s="292"/>
      <c r="C180" s="272" t="s">
        <v>157</v>
      </c>
      <c r="D180" s="272"/>
      <c r="E180" s="272"/>
      <c r="F180" s="291" t="s">
        <v>601</v>
      </c>
      <c r="G180" s="272"/>
      <c r="H180" s="272" t="s">
        <v>674</v>
      </c>
      <c r="I180" s="272" t="s">
        <v>635</v>
      </c>
      <c r="J180" s="272"/>
      <c r="K180" s="313"/>
    </row>
    <row r="181" spans="2:11" ht="15" customHeight="1">
      <c r="B181" s="292"/>
      <c r="C181" s="272" t="s">
        <v>675</v>
      </c>
      <c r="D181" s="272"/>
      <c r="E181" s="272"/>
      <c r="F181" s="291" t="s">
        <v>601</v>
      </c>
      <c r="G181" s="272"/>
      <c r="H181" s="272" t="s">
        <v>676</v>
      </c>
      <c r="I181" s="272" t="s">
        <v>635</v>
      </c>
      <c r="J181" s="272"/>
      <c r="K181" s="313"/>
    </row>
    <row r="182" spans="2:11" ht="15" customHeight="1">
      <c r="B182" s="292"/>
      <c r="C182" s="272" t="s">
        <v>664</v>
      </c>
      <c r="D182" s="272"/>
      <c r="E182" s="272"/>
      <c r="F182" s="291" t="s">
        <v>601</v>
      </c>
      <c r="G182" s="272"/>
      <c r="H182" s="272" t="s">
        <v>677</v>
      </c>
      <c r="I182" s="272" t="s">
        <v>635</v>
      </c>
      <c r="J182" s="272"/>
      <c r="K182" s="313"/>
    </row>
    <row r="183" spans="2:11" ht="15" customHeight="1">
      <c r="B183" s="292"/>
      <c r="C183" s="272" t="s">
        <v>159</v>
      </c>
      <c r="D183" s="272"/>
      <c r="E183" s="272"/>
      <c r="F183" s="291" t="s">
        <v>607</v>
      </c>
      <c r="G183" s="272"/>
      <c r="H183" s="272" t="s">
        <v>678</v>
      </c>
      <c r="I183" s="272" t="s">
        <v>603</v>
      </c>
      <c r="J183" s="272">
        <v>50</v>
      </c>
      <c r="K183" s="313"/>
    </row>
    <row r="184" spans="2:11" ht="15" customHeight="1">
      <c r="B184" s="292"/>
      <c r="C184" s="272" t="s">
        <v>679</v>
      </c>
      <c r="D184" s="272"/>
      <c r="E184" s="272"/>
      <c r="F184" s="291" t="s">
        <v>607</v>
      </c>
      <c r="G184" s="272"/>
      <c r="H184" s="272" t="s">
        <v>680</v>
      </c>
      <c r="I184" s="272" t="s">
        <v>681</v>
      </c>
      <c r="J184" s="272"/>
      <c r="K184" s="313"/>
    </row>
    <row r="185" spans="2:11" ht="15" customHeight="1">
      <c r="B185" s="292"/>
      <c r="C185" s="272" t="s">
        <v>682</v>
      </c>
      <c r="D185" s="272"/>
      <c r="E185" s="272"/>
      <c r="F185" s="291" t="s">
        <v>607</v>
      </c>
      <c r="G185" s="272"/>
      <c r="H185" s="272" t="s">
        <v>683</v>
      </c>
      <c r="I185" s="272" t="s">
        <v>681</v>
      </c>
      <c r="J185" s="272"/>
      <c r="K185" s="313"/>
    </row>
    <row r="186" spans="2:11" ht="15" customHeight="1">
      <c r="B186" s="292"/>
      <c r="C186" s="272" t="s">
        <v>684</v>
      </c>
      <c r="D186" s="272"/>
      <c r="E186" s="272"/>
      <c r="F186" s="291" t="s">
        <v>607</v>
      </c>
      <c r="G186" s="272"/>
      <c r="H186" s="272" t="s">
        <v>685</v>
      </c>
      <c r="I186" s="272" t="s">
        <v>681</v>
      </c>
      <c r="J186" s="272"/>
      <c r="K186" s="313"/>
    </row>
    <row r="187" spans="2:11" ht="15" customHeight="1">
      <c r="B187" s="292"/>
      <c r="C187" s="325" t="s">
        <v>686</v>
      </c>
      <c r="D187" s="272"/>
      <c r="E187" s="272"/>
      <c r="F187" s="291" t="s">
        <v>607</v>
      </c>
      <c r="G187" s="272"/>
      <c r="H187" s="272" t="s">
        <v>687</v>
      </c>
      <c r="I187" s="272" t="s">
        <v>688</v>
      </c>
      <c r="J187" s="326" t="s">
        <v>689</v>
      </c>
      <c r="K187" s="313"/>
    </row>
    <row r="188" spans="2:11" ht="15" customHeight="1">
      <c r="B188" s="292"/>
      <c r="C188" s="277" t="s">
        <v>39</v>
      </c>
      <c r="D188" s="272"/>
      <c r="E188" s="272"/>
      <c r="F188" s="291" t="s">
        <v>601</v>
      </c>
      <c r="G188" s="272"/>
      <c r="H188" s="268" t="s">
        <v>690</v>
      </c>
      <c r="I188" s="272" t="s">
        <v>691</v>
      </c>
      <c r="J188" s="272"/>
      <c r="K188" s="313"/>
    </row>
    <row r="189" spans="2:11" ht="15" customHeight="1">
      <c r="B189" s="292"/>
      <c r="C189" s="277" t="s">
        <v>692</v>
      </c>
      <c r="D189" s="272"/>
      <c r="E189" s="272"/>
      <c r="F189" s="291" t="s">
        <v>601</v>
      </c>
      <c r="G189" s="272"/>
      <c r="H189" s="272" t="s">
        <v>693</v>
      </c>
      <c r="I189" s="272" t="s">
        <v>635</v>
      </c>
      <c r="J189" s="272"/>
      <c r="K189" s="313"/>
    </row>
    <row r="190" spans="2:11" ht="15" customHeight="1">
      <c r="B190" s="292"/>
      <c r="C190" s="277" t="s">
        <v>694</v>
      </c>
      <c r="D190" s="272"/>
      <c r="E190" s="272"/>
      <c r="F190" s="291" t="s">
        <v>601</v>
      </c>
      <c r="G190" s="272"/>
      <c r="H190" s="272" t="s">
        <v>695</v>
      </c>
      <c r="I190" s="272" t="s">
        <v>635</v>
      </c>
      <c r="J190" s="272"/>
      <c r="K190" s="313"/>
    </row>
    <row r="191" spans="2:11" ht="15" customHeight="1">
      <c r="B191" s="292"/>
      <c r="C191" s="277" t="s">
        <v>696</v>
      </c>
      <c r="D191" s="272"/>
      <c r="E191" s="272"/>
      <c r="F191" s="291" t="s">
        <v>607</v>
      </c>
      <c r="G191" s="272"/>
      <c r="H191" s="272" t="s">
        <v>697</v>
      </c>
      <c r="I191" s="272" t="s">
        <v>635</v>
      </c>
      <c r="J191" s="272"/>
      <c r="K191" s="313"/>
    </row>
    <row r="192" spans="2:11" ht="15" customHeight="1">
      <c r="B192" s="319"/>
      <c r="C192" s="327"/>
      <c r="D192" s="301"/>
      <c r="E192" s="301"/>
      <c r="F192" s="301"/>
      <c r="G192" s="301"/>
      <c r="H192" s="301"/>
      <c r="I192" s="301"/>
      <c r="J192" s="301"/>
      <c r="K192" s="320"/>
    </row>
    <row r="193" spans="2:11" ht="18.75" customHeight="1">
      <c r="B193" s="268"/>
      <c r="C193" s="272"/>
      <c r="D193" s="272"/>
      <c r="E193" s="272"/>
      <c r="F193" s="291"/>
      <c r="G193" s="272"/>
      <c r="H193" s="272"/>
      <c r="I193" s="272"/>
      <c r="J193" s="272"/>
      <c r="K193" s="268"/>
    </row>
    <row r="194" spans="2:11" ht="18.75" customHeight="1">
      <c r="B194" s="268"/>
      <c r="C194" s="272"/>
      <c r="D194" s="272"/>
      <c r="E194" s="272"/>
      <c r="F194" s="291"/>
      <c r="G194" s="272"/>
      <c r="H194" s="272"/>
      <c r="I194" s="272"/>
      <c r="J194" s="272"/>
      <c r="K194" s="268"/>
    </row>
    <row r="195" spans="2:11" ht="18.75" customHeight="1"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</row>
    <row r="196" spans="2:11">
      <c r="B196" s="260"/>
      <c r="C196" s="261"/>
      <c r="D196" s="261"/>
      <c r="E196" s="261"/>
      <c r="F196" s="261"/>
      <c r="G196" s="261"/>
      <c r="H196" s="261"/>
      <c r="I196" s="261"/>
      <c r="J196" s="261"/>
      <c r="K196" s="262"/>
    </row>
    <row r="197" spans="2:11" ht="21">
      <c r="B197" s="263"/>
      <c r="C197" s="383" t="s">
        <v>698</v>
      </c>
      <c r="D197" s="383"/>
      <c r="E197" s="383"/>
      <c r="F197" s="383"/>
      <c r="G197" s="383"/>
      <c r="H197" s="383"/>
      <c r="I197" s="383"/>
      <c r="J197" s="383"/>
      <c r="K197" s="264"/>
    </row>
    <row r="198" spans="2:11" ht="25.5" customHeight="1">
      <c r="B198" s="263"/>
      <c r="C198" s="328" t="s">
        <v>699</v>
      </c>
      <c r="D198" s="328"/>
      <c r="E198" s="328"/>
      <c r="F198" s="328" t="s">
        <v>700</v>
      </c>
      <c r="G198" s="329"/>
      <c r="H198" s="389" t="s">
        <v>701</v>
      </c>
      <c r="I198" s="389"/>
      <c r="J198" s="389"/>
      <c r="K198" s="264"/>
    </row>
    <row r="199" spans="2:11" ht="5.25" customHeight="1">
      <c r="B199" s="292"/>
      <c r="C199" s="289"/>
      <c r="D199" s="289"/>
      <c r="E199" s="289"/>
      <c r="F199" s="289"/>
      <c r="G199" s="272"/>
      <c r="H199" s="289"/>
      <c r="I199" s="289"/>
      <c r="J199" s="289"/>
      <c r="K199" s="313"/>
    </row>
    <row r="200" spans="2:11" ht="15" customHeight="1">
      <c r="B200" s="292"/>
      <c r="C200" s="272" t="s">
        <v>691</v>
      </c>
      <c r="D200" s="272"/>
      <c r="E200" s="272"/>
      <c r="F200" s="291" t="s">
        <v>40</v>
      </c>
      <c r="G200" s="272"/>
      <c r="H200" s="385" t="s">
        <v>702</v>
      </c>
      <c r="I200" s="385"/>
      <c r="J200" s="385"/>
      <c r="K200" s="313"/>
    </row>
    <row r="201" spans="2:11" ht="15" customHeight="1">
      <c r="B201" s="292"/>
      <c r="C201" s="298"/>
      <c r="D201" s="272"/>
      <c r="E201" s="272"/>
      <c r="F201" s="291" t="s">
        <v>41</v>
      </c>
      <c r="G201" s="272"/>
      <c r="H201" s="385" t="s">
        <v>703</v>
      </c>
      <c r="I201" s="385"/>
      <c r="J201" s="385"/>
      <c r="K201" s="313"/>
    </row>
    <row r="202" spans="2:11" ht="15" customHeight="1">
      <c r="B202" s="292"/>
      <c r="C202" s="298"/>
      <c r="D202" s="272"/>
      <c r="E202" s="272"/>
      <c r="F202" s="291" t="s">
        <v>44</v>
      </c>
      <c r="G202" s="272"/>
      <c r="H202" s="385" t="s">
        <v>704</v>
      </c>
      <c r="I202" s="385"/>
      <c r="J202" s="385"/>
      <c r="K202" s="313"/>
    </row>
    <row r="203" spans="2:11" ht="15" customHeight="1">
      <c r="B203" s="292"/>
      <c r="C203" s="272"/>
      <c r="D203" s="272"/>
      <c r="E203" s="272"/>
      <c r="F203" s="291" t="s">
        <v>42</v>
      </c>
      <c r="G203" s="272"/>
      <c r="H203" s="385" t="s">
        <v>705</v>
      </c>
      <c r="I203" s="385"/>
      <c r="J203" s="385"/>
      <c r="K203" s="313"/>
    </row>
    <row r="204" spans="2:11" ht="15" customHeight="1">
      <c r="B204" s="292"/>
      <c r="C204" s="272"/>
      <c r="D204" s="272"/>
      <c r="E204" s="272"/>
      <c r="F204" s="291" t="s">
        <v>43</v>
      </c>
      <c r="G204" s="272"/>
      <c r="H204" s="385" t="s">
        <v>706</v>
      </c>
      <c r="I204" s="385"/>
      <c r="J204" s="385"/>
      <c r="K204" s="313"/>
    </row>
    <row r="205" spans="2:11" ht="15" customHeight="1">
      <c r="B205" s="292"/>
      <c r="C205" s="272"/>
      <c r="D205" s="272"/>
      <c r="E205" s="272"/>
      <c r="F205" s="291"/>
      <c r="G205" s="272"/>
      <c r="H205" s="272"/>
      <c r="I205" s="272"/>
      <c r="J205" s="272"/>
      <c r="K205" s="313"/>
    </row>
    <row r="206" spans="2:11" ht="15" customHeight="1">
      <c r="B206" s="292"/>
      <c r="C206" s="272" t="s">
        <v>647</v>
      </c>
      <c r="D206" s="272"/>
      <c r="E206" s="272"/>
      <c r="F206" s="291" t="s">
        <v>75</v>
      </c>
      <c r="G206" s="272"/>
      <c r="H206" s="385" t="s">
        <v>707</v>
      </c>
      <c r="I206" s="385"/>
      <c r="J206" s="385"/>
      <c r="K206" s="313"/>
    </row>
    <row r="207" spans="2:11" ht="15" customHeight="1">
      <c r="B207" s="292"/>
      <c r="C207" s="298"/>
      <c r="D207" s="272"/>
      <c r="E207" s="272"/>
      <c r="F207" s="291" t="s">
        <v>545</v>
      </c>
      <c r="G207" s="272"/>
      <c r="H207" s="385" t="s">
        <v>546</v>
      </c>
      <c r="I207" s="385"/>
      <c r="J207" s="385"/>
      <c r="K207" s="313"/>
    </row>
    <row r="208" spans="2:11" ht="15" customHeight="1">
      <c r="B208" s="292"/>
      <c r="C208" s="272"/>
      <c r="D208" s="272"/>
      <c r="E208" s="272"/>
      <c r="F208" s="291" t="s">
        <v>543</v>
      </c>
      <c r="G208" s="272"/>
      <c r="H208" s="385" t="s">
        <v>708</v>
      </c>
      <c r="I208" s="385"/>
      <c r="J208" s="385"/>
      <c r="K208" s="313"/>
    </row>
    <row r="209" spans="2:11" ht="15" customHeight="1">
      <c r="B209" s="330"/>
      <c r="C209" s="298"/>
      <c r="D209" s="298"/>
      <c r="E209" s="298"/>
      <c r="F209" s="291" t="s">
        <v>547</v>
      </c>
      <c r="G209" s="277"/>
      <c r="H209" s="384" t="s">
        <v>131</v>
      </c>
      <c r="I209" s="384"/>
      <c r="J209" s="384"/>
      <c r="K209" s="331"/>
    </row>
    <row r="210" spans="2:11" ht="15" customHeight="1">
      <c r="B210" s="330"/>
      <c r="C210" s="298"/>
      <c r="D210" s="298"/>
      <c r="E210" s="298"/>
      <c r="F210" s="291" t="s">
        <v>548</v>
      </c>
      <c r="G210" s="277"/>
      <c r="H210" s="384" t="s">
        <v>709</v>
      </c>
      <c r="I210" s="384"/>
      <c r="J210" s="384"/>
      <c r="K210" s="331"/>
    </row>
    <row r="211" spans="2:11" ht="15" customHeight="1">
      <c r="B211" s="330"/>
      <c r="C211" s="298"/>
      <c r="D211" s="298"/>
      <c r="E211" s="298"/>
      <c r="F211" s="332"/>
      <c r="G211" s="277"/>
      <c r="H211" s="333"/>
      <c r="I211" s="333"/>
      <c r="J211" s="333"/>
      <c r="K211" s="331"/>
    </row>
    <row r="212" spans="2:11" ht="15" customHeight="1">
      <c r="B212" s="330"/>
      <c r="C212" s="272" t="s">
        <v>671</v>
      </c>
      <c r="D212" s="298"/>
      <c r="E212" s="298"/>
      <c r="F212" s="291">
        <v>1</v>
      </c>
      <c r="G212" s="277"/>
      <c r="H212" s="384" t="s">
        <v>710</v>
      </c>
      <c r="I212" s="384"/>
      <c r="J212" s="384"/>
      <c r="K212" s="331"/>
    </row>
    <row r="213" spans="2:11" ht="15" customHeight="1">
      <c r="B213" s="330"/>
      <c r="C213" s="298"/>
      <c r="D213" s="298"/>
      <c r="E213" s="298"/>
      <c r="F213" s="291">
        <v>2</v>
      </c>
      <c r="G213" s="277"/>
      <c r="H213" s="384" t="s">
        <v>711</v>
      </c>
      <c r="I213" s="384"/>
      <c r="J213" s="384"/>
      <c r="K213" s="331"/>
    </row>
    <row r="214" spans="2:11" ht="15" customHeight="1">
      <c r="B214" s="330"/>
      <c r="C214" s="298"/>
      <c r="D214" s="298"/>
      <c r="E214" s="298"/>
      <c r="F214" s="291">
        <v>3</v>
      </c>
      <c r="G214" s="277"/>
      <c r="H214" s="384" t="s">
        <v>712</v>
      </c>
      <c r="I214" s="384"/>
      <c r="J214" s="384"/>
      <c r="K214" s="331"/>
    </row>
    <row r="215" spans="2:11" ht="15" customHeight="1">
      <c r="B215" s="330"/>
      <c r="C215" s="298"/>
      <c r="D215" s="298"/>
      <c r="E215" s="298"/>
      <c r="F215" s="291">
        <v>4</v>
      </c>
      <c r="G215" s="277"/>
      <c r="H215" s="384" t="s">
        <v>713</v>
      </c>
      <c r="I215" s="384"/>
      <c r="J215" s="384"/>
      <c r="K215" s="331"/>
    </row>
    <row r="216" spans="2:11" ht="12.75" customHeight="1">
      <c r="B216" s="334"/>
      <c r="C216" s="335"/>
      <c r="D216" s="335"/>
      <c r="E216" s="335"/>
      <c r="F216" s="335"/>
      <c r="G216" s="335"/>
      <c r="H216" s="335"/>
      <c r="I216" s="335"/>
      <c r="J216" s="335"/>
      <c r="K216" s="336"/>
    </row>
  </sheetData>
  <sheetProtection password="CC35" sheet="1" objects="1" scenarios="1" formatCells="0" formatColumns="0" formatRows="0" sort="0" autoFilter="0"/>
  <mergeCells count="77">
    <mergeCell ref="C3:J3"/>
    <mergeCell ref="C4:J4"/>
    <mergeCell ref="C6:J6"/>
    <mergeCell ref="C7:J7"/>
    <mergeCell ref="D11:J11"/>
    <mergeCell ref="D14:J14"/>
    <mergeCell ref="D15:J15"/>
    <mergeCell ref="F16:J16"/>
    <mergeCell ref="F17:J17"/>
    <mergeCell ref="C9:J9"/>
    <mergeCell ref="D10:J10"/>
    <mergeCell ref="D13:J13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F19:J19"/>
    <mergeCell ref="F20:J20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9"/>
  <sheetViews>
    <sheetView showGridLines="0" workbookViewId="0">
      <pane ySplit="1" topLeftCell="A101" activePane="bottomLeft" state="frozen"/>
      <selection pane="bottomLeft" activeCell="H108" sqref="H10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81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285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ROUND(SUM(BE80:BE108), 2)</f>
        <v>0</v>
      </c>
      <c r="G30" s="41"/>
      <c r="H30" s="41"/>
      <c r="I30" s="130">
        <v>0.21</v>
      </c>
      <c r="J30" s="129">
        <f>ROUND(ROUND((SUM(BE80:BE108)),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ROUND(SUM(BF80:BF108), 2)</f>
        <v>0</v>
      </c>
      <c r="G31" s="41"/>
      <c r="H31" s="41"/>
      <c r="I31" s="130">
        <v>0.15</v>
      </c>
      <c r="J31" s="129">
        <f>ROUND(ROUND((SUM(BF80:BF108)),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ROUND(SUM(BG80:BG108),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ROUND(SUM(BH80:BH108),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ROUND(SUM(BI80:BI108),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1720202 - SO 02a - Zpevněné plochy živičné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149</v>
      </c>
      <c r="E59" s="158"/>
      <c r="F59" s="158"/>
      <c r="G59" s="158"/>
      <c r="H59" s="158"/>
      <c r="I59" s="159"/>
      <c r="J59" s="160">
        <f>J93</f>
        <v>0</v>
      </c>
      <c r="K59" s="161"/>
    </row>
    <row r="60" spans="2:47" s="8" customFormat="1" ht="19.899999999999999" customHeight="1">
      <c r="B60" s="155"/>
      <c r="C60" s="156"/>
      <c r="D60" s="157" t="s">
        <v>150</v>
      </c>
      <c r="E60" s="158"/>
      <c r="F60" s="158"/>
      <c r="G60" s="158"/>
      <c r="H60" s="158"/>
      <c r="I60" s="159"/>
      <c r="J60" s="160">
        <f>J107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153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75" t="str">
        <f>E7</f>
        <v>VV_Demolice objektů Výmyslov</v>
      </c>
      <c r="F70" s="376"/>
      <c r="G70" s="376"/>
      <c r="H70" s="376"/>
      <c r="I70" s="162"/>
      <c r="J70" s="62"/>
      <c r="K70" s="62"/>
      <c r="L70" s="60"/>
    </row>
    <row r="71" spans="2:63" s="1" customFormat="1" ht="14.45" customHeight="1">
      <c r="B71" s="40"/>
      <c r="C71" s="64" t="s">
        <v>139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55" t="str">
        <f>E9</f>
        <v>1720202 - SO 02a - Zpevněné plochy živičné</v>
      </c>
      <c r="F72" s="377"/>
      <c r="G72" s="377"/>
      <c r="H72" s="377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12. 4. 2017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 ht="15">
      <c r="B76" s="40"/>
      <c r="C76" s="64" t="s">
        <v>27</v>
      </c>
      <c r="D76" s="62"/>
      <c r="E76" s="62"/>
      <c r="F76" s="163" t="str">
        <f>E15</f>
        <v xml:space="preserve"> </v>
      </c>
      <c r="G76" s="62"/>
      <c r="H76" s="62"/>
      <c r="I76" s="164" t="s">
        <v>32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30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154</v>
      </c>
      <c r="D79" s="167" t="s">
        <v>54</v>
      </c>
      <c r="E79" s="167" t="s">
        <v>50</v>
      </c>
      <c r="F79" s="167" t="s">
        <v>155</v>
      </c>
      <c r="G79" s="167" t="s">
        <v>156</v>
      </c>
      <c r="H79" s="167" t="s">
        <v>157</v>
      </c>
      <c r="I79" s="168" t="s">
        <v>158</v>
      </c>
      <c r="J79" s="167" t="s">
        <v>143</v>
      </c>
      <c r="K79" s="169" t="s">
        <v>159</v>
      </c>
      <c r="L79" s="170"/>
      <c r="M79" s="80" t="s">
        <v>160</v>
      </c>
      <c r="N79" s="81" t="s">
        <v>39</v>
      </c>
      <c r="O79" s="81" t="s">
        <v>161</v>
      </c>
      <c r="P79" s="81" t="s">
        <v>162</v>
      </c>
      <c r="Q79" s="81" t="s">
        <v>163</v>
      </c>
      <c r="R79" s="81" t="s">
        <v>164</v>
      </c>
      <c r="S79" s="81" t="s">
        <v>165</v>
      </c>
      <c r="T79" s="82" t="s">
        <v>166</v>
      </c>
    </row>
    <row r="80" spans="2:63" s="1" customFormat="1" ht="29.25" customHeight="1">
      <c r="B80" s="40"/>
      <c r="C80" s="86" t="s">
        <v>144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0</v>
      </c>
      <c r="AT80" s="23" t="s">
        <v>68</v>
      </c>
      <c r="AU80" s="23" t="s">
        <v>145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68</v>
      </c>
      <c r="E81" s="178" t="s">
        <v>167</v>
      </c>
      <c r="F81" s="178" t="s">
        <v>168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P82+P93+P107</f>
        <v>0</v>
      </c>
      <c r="Q81" s="183"/>
      <c r="R81" s="184">
        <f>R82+R93+R107</f>
        <v>0</v>
      </c>
      <c r="S81" s="183"/>
      <c r="T81" s="185">
        <f>T82+T93+T107</f>
        <v>0</v>
      </c>
      <c r="AR81" s="186" t="s">
        <v>76</v>
      </c>
      <c r="AT81" s="187" t="s">
        <v>68</v>
      </c>
      <c r="AU81" s="187" t="s">
        <v>69</v>
      </c>
      <c r="AY81" s="186" t="s">
        <v>169</v>
      </c>
      <c r="BK81" s="188">
        <f>BK82+BK93+BK107</f>
        <v>0</v>
      </c>
    </row>
    <row r="82" spans="2:65" s="10" customFormat="1" ht="19.899999999999999" customHeight="1">
      <c r="B82" s="175"/>
      <c r="C82" s="176"/>
      <c r="D82" s="189" t="s">
        <v>68</v>
      </c>
      <c r="E82" s="190" t="s">
        <v>76</v>
      </c>
      <c r="F82" s="190" t="s">
        <v>170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SUM(P83:P92)</f>
        <v>0</v>
      </c>
      <c r="Q82" s="183"/>
      <c r="R82" s="184">
        <f>SUM(R83:R92)</f>
        <v>0</v>
      </c>
      <c r="S82" s="183"/>
      <c r="T82" s="185">
        <f>SUM(T83:T92)</f>
        <v>0</v>
      </c>
      <c r="AR82" s="186" t="s">
        <v>76</v>
      </c>
      <c r="AT82" s="187" t="s">
        <v>68</v>
      </c>
      <c r="AU82" s="187" t="s">
        <v>76</v>
      </c>
      <c r="AY82" s="186" t="s">
        <v>169</v>
      </c>
      <c r="BK82" s="188">
        <f>SUM(BK83:BK92)</f>
        <v>0</v>
      </c>
    </row>
    <row r="83" spans="2:65" s="1" customFormat="1" ht="22.5" customHeight="1">
      <c r="B83" s="40"/>
      <c r="C83" s="192" t="s">
        <v>76</v>
      </c>
      <c r="D83" s="192" t="s">
        <v>171</v>
      </c>
      <c r="E83" s="193" t="s">
        <v>286</v>
      </c>
      <c r="F83" s="194" t="s">
        <v>287</v>
      </c>
      <c r="G83" s="195" t="s">
        <v>174</v>
      </c>
      <c r="H83" s="196">
        <v>1119</v>
      </c>
      <c r="I83" s="197"/>
      <c r="J83" s="198">
        <f>ROUND(I83*H83,2)</f>
        <v>0</v>
      </c>
      <c r="K83" s="194" t="s">
        <v>21</v>
      </c>
      <c r="L83" s="60"/>
      <c r="M83" s="199" t="s">
        <v>21</v>
      </c>
      <c r="N83" s="200" t="s">
        <v>40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175</v>
      </c>
      <c r="AT83" s="23" t="s">
        <v>171</v>
      </c>
      <c r="AU83" s="23" t="s">
        <v>78</v>
      </c>
      <c r="AY83" s="23" t="s">
        <v>169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76</v>
      </c>
      <c r="BK83" s="203">
        <f>ROUND(I83*H83,2)</f>
        <v>0</v>
      </c>
      <c r="BL83" s="23" t="s">
        <v>175</v>
      </c>
      <c r="BM83" s="23" t="s">
        <v>78</v>
      </c>
    </row>
    <row r="84" spans="2:65" s="1" customFormat="1" ht="22.5" customHeight="1">
      <c r="B84" s="40"/>
      <c r="C84" s="192" t="s">
        <v>78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223.8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175</v>
      </c>
    </row>
    <row r="85" spans="2:65" s="1" customFormat="1" ht="22.5" customHeight="1">
      <c r="B85" s="40"/>
      <c r="C85" s="239" t="s">
        <v>181</v>
      </c>
      <c r="D85" s="239" t="s">
        <v>195</v>
      </c>
      <c r="E85" s="240" t="s">
        <v>196</v>
      </c>
      <c r="F85" s="241" t="s">
        <v>197</v>
      </c>
      <c r="G85" s="242" t="s">
        <v>198</v>
      </c>
      <c r="H85" s="243">
        <v>380.46</v>
      </c>
      <c r="I85" s="244"/>
      <c r="J85" s="245">
        <f>ROUND(I85*H85,2)</f>
        <v>0</v>
      </c>
      <c r="K85" s="241" t="s">
        <v>21</v>
      </c>
      <c r="L85" s="246"/>
      <c r="M85" s="247" t="s">
        <v>21</v>
      </c>
      <c r="N85" s="248" t="s">
        <v>40</v>
      </c>
      <c r="O85" s="41"/>
      <c r="P85" s="201">
        <f>O85*H85</f>
        <v>0</v>
      </c>
      <c r="Q85" s="201">
        <v>0</v>
      </c>
      <c r="R85" s="201">
        <f>Q85*H85</f>
        <v>0</v>
      </c>
      <c r="S85" s="201">
        <v>0</v>
      </c>
      <c r="T85" s="202">
        <f>S85*H85</f>
        <v>0</v>
      </c>
      <c r="AR85" s="23" t="s">
        <v>187</v>
      </c>
      <c r="AT85" s="23" t="s">
        <v>195</v>
      </c>
      <c r="AU85" s="23" t="s">
        <v>78</v>
      </c>
      <c r="AY85" s="23" t="s">
        <v>169</v>
      </c>
      <c r="BE85" s="203">
        <f>IF(N85="základní",J85,0)</f>
        <v>0</v>
      </c>
      <c r="BF85" s="203">
        <f>IF(N85="snížená",J85,0)</f>
        <v>0</v>
      </c>
      <c r="BG85" s="203">
        <f>IF(N85="zákl. přenesená",J85,0)</f>
        <v>0</v>
      </c>
      <c r="BH85" s="203">
        <f>IF(N85="sníž. přenesená",J85,0)</f>
        <v>0</v>
      </c>
      <c r="BI85" s="203">
        <f>IF(N85="nulová",J85,0)</f>
        <v>0</v>
      </c>
      <c r="BJ85" s="23" t="s">
        <v>76</v>
      </c>
      <c r="BK85" s="203">
        <f>ROUND(I85*H85,2)</f>
        <v>0</v>
      </c>
      <c r="BL85" s="23" t="s">
        <v>175</v>
      </c>
      <c r="BM85" s="23" t="s">
        <v>184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288</v>
      </c>
      <c r="G86" s="205"/>
      <c r="H86" s="209">
        <v>380.46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380.46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192" t="s">
        <v>175</v>
      </c>
      <c r="D88" s="192" t="s">
        <v>171</v>
      </c>
      <c r="E88" s="193" t="s">
        <v>209</v>
      </c>
      <c r="F88" s="194" t="s">
        <v>210</v>
      </c>
      <c r="G88" s="195" t="s">
        <v>174</v>
      </c>
      <c r="H88" s="196">
        <v>1119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187</v>
      </c>
    </row>
    <row r="89" spans="2:65" s="1" customFormat="1" ht="22.5" customHeight="1">
      <c r="B89" s="40"/>
      <c r="C89" s="192" t="s">
        <v>188</v>
      </c>
      <c r="D89" s="192" t="s">
        <v>171</v>
      </c>
      <c r="E89" s="193" t="s">
        <v>212</v>
      </c>
      <c r="F89" s="194" t="s">
        <v>213</v>
      </c>
      <c r="G89" s="195" t="s">
        <v>174</v>
      </c>
      <c r="H89" s="196">
        <v>1119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192</v>
      </c>
    </row>
    <row r="90" spans="2:65" s="1" customFormat="1" ht="22.5" customHeight="1">
      <c r="B90" s="40"/>
      <c r="C90" s="239" t="s">
        <v>184</v>
      </c>
      <c r="D90" s="239" t="s">
        <v>195</v>
      </c>
      <c r="E90" s="240" t="s">
        <v>216</v>
      </c>
      <c r="F90" s="241" t="s">
        <v>217</v>
      </c>
      <c r="G90" s="242" t="s">
        <v>218</v>
      </c>
      <c r="H90" s="243">
        <v>16.785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199</v>
      </c>
    </row>
    <row r="91" spans="2:65" s="1" customFormat="1" ht="22.5" customHeight="1">
      <c r="B91" s="40"/>
      <c r="C91" s="192" t="s">
        <v>200</v>
      </c>
      <c r="D91" s="192" t="s">
        <v>171</v>
      </c>
      <c r="E91" s="193" t="s">
        <v>220</v>
      </c>
      <c r="F91" s="194" t="s">
        <v>221</v>
      </c>
      <c r="G91" s="195" t="s">
        <v>174</v>
      </c>
      <c r="H91" s="196">
        <v>1119</v>
      </c>
      <c r="I91" s="197"/>
      <c r="J91" s="198">
        <f>ROUND(I91*H91,2)</f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76</v>
      </c>
      <c r="BK91" s="203">
        <f>ROUND(I91*H91,2)</f>
        <v>0</v>
      </c>
      <c r="BL91" s="23" t="s">
        <v>175</v>
      </c>
      <c r="BM91" s="23" t="s">
        <v>203</v>
      </c>
    </row>
    <row r="92" spans="2:65" s="1" customFormat="1" ht="22.5" customHeight="1">
      <c r="B92" s="40"/>
      <c r="C92" s="192" t="s">
        <v>187</v>
      </c>
      <c r="D92" s="192" t="s">
        <v>171</v>
      </c>
      <c r="E92" s="193" t="s">
        <v>224</v>
      </c>
      <c r="F92" s="194" t="s">
        <v>225</v>
      </c>
      <c r="G92" s="195" t="s">
        <v>174</v>
      </c>
      <c r="H92" s="196">
        <v>1119</v>
      </c>
      <c r="I92" s="197"/>
      <c r="J92" s="198">
        <f>ROUND(I92*H92,2)</f>
        <v>0</v>
      </c>
      <c r="K92" s="194" t="s">
        <v>21</v>
      </c>
      <c r="L92" s="60"/>
      <c r="M92" s="199" t="s">
        <v>21</v>
      </c>
      <c r="N92" s="200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175</v>
      </c>
      <c r="AT92" s="23" t="s">
        <v>171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206</v>
      </c>
    </row>
    <row r="93" spans="2:65" s="10" customFormat="1" ht="29.85" customHeight="1">
      <c r="B93" s="175"/>
      <c r="C93" s="176"/>
      <c r="D93" s="189" t="s">
        <v>68</v>
      </c>
      <c r="E93" s="190" t="s">
        <v>231</v>
      </c>
      <c r="F93" s="190" t="s">
        <v>232</v>
      </c>
      <c r="G93" s="176"/>
      <c r="H93" s="176"/>
      <c r="I93" s="179"/>
      <c r="J93" s="191">
        <f>BK93</f>
        <v>0</v>
      </c>
      <c r="K93" s="176"/>
      <c r="L93" s="181"/>
      <c r="M93" s="182"/>
      <c r="N93" s="183"/>
      <c r="O93" s="183"/>
      <c r="P93" s="184">
        <f>SUM(P94:P106)</f>
        <v>0</v>
      </c>
      <c r="Q93" s="183"/>
      <c r="R93" s="184">
        <f>SUM(R94:R106)</f>
        <v>0</v>
      </c>
      <c r="S93" s="183"/>
      <c r="T93" s="185">
        <f>SUM(T94:T106)</f>
        <v>0</v>
      </c>
      <c r="AR93" s="186" t="s">
        <v>76</v>
      </c>
      <c r="AT93" s="187" t="s">
        <v>68</v>
      </c>
      <c r="AU93" s="187" t="s">
        <v>76</v>
      </c>
      <c r="AY93" s="186" t="s">
        <v>169</v>
      </c>
      <c r="BK93" s="188">
        <f>SUM(BK94:BK106)</f>
        <v>0</v>
      </c>
    </row>
    <row r="94" spans="2:65" s="1" customFormat="1" ht="31.5" customHeight="1">
      <c r="B94" s="40"/>
      <c r="C94" s="192" t="s">
        <v>208</v>
      </c>
      <c r="D94" s="192" t="s">
        <v>171</v>
      </c>
      <c r="E94" s="193" t="s">
        <v>233</v>
      </c>
      <c r="F94" s="194" t="s">
        <v>234</v>
      </c>
      <c r="G94" s="195" t="s">
        <v>198</v>
      </c>
      <c r="H94" s="196">
        <v>512.36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211</v>
      </c>
    </row>
    <row r="95" spans="2:65" s="1" customFormat="1" ht="22.5" customHeight="1">
      <c r="B95" s="40"/>
      <c r="C95" s="192" t="s">
        <v>192</v>
      </c>
      <c r="D95" s="192" t="s">
        <v>171</v>
      </c>
      <c r="E95" s="193" t="s">
        <v>236</v>
      </c>
      <c r="F95" s="194" t="s">
        <v>237</v>
      </c>
      <c r="G95" s="195" t="s">
        <v>198</v>
      </c>
      <c r="H95" s="196">
        <v>7093.04</v>
      </c>
      <c r="I95" s="197"/>
      <c r="J95" s="198">
        <f>ROUND(I95*H95,2)</f>
        <v>0</v>
      </c>
      <c r="K95" s="194" t="s">
        <v>21</v>
      </c>
      <c r="L95" s="60"/>
      <c r="M95" s="199" t="s">
        <v>21</v>
      </c>
      <c r="N95" s="200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175</v>
      </c>
      <c r="AT95" s="23" t="s">
        <v>171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214</v>
      </c>
    </row>
    <row r="96" spans="2:65" s="13" customFormat="1">
      <c r="B96" s="228"/>
      <c r="C96" s="229"/>
      <c r="D96" s="206" t="s">
        <v>176</v>
      </c>
      <c r="E96" s="230" t="s">
        <v>21</v>
      </c>
      <c r="F96" s="231" t="s">
        <v>289</v>
      </c>
      <c r="G96" s="229"/>
      <c r="H96" s="232" t="s">
        <v>21</v>
      </c>
      <c r="I96" s="233"/>
      <c r="J96" s="229"/>
      <c r="K96" s="229"/>
      <c r="L96" s="234"/>
      <c r="M96" s="235"/>
      <c r="N96" s="236"/>
      <c r="O96" s="236"/>
      <c r="P96" s="236"/>
      <c r="Q96" s="236"/>
      <c r="R96" s="236"/>
      <c r="S96" s="236"/>
      <c r="T96" s="237"/>
      <c r="AT96" s="238" t="s">
        <v>176</v>
      </c>
      <c r="AU96" s="238" t="s">
        <v>78</v>
      </c>
      <c r="AV96" s="13" t="s">
        <v>76</v>
      </c>
      <c r="AW96" s="13" t="s">
        <v>33</v>
      </c>
      <c r="AX96" s="13" t="s">
        <v>69</v>
      </c>
      <c r="AY96" s="238" t="s">
        <v>169</v>
      </c>
    </row>
    <row r="97" spans="2:65" s="11" customFormat="1">
      <c r="B97" s="204"/>
      <c r="C97" s="205"/>
      <c r="D97" s="206" t="s">
        <v>176</v>
      </c>
      <c r="E97" s="207" t="s">
        <v>21</v>
      </c>
      <c r="F97" s="208" t="s">
        <v>290</v>
      </c>
      <c r="G97" s="205"/>
      <c r="H97" s="209">
        <v>6893.04</v>
      </c>
      <c r="I97" s="210"/>
      <c r="J97" s="205"/>
      <c r="K97" s="205"/>
      <c r="L97" s="211"/>
      <c r="M97" s="212"/>
      <c r="N97" s="213"/>
      <c r="O97" s="213"/>
      <c r="P97" s="213"/>
      <c r="Q97" s="213"/>
      <c r="R97" s="213"/>
      <c r="S97" s="213"/>
      <c r="T97" s="214"/>
      <c r="AT97" s="215" t="s">
        <v>176</v>
      </c>
      <c r="AU97" s="215" t="s">
        <v>78</v>
      </c>
      <c r="AV97" s="11" t="s">
        <v>78</v>
      </c>
      <c r="AW97" s="11" t="s">
        <v>33</v>
      </c>
      <c r="AX97" s="11" t="s">
        <v>69</v>
      </c>
      <c r="AY97" s="215" t="s">
        <v>169</v>
      </c>
    </row>
    <row r="98" spans="2:65" s="13" customFormat="1">
      <c r="B98" s="228"/>
      <c r="C98" s="229"/>
      <c r="D98" s="206" t="s">
        <v>176</v>
      </c>
      <c r="E98" s="230" t="s">
        <v>21</v>
      </c>
      <c r="F98" s="231" t="s">
        <v>243</v>
      </c>
      <c r="G98" s="229"/>
      <c r="H98" s="232" t="s">
        <v>21</v>
      </c>
      <c r="I98" s="233"/>
      <c r="J98" s="229"/>
      <c r="K98" s="229"/>
      <c r="L98" s="234"/>
      <c r="M98" s="235"/>
      <c r="N98" s="236"/>
      <c r="O98" s="236"/>
      <c r="P98" s="236"/>
      <c r="Q98" s="236"/>
      <c r="R98" s="236"/>
      <c r="S98" s="236"/>
      <c r="T98" s="237"/>
      <c r="AT98" s="238" t="s">
        <v>176</v>
      </c>
      <c r="AU98" s="238" t="s">
        <v>78</v>
      </c>
      <c r="AV98" s="13" t="s">
        <v>76</v>
      </c>
      <c r="AW98" s="13" t="s">
        <v>33</v>
      </c>
      <c r="AX98" s="13" t="s">
        <v>69</v>
      </c>
      <c r="AY98" s="238" t="s">
        <v>169</v>
      </c>
    </row>
    <row r="99" spans="2:65" s="11" customFormat="1">
      <c r="B99" s="204"/>
      <c r="C99" s="205"/>
      <c r="D99" s="206" t="s">
        <v>176</v>
      </c>
      <c r="E99" s="207" t="s">
        <v>21</v>
      </c>
      <c r="F99" s="208" t="s">
        <v>291</v>
      </c>
      <c r="G99" s="205"/>
      <c r="H99" s="209">
        <v>200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176</v>
      </c>
      <c r="AU99" s="215" t="s">
        <v>78</v>
      </c>
      <c r="AV99" s="11" t="s">
        <v>78</v>
      </c>
      <c r="AW99" s="11" t="s">
        <v>33</v>
      </c>
      <c r="AX99" s="11" t="s">
        <v>69</v>
      </c>
      <c r="AY99" s="215" t="s">
        <v>169</v>
      </c>
    </row>
    <row r="100" spans="2:65" s="12" customFormat="1">
      <c r="B100" s="216"/>
      <c r="C100" s="217"/>
      <c r="D100" s="218" t="s">
        <v>176</v>
      </c>
      <c r="E100" s="219" t="s">
        <v>21</v>
      </c>
      <c r="F100" s="220" t="s">
        <v>178</v>
      </c>
      <c r="G100" s="217"/>
      <c r="H100" s="221">
        <v>7093.04</v>
      </c>
      <c r="I100" s="222"/>
      <c r="J100" s="217"/>
      <c r="K100" s="217"/>
      <c r="L100" s="223"/>
      <c r="M100" s="224"/>
      <c r="N100" s="225"/>
      <c r="O100" s="225"/>
      <c r="P100" s="225"/>
      <c r="Q100" s="225"/>
      <c r="R100" s="225"/>
      <c r="S100" s="225"/>
      <c r="T100" s="226"/>
      <c r="AT100" s="227" t="s">
        <v>176</v>
      </c>
      <c r="AU100" s="227" t="s">
        <v>78</v>
      </c>
      <c r="AV100" s="12" t="s">
        <v>175</v>
      </c>
      <c r="AW100" s="12" t="s">
        <v>33</v>
      </c>
      <c r="AX100" s="12" t="s">
        <v>76</v>
      </c>
      <c r="AY100" s="227" t="s">
        <v>169</v>
      </c>
    </row>
    <row r="101" spans="2:65" s="1" customFormat="1" ht="31.5" customHeight="1">
      <c r="B101" s="40"/>
      <c r="C101" s="192" t="s">
        <v>215</v>
      </c>
      <c r="D101" s="192" t="s">
        <v>171</v>
      </c>
      <c r="E101" s="193" t="s">
        <v>246</v>
      </c>
      <c r="F101" s="194" t="s">
        <v>247</v>
      </c>
      <c r="G101" s="195" t="s">
        <v>198</v>
      </c>
      <c r="H101" s="196">
        <v>512.36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219</v>
      </c>
    </row>
    <row r="102" spans="2:65" s="1" customFormat="1" ht="22.5" customHeight="1">
      <c r="B102" s="40"/>
      <c r="C102" s="192" t="s">
        <v>199</v>
      </c>
      <c r="D102" s="192" t="s">
        <v>171</v>
      </c>
      <c r="E102" s="193" t="s">
        <v>256</v>
      </c>
      <c r="F102" s="194" t="s">
        <v>257</v>
      </c>
      <c r="G102" s="195" t="s">
        <v>198</v>
      </c>
      <c r="H102" s="196">
        <v>492.36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222</v>
      </c>
    </row>
    <row r="103" spans="2:65" s="13" customFormat="1">
      <c r="B103" s="228"/>
      <c r="C103" s="229"/>
      <c r="D103" s="206" t="s">
        <v>176</v>
      </c>
      <c r="E103" s="230" t="s">
        <v>21</v>
      </c>
      <c r="F103" s="231" t="s">
        <v>292</v>
      </c>
      <c r="G103" s="229"/>
      <c r="H103" s="232" t="s">
        <v>21</v>
      </c>
      <c r="I103" s="233"/>
      <c r="J103" s="229"/>
      <c r="K103" s="229"/>
      <c r="L103" s="234"/>
      <c r="M103" s="235"/>
      <c r="N103" s="236"/>
      <c r="O103" s="236"/>
      <c r="P103" s="236"/>
      <c r="Q103" s="236"/>
      <c r="R103" s="236"/>
      <c r="S103" s="236"/>
      <c r="T103" s="237"/>
      <c r="AT103" s="238" t="s">
        <v>176</v>
      </c>
      <c r="AU103" s="238" t="s">
        <v>78</v>
      </c>
      <c r="AV103" s="13" t="s">
        <v>76</v>
      </c>
      <c r="AW103" s="13" t="s">
        <v>33</v>
      </c>
      <c r="AX103" s="13" t="s">
        <v>69</v>
      </c>
      <c r="AY103" s="238" t="s">
        <v>169</v>
      </c>
    </row>
    <row r="104" spans="2:65" s="11" customFormat="1">
      <c r="B104" s="204"/>
      <c r="C104" s="205"/>
      <c r="D104" s="206" t="s">
        <v>176</v>
      </c>
      <c r="E104" s="207" t="s">
        <v>21</v>
      </c>
      <c r="F104" s="208" t="s">
        <v>293</v>
      </c>
      <c r="G104" s="205"/>
      <c r="H104" s="209">
        <v>492.36</v>
      </c>
      <c r="I104" s="210"/>
      <c r="J104" s="205"/>
      <c r="K104" s="205"/>
      <c r="L104" s="211"/>
      <c r="M104" s="212"/>
      <c r="N104" s="213"/>
      <c r="O104" s="213"/>
      <c r="P104" s="213"/>
      <c r="Q104" s="213"/>
      <c r="R104" s="213"/>
      <c r="S104" s="213"/>
      <c r="T104" s="214"/>
      <c r="AT104" s="215" t="s">
        <v>176</v>
      </c>
      <c r="AU104" s="215" t="s">
        <v>78</v>
      </c>
      <c r="AV104" s="11" t="s">
        <v>78</v>
      </c>
      <c r="AW104" s="11" t="s">
        <v>33</v>
      </c>
      <c r="AX104" s="11" t="s">
        <v>69</v>
      </c>
      <c r="AY104" s="215" t="s">
        <v>169</v>
      </c>
    </row>
    <row r="105" spans="2:65" s="12" customFormat="1">
      <c r="B105" s="216"/>
      <c r="C105" s="217"/>
      <c r="D105" s="218" t="s">
        <v>176</v>
      </c>
      <c r="E105" s="219" t="s">
        <v>21</v>
      </c>
      <c r="F105" s="220" t="s">
        <v>178</v>
      </c>
      <c r="G105" s="217"/>
      <c r="H105" s="221">
        <v>492.36</v>
      </c>
      <c r="I105" s="222"/>
      <c r="J105" s="217"/>
      <c r="K105" s="217"/>
      <c r="L105" s="223"/>
      <c r="M105" s="224"/>
      <c r="N105" s="225"/>
      <c r="O105" s="225"/>
      <c r="P105" s="225"/>
      <c r="Q105" s="225"/>
      <c r="R105" s="225"/>
      <c r="S105" s="225"/>
      <c r="T105" s="226"/>
      <c r="AT105" s="227" t="s">
        <v>176</v>
      </c>
      <c r="AU105" s="227" t="s">
        <v>78</v>
      </c>
      <c r="AV105" s="12" t="s">
        <v>175</v>
      </c>
      <c r="AW105" s="12" t="s">
        <v>33</v>
      </c>
      <c r="AX105" s="12" t="s">
        <v>76</v>
      </c>
      <c r="AY105" s="227" t="s">
        <v>169</v>
      </c>
    </row>
    <row r="106" spans="2:65" s="1" customFormat="1" ht="31.5" customHeight="1">
      <c r="B106" s="40"/>
      <c r="C106" s="192" t="s">
        <v>223</v>
      </c>
      <c r="D106" s="192" t="s">
        <v>171</v>
      </c>
      <c r="E106" s="193" t="s">
        <v>261</v>
      </c>
      <c r="F106" s="194" t="s">
        <v>262</v>
      </c>
      <c r="G106" s="195" t="s">
        <v>198</v>
      </c>
      <c r="H106" s="196">
        <v>20</v>
      </c>
      <c r="I106" s="197"/>
      <c r="J106" s="198">
        <f>ROUND(I106*H106,2)</f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76</v>
      </c>
      <c r="BK106" s="203">
        <f>ROUND(I106*H106,2)</f>
        <v>0</v>
      </c>
      <c r="BL106" s="23" t="s">
        <v>175</v>
      </c>
      <c r="BM106" s="23" t="s">
        <v>226</v>
      </c>
    </row>
    <row r="107" spans="2:65" s="10" customFormat="1" ht="29.85" customHeight="1">
      <c r="B107" s="175"/>
      <c r="C107" s="176"/>
      <c r="D107" s="189" t="s">
        <v>68</v>
      </c>
      <c r="E107" s="190" t="s">
        <v>267</v>
      </c>
      <c r="F107" s="190" t="s">
        <v>268</v>
      </c>
      <c r="G107" s="176"/>
      <c r="H107" s="176"/>
      <c r="I107" s="179"/>
      <c r="J107" s="191">
        <f>BK107</f>
        <v>0</v>
      </c>
      <c r="K107" s="176"/>
      <c r="L107" s="181"/>
      <c r="M107" s="182"/>
      <c r="N107" s="183"/>
      <c r="O107" s="183"/>
      <c r="P107" s="184">
        <f>P108</f>
        <v>0</v>
      </c>
      <c r="Q107" s="183"/>
      <c r="R107" s="184">
        <f>R108</f>
        <v>0</v>
      </c>
      <c r="S107" s="183"/>
      <c r="T107" s="185">
        <f>T108</f>
        <v>0</v>
      </c>
      <c r="AR107" s="186" t="s">
        <v>76</v>
      </c>
      <c r="AT107" s="187" t="s">
        <v>68</v>
      </c>
      <c r="AU107" s="187" t="s">
        <v>76</v>
      </c>
      <c r="AY107" s="186" t="s">
        <v>169</v>
      </c>
      <c r="BK107" s="188">
        <f>BK108</f>
        <v>0</v>
      </c>
    </row>
    <row r="108" spans="2:65" s="1" customFormat="1" ht="22.5" customHeight="1">
      <c r="B108" s="40"/>
      <c r="C108" s="192" t="s">
        <v>203</v>
      </c>
      <c r="D108" s="192" t="s">
        <v>171</v>
      </c>
      <c r="E108" s="193" t="s">
        <v>270</v>
      </c>
      <c r="F108" s="194" t="s">
        <v>271</v>
      </c>
      <c r="G108" s="195" t="s">
        <v>198</v>
      </c>
      <c r="H108" s="196">
        <v>1.7000000000000001E-2</v>
      </c>
      <c r="I108" s="197"/>
      <c r="J108" s="198">
        <f>ROUND(I108*H108,2)</f>
        <v>0</v>
      </c>
      <c r="K108" s="194" t="s">
        <v>21</v>
      </c>
      <c r="L108" s="60"/>
      <c r="M108" s="199" t="s">
        <v>21</v>
      </c>
      <c r="N108" s="255" t="s">
        <v>40</v>
      </c>
      <c r="O108" s="256"/>
      <c r="P108" s="257">
        <f>O108*H108</f>
        <v>0</v>
      </c>
      <c r="Q108" s="257">
        <v>0</v>
      </c>
      <c r="R108" s="257">
        <f>Q108*H108</f>
        <v>0</v>
      </c>
      <c r="S108" s="257">
        <v>0</v>
      </c>
      <c r="T108" s="258">
        <f>S108*H108</f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76</v>
      </c>
      <c r="BK108" s="203">
        <f>ROUND(I108*H108,2)</f>
        <v>0</v>
      </c>
      <c r="BL108" s="23" t="s">
        <v>175</v>
      </c>
      <c r="BM108" s="23" t="s">
        <v>230</v>
      </c>
    </row>
    <row r="109" spans="2:65" s="1" customFormat="1" ht="6.95" customHeight="1">
      <c r="B109" s="55"/>
      <c r="C109" s="56"/>
      <c r="D109" s="56"/>
      <c r="E109" s="56"/>
      <c r="F109" s="56"/>
      <c r="G109" s="56"/>
      <c r="H109" s="56"/>
      <c r="I109" s="138"/>
      <c r="J109" s="56"/>
      <c r="K109" s="56"/>
      <c r="L109" s="60"/>
    </row>
  </sheetData>
  <sheetProtection password="CC35" sheet="1" objects="1" scenarios="1" formatCells="0" formatColumns="0" formatRows="0" sort="0" autoFilter="0"/>
  <autoFilter ref="C79:K108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4"/>
  <sheetViews>
    <sheetView showGridLines="0" workbookViewId="0">
      <pane ySplit="1" topLeftCell="A80" activePane="bottomLeft" state="frozen"/>
      <selection pane="bottomLeft" activeCell="H86" sqref="H8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84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294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ROUND(SUM(BE80:BE113), 2)</f>
        <v>0</v>
      </c>
      <c r="G30" s="41"/>
      <c r="H30" s="41"/>
      <c r="I30" s="130">
        <v>0.21</v>
      </c>
      <c r="J30" s="129">
        <f>ROUND(ROUND((SUM(BE80:BE113)),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ROUND(SUM(BF80:BF113), 2)</f>
        <v>0</v>
      </c>
      <c r="G31" s="41"/>
      <c r="H31" s="41"/>
      <c r="I31" s="130">
        <v>0.15</v>
      </c>
      <c r="J31" s="129">
        <f>ROUND(ROUND((SUM(BF80:BF113)),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ROUND(SUM(BG80:BG113),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ROUND(SUM(BH80:BH113),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ROUND(SUM(BI80:BI113),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1720203 - SO 02b - Zpevněné plochy betonové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149</v>
      </c>
      <c r="E59" s="158"/>
      <c r="F59" s="158"/>
      <c r="G59" s="158"/>
      <c r="H59" s="158"/>
      <c r="I59" s="159"/>
      <c r="J59" s="160">
        <f>J98</f>
        <v>0</v>
      </c>
      <c r="K59" s="161"/>
    </row>
    <row r="60" spans="2:47" s="8" customFormat="1" ht="19.899999999999999" customHeight="1">
      <c r="B60" s="155"/>
      <c r="C60" s="156"/>
      <c r="D60" s="157" t="s">
        <v>150</v>
      </c>
      <c r="E60" s="158"/>
      <c r="F60" s="158"/>
      <c r="G60" s="158"/>
      <c r="H60" s="158"/>
      <c r="I60" s="159"/>
      <c r="J60" s="160">
        <f>J112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153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75" t="str">
        <f>E7</f>
        <v>VV_Demolice objektů Výmyslov</v>
      </c>
      <c r="F70" s="376"/>
      <c r="G70" s="376"/>
      <c r="H70" s="376"/>
      <c r="I70" s="162"/>
      <c r="J70" s="62"/>
      <c r="K70" s="62"/>
      <c r="L70" s="60"/>
    </row>
    <row r="71" spans="2:63" s="1" customFormat="1" ht="14.45" customHeight="1">
      <c r="B71" s="40"/>
      <c r="C71" s="64" t="s">
        <v>139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55" t="str">
        <f>E9</f>
        <v>1720203 - SO 02b - Zpevněné plochy betonové</v>
      </c>
      <c r="F72" s="377"/>
      <c r="G72" s="377"/>
      <c r="H72" s="377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12. 4. 2017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 ht="15">
      <c r="B76" s="40"/>
      <c r="C76" s="64" t="s">
        <v>27</v>
      </c>
      <c r="D76" s="62"/>
      <c r="E76" s="62"/>
      <c r="F76" s="163" t="str">
        <f>E15</f>
        <v xml:space="preserve"> </v>
      </c>
      <c r="G76" s="62"/>
      <c r="H76" s="62"/>
      <c r="I76" s="164" t="s">
        <v>32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30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154</v>
      </c>
      <c r="D79" s="167" t="s">
        <v>54</v>
      </c>
      <c r="E79" s="167" t="s">
        <v>50</v>
      </c>
      <c r="F79" s="167" t="s">
        <v>155</v>
      </c>
      <c r="G79" s="167" t="s">
        <v>156</v>
      </c>
      <c r="H79" s="167" t="s">
        <v>157</v>
      </c>
      <c r="I79" s="168" t="s">
        <v>158</v>
      </c>
      <c r="J79" s="167" t="s">
        <v>143</v>
      </c>
      <c r="K79" s="169" t="s">
        <v>159</v>
      </c>
      <c r="L79" s="170"/>
      <c r="M79" s="80" t="s">
        <v>160</v>
      </c>
      <c r="N79" s="81" t="s">
        <v>39</v>
      </c>
      <c r="O79" s="81" t="s">
        <v>161</v>
      </c>
      <c r="P79" s="81" t="s">
        <v>162</v>
      </c>
      <c r="Q79" s="81" t="s">
        <v>163</v>
      </c>
      <c r="R79" s="81" t="s">
        <v>164</v>
      </c>
      <c r="S79" s="81" t="s">
        <v>165</v>
      </c>
      <c r="T79" s="82" t="s">
        <v>166</v>
      </c>
    </row>
    <row r="80" spans="2:63" s="1" customFormat="1" ht="29.25" customHeight="1">
      <c r="B80" s="40"/>
      <c r="C80" s="86" t="s">
        <v>144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0</v>
      </c>
      <c r="AT80" s="23" t="s">
        <v>68</v>
      </c>
      <c r="AU80" s="23" t="s">
        <v>145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68</v>
      </c>
      <c r="E81" s="178" t="s">
        <v>167</v>
      </c>
      <c r="F81" s="178" t="s">
        <v>168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P82+P98+P112</f>
        <v>0</v>
      </c>
      <c r="Q81" s="183"/>
      <c r="R81" s="184">
        <f>R82+R98+R112</f>
        <v>0</v>
      </c>
      <c r="S81" s="183"/>
      <c r="T81" s="185">
        <f>T82+T98+T112</f>
        <v>0</v>
      </c>
      <c r="AR81" s="186" t="s">
        <v>76</v>
      </c>
      <c r="AT81" s="187" t="s">
        <v>68</v>
      </c>
      <c r="AU81" s="187" t="s">
        <v>69</v>
      </c>
      <c r="AY81" s="186" t="s">
        <v>169</v>
      </c>
      <c r="BK81" s="188">
        <f>BK82+BK98+BK112</f>
        <v>0</v>
      </c>
    </row>
    <row r="82" spans="2:65" s="10" customFormat="1" ht="19.899999999999999" customHeight="1">
      <c r="B82" s="175"/>
      <c r="C82" s="176"/>
      <c r="D82" s="189" t="s">
        <v>68</v>
      </c>
      <c r="E82" s="190" t="s">
        <v>76</v>
      </c>
      <c r="F82" s="190" t="s">
        <v>170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SUM(P83:P97)</f>
        <v>0</v>
      </c>
      <c r="Q82" s="183"/>
      <c r="R82" s="184">
        <f>SUM(R83:R97)</f>
        <v>0</v>
      </c>
      <c r="S82" s="183"/>
      <c r="T82" s="185">
        <f>SUM(T83:T97)</f>
        <v>0</v>
      </c>
      <c r="AR82" s="186" t="s">
        <v>76</v>
      </c>
      <c r="AT82" s="187" t="s">
        <v>68</v>
      </c>
      <c r="AU82" s="187" t="s">
        <v>76</v>
      </c>
      <c r="AY82" s="186" t="s">
        <v>169</v>
      </c>
      <c r="BK82" s="188">
        <f>SUM(BK83:BK97)</f>
        <v>0</v>
      </c>
    </row>
    <row r="83" spans="2:65" s="1" customFormat="1" ht="31.5" customHeight="1">
      <c r="B83" s="40"/>
      <c r="C83" s="192" t="s">
        <v>76</v>
      </c>
      <c r="D83" s="192" t="s">
        <v>171</v>
      </c>
      <c r="E83" s="193" t="s">
        <v>172</v>
      </c>
      <c r="F83" s="194" t="s">
        <v>173</v>
      </c>
      <c r="G83" s="195" t="s">
        <v>174</v>
      </c>
      <c r="H83" s="196">
        <v>864.9</v>
      </c>
      <c r="I83" s="197"/>
      <c r="J83" s="198">
        <f>ROUND(I83*H83,2)</f>
        <v>0</v>
      </c>
      <c r="K83" s="194" t="s">
        <v>21</v>
      </c>
      <c r="L83" s="60"/>
      <c r="M83" s="199" t="s">
        <v>21</v>
      </c>
      <c r="N83" s="200" t="s">
        <v>40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175</v>
      </c>
      <c r="AT83" s="23" t="s">
        <v>171</v>
      </c>
      <c r="AU83" s="23" t="s">
        <v>78</v>
      </c>
      <c r="AY83" s="23" t="s">
        <v>169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76</v>
      </c>
      <c r="BK83" s="203">
        <f>ROUND(I83*H83,2)</f>
        <v>0</v>
      </c>
      <c r="BL83" s="23" t="s">
        <v>175</v>
      </c>
      <c r="BM83" s="23" t="s">
        <v>78</v>
      </c>
    </row>
    <row r="84" spans="2:65" s="13" customFormat="1">
      <c r="B84" s="228"/>
      <c r="C84" s="229"/>
      <c r="D84" s="206" t="s">
        <v>176</v>
      </c>
      <c r="E84" s="230" t="s">
        <v>21</v>
      </c>
      <c r="F84" s="231" t="s">
        <v>295</v>
      </c>
      <c r="G84" s="229"/>
      <c r="H84" s="232" t="s">
        <v>21</v>
      </c>
      <c r="I84" s="233"/>
      <c r="J84" s="229"/>
      <c r="K84" s="229"/>
      <c r="L84" s="234"/>
      <c r="M84" s="235"/>
      <c r="N84" s="236"/>
      <c r="O84" s="236"/>
      <c r="P84" s="236"/>
      <c r="Q84" s="236"/>
      <c r="R84" s="236"/>
      <c r="S84" s="236"/>
      <c r="T84" s="237"/>
      <c r="AT84" s="238" t="s">
        <v>176</v>
      </c>
      <c r="AU84" s="238" t="s">
        <v>78</v>
      </c>
      <c r="AV84" s="13" t="s">
        <v>76</v>
      </c>
      <c r="AW84" s="13" t="s">
        <v>33</v>
      </c>
      <c r="AX84" s="13" t="s">
        <v>69</v>
      </c>
      <c r="AY84" s="238" t="s">
        <v>169</v>
      </c>
    </row>
    <row r="85" spans="2:65" s="11" customFormat="1">
      <c r="B85" s="204"/>
      <c r="C85" s="205"/>
      <c r="D85" s="206" t="s">
        <v>176</v>
      </c>
      <c r="E85" s="207" t="s">
        <v>21</v>
      </c>
      <c r="F85" s="208" t="s">
        <v>296</v>
      </c>
      <c r="G85" s="205"/>
      <c r="H85" s="209">
        <v>864.9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176</v>
      </c>
      <c r="AU85" s="215" t="s">
        <v>78</v>
      </c>
      <c r="AV85" s="11" t="s">
        <v>78</v>
      </c>
      <c r="AW85" s="11" t="s">
        <v>33</v>
      </c>
      <c r="AX85" s="11" t="s">
        <v>69</v>
      </c>
      <c r="AY85" s="215" t="s">
        <v>169</v>
      </c>
    </row>
    <row r="86" spans="2:65" s="12" customFormat="1">
      <c r="B86" s="216"/>
      <c r="C86" s="217"/>
      <c r="D86" s="218" t="s">
        <v>176</v>
      </c>
      <c r="E86" s="219" t="s">
        <v>21</v>
      </c>
      <c r="F86" s="220" t="s">
        <v>178</v>
      </c>
      <c r="G86" s="217"/>
      <c r="H86" s="221">
        <v>864.9</v>
      </c>
      <c r="I86" s="222"/>
      <c r="J86" s="217"/>
      <c r="K86" s="217"/>
      <c r="L86" s="223"/>
      <c r="M86" s="224"/>
      <c r="N86" s="225"/>
      <c r="O86" s="225"/>
      <c r="P86" s="225"/>
      <c r="Q86" s="225"/>
      <c r="R86" s="225"/>
      <c r="S86" s="225"/>
      <c r="T86" s="226"/>
      <c r="AT86" s="227" t="s">
        <v>176</v>
      </c>
      <c r="AU86" s="227" t="s">
        <v>78</v>
      </c>
      <c r="AV86" s="12" t="s">
        <v>175</v>
      </c>
      <c r="AW86" s="12" t="s">
        <v>33</v>
      </c>
      <c r="AX86" s="12" t="s">
        <v>76</v>
      </c>
      <c r="AY86" s="227" t="s">
        <v>169</v>
      </c>
    </row>
    <row r="87" spans="2:65" s="1" customFormat="1" ht="22.5" customHeight="1">
      <c r="B87" s="40"/>
      <c r="C87" s="192" t="s">
        <v>78</v>
      </c>
      <c r="D87" s="192" t="s">
        <v>171</v>
      </c>
      <c r="E87" s="193" t="s">
        <v>179</v>
      </c>
      <c r="F87" s="194" t="s">
        <v>180</v>
      </c>
      <c r="G87" s="195" t="s">
        <v>174</v>
      </c>
      <c r="H87" s="196">
        <v>864.9</v>
      </c>
      <c r="I87" s="197"/>
      <c r="J87" s="198">
        <f>ROUND(I87*H87,2)</f>
        <v>0</v>
      </c>
      <c r="K87" s="194" t="s">
        <v>21</v>
      </c>
      <c r="L87" s="60"/>
      <c r="M87" s="199" t="s">
        <v>21</v>
      </c>
      <c r="N87" s="200" t="s">
        <v>40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175</v>
      </c>
      <c r="AT87" s="23" t="s">
        <v>171</v>
      </c>
      <c r="AU87" s="23" t="s">
        <v>78</v>
      </c>
      <c r="AY87" s="23" t="s">
        <v>169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76</v>
      </c>
      <c r="BK87" s="203">
        <f>ROUND(I87*H87,2)</f>
        <v>0</v>
      </c>
      <c r="BL87" s="23" t="s">
        <v>175</v>
      </c>
      <c r="BM87" s="23" t="s">
        <v>175</v>
      </c>
    </row>
    <row r="88" spans="2:65" s="1" customFormat="1" ht="22.5" customHeight="1">
      <c r="B88" s="40"/>
      <c r="C88" s="192" t="s">
        <v>181</v>
      </c>
      <c r="D88" s="192" t="s">
        <v>171</v>
      </c>
      <c r="E88" s="193" t="s">
        <v>297</v>
      </c>
      <c r="F88" s="194" t="s">
        <v>298</v>
      </c>
      <c r="G88" s="195" t="s">
        <v>174</v>
      </c>
      <c r="H88" s="196">
        <v>5766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192" t="s">
        <v>175</v>
      </c>
      <c r="D89" s="192" t="s">
        <v>171</v>
      </c>
      <c r="E89" s="193" t="s">
        <v>189</v>
      </c>
      <c r="F89" s="194" t="s">
        <v>190</v>
      </c>
      <c r="G89" s="195" t="s">
        <v>191</v>
      </c>
      <c r="H89" s="196">
        <v>1153.2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" customFormat="1" ht="22.5" customHeight="1">
      <c r="B90" s="40"/>
      <c r="C90" s="239" t="s">
        <v>188</v>
      </c>
      <c r="D90" s="239" t="s">
        <v>195</v>
      </c>
      <c r="E90" s="240" t="s">
        <v>196</v>
      </c>
      <c r="F90" s="241" t="s">
        <v>197</v>
      </c>
      <c r="G90" s="242" t="s">
        <v>198</v>
      </c>
      <c r="H90" s="243">
        <v>1960.44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192</v>
      </c>
    </row>
    <row r="91" spans="2:65" s="11" customFormat="1">
      <c r="B91" s="204"/>
      <c r="C91" s="205"/>
      <c r="D91" s="206" t="s">
        <v>176</v>
      </c>
      <c r="E91" s="207" t="s">
        <v>21</v>
      </c>
      <c r="F91" s="208" t="s">
        <v>299</v>
      </c>
      <c r="G91" s="205"/>
      <c r="H91" s="209">
        <v>1960.44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176</v>
      </c>
      <c r="AU91" s="215" t="s">
        <v>78</v>
      </c>
      <c r="AV91" s="11" t="s">
        <v>78</v>
      </c>
      <c r="AW91" s="11" t="s">
        <v>33</v>
      </c>
      <c r="AX91" s="11" t="s">
        <v>69</v>
      </c>
      <c r="AY91" s="215" t="s">
        <v>169</v>
      </c>
    </row>
    <row r="92" spans="2:65" s="12" customFormat="1">
      <c r="B92" s="216"/>
      <c r="C92" s="217"/>
      <c r="D92" s="218" t="s">
        <v>176</v>
      </c>
      <c r="E92" s="219" t="s">
        <v>21</v>
      </c>
      <c r="F92" s="220" t="s">
        <v>178</v>
      </c>
      <c r="G92" s="217"/>
      <c r="H92" s="221">
        <v>1960.44</v>
      </c>
      <c r="I92" s="222"/>
      <c r="J92" s="217"/>
      <c r="K92" s="217"/>
      <c r="L92" s="223"/>
      <c r="M92" s="224"/>
      <c r="N92" s="225"/>
      <c r="O92" s="225"/>
      <c r="P92" s="225"/>
      <c r="Q92" s="225"/>
      <c r="R92" s="225"/>
      <c r="S92" s="225"/>
      <c r="T92" s="226"/>
      <c r="AT92" s="227" t="s">
        <v>176</v>
      </c>
      <c r="AU92" s="227" t="s">
        <v>78</v>
      </c>
      <c r="AV92" s="12" t="s">
        <v>175</v>
      </c>
      <c r="AW92" s="12" t="s">
        <v>33</v>
      </c>
      <c r="AX92" s="12" t="s">
        <v>76</v>
      </c>
      <c r="AY92" s="227" t="s">
        <v>169</v>
      </c>
    </row>
    <row r="93" spans="2:65" s="1" customFormat="1" ht="22.5" customHeight="1">
      <c r="B93" s="40"/>
      <c r="C93" s="192" t="s">
        <v>184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5766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199</v>
      </c>
    </row>
    <row r="94" spans="2:65" s="1" customFormat="1" ht="22.5" customHeight="1">
      <c r="B94" s="40"/>
      <c r="C94" s="192" t="s">
        <v>200</v>
      </c>
      <c r="D94" s="192" t="s">
        <v>171</v>
      </c>
      <c r="E94" s="193" t="s">
        <v>212</v>
      </c>
      <c r="F94" s="194" t="s">
        <v>213</v>
      </c>
      <c r="G94" s="195" t="s">
        <v>174</v>
      </c>
      <c r="H94" s="196">
        <v>5766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203</v>
      </c>
    </row>
    <row r="95" spans="2:65" s="1" customFormat="1" ht="22.5" customHeight="1">
      <c r="B95" s="40"/>
      <c r="C95" s="239" t="s">
        <v>187</v>
      </c>
      <c r="D95" s="239" t="s">
        <v>195</v>
      </c>
      <c r="E95" s="240" t="s">
        <v>216</v>
      </c>
      <c r="F95" s="241" t="s">
        <v>217</v>
      </c>
      <c r="G95" s="242" t="s">
        <v>218</v>
      </c>
      <c r="H95" s="243">
        <v>86.49</v>
      </c>
      <c r="I95" s="244"/>
      <c r="J95" s="245">
        <f>ROUND(I95*H95,2)</f>
        <v>0</v>
      </c>
      <c r="K95" s="241" t="s">
        <v>21</v>
      </c>
      <c r="L95" s="246"/>
      <c r="M95" s="247" t="s">
        <v>21</v>
      </c>
      <c r="N95" s="248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187</v>
      </c>
      <c r="AT95" s="23" t="s">
        <v>195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206</v>
      </c>
    </row>
    <row r="96" spans="2:65" s="1" customFormat="1" ht="22.5" customHeight="1">
      <c r="B96" s="40"/>
      <c r="C96" s="192" t="s">
        <v>208</v>
      </c>
      <c r="D96" s="192" t="s">
        <v>171</v>
      </c>
      <c r="E96" s="193" t="s">
        <v>220</v>
      </c>
      <c r="F96" s="194" t="s">
        <v>221</v>
      </c>
      <c r="G96" s="195" t="s">
        <v>174</v>
      </c>
      <c r="H96" s="196">
        <v>5766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211</v>
      </c>
    </row>
    <row r="97" spans="2:65" s="1" customFormat="1" ht="22.5" customHeight="1">
      <c r="B97" s="40"/>
      <c r="C97" s="192" t="s">
        <v>192</v>
      </c>
      <c r="D97" s="192" t="s">
        <v>171</v>
      </c>
      <c r="E97" s="193" t="s">
        <v>224</v>
      </c>
      <c r="F97" s="194" t="s">
        <v>225</v>
      </c>
      <c r="G97" s="195" t="s">
        <v>174</v>
      </c>
      <c r="H97" s="196">
        <v>5766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214</v>
      </c>
    </row>
    <row r="98" spans="2:65" s="10" customFormat="1" ht="29.85" customHeight="1">
      <c r="B98" s="175"/>
      <c r="C98" s="176"/>
      <c r="D98" s="189" t="s">
        <v>68</v>
      </c>
      <c r="E98" s="190" t="s">
        <v>231</v>
      </c>
      <c r="F98" s="190" t="s">
        <v>232</v>
      </c>
      <c r="G98" s="176"/>
      <c r="H98" s="176"/>
      <c r="I98" s="179"/>
      <c r="J98" s="191">
        <f>BK98</f>
        <v>0</v>
      </c>
      <c r="K98" s="176"/>
      <c r="L98" s="181"/>
      <c r="M98" s="182"/>
      <c r="N98" s="183"/>
      <c r="O98" s="183"/>
      <c r="P98" s="184">
        <f>SUM(P99:P111)</f>
        <v>0</v>
      </c>
      <c r="Q98" s="183"/>
      <c r="R98" s="184">
        <f>SUM(R99:R111)</f>
        <v>0</v>
      </c>
      <c r="S98" s="183"/>
      <c r="T98" s="185">
        <f>SUM(T99:T111)</f>
        <v>0</v>
      </c>
      <c r="AR98" s="186" t="s">
        <v>76</v>
      </c>
      <c r="AT98" s="187" t="s">
        <v>68</v>
      </c>
      <c r="AU98" s="187" t="s">
        <v>76</v>
      </c>
      <c r="AY98" s="186" t="s">
        <v>169</v>
      </c>
      <c r="BK98" s="188">
        <f>SUM(BK99:BK111)</f>
        <v>0</v>
      </c>
    </row>
    <row r="99" spans="2:65" s="1" customFormat="1" ht="31.5" customHeight="1">
      <c r="B99" s="40"/>
      <c r="C99" s="192" t="s">
        <v>215</v>
      </c>
      <c r="D99" s="192" t="s">
        <v>171</v>
      </c>
      <c r="E99" s="193" t="s">
        <v>233</v>
      </c>
      <c r="F99" s="194" t="s">
        <v>234</v>
      </c>
      <c r="G99" s="195" t="s">
        <v>198</v>
      </c>
      <c r="H99" s="196">
        <v>2967.68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219</v>
      </c>
    </row>
    <row r="100" spans="2:65" s="13" customFormat="1">
      <c r="B100" s="228"/>
      <c r="C100" s="229"/>
      <c r="D100" s="206" t="s">
        <v>176</v>
      </c>
      <c r="E100" s="230" t="s">
        <v>21</v>
      </c>
      <c r="F100" s="231" t="s">
        <v>300</v>
      </c>
      <c r="G100" s="229"/>
      <c r="H100" s="232" t="s">
        <v>21</v>
      </c>
      <c r="I100" s="233"/>
      <c r="J100" s="229"/>
      <c r="K100" s="229"/>
      <c r="L100" s="234"/>
      <c r="M100" s="235"/>
      <c r="N100" s="236"/>
      <c r="O100" s="236"/>
      <c r="P100" s="236"/>
      <c r="Q100" s="236"/>
      <c r="R100" s="236"/>
      <c r="S100" s="236"/>
      <c r="T100" s="237"/>
      <c r="AT100" s="238" t="s">
        <v>176</v>
      </c>
      <c r="AU100" s="238" t="s">
        <v>78</v>
      </c>
      <c r="AV100" s="13" t="s">
        <v>76</v>
      </c>
      <c r="AW100" s="13" t="s">
        <v>33</v>
      </c>
      <c r="AX100" s="13" t="s">
        <v>69</v>
      </c>
      <c r="AY100" s="238" t="s">
        <v>169</v>
      </c>
    </row>
    <row r="101" spans="2:65" s="11" customFormat="1">
      <c r="B101" s="204"/>
      <c r="C101" s="205"/>
      <c r="D101" s="206" t="s">
        <v>176</v>
      </c>
      <c r="E101" s="207" t="s">
        <v>21</v>
      </c>
      <c r="F101" s="208" t="s">
        <v>301</v>
      </c>
      <c r="G101" s="205"/>
      <c r="H101" s="209">
        <v>2967.68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176</v>
      </c>
      <c r="AU101" s="215" t="s">
        <v>78</v>
      </c>
      <c r="AV101" s="11" t="s">
        <v>78</v>
      </c>
      <c r="AW101" s="11" t="s">
        <v>33</v>
      </c>
      <c r="AX101" s="11" t="s">
        <v>69</v>
      </c>
      <c r="AY101" s="215" t="s">
        <v>169</v>
      </c>
    </row>
    <row r="102" spans="2:65" s="12" customFormat="1">
      <c r="B102" s="216"/>
      <c r="C102" s="217"/>
      <c r="D102" s="218" t="s">
        <v>176</v>
      </c>
      <c r="E102" s="219" t="s">
        <v>21</v>
      </c>
      <c r="F102" s="220" t="s">
        <v>178</v>
      </c>
      <c r="G102" s="217"/>
      <c r="H102" s="221">
        <v>2967.68</v>
      </c>
      <c r="I102" s="222"/>
      <c r="J102" s="217"/>
      <c r="K102" s="217"/>
      <c r="L102" s="223"/>
      <c r="M102" s="224"/>
      <c r="N102" s="225"/>
      <c r="O102" s="225"/>
      <c r="P102" s="225"/>
      <c r="Q102" s="225"/>
      <c r="R102" s="225"/>
      <c r="S102" s="225"/>
      <c r="T102" s="226"/>
      <c r="AT102" s="227" t="s">
        <v>176</v>
      </c>
      <c r="AU102" s="227" t="s">
        <v>78</v>
      </c>
      <c r="AV102" s="12" t="s">
        <v>175</v>
      </c>
      <c r="AW102" s="12" t="s">
        <v>33</v>
      </c>
      <c r="AX102" s="12" t="s">
        <v>76</v>
      </c>
      <c r="AY102" s="227" t="s">
        <v>169</v>
      </c>
    </row>
    <row r="103" spans="2:65" s="1" customFormat="1" ht="22.5" customHeight="1">
      <c r="B103" s="40"/>
      <c r="C103" s="192" t="s">
        <v>199</v>
      </c>
      <c r="D103" s="192" t="s">
        <v>171</v>
      </c>
      <c r="E103" s="193" t="s">
        <v>236</v>
      </c>
      <c r="F103" s="194" t="s">
        <v>237</v>
      </c>
      <c r="G103" s="195" t="s">
        <v>198</v>
      </c>
      <c r="H103" s="196">
        <v>27109.119999999999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222</v>
      </c>
    </row>
    <row r="104" spans="2:65" s="1" customFormat="1" ht="31.5" customHeight="1">
      <c r="B104" s="40"/>
      <c r="C104" s="192" t="s">
        <v>223</v>
      </c>
      <c r="D104" s="192" t="s">
        <v>171</v>
      </c>
      <c r="E104" s="193" t="s">
        <v>246</v>
      </c>
      <c r="F104" s="194" t="s">
        <v>247</v>
      </c>
      <c r="G104" s="195" t="s">
        <v>198</v>
      </c>
      <c r="H104" s="196">
        <v>2967.68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226</v>
      </c>
    </row>
    <row r="105" spans="2:65" s="1" customFormat="1" ht="22.5" customHeight="1">
      <c r="B105" s="40"/>
      <c r="C105" s="192" t="s">
        <v>203</v>
      </c>
      <c r="D105" s="192" t="s">
        <v>171</v>
      </c>
      <c r="E105" s="193" t="s">
        <v>302</v>
      </c>
      <c r="F105" s="194" t="s">
        <v>303</v>
      </c>
      <c r="G105" s="195" t="s">
        <v>198</v>
      </c>
      <c r="H105" s="196">
        <v>2767.68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230</v>
      </c>
    </row>
    <row r="106" spans="2:65" s="1" customFormat="1" ht="22.5" customHeight="1">
      <c r="B106" s="40"/>
      <c r="C106" s="192" t="s">
        <v>10</v>
      </c>
      <c r="D106" s="192" t="s">
        <v>171</v>
      </c>
      <c r="E106" s="193" t="s">
        <v>304</v>
      </c>
      <c r="F106" s="194" t="s">
        <v>305</v>
      </c>
      <c r="G106" s="195" t="s">
        <v>198</v>
      </c>
      <c r="H106" s="196">
        <v>50</v>
      </c>
      <c r="I106" s="197"/>
      <c r="J106" s="198">
        <f>ROUND(I106*H106,2)</f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76</v>
      </c>
      <c r="BK106" s="203">
        <f>ROUND(I106*H106,2)</f>
        <v>0</v>
      </c>
      <c r="BL106" s="23" t="s">
        <v>175</v>
      </c>
      <c r="BM106" s="23" t="s">
        <v>235</v>
      </c>
    </row>
    <row r="107" spans="2:65" s="11" customFormat="1">
      <c r="B107" s="204"/>
      <c r="C107" s="205"/>
      <c r="D107" s="206" t="s">
        <v>176</v>
      </c>
      <c r="E107" s="207" t="s">
        <v>21</v>
      </c>
      <c r="F107" s="208" t="s">
        <v>306</v>
      </c>
      <c r="G107" s="205"/>
      <c r="H107" s="209">
        <v>50</v>
      </c>
      <c r="I107" s="210"/>
      <c r="J107" s="205"/>
      <c r="K107" s="205"/>
      <c r="L107" s="211"/>
      <c r="M107" s="212"/>
      <c r="N107" s="213"/>
      <c r="O107" s="213"/>
      <c r="P107" s="213"/>
      <c r="Q107" s="213"/>
      <c r="R107" s="213"/>
      <c r="S107" s="213"/>
      <c r="T107" s="214"/>
      <c r="AT107" s="215" t="s">
        <v>176</v>
      </c>
      <c r="AU107" s="215" t="s">
        <v>78</v>
      </c>
      <c r="AV107" s="11" t="s">
        <v>78</v>
      </c>
      <c r="AW107" s="11" t="s">
        <v>33</v>
      </c>
      <c r="AX107" s="11" t="s">
        <v>69</v>
      </c>
      <c r="AY107" s="215" t="s">
        <v>169</v>
      </c>
    </row>
    <row r="108" spans="2:65" s="12" customFormat="1">
      <c r="B108" s="216"/>
      <c r="C108" s="217"/>
      <c r="D108" s="218" t="s">
        <v>176</v>
      </c>
      <c r="E108" s="219" t="s">
        <v>21</v>
      </c>
      <c r="F108" s="220" t="s">
        <v>178</v>
      </c>
      <c r="G108" s="217"/>
      <c r="H108" s="221">
        <v>50</v>
      </c>
      <c r="I108" s="222"/>
      <c r="J108" s="217"/>
      <c r="K108" s="217"/>
      <c r="L108" s="223"/>
      <c r="M108" s="224"/>
      <c r="N108" s="225"/>
      <c r="O108" s="225"/>
      <c r="P108" s="225"/>
      <c r="Q108" s="225"/>
      <c r="R108" s="225"/>
      <c r="S108" s="225"/>
      <c r="T108" s="226"/>
      <c r="AT108" s="227" t="s">
        <v>176</v>
      </c>
      <c r="AU108" s="227" t="s">
        <v>78</v>
      </c>
      <c r="AV108" s="12" t="s">
        <v>175</v>
      </c>
      <c r="AW108" s="12" t="s">
        <v>33</v>
      </c>
      <c r="AX108" s="12" t="s">
        <v>76</v>
      </c>
      <c r="AY108" s="227" t="s">
        <v>169</v>
      </c>
    </row>
    <row r="109" spans="2:65" s="1" customFormat="1" ht="22.5" customHeight="1">
      <c r="B109" s="40"/>
      <c r="C109" s="192" t="s">
        <v>206</v>
      </c>
      <c r="D109" s="192" t="s">
        <v>171</v>
      </c>
      <c r="E109" s="193" t="s">
        <v>307</v>
      </c>
      <c r="F109" s="194" t="s">
        <v>308</v>
      </c>
      <c r="G109" s="195" t="s">
        <v>198</v>
      </c>
      <c r="H109" s="196">
        <v>100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238</v>
      </c>
    </row>
    <row r="110" spans="2:65" s="1" customFormat="1" ht="31.5" customHeight="1">
      <c r="B110" s="40"/>
      <c r="C110" s="192" t="s">
        <v>245</v>
      </c>
      <c r="D110" s="192" t="s">
        <v>171</v>
      </c>
      <c r="E110" s="193" t="s">
        <v>261</v>
      </c>
      <c r="F110" s="194" t="s">
        <v>262</v>
      </c>
      <c r="G110" s="195" t="s">
        <v>198</v>
      </c>
      <c r="H110" s="196">
        <v>50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248</v>
      </c>
    </row>
    <row r="111" spans="2:65" s="1" customFormat="1" ht="22.5" customHeight="1">
      <c r="B111" s="40"/>
      <c r="C111" s="192" t="s">
        <v>211</v>
      </c>
      <c r="D111" s="192" t="s">
        <v>171</v>
      </c>
      <c r="E111" s="193" t="s">
        <v>309</v>
      </c>
      <c r="F111" s="194" t="s">
        <v>310</v>
      </c>
      <c r="G111" s="195" t="s">
        <v>198</v>
      </c>
      <c r="H111" s="196">
        <v>200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251</v>
      </c>
    </row>
    <row r="112" spans="2:65" s="10" customFormat="1" ht="29.85" customHeight="1">
      <c r="B112" s="175"/>
      <c r="C112" s="176"/>
      <c r="D112" s="189" t="s">
        <v>68</v>
      </c>
      <c r="E112" s="190" t="s">
        <v>267</v>
      </c>
      <c r="F112" s="190" t="s">
        <v>268</v>
      </c>
      <c r="G112" s="176"/>
      <c r="H112" s="176"/>
      <c r="I112" s="179"/>
      <c r="J112" s="191">
        <f>BK112</f>
        <v>0</v>
      </c>
      <c r="K112" s="176"/>
      <c r="L112" s="181"/>
      <c r="M112" s="182"/>
      <c r="N112" s="183"/>
      <c r="O112" s="183"/>
      <c r="P112" s="184">
        <f>P113</f>
        <v>0</v>
      </c>
      <c r="Q112" s="183"/>
      <c r="R112" s="184">
        <f>R113</f>
        <v>0</v>
      </c>
      <c r="S112" s="183"/>
      <c r="T112" s="185">
        <f>T113</f>
        <v>0</v>
      </c>
      <c r="AR112" s="186" t="s">
        <v>76</v>
      </c>
      <c r="AT112" s="187" t="s">
        <v>68</v>
      </c>
      <c r="AU112" s="187" t="s">
        <v>76</v>
      </c>
      <c r="AY112" s="186" t="s">
        <v>169</v>
      </c>
      <c r="BK112" s="188">
        <f>BK113</f>
        <v>0</v>
      </c>
    </row>
    <row r="113" spans="2:65" s="1" customFormat="1" ht="22.5" customHeight="1">
      <c r="B113" s="40"/>
      <c r="C113" s="192" t="s">
        <v>252</v>
      </c>
      <c r="D113" s="192" t="s">
        <v>171</v>
      </c>
      <c r="E113" s="193" t="s">
        <v>270</v>
      </c>
      <c r="F113" s="194" t="s">
        <v>271</v>
      </c>
      <c r="G113" s="195" t="s">
        <v>198</v>
      </c>
      <c r="H113" s="196">
        <v>0.23400000000000001</v>
      </c>
      <c r="I113" s="197"/>
      <c r="J113" s="198">
        <f>ROUND(I113*H113,2)</f>
        <v>0</v>
      </c>
      <c r="K113" s="194" t="s">
        <v>21</v>
      </c>
      <c r="L113" s="60"/>
      <c r="M113" s="199" t="s">
        <v>21</v>
      </c>
      <c r="N113" s="255" t="s">
        <v>40</v>
      </c>
      <c r="O113" s="256"/>
      <c r="P113" s="257">
        <f>O113*H113</f>
        <v>0</v>
      </c>
      <c r="Q113" s="257">
        <v>0</v>
      </c>
      <c r="R113" s="257">
        <f>Q113*H113</f>
        <v>0</v>
      </c>
      <c r="S113" s="257">
        <v>0</v>
      </c>
      <c r="T113" s="258">
        <f>S113*H113</f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>IF(N113="základní",J113,0)</f>
        <v>0</v>
      </c>
      <c r="BF113" s="203">
        <f>IF(N113="snížená",J113,0)</f>
        <v>0</v>
      </c>
      <c r="BG113" s="203">
        <f>IF(N113="zákl. přenesená",J113,0)</f>
        <v>0</v>
      </c>
      <c r="BH113" s="203">
        <f>IF(N113="sníž. přenesená",J113,0)</f>
        <v>0</v>
      </c>
      <c r="BI113" s="203">
        <f>IF(N113="nulová",J113,0)</f>
        <v>0</v>
      </c>
      <c r="BJ113" s="23" t="s">
        <v>76</v>
      </c>
      <c r="BK113" s="203">
        <f>ROUND(I113*H113,2)</f>
        <v>0</v>
      </c>
      <c r="BL113" s="23" t="s">
        <v>175</v>
      </c>
      <c r="BM113" s="23" t="s">
        <v>255</v>
      </c>
    </row>
    <row r="114" spans="2:65" s="1" customFormat="1" ht="6.95" customHeight="1">
      <c r="B114" s="55"/>
      <c r="C114" s="56"/>
      <c r="D114" s="56"/>
      <c r="E114" s="56"/>
      <c r="F114" s="56"/>
      <c r="G114" s="56"/>
      <c r="H114" s="56"/>
      <c r="I114" s="138"/>
      <c r="J114" s="56"/>
      <c r="K114" s="56"/>
      <c r="L114" s="60"/>
    </row>
  </sheetData>
  <sheetProtection password="CC35" sheet="1" objects="1" scenarios="1" formatCells="0" formatColumns="0" formatRows="0" sort="0" autoFilter="0"/>
  <autoFilter ref="C79:K113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8"/>
  <sheetViews>
    <sheetView showGridLines="0" workbookViewId="0">
      <pane ySplit="1" topLeftCell="A77" activePane="bottomLeft" state="frozen"/>
      <selection pane="bottomLeft" activeCell="H97" sqref="H9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87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311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ROUND(J83,2)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ROUND(SUM(BE83:BE137), 2)</f>
        <v>0</v>
      </c>
      <c r="G30" s="41"/>
      <c r="H30" s="41"/>
      <c r="I30" s="130">
        <v>0.21</v>
      </c>
      <c r="J30" s="129">
        <f>ROUND(ROUND((SUM(BE83:BE137)),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ROUND(SUM(BF83:BF137), 2)</f>
        <v>0</v>
      </c>
      <c r="G31" s="41"/>
      <c r="H31" s="41"/>
      <c r="I31" s="130">
        <v>0.15</v>
      </c>
      <c r="J31" s="129">
        <f>ROUND(ROUND((SUM(BF83:BF137)),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ROUND(SUM(BG83:BG137),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ROUND(SUM(BH83:BH137),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ROUND(SUM(BI83:BI137),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1720204 - SO 03 - Centrální hnojiště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J83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J84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J85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J109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J115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J130</f>
        <v>0</v>
      </c>
      <c r="K61" s="161"/>
    </row>
    <row r="62" spans="2:47" s="7" customFormat="1" ht="24.95" customHeight="1">
      <c r="B62" s="148"/>
      <c r="C62" s="149"/>
      <c r="D62" s="150" t="s">
        <v>151</v>
      </c>
      <c r="E62" s="151"/>
      <c r="F62" s="151"/>
      <c r="G62" s="151"/>
      <c r="H62" s="151"/>
      <c r="I62" s="152"/>
      <c r="J62" s="153">
        <f>J132</f>
        <v>0</v>
      </c>
      <c r="K62" s="154"/>
    </row>
    <row r="63" spans="2:47" s="8" customFormat="1" ht="19.899999999999999" customHeight="1">
      <c r="B63" s="155"/>
      <c r="C63" s="156"/>
      <c r="D63" s="157" t="s">
        <v>152</v>
      </c>
      <c r="E63" s="158"/>
      <c r="F63" s="158"/>
      <c r="G63" s="158"/>
      <c r="H63" s="158"/>
      <c r="I63" s="159"/>
      <c r="J63" s="160">
        <f>J133</f>
        <v>0</v>
      </c>
      <c r="K63" s="161"/>
    </row>
    <row r="64" spans="2:47" s="1" customFormat="1" ht="21.75" customHeight="1">
      <c r="B64" s="40"/>
      <c r="C64" s="41"/>
      <c r="D64" s="41"/>
      <c r="E64" s="41"/>
      <c r="F64" s="41"/>
      <c r="G64" s="41"/>
      <c r="H64" s="41"/>
      <c r="I64" s="117"/>
      <c r="J64" s="41"/>
      <c r="K64" s="44"/>
    </row>
    <row r="65" spans="2:12" s="1" customFormat="1" ht="6.95" customHeight="1">
      <c r="B65" s="55"/>
      <c r="C65" s="56"/>
      <c r="D65" s="56"/>
      <c r="E65" s="56"/>
      <c r="F65" s="56"/>
      <c r="G65" s="56"/>
      <c r="H65" s="56"/>
      <c r="I65" s="138"/>
      <c r="J65" s="56"/>
      <c r="K65" s="57"/>
    </row>
    <row r="69" spans="2:12" s="1" customFormat="1" ht="6.95" customHeight="1">
      <c r="B69" s="58"/>
      <c r="C69" s="59"/>
      <c r="D69" s="59"/>
      <c r="E69" s="59"/>
      <c r="F69" s="59"/>
      <c r="G69" s="59"/>
      <c r="H69" s="59"/>
      <c r="I69" s="141"/>
      <c r="J69" s="59"/>
      <c r="K69" s="59"/>
      <c r="L69" s="60"/>
    </row>
    <row r="70" spans="2:12" s="1" customFormat="1" ht="36.950000000000003" customHeight="1">
      <c r="B70" s="40"/>
      <c r="C70" s="61" t="s">
        <v>153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12" s="1" customFormat="1" ht="6.95" customHeight="1">
      <c r="B71" s="40"/>
      <c r="C71" s="62"/>
      <c r="D71" s="62"/>
      <c r="E71" s="62"/>
      <c r="F71" s="62"/>
      <c r="G71" s="62"/>
      <c r="H71" s="62"/>
      <c r="I71" s="162"/>
      <c r="J71" s="62"/>
      <c r="K71" s="62"/>
      <c r="L71" s="60"/>
    </row>
    <row r="72" spans="2:12" s="1" customFormat="1" ht="14.45" customHeight="1">
      <c r="B72" s="40"/>
      <c r="C72" s="64" t="s">
        <v>18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12" s="1" customFormat="1" ht="22.5" customHeight="1">
      <c r="B73" s="40"/>
      <c r="C73" s="62"/>
      <c r="D73" s="62"/>
      <c r="E73" s="375" t="str">
        <f>E7</f>
        <v>VV_Demolice objektů Výmyslov</v>
      </c>
      <c r="F73" s="376"/>
      <c r="G73" s="376"/>
      <c r="H73" s="376"/>
      <c r="I73" s="162"/>
      <c r="J73" s="62"/>
      <c r="K73" s="62"/>
      <c r="L73" s="60"/>
    </row>
    <row r="74" spans="2:12" s="1" customFormat="1" ht="14.45" customHeight="1">
      <c r="B74" s="40"/>
      <c r="C74" s="64" t="s">
        <v>139</v>
      </c>
      <c r="D74" s="62"/>
      <c r="E74" s="62"/>
      <c r="F74" s="62"/>
      <c r="G74" s="62"/>
      <c r="H74" s="62"/>
      <c r="I74" s="162"/>
      <c r="J74" s="62"/>
      <c r="K74" s="62"/>
      <c r="L74" s="60"/>
    </row>
    <row r="75" spans="2:12" s="1" customFormat="1" ht="23.25" customHeight="1">
      <c r="B75" s="40"/>
      <c r="C75" s="62"/>
      <c r="D75" s="62"/>
      <c r="E75" s="355" t="str">
        <f>E9</f>
        <v>1720204 - SO 03 - Centrální hnojiště</v>
      </c>
      <c r="F75" s="377"/>
      <c r="G75" s="377"/>
      <c r="H75" s="377"/>
      <c r="I75" s="162"/>
      <c r="J75" s="62"/>
      <c r="K75" s="62"/>
      <c r="L75" s="60"/>
    </row>
    <row r="76" spans="2:12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12" s="1" customFormat="1" ht="18" customHeight="1">
      <c r="B77" s="40"/>
      <c r="C77" s="64" t="s">
        <v>23</v>
      </c>
      <c r="D77" s="62"/>
      <c r="E77" s="62"/>
      <c r="F77" s="163" t="str">
        <f>F12</f>
        <v xml:space="preserve"> </v>
      </c>
      <c r="G77" s="62"/>
      <c r="H77" s="62"/>
      <c r="I77" s="164" t="s">
        <v>25</v>
      </c>
      <c r="J77" s="72" t="str">
        <f>IF(J12="","",J12)</f>
        <v>12. 4. 2017</v>
      </c>
      <c r="K77" s="62"/>
      <c r="L77" s="60"/>
    </row>
    <row r="78" spans="2:12" s="1" customFormat="1" ht="6.9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12" s="1" customFormat="1" ht="15">
      <c r="B79" s="40"/>
      <c r="C79" s="64" t="s">
        <v>27</v>
      </c>
      <c r="D79" s="62"/>
      <c r="E79" s="62"/>
      <c r="F79" s="163" t="str">
        <f>E15</f>
        <v xml:space="preserve"> </v>
      </c>
      <c r="G79" s="62"/>
      <c r="H79" s="62"/>
      <c r="I79" s="164" t="s">
        <v>32</v>
      </c>
      <c r="J79" s="163" t="str">
        <f>E21</f>
        <v xml:space="preserve"> </v>
      </c>
      <c r="K79" s="62"/>
      <c r="L79" s="60"/>
    </row>
    <row r="80" spans="2:12" s="1" customFormat="1" ht="14.45" customHeight="1">
      <c r="B80" s="40"/>
      <c r="C80" s="64" t="s">
        <v>30</v>
      </c>
      <c r="D80" s="62"/>
      <c r="E80" s="62"/>
      <c r="F80" s="163" t="str">
        <f>IF(E18="","",E18)</f>
        <v/>
      </c>
      <c r="G80" s="62"/>
      <c r="H80" s="62"/>
      <c r="I80" s="162"/>
      <c r="J80" s="62"/>
      <c r="K80" s="62"/>
      <c r="L80" s="60"/>
    </row>
    <row r="81" spans="2:65" s="1" customFormat="1" ht="10.35" customHeight="1">
      <c r="B81" s="40"/>
      <c r="C81" s="62"/>
      <c r="D81" s="62"/>
      <c r="E81" s="62"/>
      <c r="F81" s="62"/>
      <c r="G81" s="62"/>
      <c r="H81" s="62"/>
      <c r="I81" s="162"/>
      <c r="J81" s="62"/>
      <c r="K81" s="62"/>
      <c r="L81" s="60"/>
    </row>
    <row r="82" spans="2:65" s="9" customFormat="1" ht="29.25" customHeight="1">
      <c r="B82" s="165"/>
      <c r="C82" s="166" t="s">
        <v>154</v>
      </c>
      <c r="D82" s="167" t="s">
        <v>54</v>
      </c>
      <c r="E82" s="167" t="s">
        <v>50</v>
      </c>
      <c r="F82" s="167" t="s">
        <v>155</v>
      </c>
      <c r="G82" s="167" t="s">
        <v>156</v>
      </c>
      <c r="H82" s="167" t="s">
        <v>157</v>
      </c>
      <c r="I82" s="168" t="s">
        <v>158</v>
      </c>
      <c r="J82" s="167" t="s">
        <v>143</v>
      </c>
      <c r="K82" s="169" t="s">
        <v>159</v>
      </c>
      <c r="L82" s="170"/>
      <c r="M82" s="80" t="s">
        <v>160</v>
      </c>
      <c r="N82" s="81" t="s">
        <v>39</v>
      </c>
      <c r="O82" s="81" t="s">
        <v>161</v>
      </c>
      <c r="P82" s="81" t="s">
        <v>162</v>
      </c>
      <c r="Q82" s="81" t="s">
        <v>163</v>
      </c>
      <c r="R82" s="81" t="s">
        <v>164</v>
      </c>
      <c r="S82" s="81" t="s">
        <v>165</v>
      </c>
      <c r="T82" s="82" t="s">
        <v>166</v>
      </c>
    </row>
    <row r="83" spans="2:65" s="1" customFormat="1" ht="29.25" customHeight="1">
      <c r="B83" s="40"/>
      <c r="C83" s="86" t="s">
        <v>144</v>
      </c>
      <c r="D83" s="62"/>
      <c r="E83" s="62"/>
      <c r="F83" s="62"/>
      <c r="G83" s="62"/>
      <c r="H83" s="62"/>
      <c r="I83" s="162"/>
      <c r="J83" s="171">
        <f>BK83</f>
        <v>0</v>
      </c>
      <c r="K83" s="62"/>
      <c r="L83" s="60"/>
      <c r="M83" s="83"/>
      <c r="N83" s="84"/>
      <c r="O83" s="84"/>
      <c r="P83" s="172">
        <f>P84+P132</f>
        <v>0</v>
      </c>
      <c r="Q83" s="84"/>
      <c r="R83" s="172">
        <f>R84+R132</f>
        <v>0</v>
      </c>
      <c r="S83" s="84"/>
      <c r="T83" s="173">
        <f>T84+T132</f>
        <v>0</v>
      </c>
      <c r="AT83" s="23" t="s">
        <v>68</v>
      </c>
      <c r="AU83" s="23" t="s">
        <v>145</v>
      </c>
      <c r="BK83" s="174">
        <f>BK84+BK132</f>
        <v>0</v>
      </c>
    </row>
    <row r="84" spans="2:65" s="10" customFormat="1" ht="37.35" customHeight="1">
      <c r="B84" s="175"/>
      <c r="C84" s="176"/>
      <c r="D84" s="177" t="s">
        <v>68</v>
      </c>
      <c r="E84" s="178" t="s">
        <v>167</v>
      </c>
      <c r="F84" s="178" t="s">
        <v>168</v>
      </c>
      <c r="G84" s="176"/>
      <c r="H84" s="176"/>
      <c r="I84" s="179"/>
      <c r="J84" s="180">
        <f>BK84</f>
        <v>0</v>
      </c>
      <c r="K84" s="176"/>
      <c r="L84" s="181"/>
      <c r="M84" s="182"/>
      <c r="N84" s="183"/>
      <c r="O84" s="183"/>
      <c r="P84" s="184">
        <f>P85+P109+P115+P130</f>
        <v>0</v>
      </c>
      <c r="Q84" s="183"/>
      <c r="R84" s="184">
        <f>R85+R109+R115+R130</f>
        <v>0</v>
      </c>
      <c r="S84" s="183"/>
      <c r="T84" s="185">
        <f>T85+T109+T115+T130</f>
        <v>0</v>
      </c>
      <c r="AR84" s="186" t="s">
        <v>76</v>
      </c>
      <c r="AT84" s="187" t="s">
        <v>68</v>
      </c>
      <c r="AU84" s="187" t="s">
        <v>69</v>
      </c>
      <c r="AY84" s="186" t="s">
        <v>169</v>
      </c>
      <c r="BK84" s="188">
        <f>BK85+BK109+BK115+BK130</f>
        <v>0</v>
      </c>
    </row>
    <row r="85" spans="2:65" s="10" customFormat="1" ht="19.899999999999999" customHeight="1">
      <c r="B85" s="175"/>
      <c r="C85" s="176"/>
      <c r="D85" s="189" t="s">
        <v>68</v>
      </c>
      <c r="E85" s="190" t="s">
        <v>76</v>
      </c>
      <c r="F85" s="190" t="s">
        <v>170</v>
      </c>
      <c r="G85" s="176"/>
      <c r="H85" s="176"/>
      <c r="I85" s="179"/>
      <c r="J85" s="191">
        <f>BK85</f>
        <v>0</v>
      </c>
      <c r="K85" s="176"/>
      <c r="L85" s="181"/>
      <c r="M85" s="182"/>
      <c r="N85" s="183"/>
      <c r="O85" s="183"/>
      <c r="P85" s="184">
        <f>SUM(P86:P108)</f>
        <v>0</v>
      </c>
      <c r="Q85" s="183"/>
      <c r="R85" s="184">
        <f>SUM(R86:R108)</f>
        <v>0</v>
      </c>
      <c r="S85" s="183"/>
      <c r="T85" s="185">
        <f>SUM(T86:T108)</f>
        <v>0</v>
      </c>
      <c r="AR85" s="186" t="s">
        <v>76</v>
      </c>
      <c r="AT85" s="187" t="s">
        <v>68</v>
      </c>
      <c r="AU85" s="187" t="s">
        <v>76</v>
      </c>
      <c r="AY85" s="186" t="s">
        <v>169</v>
      </c>
      <c r="BK85" s="188">
        <f>SUM(BK86:BK108)</f>
        <v>0</v>
      </c>
    </row>
    <row r="86" spans="2:65" s="1" customFormat="1" ht="22.5" customHeight="1">
      <c r="B86" s="40"/>
      <c r="C86" s="192" t="s">
        <v>76</v>
      </c>
      <c r="D86" s="192" t="s">
        <v>171</v>
      </c>
      <c r="E86" s="193" t="s">
        <v>312</v>
      </c>
      <c r="F86" s="194" t="s">
        <v>313</v>
      </c>
      <c r="G86" s="195" t="s">
        <v>174</v>
      </c>
      <c r="H86" s="196">
        <v>787.63599999999997</v>
      </c>
      <c r="I86" s="197"/>
      <c r="J86" s="198">
        <f>ROUND(I86*H86,2)</f>
        <v>0</v>
      </c>
      <c r="K86" s="194" t="s">
        <v>21</v>
      </c>
      <c r="L86" s="60"/>
      <c r="M86" s="199" t="s">
        <v>21</v>
      </c>
      <c r="N86" s="200" t="s">
        <v>40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175</v>
      </c>
      <c r="AT86" s="23" t="s">
        <v>171</v>
      </c>
      <c r="AU86" s="23" t="s">
        <v>78</v>
      </c>
      <c r="AY86" s="23" t="s">
        <v>169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76</v>
      </c>
      <c r="BK86" s="203">
        <f>ROUND(I86*H86,2)</f>
        <v>0</v>
      </c>
      <c r="BL86" s="23" t="s">
        <v>175</v>
      </c>
      <c r="BM86" s="23" t="s">
        <v>78</v>
      </c>
    </row>
    <row r="87" spans="2:65" s="13" customFormat="1">
      <c r="B87" s="228"/>
      <c r="C87" s="229"/>
      <c r="D87" s="206" t="s">
        <v>176</v>
      </c>
      <c r="E87" s="230" t="s">
        <v>21</v>
      </c>
      <c r="F87" s="231" t="s">
        <v>314</v>
      </c>
      <c r="G87" s="229"/>
      <c r="H87" s="232" t="s">
        <v>21</v>
      </c>
      <c r="I87" s="233"/>
      <c r="J87" s="229"/>
      <c r="K87" s="229"/>
      <c r="L87" s="234"/>
      <c r="M87" s="235"/>
      <c r="N87" s="236"/>
      <c r="O87" s="236"/>
      <c r="P87" s="236"/>
      <c r="Q87" s="236"/>
      <c r="R87" s="236"/>
      <c r="S87" s="236"/>
      <c r="T87" s="237"/>
      <c r="AT87" s="238" t="s">
        <v>176</v>
      </c>
      <c r="AU87" s="238" t="s">
        <v>78</v>
      </c>
      <c r="AV87" s="13" t="s">
        <v>76</v>
      </c>
      <c r="AW87" s="13" t="s">
        <v>33</v>
      </c>
      <c r="AX87" s="13" t="s">
        <v>69</v>
      </c>
      <c r="AY87" s="238" t="s">
        <v>169</v>
      </c>
    </row>
    <row r="88" spans="2:65" s="11" customFormat="1">
      <c r="B88" s="204"/>
      <c r="C88" s="205"/>
      <c r="D88" s="206" t="s">
        <v>176</v>
      </c>
      <c r="E88" s="207" t="s">
        <v>21</v>
      </c>
      <c r="F88" s="208" t="s">
        <v>315</v>
      </c>
      <c r="G88" s="205"/>
      <c r="H88" s="209">
        <v>787.63599999999997</v>
      </c>
      <c r="I88" s="210"/>
      <c r="J88" s="205"/>
      <c r="K88" s="205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176</v>
      </c>
      <c r="AU88" s="215" t="s">
        <v>78</v>
      </c>
      <c r="AV88" s="11" t="s">
        <v>78</v>
      </c>
      <c r="AW88" s="11" t="s">
        <v>33</v>
      </c>
      <c r="AX88" s="11" t="s">
        <v>69</v>
      </c>
      <c r="AY88" s="215" t="s">
        <v>169</v>
      </c>
    </row>
    <row r="89" spans="2:65" s="12" customFormat="1">
      <c r="B89" s="216"/>
      <c r="C89" s="217"/>
      <c r="D89" s="218" t="s">
        <v>176</v>
      </c>
      <c r="E89" s="219" t="s">
        <v>21</v>
      </c>
      <c r="F89" s="220" t="s">
        <v>178</v>
      </c>
      <c r="G89" s="217"/>
      <c r="H89" s="221">
        <v>787.63599999999997</v>
      </c>
      <c r="I89" s="222"/>
      <c r="J89" s="217"/>
      <c r="K89" s="217"/>
      <c r="L89" s="223"/>
      <c r="M89" s="224"/>
      <c r="N89" s="225"/>
      <c r="O89" s="225"/>
      <c r="P89" s="225"/>
      <c r="Q89" s="225"/>
      <c r="R89" s="225"/>
      <c r="S89" s="225"/>
      <c r="T89" s="226"/>
      <c r="AT89" s="227" t="s">
        <v>176</v>
      </c>
      <c r="AU89" s="227" t="s">
        <v>78</v>
      </c>
      <c r="AV89" s="12" t="s">
        <v>175</v>
      </c>
      <c r="AW89" s="12" t="s">
        <v>33</v>
      </c>
      <c r="AX89" s="12" t="s">
        <v>76</v>
      </c>
      <c r="AY89" s="227" t="s">
        <v>169</v>
      </c>
    </row>
    <row r="90" spans="2:65" s="1" customFormat="1" ht="22.5" customHeight="1">
      <c r="B90" s="40"/>
      <c r="C90" s="192" t="s">
        <v>78</v>
      </c>
      <c r="D90" s="192" t="s">
        <v>171</v>
      </c>
      <c r="E90" s="193" t="s">
        <v>316</v>
      </c>
      <c r="F90" s="194" t="s">
        <v>317</v>
      </c>
      <c r="G90" s="195" t="s">
        <v>174</v>
      </c>
      <c r="H90" s="196">
        <v>654.20399999999995</v>
      </c>
      <c r="I90" s="197"/>
      <c r="J90" s="198">
        <f>ROUND(I90*H90,2)</f>
        <v>0</v>
      </c>
      <c r="K90" s="194" t="s">
        <v>21</v>
      </c>
      <c r="L90" s="60"/>
      <c r="M90" s="199" t="s">
        <v>21</v>
      </c>
      <c r="N90" s="200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175</v>
      </c>
      <c r="AT90" s="23" t="s">
        <v>171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175</v>
      </c>
    </row>
    <row r="91" spans="2:65" s="1" customFormat="1" ht="22.5" customHeight="1">
      <c r="B91" s="40"/>
      <c r="C91" s="192" t="s">
        <v>181</v>
      </c>
      <c r="D91" s="192" t="s">
        <v>171</v>
      </c>
      <c r="E91" s="193" t="s">
        <v>318</v>
      </c>
      <c r="F91" s="194" t="s">
        <v>319</v>
      </c>
      <c r="G91" s="195" t="s">
        <v>174</v>
      </c>
      <c r="H91" s="196">
        <v>161.85</v>
      </c>
      <c r="I91" s="197"/>
      <c r="J91" s="198">
        <f>ROUND(I91*H91,2)</f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76</v>
      </c>
      <c r="BK91" s="203">
        <f>ROUND(I91*H91,2)</f>
        <v>0</v>
      </c>
      <c r="BL91" s="23" t="s">
        <v>175</v>
      </c>
      <c r="BM91" s="23" t="s">
        <v>184</v>
      </c>
    </row>
    <row r="92" spans="2:65" s="13" customFormat="1">
      <c r="B92" s="228"/>
      <c r="C92" s="229"/>
      <c r="D92" s="206" t="s">
        <v>176</v>
      </c>
      <c r="E92" s="230" t="s">
        <v>21</v>
      </c>
      <c r="F92" s="231" t="s">
        <v>320</v>
      </c>
      <c r="G92" s="229"/>
      <c r="H92" s="232" t="s">
        <v>21</v>
      </c>
      <c r="I92" s="233"/>
      <c r="J92" s="229"/>
      <c r="K92" s="229"/>
      <c r="L92" s="234"/>
      <c r="M92" s="235"/>
      <c r="N92" s="236"/>
      <c r="O92" s="236"/>
      <c r="P92" s="236"/>
      <c r="Q92" s="236"/>
      <c r="R92" s="236"/>
      <c r="S92" s="236"/>
      <c r="T92" s="237"/>
      <c r="AT92" s="238" t="s">
        <v>176</v>
      </c>
      <c r="AU92" s="238" t="s">
        <v>78</v>
      </c>
      <c r="AV92" s="13" t="s">
        <v>76</v>
      </c>
      <c r="AW92" s="13" t="s">
        <v>33</v>
      </c>
      <c r="AX92" s="13" t="s">
        <v>69</v>
      </c>
      <c r="AY92" s="238" t="s">
        <v>169</v>
      </c>
    </row>
    <row r="93" spans="2:65" s="11" customFormat="1">
      <c r="B93" s="204"/>
      <c r="C93" s="205"/>
      <c r="D93" s="206" t="s">
        <v>176</v>
      </c>
      <c r="E93" s="207" t="s">
        <v>21</v>
      </c>
      <c r="F93" s="208" t="s">
        <v>321</v>
      </c>
      <c r="G93" s="205"/>
      <c r="H93" s="209">
        <v>161.85</v>
      </c>
      <c r="I93" s="210"/>
      <c r="J93" s="205"/>
      <c r="K93" s="205"/>
      <c r="L93" s="211"/>
      <c r="M93" s="212"/>
      <c r="N93" s="213"/>
      <c r="O93" s="213"/>
      <c r="P93" s="213"/>
      <c r="Q93" s="213"/>
      <c r="R93" s="213"/>
      <c r="S93" s="213"/>
      <c r="T93" s="214"/>
      <c r="AT93" s="215" t="s">
        <v>176</v>
      </c>
      <c r="AU93" s="215" t="s">
        <v>78</v>
      </c>
      <c r="AV93" s="11" t="s">
        <v>78</v>
      </c>
      <c r="AW93" s="11" t="s">
        <v>33</v>
      </c>
      <c r="AX93" s="11" t="s">
        <v>69</v>
      </c>
      <c r="AY93" s="215" t="s">
        <v>169</v>
      </c>
    </row>
    <row r="94" spans="2:65" s="12" customFormat="1">
      <c r="B94" s="216"/>
      <c r="C94" s="217"/>
      <c r="D94" s="218" t="s">
        <v>176</v>
      </c>
      <c r="E94" s="219" t="s">
        <v>21</v>
      </c>
      <c r="F94" s="220" t="s">
        <v>178</v>
      </c>
      <c r="G94" s="217"/>
      <c r="H94" s="221">
        <v>161.85</v>
      </c>
      <c r="I94" s="222"/>
      <c r="J94" s="217"/>
      <c r="K94" s="217"/>
      <c r="L94" s="223"/>
      <c r="M94" s="224"/>
      <c r="N94" s="225"/>
      <c r="O94" s="225"/>
      <c r="P94" s="225"/>
      <c r="Q94" s="225"/>
      <c r="R94" s="225"/>
      <c r="S94" s="225"/>
      <c r="T94" s="226"/>
      <c r="AT94" s="227" t="s">
        <v>176</v>
      </c>
      <c r="AU94" s="227" t="s">
        <v>78</v>
      </c>
      <c r="AV94" s="12" t="s">
        <v>175</v>
      </c>
      <c r="AW94" s="12" t="s">
        <v>33</v>
      </c>
      <c r="AX94" s="12" t="s">
        <v>76</v>
      </c>
      <c r="AY94" s="227" t="s">
        <v>169</v>
      </c>
    </row>
    <row r="95" spans="2:65" s="1" customFormat="1" ht="22.5" customHeight="1">
      <c r="B95" s="40"/>
      <c r="C95" s="192" t="s">
        <v>175</v>
      </c>
      <c r="D95" s="192" t="s">
        <v>171</v>
      </c>
      <c r="E95" s="193" t="s">
        <v>322</v>
      </c>
      <c r="F95" s="194" t="s">
        <v>323</v>
      </c>
      <c r="G95" s="195" t="s">
        <v>174</v>
      </c>
      <c r="H95" s="196">
        <v>654.20399999999995</v>
      </c>
      <c r="I95" s="197"/>
      <c r="J95" s="198">
        <f>ROUND(I95*H95,2)</f>
        <v>0</v>
      </c>
      <c r="K95" s="194" t="s">
        <v>21</v>
      </c>
      <c r="L95" s="60"/>
      <c r="M95" s="199" t="s">
        <v>21</v>
      </c>
      <c r="N95" s="200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175</v>
      </c>
      <c r="AT95" s="23" t="s">
        <v>171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187</v>
      </c>
    </row>
    <row r="96" spans="2:65" s="1" customFormat="1" ht="22.5" customHeight="1">
      <c r="B96" s="40"/>
      <c r="C96" s="192" t="s">
        <v>188</v>
      </c>
      <c r="D96" s="192" t="s">
        <v>171</v>
      </c>
      <c r="E96" s="193" t="s">
        <v>189</v>
      </c>
      <c r="F96" s="194" t="s">
        <v>190</v>
      </c>
      <c r="G96" s="195" t="s">
        <v>191</v>
      </c>
      <c r="H96" s="196">
        <v>144.81200000000001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192</v>
      </c>
    </row>
    <row r="97" spans="2:65" s="1" customFormat="1" ht="22.5" customHeight="1">
      <c r="B97" s="40"/>
      <c r="C97" s="239" t="s">
        <v>184</v>
      </c>
      <c r="D97" s="239" t="s">
        <v>195</v>
      </c>
      <c r="E97" s="240" t="s">
        <v>196</v>
      </c>
      <c r="F97" s="241" t="s">
        <v>197</v>
      </c>
      <c r="G97" s="242" t="s">
        <v>198</v>
      </c>
      <c r="H97" s="243">
        <v>246.18</v>
      </c>
      <c r="I97" s="244"/>
      <c r="J97" s="245">
        <f>ROUND(I97*H97,2)</f>
        <v>0</v>
      </c>
      <c r="K97" s="241" t="s">
        <v>21</v>
      </c>
      <c r="L97" s="246"/>
      <c r="M97" s="247" t="s">
        <v>21</v>
      </c>
      <c r="N97" s="248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187</v>
      </c>
      <c r="AT97" s="23" t="s">
        <v>195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199</v>
      </c>
    </row>
    <row r="98" spans="2:65" s="11" customFormat="1">
      <c r="B98" s="204"/>
      <c r="C98" s="205"/>
      <c r="D98" s="206" t="s">
        <v>176</v>
      </c>
      <c r="E98" s="207" t="s">
        <v>21</v>
      </c>
      <c r="F98" s="208" t="s">
        <v>324</v>
      </c>
      <c r="G98" s="205"/>
      <c r="H98" s="209">
        <v>246.18</v>
      </c>
      <c r="I98" s="210"/>
      <c r="J98" s="205"/>
      <c r="K98" s="205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176</v>
      </c>
      <c r="AU98" s="215" t="s">
        <v>78</v>
      </c>
      <c r="AV98" s="11" t="s">
        <v>78</v>
      </c>
      <c r="AW98" s="11" t="s">
        <v>33</v>
      </c>
      <c r="AX98" s="11" t="s">
        <v>69</v>
      </c>
      <c r="AY98" s="215" t="s">
        <v>169</v>
      </c>
    </row>
    <row r="99" spans="2:65" s="12" customFormat="1">
      <c r="B99" s="216"/>
      <c r="C99" s="217"/>
      <c r="D99" s="218" t="s">
        <v>176</v>
      </c>
      <c r="E99" s="219" t="s">
        <v>21</v>
      </c>
      <c r="F99" s="220" t="s">
        <v>178</v>
      </c>
      <c r="G99" s="217"/>
      <c r="H99" s="221">
        <v>246.18</v>
      </c>
      <c r="I99" s="222"/>
      <c r="J99" s="217"/>
      <c r="K99" s="217"/>
      <c r="L99" s="223"/>
      <c r="M99" s="224"/>
      <c r="N99" s="225"/>
      <c r="O99" s="225"/>
      <c r="P99" s="225"/>
      <c r="Q99" s="225"/>
      <c r="R99" s="225"/>
      <c r="S99" s="225"/>
      <c r="T99" s="226"/>
      <c r="AT99" s="227" t="s">
        <v>176</v>
      </c>
      <c r="AU99" s="227" t="s">
        <v>78</v>
      </c>
      <c r="AV99" s="12" t="s">
        <v>175</v>
      </c>
      <c r="AW99" s="12" t="s">
        <v>33</v>
      </c>
      <c r="AX99" s="12" t="s">
        <v>76</v>
      </c>
      <c r="AY99" s="227" t="s">
        <v>169</v>
      </c>
    </row>
    <row r="100" spans="2:65" s="1" customFormat="1" ht="22.5" customHeight="1">
      <c r="B100" s="40"/>
      <c r="C100" s="192" t="s">
        <v>200</v>
      </c>
      <c r="D100" s="192" t="s">
        <v>171</v>
      </c>
      <c r="E100" s="193" t="s">
        <v>201</v>
      </c>
      <c r="F100" s="194" t="s">
        <v>202</v>
      </c>
      <c r="G100" s="195" t="s">
        <v>191</v>
      </c>
      <c r="H100" s="196">
        <v>108.61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203</v>
      </c>
    </row>
    <row r="101" spans="2:65" s="1" customFormat="1" ht="22.5" customHeight="1">
      <c r="B101" s="40"/>
      <c r="C101" s="239" t="s">
        <v>187</v>
      </c>
      <c r="D101" s="239" t="s">
        <v>195</v>
      </c>
      <c r="E101" s="240" t="s">
        <v>204</v>
      </c>
      <c r="F101" s="241" t="s">
        <v>205</v>
      </c>
      <c r="G101" s="242" t="s">
        <v>198</v>
      </c>
      <c r="H101" s="243">
        <v>184.637</v>
      </c>
      <c r="I101" s="244"/>
      <c r="J101" s="245">
        <f>ROUND(I101*H101,2)</f>
        <v>0</v>
      </c>
      <c r="K101" s="241" t="s">
        <v>21</v>
      </c>
      <c r="L101" s="246"/>
      <c r="M101" s="247" t="s">
        <v>21</v>
      </c>
      <c r="N101" s="248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187</v>
      </c>
      <c r="AT101" s="23" t="s">
        <v>195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206</v>
      </c>
    </row>
    <row r="102" spans="2:65" s="11" customFormat="1">
      <c r="B102" s="204"/>
      <c r="C102" s="205"/>
      <c r="D102" s="206" t="s">
        <v>176</v>
      </c>
      <c r="E102" s="207" t="s">
        <v>21</v>
      </c>
      <c r="F102" s="208" t="s">
        <v>325</v>
      </c>
      <c r="G102" s="205"/>
      <c r="H102" s="209">
        <v>184.637</v>
      </c>
      <c r="I102" s="210"/>
      <c r="J102" s="205"/>
      <c r="K102" s="205"/>
      <c r="L102" s="211"/>
      <c r="M102" s="212"/>
      <c r="N102" s="213"/>
      <c r="O102" s="213"/>
      <c r="P102" s="213"/>
      <c r="Q102" s="213"/>
      <c r="R102" s="213"/>
      <c r="S102" s="213"/>
      <c r="T102" s="214"/>
      <c r="AT102" s="215" t="s">
        <v>176</v>
      </c>
      <c r="AU102" s="215" t="s">
        <v>78</v>
      </c>
      <c r="AV102" s="11" t="s">
        <v>78</v>
      </c>
      <c r="AW102" s="11" t="s">
        <v>33</v>
      </c>
      <c r="AX102" s="11" t="s">
        <v>69</v>
      </c>
      <c r="AY102" s="215" t="s">
        <v>169</v>
      </c>
    </row>
    <row r="103" spans="2:65" s="12" customFormat="1">
      <c r="B103" s="216"/>
      <c r="C103" s="217"/>
      <c r="D103" s="218" t="s">
        <v>176</v>
      </c>
      <c r="E103" s="219" t="s">
        <v>21</v>
      </c>
      <c r="F103" s="220" t="s">
        <v>178</v>
      </c>
      <c r="G103" s="217"/>
      <c r="H103" s="221">
        <v>184.637</v>
      </c>
      <c r="I103" s="222"/>
      <c r="J103" s="217"/>
      <c r="K103" s="217"/>
      <c r="L103" s="223"/>
      <c r="M103" s="224"/>
      <c r="N103" s="225"/>
      <c r="O103" s="225"/>
      <c r="P103" s="225"/>
      <c r="Q103" s="225"/>
      <c r="R103" s="225"/>
      <c r="S103" s="225"/>
      <c r="T103" s="226"/>
      <c r="AT103" s="227" t="s">
        <v>176</v>
      </c>
      <c r="AU103" s="227" t="s">
        <v>78</v>
      </c>
      <c r="AV103" s="12" t="s">
        <v>175</v>
      </c>
      <c r="AW103" s="12" t="s">
        <v>33</v>
      </c>
      <c r="AX103" s="12" t="s">
        <v>76</v>
      </c>
      <c r="AY103" s="227" t="s">
        <v>169</v>
      </c>
    </row>
    <row r="104" spans="2:65" s="1" customFormat="1" ht="22.5" customHeight="1">
      <c r="B104" s="40"/>
      <c r="C104" s="192" t="s">
        <v>208</v>
      </c>
      <c r="D104" s="192" t="s">
        <v>171</v>
      </c>
      <c r="E104" s="193" t="s">
        <v>209</v>
      </c>
      <c r="F104" s="194" t="s">
        <v>210</v>
      </c>
      <c r="G104" s="195" t="s">
        <v>174</v>
      </c>
      <c r="H104" s="196">
        <v>724.06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211</v>
      </c>
    </row>
    <row r="105" spans="2:65" s="1" customFormat="1" ht="22.5" customHeight="1">
      <c r="B105" s="40"/>
      <c r="C105" s="192" t="s">
        <v>192</v>
      </c>
      <c r="D105" s="192" t="s">
        <v>171</v>
      </c>
      <c r="E105" s="193" t="s">
        <v>212</v>
      </c>
      <c r="F105" s="194" t="s">
        <v>213</v>
      </c>
      <c r="G105" s="195" t="s">
        <v>174</v>
      </c>
      <c r="H105" s="196">
        <v>724.06</v>
      </c>
      <c r="I105" s="197"/>
      <c r="J105" s="198">
        <f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>O105*H105</f>
        <v>0</v>
      </c>
      <c r="Q105" s="201">
        <v>0</v>
      </c>
      <c r="R105" s="201">
        <f>Q105*H105</f>
        <v>0</v>
      </c>
      <c r="S105" s="201">
        <v>0</v>
      </c>
      <c r="T105" s="202">
        <f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>IF(N105="základní",J105,0)</f>
        <v>0</v>
      </c>
      <c r="BF105" s="203">
        <f>IF(N105="snížená",J105,0)</f>
        <v>0</v>
      </c>
      <c r="BG105" s="203">
        <f>IF(N105="zákl. přenesená",J105,0)</f>
        <v>0</v>
      </c>
      <c r="BH105" s="203">
        <f>IF(N105="sníž. přenesená",J105,0)</f>
        <v>0</v>
      </c>
      <c r="BI105" s="203">
        <f>IF(N105="nulová",J105,0)</f>
        <v>0</v>
      </c>
      <c r="BJ105" s="23" t="s">
        <v>76</v>
      </c>
      <c r="BK105" s="203">
        <f>ROUND(I105*H105,2)</f>
        <v>0</v>
      </c>
      <c r="BL105" s="23" t="s">
        <v>175</v>
      </c>
      <c r="BM105" s="23" t="s">
        <v>214</v>
      </c>
    </row>
    <row r="106" spans="2:65" s="1" customFormat="1" ht="22.5" customHeight="1">
      <c r="B106" s="40"/>
      <c r="C106" s="239" t="s">
        <v>215</v>
      </c>
      <c r="D106" s="239" t="s">
        <v>195</v>
      </c>
      <c r="E106" s="240" t="s">
        <v>216</v>
      </c>
      <c r="F106" s="241" t="s">
        <v>217</v>
      </c>
      <c r="G106" s="242" t="s">
        <v>218</v>
      </c>
      <c r="H106" s="243">
        <v>10.861000000000001</v>
      </c>
      <c r="I106" s="244"/>
      <c r="J106" s="245">
        <f>ROUND(I106*H106,2)</f>
        <v>0</v>
      </c>
      <c r="K106" s="241" t="s">
        <v>21</v>
      </c>
      <c r="L106" s="246"/>
      <c r="M106" s="247" t="s">
        <v>21</v>
      </c>
      <c r="N106" s="248" t="s">
        <v>40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187</v>
      </c>
      <c r="AT106" s="23" t="s">
        <v>195</v>
      </c>
      <c r="AU106" s="23" t="s">
        <v>78</v>
      </c>
      <c r="AY106" s="23" t="s">
        <v>169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76</v>
      </c>
      <c r="BK106" s="203">
        <f>ROUND(I106*H106,2)</f>
        <v>0</v>
      </c>
      <c r="BL106" s="23" t="s">
        <v>175</v>
      </c>
      <c r="BM106" s="23" t="s">
        <v>219</v>
      </c>
    </row>
    <row r="107" spans="2:65" s="1" customFormat="1" ht="22.5" customHeight="1">
      <c r="B107" s="40"/>
      <c r="C107" s="192" t="s">
        <v>199</v>
      </c>
      <c r="D107" s="192" t="s">
        <v>171</v>
      </c>
      <c r="E107" s="193" t="s">
        <v>220</v>
      </c>
      <c r="F107" s="194" t="s">
        <v>221</v>
      </c>
      <c r="G107" s="195" t="s">
        <v>174</v>
      </c>
      <c r="H107" s="196">
        <v>724.06</v>
      </c>
      <c r="I107" s="197"/>
      <c r="J107" s="198">
        <f>ROUND(I107*H107,2)</f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76</v>
      </c>
      <c r="BK107" s="203">
        <f>ROUND(I107*H107,2)</f>
        <v>0</v>
      </c>
      <c r="BL107" s="23" t="s">
        <v>175</v>
      </c>
      <c r="BM107" s="23" t="s">
        <v>222</v>
      </c>
    </row>
    <row r="108" spans="2:65" s="1" customFormat="1" ht="22.5" customHeight="1">
      <c r="B108" s="40"/>
      <c r="C108" s="192" t="s">
        <v>223</v>
      </c>
      <c r="D108" s="192" t="s">
        <v>171</v>
      </c>
      <c r="E108" s="193" t="s">
        <v>224</v>
      </c>
      <c r="F108" s="194" t="s">
        <v>225</v>
      </c>
      <c r="G108" s="195" t="s">
        <v>174</v>
      </c>
      <c r="H108" s="196">
        <v>724.06</v>
      </c>
      <c r="I108" s="197"/>
      <c r="J108" s="198">
        <f>ROUND(I108*H108,2)</f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76</v>
      </c>
      <c r="BK108" s="203">
        <f>ROUND(I108*H108,2)</f>
        <v>0</v>
      </c>
      <c r="BL108" s="23" t="s">
        <v>175</v>
      </c>
      <c r="BM108" s="23" t="s">
        <v>226</v>
      </c>
    </row>
    <row r="109" spans="2:65" s="10" customFormat="1" ht="29.85" customHeight="1">
      <c r="B109" s="175"/>
      <c r="C109" s="176"/>
      <c r="D109" s="189" t="s">
        <v>68</v>
      </c>
      <c r="E109" s="190" t="s">
        <v>208</v>
      </c>
      <c r="F109" s="190" t="s">
        <v>227</v>
      </c>
      <c r="G109" s="176"/>
      <c r="H109" s="176"/>
      <c r="I109" s="179"/>
      <c r="J109" s="191">
        <f>BK109</f>
        <v>0</v>
      </c>
      <c r="K109" s="176"/>
      <c r="L109" s="181"/>
      <c r="M109" s="182"/>
      <c r="N109" s="183"/>
      <c r="O109" s="183"/>
      <c r="P109" s="184">
        <f>SUM(P110:P114)</f>
        <v>0</v>
      </c>
      <c r="Q109" s="183"/>
      <c r="R109" s="184">
        <f>SUM(R110:R114)</f>
        <v>0</v>
      </c>
      <c r="S109" s="183"/>
      <c r="T109" s="185">
        <f>SUM(T110:T114)</f>
        <v>0</v>
      </c>
      <c r="AR109" s="186" t="s">
        <v>76</v>
      </c>
      <c r="AT109" s="187" t="s">
        <v>68</v>
      </c>
      <c r="AU109" s="187" t="s">
        <v>76</v>
      </c>
      <c r="AY109" s="186" t="s">
        <v>169</v>
      </c>
      <c r="BK109" s="188">
        <f>SUM(BK110:BK114)</f>
        <v>0</v>
      </c>
    </row>
    <row r="110" spans="2:65" s="1" customFormat="1" ht="22.5" customHeight="1">
      <c r="B110" s="40"/>
      <c r="C110" s="192" t="s">
        <v>203</v>
      </c>
      <c r="D110" s="192" t="s">
        <v>171</v>
      </c>
      <c r="E110" s="193" t="s">
        <v>326</v>
      </c>
      <c r="F110" s="194" t="s">
        <v>327</v>
      </c>
      <c r="G110" s="195" t="s">
        <v>191</v>
      </c>
      <c r="H110" s="196">
        <v>106.33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230</v>
      </c>
    </row>
    <row r="111" spans="2:65" s="13" customFormat="1">
      <c r="B111" s="228"/>
      <c r="C111" s="229"/>
      <c r="D111" s="206" t="s">
        <v>176</v>
      </c>
      <c r="E111" s="230" t="s">
        <v>21</v>
      </c>
      <c r="F111" s="231" t="s">
        <v>328</v>
      </c>
      <c r="G111" s="229"/>
      <c r="H111" s="232" t="s">
        <v>21</v>
      </c>
      <c r="I111" s="233"/>
      <c r="J111" s="229"/>
      <c r="K111" s="229"/>
      <c r="L111" s="234"/>
      <c r="M111" s="235"/>
      <c r="N111" s="236"/>
      <c r="O111" s="236"/>
      <c r="P111" s="236"/>
      <c r="Q111" s="236"/>
      <c r="R111" s="236"/>
      <c r="S111" s="236"/>
      <c r="T111" s="237"/>
      <c r="AT111" s="238" t="s">
        <v>176</v>
      </c>
      <c r="AU111" s="238" t="s">
        <v>78</v>
      </c>
      <c r="AV111" s="13" t="s">
        <v>76</v>
      </c>
      <c r="AW111" s="13" t="s">
        <v>33</v>
      </c>
      <c r="AX111" s="13" t="s">
        <v>69</v>
      </c>
      <c r="AY111" s="238" t="s">
        <v>169</v>
      </c>
    </row>
    <row r="112" spans="2:65" s="11" customFormat="1">
      <c r="B112" s="204"/>
      <c r="C112" s="205"/>
      <c r="D112" s="206" t="s">
        <v>176</v>
      </c>
      <c r="E112" s="207" t="s">
        <v>21</v>
      </c>
      <c r="F112" s="208" t="s">
        <v>329</v>
      </c>
      <c r="G112" s="205"/>
      <c r="H112" s="209">
        <v>106.33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176</v>
      </c>
      <c r="AU112" s="215" t="s">
        <v>78</v>
      </c>
      <c r="AV112" s="11" t="s">
        <v>78</v>
      </c>
      <c r="AW112" s="11" t="s">
        <v>33</v>
      </c>
      <c r="AX112" s="11" t="s">
        <v>69</v>
      </c>
      <c r="AY112" s="215" t="s">
        <v>169</v>
      </c>
    </row>
    <row r="113" spans="2:65" s="12" customFormat="1">
      <c r="B113" s="216"/>
      <c r="C113" s="217"/>
      <c r="D113" s="218" t="s">
        <v>176</v>
      </c>
      <c r="E113" s="219" t="s">
        <v>21</v>
      </c>
      <c r="F113" s="220" t="s">
        <v>178</v>
      </c>
      <c r="G113" s="217"/>
      <c r="H113" s="221">
        <v>106.33</v>
      </c>
      <c r="I113" s="222"/>
      <c r="J113" s="217"/>
      <c r="K113" s="217"/>
      <c r="L113" s="223"/>
      <c r="M113" s="224"/>
      <c r="N113" s="225"/>
      <c r="O113" s="225"/>
      <c r="P113" s="225"/>
      <c r="Q113" s="225"/>
      <c r="R113" s="225"/>
      <c r="S113" s="225"/>
      <c r="T113" s="226"/>
      <c r="AT113" s="227" t="s">
        <v>176</v>
      </c>
      <c r="AU113" s="227" t="s">
        <v>78</v>
      </c>
      <c r="AV113" s="12" t="s">
        <v>175</v>
      </c>
      <c r="AW113" s="12" t="s">
        <v>33</v>
      </c>
      <c r="AX113" s="12" t="s">
        <v>76</v>
      </c>
      <c r="AY113" s="227" t="s">
        <v>169</v>
      </c>
    </row>
    <row r="114" spans="2:65" s="1" customFormat="1" ht="22.5" customHeight="1">
      <c r="B114" s="40"/>
      <c r="C114" s="192" t="s">
        <v>10</v>
      </c>
      <c r="D114" s="192" t="s">
        <v>171</v>
      </c>
      <c r="E114" s="193" t="s">
        <v>330</v>
      </c>
      <c r="F114" s="194" t="s">
        <v>331</v>
      </c>
      <c r="G114" s="195" t="s">
        <v>332</v>
      </c>
      <c r="H114" s="196">
        <v>68.42</v>
      </c>
      <c r="I114" s="197"/>
      <c r="J114" s="198">
        <f>ROUND(I114*H114,2)</f>
        <v>0</v>
      </c>
      <c r="K114" s="194" t="s">
        <v>21</v>
      </c>
      <c r="L114" s="60"/>
      <c r="M114" s="199" t="s">
        <v>21</v>
      </c>
      <c r="N114" s="200" t="s">
        <v>40</v>
      </c>
      <c r="O114" s="41"/>
      <c r="P114" s="201">
        <f>O114*H114</f>
        <v>0</v>
      </c>
      <c r="Q114" s="201">
        <v>0</v>
      </c>
      <c r="R114" s="201">
        <f>Q114*H114</f>
        <v>0</v>
      </c>
      <c r="S114" s="201">
        <v>0</v>
      </c>
      <c r="T114" s="202">
        <f>S114*H114</f>
        <v>0</v>
      </c>
      <c r="AR114" s="23" t="s">
        <v>175</v>
      </c>
      <c r="AT114" s="23" t="s">
        <v>171</v>
      </c>
      <c r="AU114" s="23" t="s">
        <v>78</v>
      </c>
      <c r="AY114" s="23" t="s">
        <v>169</v>
      </c>
      <c r="BE114" s="203">
        <f>IF(N114="základní",J114,0)</f>
        <v>0</v>
      </c>
      <c r="BF114" s="203">
        <f>IF(N114="snížená",J114,0)</f>
        <v>0</v>
      </c>
      <c r="BG114" s="203">
        <f>IF(N114="zákl. přenesená",J114,0)</f>
        <v>0</v>
      </c>
      <c r="BH114" s="203">
        <f>IF(N114="sníž. přenesená",J114,0)</f>
        <v>0</v>
      </c>
      <c r="BI114" s="203">
        <f>IF(N114="nulová",J114,0)</f>
        <v>0</v>
      </c>
      <c r="BJ114" s="23" t="s">
        <v>76</v>
      </c>
      <c r="BK114" s="203">
        <f>ROUND(I114*H114,2)</f>
        <v>0</v>
      </c>
      <c r="BL114" s="23" t="s">
        <v>175</v>
      </c>
      <c r="BM114" s="23" t="s">
        <v>235</v>
      </c>
    </row>
    <row r="115" spans="2:65" s="10" customFormat="1" ht="29.85" customHeight="1">
      <c r="B115" s="175"/>
      <c r="C115" s="176"/>
      <c r="D115" s="189" t="s">
        <v>68</v>
      </c>
      <c r="E115" s="190" t="s">
        <v>231</v>
      </c>
      <c r="F115" s="190" t="s">
        <v>232</v>
      </c>
      <c r="G115" s="176"/>
      <c r="H115" s="176"/>
      <c r="I115" s="179"/>
      <c r="J115" s="191">
        <f>BK115</f>
        <v>0</v>
      </c>
      <c r="K115" s="176"/>
      <c r="L115" s="181"/>
      <c r="M115" s="182"/>
      <c r="N115" s="183"/>
      <c r="O115" s="183"/>
      <c r="P115" s="184">
        <f>SUM(P116:P129)</f>
        <v>0</v>
      </c>
      <c r="Q115" s="183"/>
      <c r="R115" s="184">
        <f>SUM(R116:R129)</f>
        <v>0</v>
      </c>
      <c r="S115" s="183"/>
      <c r="T115" s="185">
        <f>SUM(T116:T129)</f>
        <v>0</v>
      </c>
      <c r="AR115" s="186" t="s">
        <v>76</v>
      </c>
      <c r="AT115" s="187" t="s">
        <v>68</v>
      </c>
      <c r="AU115" s="187" t="s">
        <v>76</v>
      </c>
      <c r="AY115" s="186" t="s">
        <v>169</v>
      </c>
      <c r="BK115" s="188">
        <f>SUM(BK116:BK129)</f>
        <v>0</v>
      </c>
    </row>
    <row r="116" spans="2:65" s="1" customFormat="1" ht="31.5" customHeight="1">
      <c r="B116" s="40"/>
      <c r="C116" s="192" t="s">
        <v>206</v>
      </c>
      <c r="D116" s="192" t="s">
        <v>171</v>
      </c>
      <c r="E116" s="193" t="s">
        <v>233</v>
      </c>
      <c r="F116" s="194" t="s">
        <v>234</v>
      </c>
      <c r="G116" s="195" t="s">
        <v>198</v>
      </c>
      <c r="H116" s="196">
        <v>1549.3309999999999</v>
      </c>
      <c r="I116" s="197"/>
      <c r="J116" s="198">
        <f>ROUND(I116*H116,2)</f>
        <v>0</v>
      </c>
      <c r="K116" s="194" t="s">
        <v>21</v>
      </c>
      <c r="L116" s="60"/>
      <c r="M116" s="199" t="s">
        <v>21</v>
      </c>
      <c r="N116" s="200" t="s">
        <v>40</v>
      </c>
      <c r="O116" s="41"/>
      <c r="P116" s="201">
        <f>O116*H116</f>
        <v>0</v>
      </c>
      <c r="Q116" s="201">
        <v>0</v>
      </c>
      <c r="R116" s="201">
        <f>Q116*H116</f>
        <v>0</v>
      </c>
      <c r="S116" s="201">
        <v>0</v>
      </c>
      <c r="T116" s="202">
        <f>S116*H116</f>
        <v>0</v>
      </c>
      <c r="AR116" s="23" t="s">
        <v>175</v>
      </c>
      <c r="AT116" s="23" t="s">
        <v>171</v>
      </c>
      <c r="AU116" s="23" t="s">
        <v>78</v>
      </c>
      <c r="AY116" s="23" t="s">
        <v>169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76</v>
      </c>
      <c r="BK116" s="203">
        <f>ROUND(I116*H116,2)</f>
        <v>0</v>
      </c>
      <c r="BL116" s="23" t="s">
        <v>175</v>
      </c>
      <c r="BM116" s="23" t="s">
        <v>238</v>
      </c>
    </row>
    <row r="117" spans="2:65" s="1" customFormat="1" ht="22.5" customHeight="1">
      <c r="B117" s="40"/>
      <c r="C117" s="192" t="s">
        <v>245</v>
      </c>
      <c r="D117" s="192" t="s">
        <v>171</v>
      </c>
      <c r="E117" s="193" t="s">
        <v>236</v>
      </c>
      <c r="F117" s="194" t="s">
        <v>237</v>
      </c>
      <c r="G117" s="195" t="s">
        <v>198</v>
      </c>
      <c r="H117" s="196">
        <v>13871.013000000001</v>
      </c>
      <c r="I117" s="197"/>
      <c r="J117" s="198">
        <f>ROUND(I117*H117,2)</f>
        <v>0</v>
      </c>
      <c r="K117" s="194" t="s">
        <v>21</v>
      </c>
      <c r="L117" s="60"/>
      <c r="M117" s="199" t="s">
        <v>21</v>
      </c>
      <c r="N117" s="200" t="s">
        <v>40</v>
      </c>
      <c r="O117" s="41"/>
      <c r="P117" s="201">
        <f>O117*H117</f>
        <v>0</v>
      </c>
      <c r="Q117" s="201">
        <v>0</v>
      </c>
      <c r="R117" s="201">
        <f>Q117*H117</f>
        <v>0</v>
      </c>
      <c r="S117" s="201">
        <v>0</v>
      </c>
      <c r="T117" s="202">
        <f>S117*H117</f>
        <v>0</v>
      </c>
      <c r="AR117" s="23" t="s">
        <v>175</v>
      </c>
      <c r="AT117" s="23" t="s">
        <v>171</v>
      </c>
      <c r="AU117" s="23" t="s">
        <v>78</v>
      </c>
      <c r="AY117" s="23" t="s">
        <v>169</v>
      </c>
      <c r="BE117" s="203">
        <f>IF(N117="základní",J117,0)</f>
        <v>0</v>
      </c>
      <c r="BF117" s="203">
        <f>IF(N117="snížená",J117,0)</f>
        <v>0</v>
      </c>
      <c r="BG117" s="203">
        <f>IF(N117="zákl. přenesená",J117,0)</f>
        <v>0</v>
      </c>
      <c r="BH117" s="203">
        <f>IF(N117="sníž. přenesená",J117,0)</f>
        <v>0</v>
      </c>
      <c r="BI117" s="203">
        <f>IF(N117="nulová",J117,0)</f>
        <v>0</v>
      </c>
      <c r="BJ117" s="23" t="s">
        <v>76</v>
      </c>
      <c r="BK117" s="203">
        <f>ROUND(I117*H117,2)</f>
        <v>0</v>
      </c>
      <c r="BL117" s="23" t="s">
        <v>175</v>
      </c>
      <c r="BM117" s="23" t="s">
        <v>248</v>
      </c>
    </row>
    <row r="118" spans="2:65" s="13" customFormat="1">
      <c r="B118" s="228"/>
      <c r="C118" s="229"/>
      <c r="D118" s="206" t="s">
        <v>176</v>
      </c>
      <c r="E118" s="230" t="s">
        <v>21</v>
      </c>
      <c r="F118" s="231" t="s">
        <v>239</v>
      </c>
      <c r="G118" s="229"/>
      <c r="H118" s="232" t="s">
        <v>21</v>
      </c>
      <c r="I118" s="233"/>
      <c r="J118" s="229"/>
      <c r="K118" s="229"/>
      <c r="L118" s="234"/>
      <c r="M118" s="235"/>
      <c r="N118" s="236"/>
      <c r="O118" s="236"/>
      <c r="P118" s="236"/>
      <c r="Q118" s="236"/>
      <c r="R118" s="236"/>
      <c r="S118" s="236"/>
      <c r="T118" s="237"/>
      <c r="AT118" s="238" t="s">
        <v>176</v>
      </c>
      <c r="AU118" s="238" t="s">
        <v>78</v>
      </c>
      <c r="AV118" s="13" t="s">
        <v>76</v>
      </c>
      <c r="AW118" s="13" t="s">
        <v>33</v>
      </c>
      <c r="AX118" s="13" t="s">
        <v>69</v>
      </c>
      <c r="AY118" s="238" t="s">
        <v>169</v>
      </c>
    </row>
    <row r="119" spans="2:65" s="11" customFormat="1">
      <c r="B119" s="204"/>
      <c r="C119" s="205"/>
      <c r="D119" s="206" t="s">
        <v>176</v>
      </c>
      <c r="E119" s="207" t="s">
        <v>21</v>
      </c>
      <c r="F119" s="208" t="s">
        <v>333</v>
      </c>
      <c r="G119" s="205"/>
      <c r="H119" s="209">
        <v>13779.620999999999</v>
      </c>
      <c r="I119" s="210"/>
      <c r="J119" s="205"/>
      <c r="K119" s="205"/>
      <c r="L119" s="211"/>
      <c r="M119" s="212"/>
      <c r="N119" s="213"/>
      <c r="O119" s="213"/>
      <c r="P119" s="213"/>
      <c r="Q119" s="213"/>
      <c r="R119" s="213"/>
      <c r="S119" s="213"/>
      <c r="T119" s="214"/>
      <c r="AT119" s="215" t="s">
        <v>176</v>
      </c>
      <c r="AU119" s="215" t="s">
        <v>78</v>
      </c>
      <c r="AV119" s="11" t="s">
        <v>78</v>
      </c>
      <c r="AW119" s="11" t="s">
        <v>33</v>
      </c>
      <c r="AX119" s="11" t="s">
        <v>69</v>
      </c>
      <c r="AY119" s="215" t="s">
        <v>169</v>
      </c>
    </row>
    <row r="120" spans="2:65" s="13" customFormat="1">
      <c r="B120" s="228"/>
      <c r="C120" s="229"/>
      <c r="D120" s="206" t="s">
        <v>176</v>
      </c>
      <c r="E120" s="230" t="s">
        <v>21</v>
      </c>
      <c r="F120" s="231" t="s">
        <v>334</v>
      </c>
      <c r="G120" s="229"/>
      <c r="H120" s="232" t="s">
        <v>21</v>
      </c>
      <c r="I120" s="233"/>
      <c r="J120" s="229"/>
      <c r="K120" s="229"/>
      <c r="L120" s="234"/>
      <c r="M120" s="235"/>
      <c r="N120" s="236"/>
      <c r="O120" s="236"/>
      <c r="P120" s="236"/>
      <c r="Q120" s="236"/>
      <c r="R120" s="236"/>
      <c r="S120" s="236"/>
      <c r="T120" s="237"/>
      <c r="AT120" s="238" t="s">
        <v>176</v>
      </c>
      <c r="AU120" s="238" t="s">
        <v>78</v>
      </c>
      <c r="AV120" s="13" t="s">
        <v>76</v>
      </c>
      <c r="AW120" s="13" t="s">
        <v>33</v>
      </c>
      <c r="AX120" s="13" t="s">
        <v>69</v>
      </c>
      <c r="AY120" s="238" t="s">
        <v>169</v>
      </c>
    </row>
    <row r="121" spans="2:65" s="11" customFormat="1">
      <c r="B121" s="204"/>
      <c r="C121" s="205"/>
      <c r="D121" s="206" t="s">
        <v>176</v>
      </c>
      <c r="E121" s="207" t="s">
        <v>21</v>
      </c>
      <c r="F121" s="208" t="s">
        <v>335</v>
      </c>
      <c r="G121" s="205"/>
      <c r="H121" s="209">
        <v>91.391999999999996</v>
      </c>
      <c r="I121" s="210"/>
      <c r="J121" s="205"/>
      <c r="K121" s="205"/>
      <c r="L121" s="211"/>
      <c r="M121" s="212"/>
      <c r="N121" s="213"/>
      <c r="O121" s="213"/>
      <c r="P121" s="213"/>
      <c r="Q121" s="213"/>
      <c r="R121" s="213"/>
      <c r="S121" s="213"/>
      <c r="T121" s="214"/>
      <c r="AT121" s="215" t="s">
        <v>176</v>
      </c>
      <c r="AU121" s="215" t="s">
        <v>78</v>
      </c>
      <c r="AV121" s="11" t="s">
        <v>78</v>
      </c>
      <c r="AW121" s="11" t="s">
        <v>33</v>
      </c>
      <c r="AX121" s="11" t="s">
        <v>69</v>
      </c>
      <c r="AY121" s="215" t="s">
        <v>169</v>
      </c>
    </row>
    <row r="122" spans="2:65" s="12" customFormat="1">
      <c r="B122" s="216"/>
      <c r="C122" s="217"/>
      <c r="D122" s="218" t="s">
        <v>176</v>
      </c>
      <c r="E122" s="219" t="s">
        <v>21</v>
      </c>
      <c r="F122" s="220" t="s">
        <v>178</v>
      </c>
      <c r="G122" s="217"/>
      <c r="H122" s="221">
        <v>13871.013000000001</v>
      </c>
      <c r="I122" s="222"/>
      <c r="J122" s="217"/>
      <c r="K122" s="217"/>
      <c r="L122" s="223"/>
      <c r="M122" s="224"/>
      <c r="N122" s="225"/>
      <c r="O122" s="225"/>
      <c r="P122" s="225"/>
      <c r="Q122" s="225"/>
      <c r="R122" s="225"/>
      <c r="S122" s="225"/>
      <c r="T122" s="226"/>
      <c r="AT122" s="227" t="s">
        <v>176</v>
      </c>
      <c r="AU122" s="227" t="s">
        <v>78</v>
      </c>
      <c r="AV122" s="12" t="s">
        <v>175</v>
      </c>
      <c r="AW122" s="12" t="s">
        <v>33</v>
      </c>
      <c r="AX122" s="12" t="s">
        <v>76</v>
      </c>
      <c r="AY122" s="227" t="s">
        <v>169</v>
      </c>
    </row>
    <row r="123" spans="2:65" s="1" customFormat="1" ht="31.5" customHeight="1">
      <c r="B123" s="40"/>
      <c r="C123" s="192" t="s">
        <v>211</v>
      </c>
      <c r="D123" s="192" t="s">
        <v>171</v>
      </c>
      <c r="E123" s="193" t="s">
        <v>246</v>
      </c>
      <c r="F123" s="194" t="s">
        <v>247</v>
      </c>
      <c r="G123" s="195" t="s">
        <v>198</v>
      </c>
      <c r="H123" s="196">
        <v>1549.3309999999999</v>
      </c>
      <c r="I123" s="197"/>
      <c r="J123" s="198">
        <f>ROUND(I123*H123,2)</f>
        <v>0</v>
      </c>
      <c r="K123" s="194" t="s">
        <v>21</v>
      </c>
      <c r="L123" s="60"/>
      <c r="M123" s="199" t="s">
        <v>21</v>
      </c>
      <c r="N123" s="200" t="s">
        <v>40</v>
      </c>
      <c r="O123" s="41"/>
      <c r="P123" s="201">
        <f>O123*H123</f>
        <v>0</v>
      </c>
      <c r="Q123" s="201">
        <v>0</v>
      </c>
      <c r="R123" s="201">
        <f>Q123*H123</f>
        <v>0</v>
      </c>
      <c r="S123" s="201">
        <v>0</v>
      </c>
      <c r="T123" s="202">
        <f>S123*H123</f>
        <v>0</v>
      </c>
      <c r="AR123" s="23" t="s">
        <v>175</v>
      </c>
      <c r="AT123" s="23" t="s">
        <v>171</v>
      </c>
      <c r="AU123" s="23" t="s">
        <v>78</v>
      </c>
      <c r="AY123" s="23" t="s">
        <v>169</v>
      </c>
      <c r="BE123" s="203">
        <f>IF(N123="základní",J123,0)</f>
        <v>0</v>
      </c>
      <c r="BF123" s="203">
        <f>IF(N123="snížená",J123,0)</f>
        <v>0</v>
      </c>
      <c r="BG123" s="203">
        <f>IF(N123="zákl. přenesená",J123,0)</f>
        <v>0</v>
      </c>
      <c r="BH123" s="203">
        <f>IF(N123="sníž. přenesená",J123,0)</f>
        <v>0</v>
      </c>
      <c r="BI123" s="203">
        <f>IF(N123="nulová",J123,0)</f>
        <v>0</v>
      </c>
      <c r="BJ123" s="23" t="s">
        <v>76</v>
      </c>
      <c r="BK123" s="203">
        <f>ROUND(I123*H123,2)</f>
        <v>0</v>
      </c>
      <c r="BL123" s="23" t="s">
        <v>175</v>
      </c>
      <c r="BM123" s="23" t="s">
        <v>251</v>
      </c>
    </row>
    <row r="124" spans="2:65" s="1" customFormat="1" ht="22.5" customHeight="1">
      <c r="B124" s="40"/>
      <c r="C124" s="192" t="s">
        <v>252</v>
      </c>
      <c r="D124" s="192" t="s">
        <v>171</v>
      </c>
      <c r="E124" s="193" t="s">
        <v>302</v>
      </c>
      <c r="F124" s="194" t="s">
        <v>303</v>
      </c>
      <c r="G124" s="195" t="s">
        <v>198</v>
      </c>
      <c r="H124" s="196">
        <v>282.108</v>
      </c>
      <c r="I124" s="197"/>
      <c r="J124" s="198">
        <f>ROUND(I124*H124,2)</f>
        <v>0</v>
      </c>
      <c r="K124" s="194" t="s">
        <v>21</v>
      </c>
      <c r="L124" s="60"/>
      <c r="M124" s="199" t="s">
        <v>21</v>
      </c>
      <c r="N124" s="200" t="s">
        <v>40</v>
      </c>
      <c r="O124" s="41"/>
      <c r="P124" s="201">
        <f>O124*H124</f>
        <v>0</v>
      </c>
      <c r="Q124" s="201">
        <v>0</v>
      </c>
      <c r="R124" s="201">
        <f>Q124*H124</f>
        <v>0</v>
      </c>
      <c r="S124" s="201">
        <v>0</v>
      </c>
      <c r="T124" s="202">
        <f>S124*H124</f>
        <v>0</v>
      </c>
      <c r="AR124" s="23" t="s">
        <v>175</v>
      </c>
      <c r="AT124" s="23" t="s">
        <v>171</v>
      </c>
      <c r="AU124" s="23" t="s">
        <v>78</v>
      </c>
      <c r="AY124" s="23" t="s">
        <v>169</v>
      </c>
      <c r="BE124" s="203">
        <f>IF(N124="základní",J124,0)</f>
        <v>0</v>
      </c>
      <c r="BF124" s="203">
        <f>IF(N124="snížená",J124,0)</f>
        <v>0</v>
      </c>
      <c r="BG124" s="203">
        <f>IF(N124="zákl. přenesená",J124,0)</f>
        <v>0</v>
      </c>
      <c r="BH124" s="203">
        <f>IF(N124="sníž. přenesená",J124,0)</f>
        <v>0</v>
      </c>
      <c r="BI124" s="203">
        <f>IF(N124="nulová",J124,0)</f>
        <v>0</v>
      </c>
      <c r="BJ124" s="23" t="s">
        <v>76</v>
      </c>
      <c r="BK124" s="203">
        <f>ROUND(I124*H124,2)</f>
        <v>0</v>
      </c>
      <c r="BL124" s="23" t="s">
        <v>175</v>
      </c>
      <c r="BM124" s="23" t="s">
        <v>255</v>
      </c>
    </row>
    <row r="125" spans="2:65" s="11" customFormat="1">
      <c r="B125" s="204"/>
      <c r="C125" s="205"/>
      <c r="D125" s="206" t="s">
        <v>176</v>
      </c>
      <c r="E125" s="207" t="s">
        <v>21</v>
      </c>
      <c r="F125" s="208" t="s">
        <v>336</v>
      </c>
      <c r="G125" s="205"/>
      <c r="H125" s="209">
        <v>282.108</v>
      </c>
      <c r="I125" s="210"/>
      <c r="J125" s="205"/>
      <c r="K125" s="205"/>
      <c r="L125" s="211"/>
      <c r="M125" s="212"/>
      <c r="N125" s="213"/>
      <c r="O125" s="213"/>
      <c r="P125" s="213"/>
      <c r="Q125" s="213"/>
      <c r="R125" s="213"/>
      <c r="S125" s="213"/>
      <c r="T125" s="214"/>
      <c r="AT125" s="215" t="s">
        <v>176</v>
      </c>
      <c r="AU125" s="215" t="s">
        <v>78</v>
      </c>
      <c r="AV125" s="11" t="s">
        <v>78</v>
      </c>
      <c r="AW125" s="11" t="s">
        <v>33</v>
      </c>
      <c r="AX125" s="11" t="s">
        <v>69</v>
      </c>
      <c r="AY125" s="215" t="s">
        <v>169</v>
      </c>
    </row>
    <row r="126" spans="2:65" s="12" customFormat="1">
      <c r="B126" s="216"/>
      <c r="C126" s="217"/>
      <c r="D126" s="218" t="s">
        <v>176</v>
      </c>
      <c r="E126" s="219" t="s">
        <v>21</v>
      </c>
      <c r="F126" s="220" t="s">
        <v>178</v>
      </c>
      <c r="G126" s="217"/>
      <c r="H126" s="221">
        <v>282.108</v>
      </c>
      <c r="I126" s="222"/>
      <c r="J126" s="217"/>
      <c r="K126" s="217"/>
      <c r="L126" s="223"/>
      <c r="M126" s="224"/>
      <c r="N126" s="225"/>
      <c r="O126" s="225"/>
      <c r="P126" s="225"/>
      <c r="Q126" s="225"/>
      <c r="R126" s="225"/>
      <c r="S126" s="225"/>
      <c r="T126" s="226"/>
      <c r="AT126" s="227" t="s">
        <v>176</v>
      </c>
      <c r="AU126" s="227" t="s">
        <v>78</v>
      </c>
      <c r="AV126" s="12" t="s">
        <v>175</v>
      </c>
      <c r="AW126" s="12" t="s">
        <v>33</v>
      </c>
      <c r="AX126" s="12" t="s">
        <v>76</v>
      </c>
      <c r="AY126" s="227" t="s">
        <v>169</v>
      </c>
    </row>
    <row r="127" spans="2:65" s="1" customFormat="1" ht="22.5" customHeight="1">
      <c r="B127" s="40"/>
      <c r="C127" s="192" t="s">
        <v>214</v>
      </c>
      <c r="D127" s="192" t="s">
        <v>171</v>
      </c>
      <c r="E127" s="193" t="s">
        <v>249</v>
      </c>
      <c r="F127" s="194" t="s">
        <v>250</v>
      </c>
      <c r="G127" s="195" t="s">
        <v>198</v>
      </c>
      <c r="H127" s="196">
        <v>866.47299999999996</v>
      </c>
      <c r="I127" s="197"/>
      <c r="J127" s="198">
        <f>ROUND(I127*H127,2)</f>
        <v>0</v>
      </c>
      <c r="K127" s="194" t="s">
        <v>21</v>
      </c>
      <c r="L127" s="60"/>
      <c r="M127" s="199" t="s">
        <v>21</v>
      </c>
      <c r="N127" s="200" t="s">
        <v>40</v>
      </c>
      <c r="O127" s="41"/>
      <c r="P127" s="201">
        <f>O127*H127</f>
        <v>0</v>
      </c>
      <c r="Q127" s="201">
        <v>0</v>
      </c>
      <c r="R127" s="201">
        <f>Q127*H127</f>
        <v>0</v>
      </c>
      <c r="S127" s="201">
        <v>0</v>
      </c>
      <c r="T127" s="202">
        <f>S127*H127</f>
        <v>0</v>
      </c>
      <c r="AR127" s="23" t="s">
        <v>175</v>
      </c>
      <c r="AT127" s="23" t="s">
        <v>171</v>
      </c>
      <c r="AU127" s="23" t="s">
        <v>78</v>
      </c>
      <c r="AY127" s="23" t="s">
        <v>169</v>
      </c>
      <c r="BE127" s="203">
        <f>IF(N127="základní",J127,0)</f>
        <v>0</v>
      </c>
      <c r="BF127" s="203">
        <f>IF(N127="snížená",J127,0)</f>
        <v>0</v>
      </c>
      <c r="BG127" s="203">
        <f>IF(N127="zákl. přenesená",J127,0)</f>
        <v>0</v>
      </c>
      <c r="BH127" s="203">
        <f>IF(N127="sníž. přenesená",J127,0)</f>
        <v>0</v>
      </c>
      <c r="BI127" s="203">
        <f>IF(N127="nulová",J127,0)</f>
        <v>0</v>
      </c>
      <c r="BJ127" s="23" t="s">
        <v>76</v>
      </c>
      <c r="BK127" s="203">
        <f>ROUND(I127*H127,2)</f>
        <v>0</v>
      </c>
      <c r="BL127" s="23" t="s">
        <v>175</v>
      </c>
      <c r="BM127" s="23" t="s">
        <v>258</v>
      </c>
    </row>
    <row r="128" spans="2:65" s="1" customFormat="1" ht="22.5" customHeight="1">
      <c r="B128" s="40"/>
      <c r="C128" s="192" t="s">
        <v>9</v>
      </c>
      <c r="D128" s="192" t="s">
        <v>171</v>
      </c>
      <c r="E128" s="193" t="s">
        <v>253</v>
      </c>
      <c r="F128" s="194" t="s">
        <v>254</v>
      </c>
      <c r="G128" s="195" t="s">
        <v>198</v>
      </c>
      <c r="H128" s="196">
        <v>6.5279999999999996</v>
      </c>
      <c r="I128" s="197"/>
      <c r="J128" s="198">
        <f>ROUND(I128*H128,2)</f>
        <v>0</v>
      </c>
      <c r="K128" s="194" t="s">
        <v>21</v>
      </c>
      <c r="L128" s="60"/>
      <c r="M128" s="199" t="s">
        <v>21</v>
      </c>
      <c r="N128" s="200" t="s">
        <v>40</v>
      </c>
      <c r="O128" s="41"/>
      <c r="P128" s="201">
        <f>O128*H128</f>
        <v>0</v>
      </c>
      <c r="Q128" s="201">
        <v>0</v>
      </c>
      <c r="R128" s="201">
        <f>Q128*H128</f>
        <v>0</v>
      </c>
      <c r="S128" s="201">
        <v>0</v>
      </c>
      <c r="T128" s="202">
        <f>S128*H128</f>
        <v>0</v>
      </c>
      <c r="AR128" s="23" t="s">
        <v>175</v>
      </c>
      <c r="AT128" s="23" t="s">
        <v>171</v>
      </c>
      <c r="AU128" s="23" t="s">
        <v>78</v>
      </c>
      <c r="AY128" s="23" t="s">
        <v>169</v>
      </c>
      <c r="BE128" s="203">
        <f>IF(N128="základní",J128,0)</f>
        <v>0</v>
      </c>
      <c r="BF128" s="203">
        <f>IF(N128="snížená",J128,0)</f>
        <v>0</v>
      </c>
      <c r="BG128" s="203">
        <f>IF(N128="zákl. přenesená",J128,0)</f>
        <v>0</v>
      </c>
      <c r="BH128" s="203">
        <f>IF(N128="sníž. přenesená",J128,0)</f>
        <v>0</v>
      </c>
      <c r="BI128" s="203">
        <f>IF(N128="nulová",J128,0)</f>
        <v>0</v>
      </c>
      <c r="BJ128" s="23" t="s">
        <v>76</v>
      </c>
      <c r="BK128" s="203">
        <f>ROUND(I128*H128,2)</f>
        <v>0</v>
      </c>
      <c r="BL128" s="23" t="s">
        <v>175</v>
      </c>
      <c r="BM128" s="23" t="s">
        <v>263</v>
      </c>
    </row>
    <row r="129" spans="2:65" s="1" customFormat="1" ht="22.5" customHeight="1">
      <c r="B129" s="40"/>
      <c r="C129" s="192" t="s">
        <v>219</v>
      </c>
      <c r="D129" s="192" t="s">
        <v>171</v>
      </c>
      <c r="E129" s="193" t="s">
        <v>264</v>
      </c>
      <c r="F129" s="194" t="s">
        <v>265</v>
      </c>
      <c r="G129" s="195" t="s">
        <v>198</v>
      </c>
      <c r="H129" s="196">
        <v>393.81799999999998</v>
      </c>
      <c r="I129" s="197"/>
      <c r="J129" s="198">
        <f>ROUND(I129*H129,2)</f>
        <v>0</v>
      </c>
      <c r="K129" s="194" t="s">
        <v>21</v>
      </c>
      <c r="L129" s="60"/>
      <c r="M129" s="199" t="s">
        <v>21</v>
      </c>
      <c r="N129" s="200" t="s">
        <v>40</v>
      </c>
      <c r="O129" s="41"/>
      <c r="P129" s="201">
        <f>O129*H129</f>
        <v>0</v>
      </c>
      <c r="Q129" s="201">
        <v>0</v>
      </c>
      <c r="R129" s="201">
        <f>Q129*H129</f>
        <v>0</v>
      </c>
      <c r="S129" s="201">
        <v>0</v>
      </c>
      <c r="T129" s="202">
        <f>S129*H129</f>
        <v>0</v>
      </c>
      <c r="AR129" s="23" t="s">
        <v>175</v>
      </c>
      <c r="AT129" s="23" t="s">
        <v>171</v>
      </c>
      <c r="AU129" s="23" t="s">
        <v>78</v>
      </c>
      <c r="AY129" s="23" t="s">
        <v>169</v>
      </c>
      <c r="BE129" s="203">
        <f>IF(N129="základní",J129,0)</f>
        <v>0</v>
      </c>
      <c r="BF129" s="203">
        <f>IF(N129="snížená",J129,0)</f>
        <v>0</v>
      </c>
      <c r="BG129" s="203">
        <f>IF(N129="zákl. přenesená",J129,0)</f>
        <v>0</v>
      </c>
      <c r="BH129" s="203">
        <f>IF(N129="sníž. přenesená",J129,0)</f>
        <v>0</v>
      </c>
      <c r="BI129" s="203">
        <f>IF(N129="nulová",J129,0)</f>
        <v>0</v>
      </c>
      <c r="BJ129" s="23" t="s">
        <v>76</v>
      </c>
      <c r="BK129" s="203">
        <f>ROUND(I129*H129,2)</f>
        <v>0</v>
      </c>
      <c r="BL129" s="23" t="s">
        <v>175</v>
      </c>
      <c r="BM129" s="23" t="s">
        <v>266</v>
      </c>
    </row>
    <row r="130" spans="2:65" s="10" customFormat="1" ht="29.85" customHeight="1">
      <c r="B130" s="175"/>
      <c r="C130" s="176"/>
      <c r="D130" s="189" t="s">
        <v>68</v>
      </c>
      <c r="E130" s="190" t="s">
        <v>267</v>
      </c>
      <c r="F130" s="190" t="s">
        <v>268</v>
      </c>
      <c r="G130" s="176"/>
      <c r="H130" s="176"/>
      <c r="I130" s="179"/>
      <c r="J130" s="191">
        <f>BK130</f>
        <v>0</v>
      </c>
      <c r="K130" s="176"/>
      <c r="L130" s="181"/>
      <c r="M130" s="182"/>
      <c r="N130" s="183"/>
      <c r="O130" s="183"/>
      <c r="P130" s="184">
        <f>P131</f>
        <v>0</v>
      </c>
      <c r="Q130" s="183"/>
      <c r="R130" s="184">
        <f>R131</f>
        <v>0</v>
      </c>
      <c r="S130" s="183"/>
      <c r="T130" s="185">
        <f>T131</f>
        <v>0</v>
      </c>
      <c r="AR130" s="186" t="s">
        <v>76</v>
      </c>
      <c r="AT130" s="187" t="s">
        <v>68</v>
      </c>
      <c r="AU130" s="187" t="s">
        <v>76</v>
      </c>
      <c r="AY130" s="186" t="s">
        <v>169</v>
      </c>
      <c r="BK130" s="188">
        <f>BK131</f>
        <v>0</v>
      </c>
    </row>
    <row r="131" spans="2:65" s="1" customFormat="1" ht="22.5" customHeight="1">
      <c r="B131" s="40"/>
      <c r="C131" s="192" t="s">
        <v>269</v>
      </c>
      <c r="D131" s="192" t="s">
        <v>171</v>
      </c>
      <c r="E131" s="193" t="s">
        <v>270</v>
      </c>
      <c r="F131" s="194" t="s">
        <v>271</v>
      </c>
      <c r="G131" s="195" t="s">
        <v>198</v>
      </c>
      <c r="H131" s="196">
        <v>1.0999999999999999E-2</v>
      </c>
      <c r="I131" s="197"/>
      <c r="J131" s="198">
        <f>ROUND(I131*H131,2)</f>
        <v>0</v>
      </c>
      <c r="K131" s="194" t="s">
        <v>21</v>
      </c>
      <c r="L131" s="60"/>
      <c r="M131" s="199" t="s">
        <v>21</v>
      </c>
      <c r="N131" s="200" t="s">
        <v>40</v>
      </c>
      <c r="O131" s="41"/>
      <c r="P131" s="201">
        <f>O131*H131</f>
        <v>0</v>
      </c>
      <c r="Q131" s="201">
        <v>0</v>
      </c>
      <c r="R131" s="201">
        <f>Q131*H131</f>
        <v>0</v>
      </c>
      <c r="S131" s="201">
        <v>0</v>
      </c>
      <c r="T131" s="202">
        <f>S131*H131</f>
        <v>0</v>
      </c>
      <c r="AR131" s="23" t="s">
        <v>175</v>
      </c>
      <c r="AT131" s="23" t="s">
        <v>171</v>
      </c>
      <c r="AU131" s="23" t="s">
        <v>78</v>
      </c>
      <c r="AY131" s="23" t="s">
        <v>169</v>
      </c>
      <c r="BE131" s="203">
        <f>IF(N131="základní",J131,0)</f>
        <v>0</v>
      </c>
      <c r="BF131" s="203">
        <f>IF(N131="snížená",J131,0)</f>
        <v>0</v>
      </c>
      <c r="BG131" s="203">
        <f>IF(N131="zákl. přenesená",J131,0)</f>
        <v>0</v>
      </c>
      <c r="BH131" s="203">
        <f>IF(N131="sníž. přenesená",J131,0)</f>
        <v>0</v>
      </c>
      <c r="BI131" s="203">
        <f>IF(N131="nulová",J131,0)</f>
        <v>0</v>
      </c>
      <c r="BJ131" s="23" t="s">
        <v>76</v>
      </c>
      <c r="BK131" s="203">
        <f>ROUND(I131*H131,2)</f>
        <v>0</v>
      </c>
      <c r="BL131" s="23" t="s">
        <v>175</v>
      </c>
      <c r="BM131" s="23" t="s">
        <v>272</v>
      </c>
    </row>
    <row r="132" spans="2:65" s="10" customFormat="1" ht="37.35" customHeight="1">
      <c r="B132" s="175"/>
      <c r="C132" s="176"/>
      <c r="D132" s="177" t="s">
        <v>68</v>
      </c>
      <c r="E132" s="178" t="s">
        <v>273</v>
      </c>
      <c r="F132" s="178" t="s">
        <v>274</v>
      </c>
      <c r="G132" s="176"/>
      <c r="H132" s="176"/>
      <c r="I132" s="179"/>
      <c r="J132" s="180">
        <f>BK132</f>
        <v>0</v>
      </c>
      <c r="K132" s="176"/>
      <c r="L132" s="181"/>
      <c r="M132" s="182"/>
      <c r="N132" s="183"/>
      <c r="O132" s="183"/>
      <c r="P132" s="184">
        <f>P133</f>
        <v>0</v>
      </c>
      <c r="Q132" s="183"/>
      <c r="R132" s="184">
        <f>R133</f>
        <v>0</v>
      </c>
      <c r="S132" s="183"/>
      <c r="T132" s="185">
        <f>T133</f>
        <v>0</v>
      </c>
      <c r="AR132" s="186" t="s">
        <v>78</v>
      </c>
      <c r="AT132" s="187" t="s">
        <v>68</v>
      </c>
      <c r="AU132" s="187" t="s">
        <v>69</v>
      </c>
      <c r="AY132" s="186" t="s">
        <v>169</v>
      </c>
      <c r="BK132" s="188">
        <f>BK133</f>
        <v>0</v>
      </c>
    </row>
    <row r="133" spans="2:65" s="10" customFormat="1" ht="19.899999999999999" customHeight="1">
      <c r="B133" s="175"/>
      <c r="C133" s="176"/>
      <c r="D133" s="189" t="s">
        <v>68</v>
      </c>
      <c r="E133" s="190" t="s">
        <v>275</v>
      </c>
      <c r="F133" s="190" t="s">
        <v>276</v>
      </c>
      <c r="G133" s="176"/>
      <c r="H133" s="176"/>
      <c r="I133" s="179"/>
      <c r="J133" s="191">
        <f>BK133</f>
        <v>0</v>
      </c>
      <c r="K133" s="176"/>
      <c r="L133" s="181"/>
      <c r="M133" s="182"/>
      <c r="N133" s="183"/>
      <c r="O133" s="183"/>
      <c r="P133" s="184">
        <f>SUM(P134:P137)</f>
        <v>0</v>
      </c>
      <c r="Q133" s="183"/>
      <c r="R133" s="184">
        <f>SUM(R134:R137)</f>
        <v>0</v>
      </c>
      <c r="S133" s="183"/>
      <c r="T133" s="185">
        <f>SUM(T134:T137)</f>
        <v>0</v>
      </c>
      <c r="AR133" s="186" t="s">
        <v>78</v>
      </c>
      <c r="AT133" s="187" t="s">
        <v>68</v>
      </c>
      <c r="AU133" s="187" t="s">
        <v>76</v>
      </c>
      <c r="AY133" s="186" t="s">
        <v>169</v>
      </c>
      <c r="BK133" s="188">
        <f>SUM(BK134:BK137)</f>
        <v>0</v>
      </c>
    </row>
    <row r="134" spans="2:65" s="1" customFormat="1" ht="22.5" customHeight="1">
      <c r="B134" s="40"/>
      <c r="C134" s="192" t="s">
        <v>222</v>
      </c>
      <c r="D134" s="192" t="s">
        <v>171</v>
      </c>
      <c r="E134" s="193" t="s">
        <v>277</v>
      </c>
      <c r="F134" s="194" t="s">
        <v>278</v>
      </c>
      <c r="G134" s="195" t="s">
        <v>174</v>
      </c>
      <c r="H134" s="196">
        <v>1632.1079999999999</v>
      </c>
      <c r="I134" s="197"/>
      <c r="J134" s="198">
        <f>ROUND(I134*H134,2)</f>
        <v>0</v>
      </c>
      <c r="K134" s="194" t="s">
        <v>21</v>
      </c>
      <c r="L134" s="60"/>
      <c r="M134" s="199" t="s">
        <v>21</v>
      </c>
      <c r="N134" s="200" t="s">
        <v>40</v>
      </c>
      <c r="O134" s="41"/>
      <c r="P134" s="201">
        <f>O134*H134</f>
        <v>0</v>
      </c>
      <c r="Q134" s="201">
        <v>0</v>
      </c>
      <c r="R134" s="201">
        <f>Q134*H134</f>
        <v>0</v>
      </c>
      <c r="S134" s="201">
        <v>0</v>
      </c>
      <c r="T134" s="202">
        <f>S134*H134</f>
        <v>0</v>
      </c>
      <c r="AR134" s="23" t="s">
        <v>206</v>
      </c>
      <c r="AT134" s="23" t="s">
        <v>171</v>
      </c>
      <c r="AU134" s="23" t="s">
        <v>78</v>
      </c>
      <c r="AY134" s="23" t="s">
        <v>169</v>
      </c>
      <c r="BE134" s="203">
        <f>IF(N134="základní",J134,0)</f>
        <v>0</v>
      </c>
      <c r="BF134" s="203">
        <f>IF(N134="snížená",J134,0)</f>
        <v>0</v>
      </c>
      <c r="BG134" s="203">
        <f>IF(N134="zákl. přenesená",J134,0)</f>
        <v>0</v>
      </c>
      <c r="BH134" s="203">
        <f>IF(N134="sníž. přenesená",J134,0)</f>
        <v>0</v>
      </c>
      <c r="BI134" s="203">
        <f>IF(N134="nulová",J134,0)</f>
        <v>0</v>
      </c>
      <c r="BJ134" s="23" t="s">
        <v>76</v>
      </c>
      <c r="BK134" s="203">
        <f>ROUND(I134*H134,2)</f>
        <v>0</v>
      </c>
      <c r="BL134" s="23" t="s">
        <v>206</v>
      </c>
      <c r="BM134" s="23" t="s">
        <v>279</v>
      </c>
    </row>
    <row r="135" spans="2:65" s="13" customFormat="1">
      <c r="B135" s="228"/>
      <c r="C135" s="229"/>
      <c r="D135" s="206" t="s">
        <v>176</v>
      </c>
      <c r="E135" s="230" t="s">
        <v>21</v>
      </c>
      <c r="F135" s="231" t="s">
        <v>314</v>
      </c>
      <c r="G135" s="229"/>
      <c r="H135" s="232" t="s">
        <v>21</v>
      </c>
      <c r="I135" s="233"/>
      <c r="J135" s="229"/>
      <c r="K135" s="229"/>
      <c r="L135" s="234"/>
      <c r="M135" s="235"/>
      <c r="N135" s="236"/>
      <c r="O135" s="236"/>
      <c r="P135" s="236"/>
      <c r="Q135" s="236"/>
      <c r="R135" s="236"/>
      <c r="S135" s="236"/>
      <c r="T135" s="237"/>
      <c r="AT135" s="238" t="s">
        <v>176</v>
      </c>
      <c r="AU135" s="238" t="s">
        <v>78</v>
      </c>
      <c r="AV135" s="13" t="s">
        <v>76</v>
      </c>
      <c r="AW135" s="13" t="s">
        <v>33</v>
      </c>
      <c r="AX135" s="13" t="s">
        <v>69</v>
      </c>
      <c r="AY135" s="238" t="s">
        <v>169</v>
      </c>
    </row>
    <row r="136" spans="2:65" s="11" customFormat="1">
      <c r="B136" s="204"/>
      <c r="C136" s="205"/>
      <c r="D136" s="206" t="s">
        <v>176</v>
      </c>
      <c r="E136" s="207" t="s">
        <v>21</v>
      </c>
      <c r="F136" s="208" t="s">
        <v>337</v>
      </c>
      <c r="G136" s="205"/>
      <c r="H136" s="209">
        <v>1632.1079999999999</v>
      </c>
      <c r="I136" s="210"/>
      <c r="J136" s="205"/>
      <c r="K136" s="205"/>
      <c r="L136" s="211"/>
      <c r="M136" s="212"/>
      <c r="N136" s="213"/>
      <c r="O136" s="213"/>
      <c r="P136" s="213"/>
      <c r="Q136" s="213"/>
      <c r="R136" s="213"/>
      <c r="S136" s="213"/>
      <c r="T136" s="214"/>
      <c r="AT136" s="215" t="s">
        <v>176</v>
      </c>
      <c r="AU136" s="215" t="s">
        <v>78</v>
      </c>
      <c r="AV136" s="11" t="s">
        <v>78</v>
      </c>
      <c r="AW136" s="11" t="s">
        <v>33</v>
      </c>
      <c r="AX136" s="11" t="s">
        <v>69</v>
      </c>
      <c r="AY136" s="215" t="s">
        <v>169</v>
      </c>
    </row>
    <row r="137" spans="2:65" s="12" customFormat="1">
      <c r="B137" s="216"/>
      <c r="C137" s="217"/>
      <c r="D137" s="206" t="s">
        <v>176</v>
      </c>
      <c r="E137" s="249" t="s">
        <v>21</v>
      </c>
      <c r="F137" s="250" t="s">
        <v>178</v>
      </c>
      <c r="G137" s="217"/>
      <c r="H137" s="251">
        <v>1632.1079999999999</v>
      </c>
      <c r="I137" s="222"/>
      <c r="J137" s="217"/>
      <c r="K137" s="217"/>
      <c r="L137" s="223"/>
      <c r="M137" s="252"/>
      <c r="N137" s="253"/>
      <c r="O137" s="253"/>
      <c r="P137" s="253"/>
      <c r="Q137" s="253"/>
      <c r="R137" s="253"/>
      <c r="S137" s="253"/>
      <c r="T137" s="254"/>
      <c r="AT137" s="227" t="s">
        <v>176</v>
      </c>
      <c r="AU137" s="227" t="s">
        <v>78</v>
      </c>
      <c r="AV137" s="12" t="s">
        <v>175</v>
      </c>
      <c r="AW137" s="12" t="s">
        <v>33</v>
      </c>
      <c r="AX137" s="12" t="s">
        <v>76</v>
      </c>
      <c r="AY137" s="227" t="s">
        <v>169</v>
      </c>
    </row>
    <row r="138" spans="2:65" s="1" customFormat="1" ht="6.95" customHeight="1">
      <c r="B138" s="55"/>
      <c r="C138" s="56"/>
      <c r="D138" s="56"/>
      <c r="E138" s="56"/>
      <c r="F138" s="56"/>
      <c r="G138" s="56"/>
      <c r="H138" s="56"/>
      <c r="I138" s="138"/>
      <c r="J138" s="56"/>
      <c r="K138" s="56"/>
      <c r="L138" s="60"/>
    </row>
  </sheetData>
  <sheetProtection password="CC35" sheet="1" objects="1" scenarios="1" formatCells="0" formatColumns="0" formatRows="0" sort="0" autoFilter="0"/>
  <autoFilter ref="C82:K137"/>
  <mergeCells count="9"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8"/>
  <sheetViews>
    <sheetView showGridLines="0" workbookViewId="0">
      <pane ySplit="1" topLeftCell="A104" activePane="bottomLeft" state="frozen"/>
      <selection pane="bottomLeft" activeCell="H122" sqref="H12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90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338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ROUND(J83,2)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ROUND(SUM(BE83:BE127), 2)</f>
        <v>0</v>
      </c>
      <c r="G30" s="41"/>
      <c r="H30" s="41"/>
      <c r="I30" s="130">
        <v>0.21</v>
      </c>
      <c r="J30" s="129">
        <f>ROUND(ROUND((SUM(BE83:BE127)),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ROUND(SUM(BF83:BF127), 2)</f>
        <v>0</v>
      </c>
      <c r="G31" s="41"/>
      <c r="H31" s="41"/>
      <c r="I31" s="130">
        <v>0.15</v>
      </c>
      <c r="J31" s="129">
        <f>ROUND(ROUND((SUM(BF83:BF127)),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ROUND(SUM(BG83:BG127),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ROUND(SUM(BH83:BH127),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ROUND(SUM(BI83:BI127),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1720205 - SO 04 - Budova p.č.6932/17 (kravín)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J83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J84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J85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J98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J110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J123</f>
        <v>0</v>
      </c>
      <c r="K61" s="161"/>
    </row>
    <row r="62" spans="2:47" s="7" customFormat="1" ht="24.95" customHeight="1">
      <c r="B62" s="148"/>
      <c r="C62" s="149"/>
      <c r="D62" s="150" t="s">
        <v>151</v>
      </c>
      <c r="E62" s="151"/>
      <c r="F62" s="151"/>
      <c r="G62" s="151"/>
      <c r="H62" s="151"/>
      <c r="I62" s="152"/>
      <c r="J62" s="153">
        <f>J125</f>
        <v>0</v>
      </c>
      <c r="K62" s="154"/>
    </row>
    <row r="63" spans="2:47" s="8" customFormat="1" ht="19.899999999999999" customHeight="1">
      <c r="B63" s="155"/>
      <c r="C63" s="156"/>
      <c r="D63" s="157" t="s">
        <v>339</v>
      </c>
      <c r="E63" s="158"/>
      <c r="F63" s="158"/>
      <c r="G63" s="158"/>
      <c r="H63" s="158"/>
      <c r="I63" s="159"/>
      <c r="J63" s="160">
        <f>J126</f>
        <v>0</v>
      </c>
      <c r="K63" s="161"/>
    </row>
    <row r="64" spans="2:47" s="1" customFormat="1" ht="21.75" customHeight="1">
      <c r="B64" s="40"/>
      <c r="C64" s="41"/>
      <c r="D64" s="41"/>
      <c r="E64" s="41"/>
      <c r="F64" s="41"/>
      <c r="G64" s="41"/>
      <c r="H64" s="41"/>
      <c r="I64" s="117"/>
      <c r="J64" s="41"/>
      <c r="K64" s="44"/>
    </row>
    <row r="65" spans="2:12" s="1" customFormat="1" ht="6.95" customHeight="1">
      <c r="B65" s="55"/>
      <c r="C65" s="56"/>
      <c r="D65" s="56"/>
      <c r="E65" s="56"/>
      <c r="F65" s="56"/>
      <c r="G65" s="56"/>
      <c r="H65" s="56"/>
      <c r="I65" s="138"/>
      <c r="J65" s="56"/>
      <c r="K65" s="57"/>
    </row>
    <row r="69" spans="2:12" s="1" customFormat="1" ht="6.95" customHeight="1">
      <c r="B69" s="58"/>
      <c r="C69" s="59"/>
      <c r="D69" s="59"/>
      <c r="E69" s="59"/>
      <c r="F69" s="59"/>
      <c r="G69" s="59"/>
      <c r="H69" s="59"/>
      <c r="I69" s="141"/>
      <c r="J69" s="59"/>
      <c r="K69" s="59"/>
      <c r="L69" s="60"/>
    </row>
    <row r="70" spans="2:12" s="1" customFormat="1" ht="36.950000000000003" customHeight="1">
      <c r="B70" s="40"/>
      <c r="C70" s="61" t="s">
        <v>153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12" s="1" customFormat="1" ht="6.95" customHeight="1">
      <c r="B71" s="40"/>
      <c r="C71" s="62"/>
      <c r="D71" s="62"/>
      <c r="E71" s="62"/>
      <c r="F71" s="62"/>
      <c r="G71" s="62"/>
      <c r="H71" s="62"/>
      <c r="I71" s="162"/>
      <c r="J71" s="62"/>
      <c r="K71" s="62"/>
      <c r="L71" s="60"/>
    </row>
    <row r="72" spans="2:12" s="1" customFormat="1" ht="14.45" customHeight="1">
      <c r="B72" s="40"/>
      <c r="C72" s="64" t="s">
        <v>18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12" s="1" customFormat="1" ht="22.5" customHeight="1">
      <c r="B73" s="40"/>
      <c r="C73" s="62"/>
      <c r="D73" s="62"/>
      <c r="E73" s="375" t="str">
        <f>E7</f>
        <v>VV_Demolice objektů Výmyslov</v>
      </c>
      <c r="F73" s="376"/>
      <c r="G73" s="376"/>
      <c r="H73" s="376"/>
      <c r="I73" s="162"/>
      <c r="J73" s="62"/>
      <c r="K73" s="62"/>
      <c r="L73" s="60"/>
    </row>
    <row r="74" spans="2:12" s="1" customFormat="1" ht="14.45" customHeight="1">
      <c r="B74" s="40"/>
      <c r="C74" s="64" t="s">
        <v>139</v>
      </c>
      <c r="D74" s="62"/>
      <c r="E74" s="62"/>
      <c r="F74" s="62"/>
      <c r="G74" s="62"/>
      <c r="H74" s="62"/>
      <c r="I74" s="162"/>
      <c r="J74" s="62"/>
      <c r="K74" s="62"/>
      <c r="L74" s="60"/>
    </row>
    <row r="75" spans="2:12" s="1" customFormat="1" ht="23.25" customHeight="1">
      <c r="B75" s="40"/>
      <c r="C75" s="62"/>
      <c r="D75" s="62"/>
      <c r="E75" s="355" t="str">
        <f>E9</f>
        <v>1720205 - SO 04 - Budova p.č.6932/17 (kravín)</v>
      </c>
      <c r="F75" s="377"/>
      <c r="G75" s="377"/>
      <c r="H75" s="377"/>
      <c r="I75" s="162"/>
      <c r="J75" s="62"/>
      <c r="K75" s="62"/>
      <c r="L75" s="60"/>
    </row>
    <row r="76" spans="2:12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12" s="1" customFormat="1" ht="18" customHeight="1">
      <c r="B77" s="40"/>
      <c r="C77" s="64" t="s">
        <v>23</v>
      </c>
      <c r="D77" s="62"/>
      <c r="E77" s="62"/>
      <c r="F77" s="163" t="str">
        <f>F12</f>
        <v xml:space="preserve"> </v>
      </c>
      <c r="G77" s="62"/>
      <c r="H77" s="62"/>
      <c r="I77" s="164" t="s">
        <v>25</v>
      </c>
      <c r="J77" s="72" t="str">
        <f>IF(J12="","",J12)</f>
        <v>12. 4. 2017</v>
      </c>
      <c r="K77" s="62"/>
      <c r="L77" s="60"/>
    </row>
    <row r="78" spans="2:12" s="1" customFormat="1" ht="6.9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12" s="1" customFormat="1" ht="15">
      <c r="B79" s="40"/>
      <c r="C79" s="64" t="s">
        <v>27</v>
      </c>
      <c r="D79" s="62"/>
      <c r="E79" s="62"/>
      <c r="F79" s="163" t="str">
        <f>E15</f>
        <v xml:space="preserve"> </v>
      </c>
      <c r="G79" s="62"/>
      <c r="H79" s="62"/>
      <c r="I79" s="164" t="s">
        <v>32</v>
      </c>
      <c r="J79" s="163" t="str">
        <f>E21</f>
        <v xml:space="preserve"> </v>
      </c>
      <c r="K79" s="62"/>
      <c r="L79" s="60"/>
    </row>
    <row r="80" spans="2:12" s="1" customFormat="1" ht="14.45" customHeight="1">
      <c r="B80" s="40"/>
      <c r="C80" s="64" t="s">
        <v>30</v>
      </c>
      <c r="D80" s="62"/>
      <c r="E80" s="62"/>
      <c r="F80" s="163" t="str">
        <f>IF(E18="","",E18)</f>
        <v/>
      </c>
      <c r="G80" s="62"/>
      <c r="H80" s="62"/>
      <c r="I80" s="162"/>
      <c r="J80" s="62"/>
      <c r="K80" s="62"/>
      <c r="L80" s="60"/>
    </row>
    <row r="81" spans="2:65" s="1" customFormat="1" ht="10.35" customHeight="1">
      <c r="B81" s="40"/>
      <c r="C81" s="62"/>
      <c r="D81" s="62"/>
      <c r="E81" s="62"/>
      <c r="F81" s="62"/>
      <c r="G81" s="62"/>
      <c r="H81" s="62"/>
      <c r="I81" s="162"/>
      <c r="J81" s="62"/>
      <c r="K81" s="62"/>
      <c r="L81" s="60"/>
    </row>
    <row r="82" spans="2:65" s="9" customFormat="1" ht="29.25" customHeight="1">
      <c r="B82" s="165"/>
      <c r="C82" s="166" t="s">
        <v>154</v>
      </c>
      <c r="D82" s="167" t="s">
        <v>54</v>
      </c>
      <c r="E82" s="167" t="s">
        <v>50</v>
      </c>
      <c r="F82" s="167" t="s">
        <v>155</v>
      </c>
      <c r="G82" s="167" t="s">
        <v>156</v>
      </c>
      <c r="H82" s="167" t="s">
        <v>157</v>
      </c>
      <c r="I82" s="168" t="s">
        <v>158</v>
      </c>
      <c r="J82" s="167" t="s">
        <v>143</v>
      </c>
      <c r="K82" s="169" t="s">
        <v>159</v>
      </c>
      <c r="L82" s="170"/>
      <c r="M82" s="80" t="s">
        <v>160</v>
      </c>
      <c r="N82" s="81" t="s">
        <v>39</v>
      </c>
      <c r="O82" s="81" t="s">
        <v>161</v>
      </c>
      <c r="P82" s="81" t="s">
        <v>162</v>
      </c>
      <c r="Q82" s="81" t="s">
        <v>163</v>
      </c>
      <c r="R82" s="81" t="s">
        <v>164</v>
      </c>
      <c r="S82" s="81" t="s">
        <v>165</v>
      </c>
      <c r="T82" s="82" t="s">
        <v>166</v>
      </c>
    </row>
    <row r="83" spans="2:65" s="1" customFormat="1" ht="29.25" customHeight="1">
      <c r="B83" s="40"/>
      <c r="C83" s="86" t="s">
        <v>144</v>
      </c>
      <c r="D83" s="62"/>
      <c r="E83" s="62"/>
      <c r="F83" s="62"/>
      <c r="G83" s="62"/>
      <c r="H83" s="62"/>
      <c r="I83" s="162"/>
      <c r="J83" s="171">
        <f>BK83</f>
        <v>0</v>
      </c>
      <c r="K83" s="62"/>
      <c r="L83" s="60"/>
      <c r="M83" s="83"/>
      <c r="N83" s="84"/>
      <c r="O83" s="84"/>
      <c r="P83" s="172">
        <f>P84+P125</f>
        <v>0</v>
      </c>
      <c r="Q83" s="84"/>
      <c r="R83" s="172">
        <f>R84+R125</f>
        <v>0</v>
      </c>
      <c r="S83" s="84"/>
      <c r="T83" s="173">
        <f>T84+T125</f>
        <v>0</v>
      </c>
      <c r="AT83" s="23" t="s">
        <v>68</v>
      </c>
      <c r="AU83" s="23" t="s">
        <v>145</v>
      </c>
      <c r="BK83" s="174">
        <f>BK84+BK125</f>
        <v>0</v>
      </c>
    </row>
    <row r="84" spans="2:65" s="10" customFormat="1" ht="37.35" customHeight="1">
      <c r="B84" s="175"/>
      <c r="C84" s="176"/>
      <c r="D84" s="177" t="s">
        <v>68</v>
      </c>
      <c r="E84" s="178" t="s">
        <v>167</v>
      </c>
      <c r="F84" s="178" t="s">
        <v>168</v>
      </c>
      <c r="G84" s="176"/>
      <c r="H84" s="176"/>
      <c r="I84" s="179"/>
      <c r="J84" s="180">
        <f>BK84</f>
        <v>0</v>
      </c>
      <c r="K84" s="176"/>
      <c r="L84" s="181"/>
      <c r="M84" s="182"/>
      <c r="N84" s="183"/>
      <c r="O84" s="183"/>
      <c r="P84" s="184">
        <f>P85+P98+P110+P123</f>
        <v>0</v>
      </c>
      <c r="Q84" s="183"/>
      <c r="R84" s="184">
        <f>R85+R98+R110+R123</f>
        <v>0</v>
      </c>
      <c r="S84" s="183"/>
      <c r="T84" s="185">
        <f>T85+T98+T110+T123</f>
        <v>0</v>
      </c>
      <c r="AR84" s="186" t="s">
        <v>76</v>
      </c>
      <c r="AT84" s="187" t="s">
        <v>68</v>
      </c>
      <c r="AU84" s="187" t="s">
        <v>69</v>
      </c>
      <c r="AY84" s="186" t="s">
        <v>169</v>
      </c>
      <c r="BK84" s="188">
        <f>BK85+BK98+BK110+BK123</f>
        <v>0</v>
      </c>
    </row>
    <row r="85" spans="2:65" s="10" customFormat="1" ht="19.899999999999999" customHeight="1">
      <c r="B85" s="175"/>
      <c r="C85" s="176"/>
      <c r="D85" s="189" t="s">
        <v>68</v>
      </c>
      <c r="E85" s="190" t="s">
        <v>76</v>
      </c>
      <c r="F85" s="190" t="s">
        <v>170</v>
      </c>
      <c r="G85" s="176"/>
      <c r="H85" s="176"/>
      <c r="I85" s="179"/>
      <c r="J85" s="191">
        <f>BK85</f>
        <v>0</v>
      </c>
      <c r="K85" s="176"/>
      <c r="L85" s="181"/>
      <c r="M85" s="182"/>
      <c r="N85" s="183"/>
      <c r="O85" s="183"/>
      <c r="P85" s="184">
        <f>SUM(P86:P97)</f>
        <v>0</v>
      </c>
      <c r="Q85" s="183"/>
      <c r="R85" s="184">
        <f>SUM(R86:R97)</f>
        <v>0</v>
      </c>
      <c r="S85" s="183"/>
      <c r="T85" s="185">
        <f>SUM(T86:T97)</f>
        <v>0</v>
      </c>
      <c r="AR85" s="186" t="s">
        <v>76</v>
      </c>
      <c r="AT85" s="187" t="s">
        <v>68</v>
      </c>
      <c r="AU85" s="187" t="s">
        <v>76</v>
      </c>
      <c r="AY85" s="186" t="s">
        <v>169</v>
      </c>
      <c r="BK85" s="188">
        <f>SUM(BK86:BK97)</f>
        <v>0</v>
      </c>
    </row>
    <row r="86" spans="2:65" s="1" customFormat="1" ht="22.5" customHeight="1">
      <c r="B86" s="40"/>
      <c r="C86" s="192" t="s">
        <v>76</v>
      </c>
      <c r="D86" s="192" t="s">
        <v>171</v>
      </c>
      <c r="E86" s="193" t="s">
        <v>340</v>
      </c>
      <c r="F86" s="194" t="s">
        <v>341</v>
      </c>
      <c r="G86" s="195" t="s">
        <v>174</v>
      </c>
      <c r="H86" s="196">
        <v>461.37</v>
      </c>
      <c r="I86" s="197"/>
      <c r="J86" s="198">
        <f>ROUND(I86*H86,2)</f>
        <v>0</v>
      </c>
      <c r="K86" s="194" t="s">
        <v>21</v>
      </c>
      <c r="L86" s="60"/>
      <c r="M86" s="199" t="s">
        <v>21</v>
      </c>
      <c r="N86" s="200" t="s">
        <v>40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175</v>
      </c>
      <c r="AT86" s="23" t="s">
        <v>171</v>
      </c>
      <c r="AU86" s="23" t="s">
        <v>78</v>
      </c>
      <c r="AY86" s="23" t="s">
        <v>169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76</v>
      </c>
      <c r="BK86" s="203">
        <f>ROUND(I86*H86,2)</f>
        <v>0</v>
      </c>
      <c r="BL86" s="23" t="s">
        <v>175</v>
      </c>
      <c r="BM86" s="23" t="s">
        <v>78</v>
      </c>
    </row>
    <row r="87" spans="2:65" s="1" customFormat="1" ht="22.5" customHeight="1">
      <c r="B87" s="40"/>
      <c r="C87" s="192" t="s">
        <v>78</v>
      </c>
      <c r="D87" s="192" t="s">
        <v>171</v>
      </c>
      <c r="E87" s="193" t="s">
        <v>189</v>
      </c>
      <c r="F87" s="194" t="s">
        <v>190</v>
      </c>
      <c r="G87" s="195" t="s">
        <v>191</v>
      </c>
      <c r="H87" s="196">
        <v>417.53800000000001</v>
      </c>
      <c r="I87" s="197"/>
      <c r="J87" s="198">
        <f>ROUND(I87*H87,2)</f>
        <v>0</v>
      </c>
      <c r="K87" s="194" t="s">
        <v>21</v>
      </c>
      <c r="L87" s="60"/>
      <c r="M87" s="199" t="s">
        <v>21</v>
      </c>
      <c r="N87" s="200" t="s">
        <v>40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175</v>
      </c>
      <c r="AT87" s="23" t="s">
        <v>171</v>
      </c>
      <c r="AU87" s="23" t="s">
        <v>78</v>
      </c>
      <c r="AY87" s="23" t="s">
        <v>169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76</v>
      </c>
      <c r="BK87" s="203">
        <f>ROUND(I87*H87,2)</f>
        <v>0</v>
      </c>
      <c r="BL87" s="23" t="s">
        <v>175</v>
      </c>
      <c r="BM87" s="23" t="s">
        <v>175</v>
      </c>
    </row>
    <row r="88" spans="2:65" s="1" customFormat="1" ht="22.5" customHeight="1">
      <c r="B88" s="40"/>
      <c r="C88" s="239" t="s">
        <v>181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709.81500000000005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192" t="s">
        <v>175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383.99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187</v>
      </c>
    </row>
    <row r="90" spans="2:65" s="1" customFormat="1" ht="22.5" customHeight="1">
      <c r="B90" s="40"/>
      <c r="C90" s="239" t="s">
        <v>188</v>
      </c>
      <c r="D90" s="239" t="s">
        <v>195</v>
      </c>
      <c r="E90" s="240" t="s">
        <v>204</v>
      </c>
      <c r="F90" s="241" t="s">
        <v>205</v>
      </c>
      <c r="G90" s="242" t="s">
        <v>198</v>
      </c>
      <c r="H90" s="243">
        <v>652.78300000000002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192</v>
      </c>
    </row>
    <row r="91" spans="2:65" s="11" customFormat="1">
      <c r="B91" s="204"/>
      <c r="C91" s="205"/>
      <c r="D91" s="206" t="s">
        <v>176</v>
      </c>
      <c r="E91" s="207" t="s">
        <v>21</v>
      </c>
      <c r="F91" s="208" t="s">
        <v>342</v>
      </c>
      <c r="G91" s="205"/>
      <c r="H91" s="209">
        <v>652.78300000000002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176</v>
      </c>
      <c r="AU91" s="215" t="s">
        <v>78</v>
      </c>
      <c r="AV91" s="11" t="s">
        <v>78</v>
      </c>
      <c r="AW91" s="11" t="s">
        <v>33</v>
      </c>
      <c r="AX91" s="11" t="s">
        <v>69</v>
      </c>
      <c r="AY91" s="215" t="s">
        <v>169</v>
      </c>
    </row>
    <row r="92" spans="2:65" s="12" customFormat="1">
      <c r="B92" s="216"/>
      <c r="C92" s="217"/>
      <c r="D92" s="218" t="s">
        <v>176</v>
      </c>
      <c r="E92" s="219" t="s">
        <v>21</v>
      </c>
      <c r="F92" s="220" t="s">
        <v>178</v>
      </c>
      <c r="G92" s="217"/>
      <c r="H92" s="221">
        <v>652.78300000000002</v>
      </c>
      <c r="I92" s="222"/>
      <c r="J92" s="217"/>
      <c r="K92" s="217"/>
      <c r="L92" s="223"/>
      <c r="M92" s="224"/>
      <c r="N92" s="225"/>
      <c r="O92" s="225"/>
      <c r="P92" s="225"/>
      <c r="Q92" s="225"/>
      <c r="R92" s="225"/>
      <c r="S92" s="225"/>
      <c r="T92" s="226"/>
      <c r="AT92" s="227" t="s">
        <v>176</v>
      </c>
      <c r="AU92" s="227" t="s">
        <v>78</v>
      </c>
      <c r="AV92" s="12" t="s">
        <v>175</v>
      </c>
      <c r="AW92" s="12" t="s">
        <v>33</v>
      </c>
      <c r="AX92" s="12" t="s">
        <v>76</v>
      </c>
      <c r="AY92" s="227" t="s">
        <v>169</v>
      </c>
    </row>
    <row r="93" spans="2:65" s="1" customFormat="1" ht="22.5" customHeight="1">
      <c r="B93" s="40"/>
      <c r="C93" s="192" t="s">
        <v>184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2087.69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199</v>
      </c>
    </row>
    <row r="94" spans="2:65" s="1" customFormat="1" ht="22.5" customHeight="1">
      <c r="B94" s="40"/>
      <c r="C94" s="192" t="s">
        <v>200</v>
      </c>
      <c r="D94" s="192" t="s">
        <v>171</v>
      </c>
      <c r="E94" s="193" t="s">
        <v>212</v>
      </c>
      <c r="F94" s="194" t="s">
        <v>213</v>
      </c>
      <c r="G94" s="195" t="s">
        <v>174</v>
      </c>
      <c r="H94" s="196">
        <v>5766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203</v>
      </c>
    </row>
    <row r="95" spans="2:65" s="1" customFormat="1" ht="22.5" customHeight="1">
      <c r="B95" s="40"/>
      <c r="C95" s="239" t="s">
        <v>187</v>
      </c>
      <c r="D95" s="239" t="s">
        <v>195</v>
      </c>
      <c r="E95" s="240" t="s">
        <v>216</v>
      </c>
      <c r="F95" s="241" t="s">
        <v>217</v>
      </c>
      <c r="G95" s="242" t="s">
        <v>218</v>
      </c>
      <c r="H95" s="243">
        <v>86.49</v>
      </c>
      <c r="I95" s="244"/>
      <c r="J95" s="245">
        <f>ROUND(I95*H95,2)</f>
        <v>0</v>
      </c>
      <c r="K95" s="241" t="s">
        <v>21</v>
      </c>
      <c r="L95" s="246"/>
      <c r="M95" s="247" t="s">
        <v>21</v>
      </c>
      <c r="N95" s="248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187</v>
      </c>
      <c r="AT95" s="23" t="s">
        <v>195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206</v>
      </c>
    </row>
    <row r="96" spans="2:65" s="1" customFormat="1" ht="22.5" customHeight="1">
      <c r="B96" s="40"/>
      <c r="C96" s="192" t="s">
        <v>208</v>
      </c>
      <c r="D96" s="192" t="s">
        <v>171</v>
      </c>
      <c r="E96" s="193" t="s">
        <v>220</v>
      </c>
      <c r="F96" s="194" t="s">
        <v>221</v>
      </c>
      <c r="G96" s="195" t="s">
        <v>174</v>
      </c>
      <c r="H96" s="196">
        <v>2087.69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211</v>
      </c>
    </row>
    <row r="97" spans="2:65" s="1" customFormat="1" ht="22.5" customHeight="1">
      <c r="B97" s="40"/>
      <c r="C97" s="192" t="s">
        <v>192</v>
      </c>
      <c r="D97" s="192" t="s">
        <v>171</v>
      </c>
      <c r="E97" s="193" t="s">
        <v>224</v>
      </c>
      <c r="F97" s="194" t="s">
        <v>225</v>
      </c>
      <c r="G97" s="195" t="s">
        <v>174</v>
      </c>
      <c r="H97" s="196">
        <v>2087.69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214</v>
      </c>
    </row>
    <row r="98" spans="2:65" s="10" customFormat="1" ht="29.85" customHeight="1">
      <c r="B98" s="175"/>
      <c r="C98" s="176"/>
      <c r="D98" s="189" t="s">
        <v>68</v>
      </c>
      <c r="E98" s="190" t="s">
        <v>208</v>
      </c>
      <c r="F98" s="190" t="s">
        <v>227</v>
      </c>
      <c r="G98" s="176"/>
      <c r="H98" s="176"/>
      <c r="I98" s="179"/>
      <c r="J98" s="191">
        <f>BK98</f>
        <v>0</v>
      </c>
      <c r="K98" s="176"/>
      <c r="L98" s="181"/>
      <c r="M98" s="182"/>
      <c r="N98" s="183"/>
      <c r="O98" s="183"/>
      <c r="P98" s="184">
        <f>SUM(P99:P109)</f>
        <v>0</v>
      </c>
      <c r="Q98" s="183"/>
      <c r="R98" s="184">
        <f>SUM(R99:R109)</f>
        <v>0</v>
      </c>
      <c r="S98" s="183"/>
      <c r="T98" s="185">
        <f>SUM(T99:T109)</f>
        <v>0</v>
      </c>
      <c r="AR98" s="186" t="s">
        <v>76</v>
      </c>
      <c r="AT98" s="187" t="s">
        <v>68</v>
      </c>
      <c r="AU98" s="187" t="s">
        <v>76</v>
      </c>
      <c r="AY98" s="186" t="s">
        <v>169</v>
      </c>
      <c r="BK98" s="188">
        <f>SUM(BK99:BK109)</f>
        <v>0</v>
      </c>
    </row>
    <row r="99" spans="2:65" s="1" customFormat="1" ht="22.5" customHeight="1">
      <c r="B99" s="40"/>
      <c r="C99" s="192" t="s">
        <v>215</v>
      </c>
      <c r="D99" s="192" t="s">
        <v>171</v>
      </c>
      <c r="E99" s="193" t="s">
        <v>343</v>
      </c>
      <c r="F99" s="194" t="s">
        <v>344</v>
      </c>
      <c r="G99" s="195" t="s">
        <v>191</v>
      </c>
      <c r="H99" s="196">
        <v>7475.058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219</v>
      </c>
    </row>
    <row r="100" spans="2:65" s="11" customFormat="1">
      <c r="B100" s="204"/>
      <c r="C100" s="205"/>
      <c r="D100" s="206" t="s">
        <v>176</v>
      </c>
      <c r="E100" s="207" t="s">
        <v>21</v>
      </c>
      <c r="F100" s="208" t="s">
        <v>345</v>
      </c>
      <c r="G100" s="205"/>
      <c r="H100" s="209">
        <v>2049.3560000000002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176</v>
      </c>
      <c r="AU100" s="215" t="s">
        <v>78</v>
      </c>
      <c r="AV100" s="11" t="s">
        <v>78</v>
      </c>
      <c r="AW100" s="11" t="s">
        <v>33</v>
      </c>
      <c r="AX100" s="11" t="s">
        <v>69</v>
      </c>
      <c r="AY100" s="215" t="s">
        <v>169</v>
      </c>
    </row>
    <row r="101" spans="2:65" s="11" customFormat="1">
      <c r="B101" s="204"/>
      <c r="C101" s="205"/>
      <c r="D101" s="206" t="s">
        <v>176</v>
      </c>
      <c r="E101" s="207" t="s">
        <v>21</v>
      </c>
      <c r="F101" s="208" t="s">
        <v>346</v>
      </c>
      <c r="G101" s="205"/>
      <c r="H101" s="209">
        <v>3386.77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176</v>
      </c>
      <c r="AU101" s="215" t="s">
        <v>78</v>
      </c>
      <c r="AV101" s="11" t="s">
        <v>78</v>
      </c>
      <c r="AW101" s="11" t="s">
        <v>33</v>
      </c>
      <c r="AX101" s="11" t="s">
        <v>69</v>
      </c>
      <c r="AY101" s="215" t="s">
        <v>169</v>
      </c>
    </row>
    <row r="102" spans="2:65" s="11" customFormat="1">
      <c r="B102" s="204"/>
      <c r="C102" s="205"/>
      <c r="D102" s="206" t="s">
        <v>176</v>
      </c>
      <c r="E102" s="207" t="s">
        <v>21</v>
      </c>
      <c r="F102" s="208" t="s">
        <v>347</v>
      </c>
      <c r="G102" s="205"/>
      <c r="H102" s="209">
        <v>2038.932</v>
      </c>
      <c r="I102" s="210"/>
      <c r="J102" s="205"/>
      <c r="K102" s="205"/>
      <c r="L102" s="211"/>
      <c r="M102" s="212"/>
      <c r="N102" s="213"/>
      <c r="O102" s="213"/>
      <c r="P102" s="213"/>
      <c r="Q102" s="213"/>
      <c r="R102" s="213"/>
      <c r="S102" s="213"/>
      <c r="T102" s="214"/>
      <c r="AT102" s="215" t="s">
        <v>176</v>
      </c>
      <c r="AU102" s="215" t="s">
        <v>78</v>
      </c>
      <c r="AV102" s="11" t="s">
        <v>78</v>
      </c>
      <c r="AW102" s="11" t="s">
        <v>33</v>
      </c>
      <c r="AX102" s="11" t="s">
        <v>69</v>
      </c>
      <c r="AY102" s="215" t="s">
        <v>169</v>
      </c>
    </row>
    <row r="103" spans="2:65" s="12" customFormat="1">
      <c r="B103" s="216"/>
      <c r="C103" s="217"/>
      <c r="D103" s="218" t="s">
        <v>176</v>
      </c>
      <c r="E103" s="219" t="s">
        <v>21</v>
      </c>
      <c r="F103" s="220" t="s">
        <v>178</v>
      </c>
      <c r="G103" s="217"/>
      <c r="H103" s="221">
        <v>7475.058</v>
      </c>
      <c r="I103" s="222"/>
      <c r="J103" s="217"/>
      <c r="K103" s="217"/>
      <c r="L103" s="223"/>
      <c r="M103" s="224"/>
      <c r="N103" s="225"/>
      <c r="O103" s="225"/>
      <c r="P103" s="225"/>
      <c r="Q103" s="225"/>
      <c r="R103" s="225"/>
      <c r="S103" s="225"/>
      <c r="T103" s="226"/>
      <c r="AT103" s="227" t="s">
        <v>176</v>
      </c>
      <c r="AU103" s="227" t="s">
        <v>78</v>
      </c>
      <c r="AV103" s="12" t="s">
        <v>175</v>
      </c>
      <c r="AW103" s="12" t="s">
        <v>33</v>
      </c>
      <c r="AX103" s="12" t="s">
        <v>76</v>
      </c>
      <c r="AY103" s="227" t="s">
        <v>169</v>
      </c>
    </row>
    <row r="104" spans="2:65" s="1" customFormat="1" ht="22.5" customHeight="1">
      <c r="B104" s="40"/>
      <c r="C104" s="192" t="s">
        <v>199</v>
      </c>
      <c r="D104" s="192" t="s">
        <v>171</v>
      </c>
      <c r="E104" s="193" t="s">
        <v>228</v>
      </c>
      <c r="F104" s="194" t="s">
        <v>229</v>
      </c>
      <c r="G104" s="195" t="s">
        <v>191</v>
      </c>
      <c r="H104" s="196">
        <v>812.428</v>
      </c>
      <c r="I104" s="197"/>
      <c r="J104" s="198">
        <f>ROUND(I104*H104,2)</f>
        <v>0</v>
      </c>
      <c r="K104" s="194" t="s">
        <v>21</v>
      </c>
      <c r="L104" s="60"/>
      <c r="M104" s="199" t="s">
        <v>21</v>
      </c>
      <c r="N104" s="200" t="s">
        <v>40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175</v>
      </c>
      <c r="AT104" s="23" t="s">
        <v>171</v>
      </c>
      <c r="AU104" s="23" t="s">
        <v>78</v>
      </c>
      <c r="AY104" s="23" t="s">
        <v>169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76</v>
      </c>
      <c r="BK104" s="203">
        <f>ROUND(I104*H104,2)</f>
        <v>0</v>
      </c>
      <c r="BL104" s="23" t="s">
        <v>175</v>
      </c>
      <c r="BM104" s="23" t="s">
        <v>222</v>
      </c>
    </row>
    <row r="105" spans="2:65" s="13" customFormat="1">
      <c r="B105" s="228"/>
      <c r="C105" s="229"/>
      <c r="D105" s="206" t="s">
        <v>176</v>
      </c>
      <c r="E105" s="230" t="s">
        <v>21</v>
      </c>
      <c r="F105" s="231" t="s">
        <v>348</v>
      </c>
      <c r="G105" s="229"/>
      <c r="H105" s="232" t="s">
        <v>21</v>
      </c>
      <c r="I105" s="233"/>
      <c r="J105" s="229"/>
      <c r="K105" s="229"/>
      <c r="L105" s="234"/>
      <c r="M105" s="235"/>
      <c r="N105" s="236"/>
      <c r="O105" s="236"/>
      <c r="P105" s="236"/>
      <c r="Q105" s="236"/>
      <c r="R105" s="236"/>
      <c r="S105" s="236"/>
      <c r="T105" s="237"/>
      <c r="AT105" s="238" t="s">
        <v>176</v>
      </c>
      <c r="AU105" s="238" t="s">
        <v>78</v>
      </c>
      <c r="AV105" s="13" t="s">
        <v>76</v>
      </c>
      <c r="AW105" s="13" t="s">
        <v>33</v>
      </c>
      <c r="AX105" s="13" t="s">
        <v>69</v>
      </c>
      <c r="AY105" s="238" t="s">
        <v>169</v>
      </c>
    </row>
    <row r="106" spans="2:65" s="11" customFormat="1">
      <c r="B106" s="204"/>
      <c r="C106" s="205"/>
      <c r="D106" s="206" t="s">
        <v>176</v>
      </c>
      <c r="E106" s="207" t="s">
        <v>21</v>
      </c>
      <c r="F106" s="208" t="s">
        <v>349</v>
      </c>
      <c r="G106" s="205"/>
      <c r="H106" s="209">
        <v>650.52800000000002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176</v>
      </c>
      <c r="AU106" s="215" t="s">
        <v>78</v>
      </c>
      <c r="AV106" s="11" t="s">
        <v>78</v>
      </c>
      <c r="AW106" s="11" t="s">
        <v>33</v>
      </c>
      <c r="AX106" s="11" t="s">
        <v>69</v>
      </c>
      <c r="AY106" s="215" t="s">
        <v>169</v>
      </c>
    </row>
    <row r="107" spans="2:65" s="11" customFormat="1">
      <c r="B107" s="204"/>
      <c r="C107" s="205"/>
      <c r="D107" s="206" t="s">
        <v>176</v>
      </c>
      <c r="E107" s="207" t="s">
        <v>21</v>
      </c>
      <c r="F107" s="208" t="s">
        <v>350</v>
      </c>
      <c r="G107" s="205"/>
      <c r="H107" s="209">
        <v>116.1</v>
      </c>
      <c r="I107" s="210"/>
      <c r="J107" s="205"/>
      <c r="K107" s="205"/>
      <c r="L107" s="211"/>
      <c r="M107" s="212"/>
      <c r="N107" s="213"/>
      <c r="O107" s="213"/>
      <c r="P107" s="213"/>
      <c r="Q107" s="213"/>
      <c r="R107" s="213"/>
      <c r="S107" s="213"/>
      <c r="T107" s="214"/>
      <c r="AT107" s="215" t="s">
        <v>176</v>
      </c>
      <c r="AU107" s="215" t="s">
        <v>78</v>
      </c>
      <c r="AV107" s="11" t="s">
        <v>78</v>
      </c>
      <c r="AW107" s="11" t="s">
        <v>33</v>
      </c>
      <c r="AX107" s="11" t="s">
        <v>69</v>
      </c>
      <c r="AY107" s="215" t="s">
        <v>169</v>
      </c>
    </row>
    <row r="108" spans="2:65" s="11" customFormat="1">
      <c r="B108" s="204"/>
      <c r="C108" s="205"/>
      <c r="D108" s="206" t="s">
        <v>176</v>
      </c>
      <c r="E108" s="207" t="s">
        <v>21</v>
      </c>
      <c r="F108" s="208" t="s">
        <v>351</v>
      </c>
      <c r="G108" s="205"/>
      <c r="H108" s="209">
        <v>45.8</v>
      </c>
      <c r="I108" s="210"/>
      <c r="J108" s="205"/>
      <c r="K108" s="205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176</v>
      </c>
      <c r="AU108" s="215" t="s">
        <v>78</v>
      </c>
      <c r="AV108" s="11" t="s">
        <v>78</v>
      </c>
      <c r="AW108" s="11" t="s">
        <v>33</v>
      </c>
      <c r="AX108" s="11" t="s">
        <v>69</v>
      </c>
      <c r="AY108" s="215" t="s">
        <v>169</v>
      </c>
    </row>
    <row r="109" spans="2:65" s="12" customFormat="1">
      <c r="B109" s="216"/>
      <c r="C109" s="217"/>
      <c r="D109" s="206" t="s">
        <v>176</v>
      </c>
      <c r="E109" s="249" t="s">
        <v>21</v>
      </c>
      <c r="F109" s="250" t="s">
        <v>178</v>
      </c>
      <c r="G109" s="217"/>
      <c r="H109" s="251">
        <v>812.428</v>
      </c>
      <c r="I109" s="222"/>
      <c r="J109" s="217"/>
      <c r="K109" s="217"/>
      <c r="L109" s="223"/>
      <c r="M109" s="224"/>
      <c r="N109" s="225"/>
      <c r="O109" s="225"/>
      <c r="P109" s="225"/>
      <c r="Q109" s="225"/>
      <c r="R109" s="225"/>
      <c r="S109" s="225"/>
      <c r="T109" s="226"/>
      <c r="AT109" s="227" t="s">
        <v>176</v>
      </c>
      <c r="AU109" s="227" t="s">
        <v>78</v>
      </c>
      <c r="AV109" s="12" t="s">
        <v>175</v>
      </c>
      <c r="AW109" s="12" t="s">
        <v>33</v>
      </c>
      <c r="AX109" s="12" t="s">
        <v>76</v>
      </c>
      <c r="AY109" s="227" t="s">
        <v>169</v>
      </c>
    </row>
    <row r="110" spans="2:65" s="10" customFormat="1" ht="29.85" customHeight="1">
      <c r="B110" s="175"/>
      <c r="C110" s="176"/>
      <c r="D110" s="189" t="s">
        <v>68</v>
      </c>
      <c r="E110" s="190" t="s">
        <v>231</v>
      </c>
      <c r="F110" s="190" t="s">
        <v>232</v>
      </c>
      <c r="G110" s="176"/>
      <c r="H110" s="176"/>
      <c r="I110" s="179"/>
      <c r="J110" s="191">
        <f>BK110</f>
        <v>0</v>
      </c>
      <c r="K110" s="176"/>
      <c r="L110" s="181"/>
      <c r="M110" s="182"/>
      <c r="N110" s="183"/>
      <c r="O110" s="183"/>
      <c r="P110" s="184">
        <f>SUM(P111:P122)</f>
        <v>0</v>
      </c>
      <c r="Q110" s="183"/>
      <c r="R110" s="184">
        <f>SUM(R111:R122)</f>
        <v>0</v>
      </c>
      <c r="S110" s="183"/>
      <c r="T110" s="185">
        <f>SUM(T111:T122)</f>
        <v>0</v>
      </c>
      <c r="AR110" s="186" t="s">
        <v>76</v>
      </c>
      <c r="AT110" s="187" t="s">
        <v>68</v>
      </c>
      <c r="AU110" s="187" t="s">
        <v>76</v>
      </c>
      <c r="AY110" s="186" t="s">
        <v>169</v>
      </c>
      <c r="BK110" s="188">
        <f>SUM(BK111:BK122)</f>
        <v>0</v>
      </c>
    </row>
    <row r="111" spans="2:65" s="1" customFormat="1" ht="31.5" customHeight="1">
      <c r="B111" s="40"/>
      <c r="C111" s="192" t="s">
        <v>223</v>
      </c>
      <c r="D111" s="192" t="s">
        <v>171</v>
      </c>
      <c r="E111" s="193" t="s">
        <v>233</v>
      </c>
      <c r="F111" s="194" t="s">
        <v>234</v>
      </c>
      <c r="G111" s="195" t="s">
        <v>198</v>
      </c>
      <c r="H111" s="196">
        <v>5480.4560000000001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226</v>
      </c>
    </row>
    <row r="112" spans="2:65" s="13" customFormat="1">
      <c r="B112" s="228"/>
      <c r="C112" s="229"/>
      <c r="D112" s="206" t="s">
        <v>176</v>
      </c>
      <c r="E112" s="230" t="s">
        <v>21</v>
      </c>
      <c r="F112" s="231" t="s">
        <v>352</v>
      </c>
      <c r="G112" s="229"/>
      <c r="H112" s="232" t="s">
        <v>21</v>
      </c>
      <c r="I112" s="233"/>
      <c r="J112" s="229"/>
      <c r="K112" s="229"/>
      <c r="L112" s="234"/>
      <c r="M112" s="235"/>
      <c r="N112" s="236"/>
      <c r="O112" s="236"/>
      <c r="P112" s="236"/>
      <c r="Q112" s="236"/>
      <c r="R112" s="236"/>
      <c r="S112" s="236"/>
      <c r="T112" s="237"/>
      <c r="AT112" s="238" t="s">
        <v>176</v>
      </c>
      <c r="AU112" s="238" t="s">
        <v>78</v>
      </c>
      <c r="AV112" s="13" t="s">
        <v>76</v>
      </c>
      <c r="AW112" s="13" t="s">
        <v>33</v>
      </c>
      <c r="AX112" s="13" t="s">
        <v>69</v>
      </c>
      <c r="AY112" s="238" t="s">
        <v>169</v>
      </c>
    </row>
    <row r="113" spans="2:65" s="11" customFormat="1">
      <c r="B113" s="204"/>
      <c r="C113" s="205"/>
      <c r="D113" s="206" t="s">
        <v>176</v>
      </c>
      <c r="E113" s="207" t="s">
        <v>21</v>
      </c>
      <c r="F113" s="208" t="s">
        <v>353</v>
      </c>
      <c r="G113" s="205"/>
      <c r="H113" s="209">
        <v>5480.4560000000001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176</v>
      </c>
      <c r="AU113" s="215" t="s">
        <v>78</v>
      </c>
      <c r="AV113" s="11" t="s">
        <v>78</v>
      </c>
      <c r="AW113" s="11" t="s">
        <v>33</v>
      </c>
      <c r="AX113" s="11" t="s">
        <v>69</v>
      </c>
      <c r="AY113" s="215" t="s">
        <v>169</v>
      </c>
    </row>
    <row r="114" spans="2:65" s="12" customFormat="1">
      <c r="B114" s="216"/>
      <c r="C114" s="217"/>
      <c r="D114" s="218" t="s">
        <v>176</v>
      </c>
      <c r="E114" s="219" t="s">
        <v>21</v>
      </c>
      <c r="F114" s="220" t="s">
        <v>178</v>
      </c>
      <c r="G114" s="217"/>
      <c r="H114" s="221">
        <v>5480.4560000000001</v>
      </c>
      <c r="I114" s="222"/>
      <c r="J114" s="217"/>
      <c r="K114" s="217"/>
      <c r="L114" s="223"/>
      <c r="M114" s="224"/>
      <c r="N114" s="225"/>
      <c r="O114" s="225"/>
      <c r="P114" s="225"/>
      <c r="Q114" s="225"/>
      <c r="R114" s="225"/>
      <c r="S114" s="225"/>
      <c r="T114" s="226"/>
      <c r="AT114" s="227" t="s">
        <v>176</v>
      </c>
      <c r="AU114" s="227" t="s">
        <v>78</v>
      </c>
      <c r="AV114" s="12" t="s">
        <v>175</v>
      </c>
      <c r="AW114" s="12" t="s">
        <v>33</v>
      </c>
      <c r="AX114" s="12" t="s">
        <v>76</v>
      </c>
      <c r="AY114" s="227" t="s">
        <v>169</v>
      </c>
    </row>
    <row r="115" spans="2:65" s="1" customFormat="1" ht="22.5" customHeight="1">
      <c r="B115" s="40"/>
      <c r="C115" s="192" t="s">
        <v>203</v>
      </c>
      <c r="D115" s="192" t="s">
        <v>171</v>
      </c>
      <c r="E115" s="193" t="s">
        <v>236</v>
      </c>
      <c r="F115" s="194" t="s">
        <v>237</v>
      </c>
      <c r="G115" s="195" t="s">
        <v>198</v>
      </c>
      <c r="H115" s="196">
        <v>55396.724000000002</v>
      </c>
      <c r="I115" s="197"/>
      <c r="J115" s="198">
        <f t="shared" ref="J115:J122" si="0">ROUND(I115*H115,2)</f>
        <v>0</v>
      </c>
      <c r="K115" s="194" t="s">
        <v>21</v>
      </c>
      <c r="L115" s="60"/>
      <c r="M115" s="199" t="s">
        <v>21</v>
      </c>
      <c r="N115" s="200" t="s">
        <v>40</v>
      </c>
      <c r="O115" s="41"/>
      <c r="P115" s="201">
        <f t="shared" ref="P115:P122" si="1">O115*H115</f>
        <v>0</v>
      </c>
      <c r="Q115" s="201">
        <v>0</v>
      </c>
      <c r="R115" s="201">
        <f t="shared" ref="R115:R122" si="2">Q115*H115</f>
        <v>0</v>
      </c>
      <c r="S115" s="201">
        <v>0</v>
      </c>
      <c r="T115" s="202">
        <f t="shared" ref="T115:T122" si="3"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 t="shared" ref="BE115:BE122" si="4">IF(N115="základní",J115,0)</f>
        <v>0</v>
      </c>
      <c r="BF115" s="203">
        <f t="shared" ref="BF115:BF122" si="5">IF(N115="snížená",J115,0)</f>
        <v>0</v>
      </c>
      <c r="BG115" s="203">
        <f t="shared" ref="BG115:BG122" si="6">IF(N115="zákl. přenesená",J115,0)</f>
        <v>0</v>
      </c>
      <c r="BH115" s="203">
        <f t="shared" ref="BH115:BH122" si="7">IF(N115="sníž. přenesená",J115,0)</f>
        <v>0</v>
      </c>
      <c r="BI115" s="203">
        <f t="shared" ref="BI115:BI122" si="8">IF(N115="nulová",J115,0)</f>
        <v>0</v>
      </c>
      <c r="BJ115" s="23" t="s">
        <v>76</v>
      </c>
      <c r="BK115" s="203">
        <f t="shared" ref="BK115:BK122" si="9">ROUND(I115*H115,2)</f>
        <v>0</v>
      </c>
      <c r="BL115" s="23" t="s">
        <v>175</v>
      </c>
      <c r="BM115" s="23" t="s">
        <v>230</v>
      </c>
    </row>
    <row r="116" spans="2:65" s="1" customFormat="1" ht="31.5" customHeight="1">
      <c r="B116" s="40"/>
      <c r="C116" s="192" t="s">
        <v>10</v>
      </c>
      <c r="D116" s="192" t="s">
        <v>171</v>
      </c>
      <c r="E116" s="193" t="s">
        <v>246</v>
      </c>
      <c r="F116" s="194" t="s">
        <v>247</v>
      </c>
      <c r="G116" s="195" t="s">
        <v>198</v>
      </c>
      <c r="H116" s="196">
        <v>5480.4560000000001</v>
      </c>
      <c r="I116" s="197"/>
      <c r="J116" s="198">
        <f t="shared" si="0"/>
        <v>0</v>
      </c>
      <c r="K116" s="194" t="s">
        <v>21</v>
      </c>
      <c r="L116" s="60"/>
      <c r="M116" s="199" t="s">
        <v>21</v>
      </c>
      <c r="N116" s="200" t="s">
        <v>40</v>
      </c>
      <c r="O116" s="41"/>
      <c r="P116" s="201">
        <f t="shared" si="1"/>
        <v>0</v>
      </c>
      <c r="Q116" s="201">
        <v>0</v>
      </c>
      <c r="R116" s="201">
        <f t="shared" si="2"/>
        <v>0</v>
      </c>
      <c r="S116" s="201">
        <v>0</v>
      </c>
      <c r="T116" s="202">
        <f t="shared" si="3"/>
        <v>0</v>
      </c>
      <c r="AR116" s="23" t="s">
        <v>175</v>
      </c>
      <c r="AT116" s="23" t="s">
        <v>171</v>
      </c>
      <c r="AU116" s="23" t="s">
        <v>78</v>
      </c>
      <c r="AY116" s="23" t="s">
        <v>169</v>
      </c>
      <c r="BE116" s="203">
        <f t="shared" si="4"/>
        <v>0</v>
      </c>
      <c r="BF116" s="203">
        <f t="shared" si="5"/>
        <v>0</v>
      </c>
      <c r="BG116" s="203">
        <f t="shared" si="6"/>
        <v>0</v>
      </c>
      <c r="BH116" s="203">
        <f t="shared" si="7"/>
        <v>0</v>
      </c>
      <c r="BI116" s="203">
        <f t="shared" si="8"/>
        <v>0</v>
      </c>
      <c r="BJ116" s="23" t="s">
        <v>76</v>
      </c>
      <c r="BK116" s="203">
        <f t="shared" si="9"/>
        <v>0</v>
      </c>
      <c r="BL116" s="23" t="s">
        <v>175</v>
      </c>
      <c r="BM116" s="23" t="s">
        <v>235</v>
      </c>
    </row>
    <row r="117" spans="2:65" s="1" customFormat="1" ht="22.5" customHeight="1">
      <c r="B117" s="40"/>
      <c r="C117" s="192" t="s">
        <v>206</v>
      </c>
      <c r="D117" s="192" t="s">
        <v>171</v>
      </c>
      <c r="E117" s="193" t="s">
        <v>249</v>
      </c>
      <c r="F117" s="194" t="s">
        <v>250</v>
      </c>
      <c r="G117" s="195" t="s">
        <v>198</v>
      </c>
      <c r="H117" s="196">
        <v>1957.951</v>
      </c>
      <c r="I117" s="197"/>
      <c r="J117" s="198">
        <f t="shared" si="0"/>
        <v>0</v>
      </c>
      <c r="K117" s="194" t="s">
        <v>21</v>
      </c>
      <c r="L117" s="60"/>
      <c r="M117" s="199" t="s">
        <v>21</v>
      </c>
      <c r="N117" s="200" t="s">
        <v>40</v>
      </c>
      <c r="O117" s="41"/>
      <c r="P117" s="201">
        <f t="shared" si="1"/>
        <v>0</v>
      </c>
      <c r="Q117" s="201">
        <v>0</v>
      </c>
      <c r="R117" s="201">
        <f t="shared" si="2"/>
        <v>0</v>
      </c>
      <c r="S117" s="201">
        <v>0</v>
      </c>
      <c r="T117" s="202">
        <f t="shared" si="3"/>
        <v>0</v>
      </c>
      <c r="AR117" s="23" t="s">
        <v>175</v>
      </c>
      <c r="AT117" s="23" t="s">
        <v>171</v>
      </c>
      <c r="AU117" s="23" t="s">
        <v>78</v>
      </c>
      <c r="AY117" s="23" t="s">
        <v>169</v>
      </c>
      <c r="BE117" s="203">
        <f t="shared" si="4"/>
        <v>0</v>
      </c>
      <c r="BF117" s="203">
        <f t="shared" si="5"/>
        <v>0</v>
      </c>
      <c r="BG117" s="203">
        <f t="shared" si="6"/>
        <v>0</v>
      </c>
      <c r="BH117" s="203">
        <f t="shared" si="7"/>
        <v>0</v>
      </c>
      <c r="BI117" s="203">
        <f t="shared" si="8"/>
        <v>0</v>
      </c>
      <c r="BJ117" s="23" t="s">
        <v>76</v>
      </c>
      <c r="BK117" s="203">
        <f t="shared" si="9"/>
        <v>0</v>
      </c>
      <c r="BL117" s="23" t="s">
        <v>175</v>
      </c>
      <c r="BM117" s="23" t="s">
        <v>238</v>
      </c>
    </row>
    <row r="118" spans="2:65" s="1" customFormat="1" ht="31.5" customHeight="1">
      <c r="B118" s="40"/>
      <c r="C118" s="192" t="s">
        <v>245</v>
      </c>
      <c r="D118" s="192" t="s">
        <v>171</v>
      </c>
      <c r="E118" s="193" t="s">
        <v>354</v>
      </c>
      <c r="F118" s="194" t="s">
        <v>355</v>
      </c>
      <c r="G118" s="195" t="s">
        <v>198</v>
      </c>
      <c r="H118" s="196">
        <v>3363.7759999999998</v>
      </c>
      <c r="I118" s="197"/>
      <c r="J118" s="198">
        <f t="shared" si="0"/>
        <v>0</v>
      </c>
      <c r="K118" s="194" t="s">
        <v>21</v>
      </c>
      <c r="L118" s="60"/>
      <c r="M118" s="199" t="s">
        <v>21</v>
      </c>
      <c r="N118" s="200" t="s">
        <v>40</v>
      </c>
      <c r="O118" s="41"/>
      <c r="P118" s="201">
        <f t="shared" si="1"/>
        <v>0</v>
      </c>
      <c r="Q118" s="201">
        <v>0</v>
      </c>
      <c r="R118" s="201">
        <f t="shared" si="2"/>
        <v>0</v>
      </c>
      <c r="S118" s="201">
        <v>0</v>
      </c>
      <c r="T118" s="202">
        <f t="shared" si="3"/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 t="shared" si="4"/>
        <v>0</v>
      </c>
      <c r="BF118" s="203">
        <f t="shared" si="5"/>
        <v>0</v>
      </c>
      <c r="BG118" s="203">
        <f t="shared" si="6"/>
        <v>0</v>
      </c>
      <c r="BH118" s="203">
        <f t="shared" si="7"/>
        <v>0</v>
      </c>
      <c r="BI118" s="203">
        <f t="shared" si="8"/>
        <v>0</v>
      </c>
      <c r="BJ118" s="23" t="s">
        <v>76</v>
      </c>
      <c r="BK118" s="203">
        <f t="shared" si="9"/>
        <v>0</v>
      </c>
      <c r="BL118" s="23" t="s">
        <v>175</v>
      </c>
      <c r="BM118" s="23" t="s">
        <v>248</v>
      </c>
    </row>
    <row r="119" spans="2:65" s="1" customFormat="1" ht="22.5" customHeight="1">
      <c r="B119" s="40"/>
      <c r="C119" s="192" t="s">
        <v>211</v>
      </c>
      <c r="D119" s="192" t="s">
        <v>171</v>
      </c>
      <c r="E119" s="193" t="s">
        <v>356</v>
      </c>
      <c r="F119" s="194" t="s">
        <v>357</v>
      </c>
      <c r="G119" s="195" t="s">
        <v>198</v>
      </c>
      <c r="H119" s="196">
        <v>128.81</v>
      </c>
      <c r="I119" s="197"/>
      <c r="J119" s="198">
        <f t="shared" si="0"/>
        <v>0</v>
      </c>
      <c r="K119" s="194" t="s">
        <v>21</v>
      </c>
      <c r="L119" s="60"/>
      <c r="M119" s="199" t="s">
        <v>21</v>
      </c>
      <c r="N119" s="200" t="s">
        <v>40</v>
      </c>
      <c r="O119" s="41"/>
      <c r="P119" s="201">
        <f t="shared" si="1"/>
        <v>0</v>
      </c>
      <c r="Q119" s="201">
        <v>0</v>
      </c>
      <c r="R119" s="201">
        <f t="shared" si="2"/>
        <v>0</v>
      </c>
      <c r="S119" s="201">
        <v>0</v>
      </c>
      <c r="T119" s="202">
        <f t="shared" si="3"/>
        <v>0</v>
      </c>
      <c r="AR119" s="23" t="s">
        <v>175</v>
      </c>
      <c r="AT119" s="23" t="s">
        <v>171</v>
      </c>
      <c r="AU119" s="23" t="s">
        <v>78</v>
      </c>
      <c r="AY119" s="23" t="s">
        <v>169</v>
      </c>
      <c r="BE119" s="203">
        <f t="shared" si="4"/>
        <v>0</v>
      </c>
      <c r="BF119" s="203">
        <f t="shared" si="5"/>
        <v>0</v>
      </c>
      <c r="BG119" s="203">
        <f t="shared" si="6"/>
        <v>0</v>
      </c>
      <c r="BH119" s="203">
        <f t="shared" si="7"/>
        <v>0</v>
      </c>
      <c r="BI119" s="203">
        <f t="shared" si="8"/>
        <v>0</v>
      </c>
      <c r="BJ119" s="23" t="s">
        <v>76</v>
      </c>
      <c r="BK119" s="203">
        <f t="shared" si="9"/>
        <v>0</v>
      </c>
      <c r="BL119" s="23" t="s">
        <v>175</v>
      </c>
      <c r="BM119" s="23" t="s">
        <v>251</v>
      </c>
    </row>
    <row r="120" spans="2:65" s="1" customFormat="1" ht="22.5" customHeight="1">
      <c r="B120" s="40"/>
      <c r="C120" s="192" t="s">
        <v>252</v>
      </c>
      <c r="D120" s="192" t="s">
        <v>171</v>
      </c>
      <c r="E120" s="193" t="s">
        <v>256</v>
      </c>
      <c r="F120" s="194" t="s">
        <v>257</v>
      </c>
      <c r="G120" s="195" t="s">
        <v>198</v>
      </c>
      <c r="H120" s="196">
        <v>8.59</v>
      </c>
      <c r="I120" s="197"/>
      <c r="J120" s="198">
        <f t="shared" si="0"/>
        <v>0</v>
      </c>
      <c r="K120" s="194" t="s">
        <v>21</v>
      </c>
      <c r="L120" s="60"/>
      <c r="M120" s="199" t="s">
        <v>21</v>
      </c>
      <c r="N120" s="200" t="s">
        <v>40</v>
      </c>
      <c r="O120" s="41"/>
      <c r="P120" s="201">
        <f t="shared" si="1"/>
        <v>0</v>
      </c>
      <c r="Q120" s="201">
        <v>0</v>
      </c>
      <c r="R120" s="201">
        <f t="shared" si="2"/>
        <v>0</v>
      </c>
      <c r="S120" s="201">
        <v>0</v>
      </c>
      <c r="T120" s="202">
        <f t="shared" si="3"/>
        <v>0</v>
      </c>
      <c r="AR120" s="23" t="s">
        <v>175</v>
      </c>
      <c r="AT120" s="23" t="s">
        <v>171</v>
      </c>
      <c r="AU120" s="23" t="s">
        <v>78</v>
      </c>
      <c r="AY120" s="23" t="s">
        <v>169</v>
      </c>
      <c r="BE120" s="203">
        <f t="shared" si="4"/>
        <v>0</v>
      </c>
      <c r="BF120" s="203">
        <f t="shared" si="5"/>
        <v>0</v>
      </c>
      <c r="BG120" s="203">
        <f t="shared" si="6"/>
        <v>0</v>
      </c>
      <c r="BH120" s="203">
        <f t="shared" si="7"/>
        <v>0</v>
      </c>
      <c r="BI120" s="203">
        <f t="shared" si="8"/>
        <v>0</v>
      </c>
      <c r="BJ120" s="23" t="s">
        <v>76</v>
      </c>
      <c r="BK120" s="203">
        <f t="shared" si="9"/>
        <v>0</v>
      </c>
      <c r="BL120" s="23" t="s">
        <v>175</v>
      </c>
      <c r="BM120" s="23" t="s">
        <v>255</v>
      </c>
    </row>
    <row r="121" spans="2:65" s="1" customFormat="1" ht="22.5" customHeight="1">
      <c r="B121" s="40"/>
      <c r="C121" s="192" t="s">
        <v>214</v>
      </c>
      <c r="D121" s="192" t="s">
        <v>171</v>
      </c>
      <c r="E121" s="193" t="s">
        <v>304</v>
      </c>
      <c r="F121" s="194" t="s">
        <v>305</v>
      </c>
      <c r="G121" s="195" t="s">
        <v>198</v>
      </c>
      <c r="H121" s="196">
        <v>24.931000000000001</v>
      </c>
      <c r="I121" s="197"/>
      <c r="J121" s="198">
        <f t="shared" si="0"/>
        <v>0</v>
      </c>
      <c r="K121" s="194" t="s">
        <v>21</v>
      </c>
      <c r="L121" s="60"/>
      <c r="M121" s="199" t="s">
        <v>21</v>
      </c>
      <c r="N121" s="200" t="s">
        <v>40</v>
      </c>
      <c r="O121" s="41"/>
      <c r="P121" s="201">
        <f t="shared" si="1"/>
        <v>0</v>
      </c>
      <c r="Q121" s="201">
        <v>0</v>
      </c>
      <c r="R121" s="201">
        <f t="shared" si="2"/>
        <v>0</v>
      </c>
      <c r="S121" s="201">
        <v>0</v>
      </c>
      <c r="T121" s="202">
        <f t="shared" si="3"/>
        <v>0</v>
      </c>
      <c r="AR121" s="23" t="s">
        <v>175</v>
      </c>
      <c r="AT121" s="23" t="s">
        <v>171</v>
      </c>
      <c r="AU121" s="23" t="s">
        <v>78</v>
      </c>
      <c r="AY121" s="23" t="s">
        <v>169</v>
      </c>
      <c r="BE121" s="203">
        <f t="shared" si="4"/>
        <v>0</v>
      </c>
      <c r="BF121" s="203">
        <f t="shared" si="5"/>
        <v>0</v>
      </c>
      <c r="BG121" s="203">
        <f t="shared" si="6"/>
        <v>0</v>
      </c>
      <c r="BH121" s="203">
        <f t="shared" si="7"/>
        <v>0</v>
      </c>
      <c r="BI121" s="203">
        <f t="shared" si="8"/>
        <v>0</v>
      </c>
      <c r="BJ121" s="23" t="s">
        <v>76</v>
      </c>
      <c r="BK121" s="203">
        <f t="shared" si="9"/>
        <v>0</v>
      </c>
      <c r="BL121" s="23" t="s">
        <v>175</v>
      </c>
      <c r="BM121" s="23" t="s">
        <v>258</v>
      </c>
    </row>
    <row r="122" spans="2:65" s="1" customFormat="1" ht="31.5" customHeight="1">
      <c r="B122" s="40"/>
      <c r="C122" s="192" t="s">
        <v>9</v>
      </c>
      <c r="D122" s="192" t="s">
        <v>171</v>
      </c>
      <c r="E122" s="193" t="s">
        <v>261</v>
      </c>
      <c r="F122" s="194" t="s">
        <v>262</v>
      </c>
      <c r="G122" s="195" t="s">
        <v>198</v>
      </c>
      <c r="H122" s="196">
        <v>50</v>
      </c>
      <c r="I122" s="197"/>
      <c r="J122" s="198">
        <f t="shared" si="0"/>
        <v>0</v>
      </c>
      <c r="K122" s="194" t="s">
        <v>21</v>
      </c>
      <c r="L122" s="60"/>
      <c r="M122" s="199" t="s">
        <v>21</v>
      </c>
      <c r="N122" s="200" t="s">
        <v>40</v>
      </c>
      <c r="O122" s="41"/>
      <c r="P122" s="201">
        <f t="shared" si="1"/>
        <v>0</v>
      </c>
      <c r="Q122" s="201">
        <v>0</v>
      </c>
      <c r="R122" s="201">
        <f t="shared" si="2"/>
        <v>0</v>
      </c>
      <c r="S122" s="201">
        <v>0</v>
      </c>
      <c r="T122" s="202">
        <f t="shared" si="3"/>
        <v>0</v>
      </c>
      <c r="AR122" s="23" t="s">
        <v>175</v>
      </c>
      <c r="AT122" s="23" t="s">
        <v>171</v>
      </c>
      <c r="AU122" s="23" t="s">
        <v>78</v>
      </c>
      <c r="AY122" s="23" t="s">
        <v>169</v>
      </c>
      <c r="BE122" s="203">
        <f t="shared" si="4"/>
        <v>0</v>
      </c>
      <c r="BF122" s="203">
        <f t="shared" si="5"/>
        <v>0</v>
      </c>
      <c r="BG122" s="203">
        <f t="shared" si="6"/>
        <v>0</v>
      </c>
      <c r="BH122" s="203">
        <f t="shared" si="7"/>
        <v>0</v>
      </c>
      <c r="BI122" s="203">
        <f t="shared" si="8"/>
        <v>0</v>
      </c>
      <c r="BJ122" s="23" t="s">
        <v>76</v>
      </c>
      <c r="BK122" s="203">
        <f t="shared" si="9"/>
        <v>0</v>
      </c>
      <c r="BL122" s="23" t="s">
        <v>175</v>
      </c>
      <c r="BM122" s="23" t="s">
        <v>263</v>
      </c>
    </row>
    <row r="123" spans="2:65" s="10" customFormat="1" ht="29.85" customHeight="1">
      <c r="B123" s="175"/>
      <c r="C123" s="176"/>
      <c r="D123" s="189" t="s">
        <v>68</v>
      </c>
      <c r="E123" s="190" t="s">
        <v>267</v>
      </c>
      <c r="F123" s="190" t="s">
        <v>268</v>
      </c>
      <c r="G123" s="176"/>
      <c r="H123" s="176"/>
      <c r="I123" s="179"/>
      <c r="J123" s="191">
        <f>BK123</f>
        <v>0</v>
      </c>
      <c r="K123" s="176"/>
      <c r="L123" s="181"/>
      <c r="M123" s="182"/>
      <c r="N123" s="183"/>
      <c r="O123" s="183"/>
      <c r="P123" s="184">
        <f>P124</f>
        <v>0</v>
      </c>
      <c r="Q123" s="183"/>
      <c r="R123" s="184">
        <f>R124</f>
        <v>0</v>
      </c>
      <c r="S123" s="183"/>
      <c r="T123" s="185">
        <f>T124</f>
        <v>0</v>
      </c>
      <c r="AR123" s="186" t="s">
        <v>76</v>
      </c>
      <c r="AT123" s="187" t="s">
        <v>68</v>
      </c>
      <c r="AU123" s="187" t="s">
        <v>76</v>
      </c>
      <c r="AY123" s="186" t="s">
        <v>169</v>
      </c>
      <c r="BK123" s="188">
        <f>BK124</f>
        <v>0</v>
      </c>
    </row>
    <row r="124" spans="2:65" s="1" customFormat="1" ht="22.5" customHeight="1">
      <c r="B124" s="40"/>
      <c r="C124" s="192" t="s">
        <v>219</v>
      </c>
      <c r="D124" s="192" t="s">
        <v>171</v>
      </c>
      <c r="E124" s="193" t="s">
        <v>358</v>
      </c>
      <c r="F124" s="194" t="s">
        <v>359</v>
      </c>
      <c r="G124" s="195" t="s">
        <v>198</v>
      </c>
      <c r="H124" s="196">
        <v>0.16800000000000001</v>
      </c>
      <c r="I124" s="197"/>
      <c r="J124" s="198">
        <f>ROUND(I124*H124,2)</f>
        <v>0</v>
      </c>
      <c r="K124" s="194" t="s">
        <v>21</v>
      </c>
      <c r="L124" s="60"/>
      <c r="M124" s="199" t="s">
        <v>21</v>
      </c>
      <c r="N124" s="200" t="s">
        <v>40</v>
      </c>
      <c r="O124" s="41"/>
      <c r="P124" s="201">
        <f>O124*H124</f>
        <v>0</v>
      </c>
      <c r="Q124" s="201">
        <v>0</v>
      </c>
      <c r="R124" s="201">
        <f>Q124*H124</f>
        <v>0</v>
      </c>
      <c r="S124" s="201">
        <v>0</v>
      </c>
      <c r="T124" s="202">
        <f>S124*H124</f>
        <v>0</v>
      </c>
      <c r="AR124" s="23" t="s">
        <v>175</v>
      </c>
      <c r="AT124" s="23" t="s">
        <v>171</v>
      </c>
      <c r="AU124" s="23" t="s">
        <v>78</v>
      </c>
      <c r="AY124" s="23" t="s">
        <v>169</v>
      </c>
      <c r="BE124" s="203">
        <f>IF(N124="základní",J124,0)</f>
        <v>0</v>
      </c>
      <c r="BF124" s="203">
        <f>IF(N124="snížená",J124,0)</f>
        <v>0</v>
      </c>
      <c r="BG124" s="203">
        <f>IF(N124="zákl. přenesená",J124,0)</f>
        <v>0</v>
      </c>
      <c r="BH124" s="203">
        <f>IF(N124="sníž. přenesená",J124,0)</f>
        <v>0</v>
      </c>
      <c r="BI124" s="203">
        <f>IF(N124="nulová",J124,0)</f>
        <v>0</v>
      </c>
      <c r="BJ124" s="23" t="s">
        <v>76</v>
      </c>
      <c r="BK124" s="203">
        <f>ROUND(I124*H124,2)</f>
        <v>0</v>
      </c>
      <c r="BL124" s="23" t="s">
        <v>175</v>
      </c>
      <c r="BM124" s="23" t="s">
        <v>266</v>
      </c>
    </row>
    <row r="125" spans="2:65" s="10" customFormat="1" ht="37.35" customHeight="1">
      <c r="B125" s="175"/>
      <c r="C125" s="176"/>
      <c r="D125" s="177" t="s">
        <v>68</v>
      </c>
      <c r="E125" s="178" t="s">
        <v>273</v>
      </c>
      <c r="F125" s="178" t="s">
        <v>274</v>
      </c>
      <c r="G125" s="176"/>
      <c r="H125" s="176"/>
      <c r="I125" s="179"/>
      <c r="J125" s="180">
        <f>BK125</f>
        <v>0</v>
      </c>
      <c r="K125" s="176"/>
      <c r="L125" s="181"/>
      <c r="M125" s="182"/>
      <c r="N125" s="183"/>
      <c r="O125" s="183"/>
      <c r="P125" s="184">
        <f>P126</f>
        <v>0</v>
      </c>
      <c r="Q125" s="183"/>
      <c r="R125" s="184">
        <f>R126</f>
        <v>0</v>
      </c>
      <c r="S125" s="183"/>
      <c r="T125" s="185">
        <f>T126</f>
        <v>0</v>
      </c>
      <c r="AR125" s="186" t="s">
        <v>78</v>
      </c>
      <c r="AT125" s="187" t="s">
        <v>68</v>
      </c>
      <c r="AU125" s="187" t="s">
        <v>69</v>
      </c>
      <c r="AY125" s="186" t="s">
        <v>169</v>
      </c>
      <c r="BK125" s="188">
        <f>BK126</f>
        <v>0</v>
      </c>
    </row>
    <row r="126" spans="2:65" s="10" customFormat="1" ht="19.899999999999999" customHeight="1">
      <c r="B126" s="175"/>
      <c r="C126" s="176"/>
      <c r="D126" s="189" t="s">
        <v>68</v>
      </c>
      <c r="E126" s="190" t="s">
        <v>360</v>
      </c>
      <c r="F126" s="190" t="s">
        <v>361</v>
      </c>
      <c r="G126" s="176"/>
      <c r="H126" s="176"/>
      <c r="I126" s="179"/>
      <c r="J126" s="191">
        <f>BK126</f>
        <v>0</v>
      </c>
      <c r="K126" s="176"/>
      <c r="L126" s="181"/>
      <c r="M126" s="182"/>
      <c r="N126" s="183"/>
      <c r="O126" s="183"/>
      <c r="P126" s="184">
        <f>P127</f>
        <v>0</v>
      </c>
      <c r="Q126" s="183"/>
      <c r="R126" s="184">
        <f>R127</f>
        <v>0</v>
      </c>
      <c r="S126" s="183"/>
      <c r="T126" s="185">
        <f>T127</f>
        <v>0</v>
      </c>
      <c r="AR126" s="186" t="s">
        <v>78</v>
      </c>
      <c r="AT126" s="187" t="s">
        <v>68</v>
      </c>
      <c r="AU126" s="187" t="s">
        <v>76</v>
      </c>
      <c r="AY126" s="186" t="s">
        <v>169</v>
      </c>
      <c r="BK126" s="188">
        <f>BK127</f>
        <v>0</v>
      </c>
    </row>
    <row r="127" spans="2:65" s="1" customFormat="1" ht="22.5" customHeight="1">
      <c r="B127" s="40"/>
      <c r="C127" s="192" t="s">
        <v>269</v>
      </c>
      <c r="D127" s="192" t="s">
        <v>171</v>
      </c>
      <c r="E127" s="193" t="s">
        <v>362</v>
      </c>
      <c r="F127" s="194" t="s">
        <v>363</v>
      </c>
      <c r="G127" s="195" t="s">
        <v>174</v>
      </c>
      <c r="H127" s="196">
        <v>1626.32</v>
      </c>
      <c r="I127" s="197"/>
      <c r="J127" s="198">
        <f>ROUND(I127*H127,2)</f>
        <v>0</v>
      </c>
      <c r="K127" s="194" t="s">
        <v>21</v>
      </c>
      <c r="L127" s="60"/>
      <c r="M127" s="199" t="s">
        <v>21</v>
      </c>
      <c r="N127" s="255" t="s">
        <v>40</v>
      </c>
      <c r="O127" s="256"/>
      <c r="P127" s="257">
        <f>O127*H127</f>
        <v>0</v>
      </c>
      <c r="Q127" s="257">
        <v>0</v>
      </c>
      <c r="R127" s="257">
        <f>Q127*H127</f>
        <v>0</v>
      </c>
      <c r="S127" s="257">
        <v>0</v>
      </c>
      <c r="T127" s="258">
        <f>S127*H127</f>
        <v>0</v>
      </c>
      <c r="AR127" s="23" t="s">
        <v>206</v>
      </c>
      <c r="AT127" s="23" t="s">
        <v>171</v>
      </c>
      <c r="AU127" s="23" t="s">
        <v>78</v>
      </c>
      <c r="AY127" s="23" t="s">
        <v>169</v>
      </c>
      <c r="BE127" s="203">
        <f>IF(N127="základní",J127,0)</f>
        <v>0</v>
      </c>
      <c r="BF127" s="203">
        <f>IF(N127="snížená",J127,0)</f>
        <v>0</v>
      </c>
      <c r="BG127" s="203">
        <f>IF(N127="zákl. přenesená",J127,0)</f>
        <v>0</v>
      </c>
      <c r="BH127" s="203">
        <f>IF(N127="sníž. přenesená",J127,0)</f>
        <v>0</v>
      </c>
      <c r="BI127" s="203">
        <f>IF(N127="nulová",J127,0)</f>
        <v>0</v>
      </c>
      <c r="BJ127" s="23" t="s">
        <v>76</v>
      </c>
      <c r="BK127" s="203">
        <f>ROUND(I127*H127,2)</f>
        <v>0</v>
      </c>
      <c r="BL127" s="23" t="s">
        <v>206</v>
      </c>
      <c r="BM127" s="23" t="s">
        <v>272</v>
      </c>
    </row>
    <row r="128" spans="2:65" s="1" customFormat="1" ht="6.95" customHeight="1">
      <c r="B128" s="55"/>
      <c r="C128" s="56"/>
      <c r="D128" s="56"/>
      <c r="E128" s="56"/>
      <c r="F128" s="56"/>
      <c r="G128" s="56"/>
      <c r="H128" s="56"/>
      <c r="I128" s="138"/>
      <c r="J128" s="56"/>
      <c r="K128" s="56"/>
      <c r="L128" s="60"/>
    </row>
  </sheetData>
  <sheetProtection password="CC35" sheet="1" objects="1" scenarios="1" formatCells="0" formatColumns="0" formatRows="0" sort="0" autoFilter="0"/>
  <autoFilter ref="C82:K127"/>
  <mergeCells count="9"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1"/>
  <sheetViews>
    <sheetView showGridLines="0" workbookViewId="0">
      <pane ySplit="1" topLeftCell="A86" activePane="bottomLeft" state="frozen"/>
      <selection pane="bottomLeft" activeCell="H90" sqref="H9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93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364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ROUND(J85,2)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ROUND(SUM(BE85:BE140), 2)</f>
        <v>0</v>
      </c>
      <c r="G30" s="41"/>
      <c r="H30" s="41"/>
      <c r="I30" s="130">
        <v>0.21</v>
      </c>
      <c r="J30" s="129">
        <f>ROUND(ROUND((SUM(BE85:BE140)),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ROUND(SUM(BF85:BF140), 2)</f>
        <v>0</v>
      </c>
      <c r="G31" s="41"/>
      <c r="H31" s="41"/>
      <c r="I31" s="130">
        <v>0.15</v>
      </c>
      <c r="J31" s="129">
        <f>ROUND(ROUND((SUM(BF85:BF140)),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ROUND(SUM(BG85:BG140),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ROUND(SUM(BH85:BH140),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ROUND(SUM(BI85:BI140),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1720206 - SO 4a - Přístřešek s jímkou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J85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J86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J87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J102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J108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J123</f>
        <v>0</v>
      </c>
      <c r="K61" s="161"/>
    </row>
    <row r="62" spans="2:47" s="7" customFormat="1" ht="24.95" customHeight="1">
      <c r="B62" s="148"/>
      <c r="C62" s="149"/>
      <c r="D62" s="150" t="s">
        <v>151</v>
      </c>
      <c r="E62" s="151"/>
      <c r="F62" s="151"/>
      <c r="G62" s="151"/>
      <c r="H62" s="151"/>
      <c r="I62" s="152"/>
      <c r="J62" s="153">
        <f>J127</f>
        <v>0</v>
      </c>
      <c r="K62" s="154"/>
    </row>
    <row r="63" spans="2:47" s="8" customFormat="1" ht="19.899999999999999" customHeight="1">
      <c r="B63" s="155"/>
      <c r="C63" s="156"/>
      <c r="D63" s="157" t="s">
        <v>365</v>
      </c>
      <c r="E63" s="158"/>
      <c r="F63" s="158"/>
      <c r="G63" s="158"/>
      <c r="H63" s="158"/>
      <c r="I63" s="159"/>
      <c r="J63" s="160">
        <f>J128</f>
        <v>0</v>
      </c>
      <c r="K63" s="161"/>
    </row>
    <row r="64" spans="2:47" s="8" customFormat="1" ht="19.899999999999999" customHeight="1">
      <c r="B64" s="155"/>
      <c r="C64" s="156"/>
      <c r="D64" s="157" t="s">
        <v>339</v>
      </c>
      <c r="E64" s="158"/>
      <c r="F64" s="158"/>
      <c r="G64" s="158"/>
      <c r="H64" s="158"/>
      <c r="I64" s="159"/>
      <c r="J64" s="160">
        <f>J137</f>
        <v>0</v>
      </c>
      <c r="K64" s="161"/>
    </row>
    <row r="65" spans="2:12" s="8" customFormat="1" ht="19.899999999999999" customHeight="1">
      <c r="B65" s="155"/>
      <c r="C65" s="156"/>
      <c r="D65" s="157" t="s">
        <v>366</v>
      </c>
      <c r="E65" s="158"/>
      <c r="F65" s="158"/>
      <c r="G65" s="158"/>
      <c r="H65" s="158"/>
      <c r="I65" s="159"/>
      <c r="J65" s="160">
        <f>J139</f>
        <v>0</v>
      </c>
      <c r="K65" s="161"/>
    </row>
    <row r="66" spans="2:12" s="1" customFormat="1" ht="21.75" customHeight="1">
      <c r="B66" s="40"/>
      <c r="C66" s="41"/>
      <c r="D66" s="41"/>
      <c r="E66" s="41"/>
      <c r="F66" s="41"/>
      <c r="G66" s="41"/>
      <c r="H66" s="41"/>
      <c r="I66" s="117"/>
      <c r="J66" s="41"/>
      <c r="K66" s="44"/>
    </row>
    <row r="67" spans="2:12" s="1" customFormat="1" ht="6.95" customHeight="1">
      <c r="B67" s="55"/>
      <c r="C67" s="56"/>
      <c r="D67" s="56"/>
      <c r="E67" s="56"/>
      <c r="F67" s="56"/>
      <c r="G67" s="56"/>
      <c r="H67" s="56"/>
      <c r="I67" s="138"/>
      <c r="J67" s="56"/>
      <c r="K67" s="57"/>
    </row>
    <row r="71" spans="2:12" s="1" customFormat="1" ht="6.95" customHeight="1">
      <c r="B71" s="58"/>
      <c r="C71" s="59"/>
      <c r="D71" s="59"/>
      <c r="E71" s="59"/>
      <c r="F71" s="59"/>
      <c r="G71" s="59"/>
      <c r="H71" s="59"/>
      <c r="I71" s="141"/>
      <c r="J71" s="59"/>
      <c r="K71" s="59"/>
      <c r="L71" s="60"/>
    </row>
    <row r="72" spans="2:12" s="1" customFormat="1" ht="36.950000000000003" customHeight="1">
      <c r="B72" s="40"/>
      <c r="C72" s="61" t="s">
        <v>153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12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12" s="1" customFormat="1" ht="14.45" customHeight="1">
      <c r="B74" s="40"/>
      <c r="C74" s="64" t="s">
        <v>18</v>
      </c>
      <c r="D74" s="62"/>
      <c r="E74" s="62"/>
      <c r="F74" s="62"/>
      <c r="G74" s="62"/>
      <c r="H74" s="62"/>
      <c r="I74" s="162"/>
      <c r="J74" s="62"/>
      <c r="K74" s="62"/>
      <c r="L74" s="60"/>
    </row>
    <row r="75" spans="2:12" s="1" customFormat="1" ht="22.5" customHeight="1">
      <c r="B75" s="40"/>
      <c r="C75" s="62"/>
      <c r="D75" s="62"/>
      <c r="E75" s="375" t="str">
        <f>E7</f>
        <v>VV_Demolice objektů Výmyslov</v>
      </c>
      <c r="F75" s="376"/>
      <c r="G75" s="376"/>
      <c r="H75" s="376"/>
      <c r="I75" s="162"/>
      <c r="J75" s="62"/>
      <c r="K75" s="62"/>
      <c r="L75" s="60"/>
    </row>
    <row r="76" spans="2:12" s="1" customFormat="1" ht="14.45" customHeight="1">
      <c r="B76" s="40"/>
      <c r="C76" s="64" t="s">
        <v>139</v>
      </c>
      <c r="D76" s="62"/>
      <c r="E76" s="62"/>
      <c r="F76" s="62"/>
      <c r="G76" s="62"/>
      <c r="H76" s="62"/>
      <c r="I76" s="162"/>
      <c r="J76" s="62"/>
      <c r="K76" s="62"/>
      <c r="L76" s="60"/>
    </row>
    <row r="77" spans="2:12" s="1" customFormat="1" ht="23.25" customHeight="1">
      <c r="B77" s="40"/>
      <c r="C77" s="62"/>
      <c r="D77" s="62"/>
      <c r="E77" s="355" t="str">
        <f>E9</f>
        <v>1720206 - SO 4a - Přístřešek s jímkou</v>
      </c>
      <c r="F77" s="377"/>
      <c r="G77" s="377"/>
      <c r="H77" s="377"/>
      <c r="I77" s="162"/>
      <c r="J77" s="62"/>
      <c r="K77" s="62"/>
      <c r="L77" s="60"/>
    </row>
    <row r="78" spans="2:12" s="1" customFormat="1" ht="6.9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12" s="1" customFormat="1" ht="18" customHeight="1">
      <c r="B79" s="40"/>
      <c r="C79" s="64" t="s">
        <v>23</v>
      </c>
      <c r="D79" s="62"/>
      <c r="E79" s="62"/>
      <c r="F79" s="163" t="str">
        <f>F12</f>
        <v xml:space="preserve"> </v>
      </c>
      <c r="G79" s="62"/>
      <c r="H79" s="62"/>
      <c r="I79" s="164" t="s">
        <v>25</v>
      </c>
      <c r="J79" s="72" t="str">
        <f>IF(J12="","",J12)</f>
        <v>12. 4. 2017</v>
      </c>
      <c r="K79" s="62"/>
      <c r="L79" s="60"/>
    </row>
    <row r="80" spans="2:12" s="1" customFormat="1" ht="6.95" customHeight="1">
      <c r="B80" s="40"/>
      <c r="C80" s="62"/>
      <c r="D80" s="62"/>
      <c r="E80" s="62"/>
      <c r="F80" s="62"/>
      <c r="G80" s="62"/>
      <c r="H80" s="62"/>
      <c r="I80" s="162"/>
      <c r="J80" s="62"/>
      <c r="K80" s="62"/>
      <c r="L80" s="60"/>
    </row>
    <row r="81" spans="2:65" s="1" customFormat="1" ht="15">
      <c r="B81" s="40"/>
      <c r="C81" s="64" t="s">
        <v>27</v>
      </c>
      <c r="D81" s="62"/>
      <c r="E81" s="62"/>
      <c r="F81" s="163" t="str">
        <f>E15</f>
        <v xml:space="preserve"> </v>
      </c>
      <c r="G81" s="62"/>
      <c r="H81" s="62"/>
      <c r="I81" s="164" t="s">
        <v>32</v>
      </c>
      <c r="J81" s="163" t="str">
        <f>E21</f>
        <v xml:space="preserve"> </v>
      </c>
      <c r="K81" s="62"/>
      <c r="L81" s="60"/>
    </row>
    <row r="82" spans="2:65" s="1" customFormat="1" ht="14.45" customHeight="1">
      <c r="B82" s="40"/>
      <c r="C82" s="64" t="s">
        <v>30</v>
      </c>
      <c r="D82" s="62"/>
      <c r="E82" s="62"/>
      <c r="F82" s="163" t="str">
        <f>IF(E18="","",E18)</f>
        <v/>
      </c>
      <c r="G82" s="62"/>
      <c r="H82" s="62"/>
      <c r="I82" s="162"/>
      <c r="J82" s="62"/>
      <c r="K82" s="62"/>
      <c r="L82" s="60"/>
    </row>
    <row r="83" spans="2:65" s="1" customFormat="1" ht="10.35" customHeight="1">
      <c r="B83" s="40"/>
      <c r="C83" s="62"/>
      <c r="D83" s="62"/>
      <c r="E83" s="62"/>
      <c r="F83" s="62"/>
      <c r="G83" s="62"/>
      <c r="H83" s="62"/>
      <c r="I83" s="162"/>
      <c r="J83" s="62"/>
      <c r="K83" s="62"/>
      <c r="L83" s="60"/>
    </row>
    <row r="84" spans="2:65" s="9" customFormat="1" ht="29.25" customHeight="1">
      <c r="B84" s="165"/>
      <c r="C84" s="166" t="s">
        <v>154</v>
      </c>
      <c r="D84" s="167" t="s">
        <v>54</v>
      </c>
      <c r="E84" s="167" t="s">
        <v>50</v>
      </c>
      <c r="F84" s="167" t="s">
        <v>155</v>
      </c>
      <c r="G84" s="167" t="s">
        <v>156</v>
      </c>
      <c r="H84" s="167" t="s">
        <v>157</v>
      </c>
      <c r="I84" s="168" t="s">
        <v>158</v>
      </c>
      <c r="J84" s="167" t="s">
        <v>143</v>
      </c>
      <c r="K84" s="169" t="s">
        <v>159</v>
      </c>
      <c r="L84" s="170"/>
      <c r="M84" s="80" t="s">
        <v>160</v>
      </c>
      <c r="N84" s="81" t="s">
        <v>39</v>
      </c>
      <c r="O84" s="81" t="s">
        <v>161</v>
      </c>
      <c r="P84" s="81" t="s">
        <v>162</v>
      </c>
      <c r="Q84" s="81" t="s">
        <v>163</v>
      </c>
      <c r="R84" s="81" t="s">
        <v>164</v>
      </c>
      <c r="S84" s="81" t="s">
        <v>165</v>
      </c>
      <c r="T84" s="82" t="s">
        <v>166</v>
      </c>
    </row>
    <row r="85" spans="2:65" s="1" customFormat="1" ht="29.25" customHeight="1">
      <c r="B85" s="40"/>
      <c r="C85" s="86" t="s">
        <v>144</v>
      </c>
      <c r="D85" s="62"/>
      <c r="E85" s="62"/>
      <c r="F85" s="62"/>
      <c r="G85" s="62"/>
      <c r="H85" s="62"/>
      <c r="I85" s="162"/>
      <c r="J85" s="171">
        <f>BK85</f>
        <v>0</v>
      </c>
      <c r="K85" s="62"/>
      <c r="L85" s="60"/>
      <c r="M85" s="83"/>
      <c r="N85" s="84"/>
      <c r="O85" s="84"/>
      <c r="P85" s="172">
        <f>P86+P127</f>
        <v>0</v>
      </c>
      <c r="Q85" s="84"/>
      <c r="R85" s="172">
        <f>R86+R127</f>
        <v>0</v>
      </c>
      <c r="S85" s="84"/>
      <c r="T85" s="173">
        <f>T86+T127</f>
        <v>0</v>
      </c>
      <c r="AT85" s="23" t="s">
        <v>68</v>
      </c>
      <c r="AU85" s="23" t="s">
        <v>145</v>
      </c>
      <c r="BK85" s="174">
        <f>BK86+BK127</f>
        <v>0</v>
      </c>
    </row>
    <row r="86" spans="2:65" s="10" customFormat="1" ht="37.35" customHeight="1">
      <c r="B86" s="175"/>
      <c r="C86" s="176"/>
      <c r="D86" s="177" t="s">
        <v>68</v>
      </c>
      <c r="E86" s="178" t="s">
        <v>167</v>
      </c>
      <c r="F86" s="178" t="s">
        <v>168</v>
      </c>
      <c r="G86" s="176"/>
      <c r="H86" s="176"/>
      <c r="I86" s="179"/>
      <c r="J86" s="180">
        <f>BK86</f>
        <v>0</v>
      </c>
      <c r="K86" s="176"/>
      <c r="L86" s="181"/>
      <c r="M86" s="182"/>
      <c r="N86" s="183"/>
      <c r="O86" s="183"/>
      <c r="P86" s="184">
        <f>P87+P102+P108+P123</f>
        <v>0</v>
      </c>
      <c r="Q86" s="183"/>
      <c r="R86" s="184">
        <f>R87+R102+R108+R123</f>
        <v>0</v>
      </c>
      <c r="S86" s="183"/>
      <c r="T86" s="185">
        <f>T87+T102+T108+T123</f>
        <v>0</v>
      </c>
      <c r="AR86" s="186" t="s">
        <v>76</v>
      </c>
      <c r="AT86" s="187" t="s">
        <v>68</v>
      </c>
      <c r="AU86" s="187" t="s">
        <v>69</v>
      </c>
      <c r="AY86" s="186" t="s">
        <v>169</v>
      </c>
      <c r="BK86" s="188">
        <f>BK87+BK102+BK108+BK123</f>
        <v>0</v>
      </c>
    </row>
    <row r="87" spans="2:65" s="10" customFormat="1" ht="19.899999999999999" customHeight="1">
      <c r="B87" s="175"/>
      <c r="C87" s="176"/>
      <c r="D87" s="189" t="s">
        <v>68</v>
      </c>
      <c r="E87" s="190" t="s">
        <v>76</v>
      </c>
      <c r="F87" s="190" t="s">
        <v>170</v>
      </c>
      <c r="G87" s="176"/>
      <c r="H87" s="176"/>
      <c r="I87" s="179"/>
      <c r="J87" s="191">
        <f>BK87</f>
        <v>0</v>
      </c>
      <c r="K87" s="176"/>
      <c r="L87" s="181"/>
      <c r="M87" s="182"/>
      <c r="N87" s="183"/>
      <c r="O87" s="183"/>
      <c r="P87" s="184">
        <f>SUM(P88:P101)</f>
        <v>0</v>
      </c>
      <c r="Q87" s="183"/>
      <c r="R87" s="184">
        <f>SUM(R88:R101)</f>
        <v>0</v>
      </c>
      <c r="S87" s="183"/>
      <c r="T87" s="185">
        <f>SUM(T88:T101)</f>
        <v>0</v>
      </c>
      <c r="AR87" s="186" t="s">
        <v>76</v>
      </c>
      <c r="AT87" s="187" t="s">
        <v>68</v>
      </c>
      <c r="AU87" s="187" t="s">
        <v>76</v>
      </c>
      <c r="AY87" s="186" t="s">
        <v>169</v>
      </c>
      <c r="BK87" s="188">
        <f>SUM(BK88:BK101)</f>
        <v>0</v>
      </c>
    </row>
    <row r="88" spans="2:65" s="1" customFormat="1" ht="22.5" customHeight="1">
      <c r="B88" s="40"/>
      <c r="C88" s="192" t="s">
        <v>76</v>
      </c>
      <c r="D88" s="192" t="s">
        <v>171</v>
      </c>
      <c r="E88" s="193" t="s">
        <v>189</v>
      </c>
      <c r="F88" s="194" t="s">
        <v>190</v>
      </c>
      <c r="G88" s="195" t="s">
        <v>191</v>
      </c>
      <c r="H88" s="196">
        <v>44.08</v>
      </c>
      <c r="I88" s="197"/>
      <c r="J88" s="198">
        <f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78</v>
      </c>
    </row>
    <row r="89" spans="2:65" s="13" customFormat="1">
      <c r="B89" s="228"/>
      <c r="C89" s="229"/>
      <c r="D89" s="206" t="s">
        <v>176</v>
      </c>
      <c r="E89" s="230" t="s">
        <v>21</v>
      </c>
      <c r="F89" s="231" t="s">
        <v>193</v>
      </c>
      <c r="G89" s="229"/>
      <c r="H89" s="232" t="s">
        <v>21</v>
      </c>
      <c r="I89" s="233"/>
      <c r="J89" s="229"/>
      <c r="K89" s="229"/>
      <c r="L89" s="234"/>
      <c r="M89" s="235"/>
      <c r="N89" s="236"/>
      <c r="O89" s="236"/>
      <c r="P89" s="236"/>
      <c r="Q89" s="236"/>
      <c r="R89" s="236"/>
      <c r="S89" s="236"/>
      <c r="T89" s="237"/>
      <c r="AT89" s="238" t="s">
        <v>176</v>
      </c>
      <c r="AU89" s="238" t="s">
        <v>78</v>
      </c>
      <c r="AV89" s="13" t="s">
        <v>76</v>
      </c>
      <c r="AW89" s="13" t="s">
        <v>33</v>
      </c>
      <c r="AX89" s="13" t="s">
        <v>69</v>
      </c>
      <c r="AY89" s="238" t="s">
        <v>169</v>
      </c>
    </row>
    <row r="90" spans="2:65" s="11" customFormat="1">
      <c r="B90" s="204"/>
      <c r="C90" s="205"/>
      <c r="D90" s="206" t="s">
        <v>176</v>
      </c>
      <c r="E90" s="207" t="s">
        <v>21</v>
      </c>
      <c r="F90" s="208" t="s">
        <v>367</v>
      </c>
      <c r="G90" s="205"/>
      <c r="H90" s="209">
        <v>44.08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176</v>
      </c>
      <c r="AU90" s="215" t="s">
        <v>78</v>
      </c>
      <c r="AV90" s="11" t="s">
        <v>78</v>
      </c>
      <c r="AW90" s="11" t="s">
        <v>33</v>
      </c>
      <c r="AX90" s="11" t="s">
        <v>69</v>
      </c>
      <c r="AY90" s="215" t="s">
        <v>169</v>
      </c>
    </row>
    <row r="91" spans="2:65" s="12" customFormat="1">
      <c r="B91" s="216"/>
      <c r="C91" s="217"/>
      <c r="D91" s="218" t="s">
        <v>176</v>
      </c>
      <c r="E91" s="219" t="s">
        <v>21</v>
      </c>
      <c r="F91" s="220" t="s">
        <v>178</v>
      </c>
      <c r="G91" s="217"/>
      <c r="H91" s="221">
        <v>44.08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176</v>
      </c>
      <c r="AU91" s="227" t="s">
        <v>78</v>
      </c>
      <c r="AV91" s="12" t="s">
        <v>175</v>
      </c>
      <c r="AW91" s="12" t="s">
        <v>33</v>
      </c>
      <c r="AX91" s="12" t="s">
        <v>76</v>
      </c>
      <c r="AY91" s="227" t="s">
        <v>169</v>
      </c>
    </row>
    <row r="92" spans="2:65" s="1" customFormat="1" ht="22.5" customHeight="1">
      <c r="B92" s="40"/>
      <c r="C92" s="239" t="s">
        <v>78</v>
      </c>
      <c r="D92" s="239" t="s">
        <v>195</v>
      </c>
      <c r="E92" s="240" t="s">
        <v>196</v>
      </c>
      <c r="F92" s="241" t="s">
        <v>197</v>
      </c>
      <c r="G92" s="242" t="s">
        <v>198</v>
      </c>
      <c r="H92" s="243">
        <v>74.936000000000007</v>
      </c>
      <c r="I92" s="244"/>
      <c r="J92" s="245">
        <f>ROUND(I92*H92,2)</f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76</v>
      </c>
      <c r="BK92" s="203">
        <f>ROUND(I92*H92,2)</f>
        <v>0</v>
      </c>
      <c r="BL92" s="23" t="s">
        <v>175</v>
      </c>
      <c r="BM92" s="23" t="s">
        <v>175</v>
      </c>
    </row>
    <row r="93" spans="2:65" s="1" customFormat="1" ht="22.5" customHeight="1">
      <c r="B93" s="40"/>
      <c r="C93" s="192" t="s">
        <v>181</v>
      </c>
      <c r="D93" s="192" t="s">
        <v>171</v>
      </c>
      <c r="E93" s="193" t="s">
        <v>201</v>
      </c>
      <c r="F93" s="194" t="s">
        <v>202</v>
      </c>
      <c r="G93" s="195" t="s">
        <v>191</v>
      </c>
      <c r="H93" s="196">
        <v>147.99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184</v>
      </c>
    </row>
    <row r="94" spans="2:65" s="1" customFormat="1" ht="22.5" customHeight="1">
      <c r="B94" s="40"/>
      <c r="C94" s="239" t="s">
        <v>175</v>
      </c>
      <c r="D94" s="239" t="s">
        <v>195</v>
      </c>
      <c r="E94" s="240" t="s">
        <v>204</v>
      </c>
      <c r="F94" s="241" t="s">
        <v>205</v>
      </c>
      <c r="G94" s="242" t="s">
        <v>198</v>
      </c>
      <c r="H94" s="243">
        <v>251.583</v>
      </c>
      <c r="I94" s="244"/>
      <c r="J94" s="245">
        <f>ROUND(I94*H94,2)</f>
        <v>0</v>
      </c>
      <c r="K94" s="241" t="s">
        <v>21</v>
      </c>
      <c r="L94" s="246"/>
      <c r="M94" s="247" t="s">
        <v>21</v>
      </c>
      <c r="N94" s="248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187</v>
      </c>
      <c r="AT94" s="23" t="s">
        <v>195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187</v>
      </c>
    </row>
    <row r="95" spans="2:65" s="11" customFormat="1">
      <c r="B95" s="204"/>
      <c r="C95" s="205"/>
      <c r="D95" s="206" t="s">
        <v>176</v>
      </c>
      <c r="E95" s="207" t="s">
        <v>21</v>
      </c>
      <c r="F95" s="208" t="s">
        <v>368</v>
      </c>
      <c r="G95" s="205"/>
      <c r="H95" s="209">
        <v>251.583</v>
      </c>
      <c r="I95" s="210"/>
      <c r="J95" s="205"/>
      <c r="K95" s="205"/>
      <c r="L95" s="211"/>
      <c r="M95" s="212"/>
      <c r="N95" s="213"/>
      <c r="O95" s="213"/>
      <c r="P95" s="213"/>
      <c r="Q95" s="213"/>
      <c r="R95" s="213"/>
      <c r="S95" s="213"/>
      <c r="T95" s="214"/>
      <c r="AT95" s="215" t="s">
        <v>176</v>
      </c>
      <c r="AU95" s="215" t="s">
        <v>78</v>
      </c>
      <c r="AV95" s="11" t="s">
        <v>78</v>
      </c>
      <c r="AW95" s="11" t="s">
        <v>33</v>
      </c>
      <c r="AX95" s="11" t="s">
        <v>69</v>
      </c>
      <c r="AY95" s="215" t="s">
        <v>169</v>
      </c>
    </row>
    <row r="96" spans="2:65" s="12" customFormat="1">
      <c r="B96" s="216"/>
      <c r="C96" s="217"/>
      <c r="D96" s="218" t="s">
        <v>176</v>
      </c>
      <c r="E96" s="219" t="s">
        <v>21</v>
      </c>
      <c r="F96" s="220" t="s">
        <v>178</v>
      </c>
      <c r="G96" s="217"/>
      <c r="H96" s="221">
        <v>251.583</v>
      </c>
      <c r="I96" s="222"/>
      <c r="J96" s="217"/>
      <c r="K96" s="217"/>
      <c r="L96" s="223"/>
      <c r="M96" s="224"/>
      <c r="N96" s="225"/>
      <c r="O96" s="225"/>
      <c r="P96" s="225"/>
      <c r="Q96" s="225"/>
      <c r="R96" s="225"/>
      <c r="S96" s="225"/>
      <c r="T96" s="226"/>
      <c r="AT96" s="227" t="s">
        <v>176</v>
      </c>
      <c r="AU96" s="227" t="s">
        <v>78</v>
      </c>
      <c r="AV96" s="12" t="s">
        <v>175</v>
      </c>
      <c r="AW96" s="12" t="s">
        <v>33</v>
      </c>
      <c r="AX96" s="12" t="s">
        <v>76</v>
      </c>
      <c r="AY96" s="227" t="s">
        <v>169</v>
      </c>
    </row>
    <row r="97" spans="2:65" s="1" customFormat="1" ht="22.5" customHeight="1">
      <c r="B97" s="40"/>
      <c r="C97" s="192" t="s">
        <v>188</v>
      </c>
      <c r="D97" s="192" t="s">
        <v>171</v>
      </c>
      <c r="E97" s="193" t="s">
        <v>209</v>
      </c>
      <c r="F97" s="194" t="s">
        <v>210</v>
      </c>
      <c r="G97" s="195" t="s">
        <v>174</v>
      </c>
      <c r="H97" s="196">
        <v>220.4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192</v>
      </c>
    </row>
    <row r="98" spans="2:65" s="1" customFormat="1" ht="22.5" customHeight="1">
      <c r="B98" s="40"/>
      <c r="C98" s="192" t="s">
        <v>184</v>
      </c>
      <c r="D98" s="192" t="s">
        <v>171</v>
      </c>
      <c r="E98" s="193" t="s">
        <v>212</v>
      </c>
      <c r="F98" s="194" t="s">
        <v>213</v>
      </c>
      <c r="G98" s="195" t="s">
        <v>174</v>
      </c>
      <c r="H98" s="196">
        <v>220.4</v>
      </c>
      <c r="I98" s="197"/>
      <c r="J98" s="198">
        <f>ROUND(I98*H98,2)</f>
        <v>0</v>
      </c>
      <c r="K98" s="194" t="s">
        <v>21</v>
      </c>
      <c r="L98" s="60"/>
      <c r="M98" s="199" t="s">
        <v>21</v>
      </c>
      <c r="N98" s="200" t="s">
        <v>40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175</v>
      </c>
      <c r="AT98" s="23" t="s">
        <v>171</v>
      </c>
      <c r="AU98" s="23" t="s">
        <v>78</v>
      </c>
      <c r="AY98" s="23" t="s">
        <v>169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76</v>
      </c>
      <c r="BK98" s="203">
        <f>ROUND(I98*H98,2)</f>
        <v>0</v>
      </c>
      <c r="BL98" s="23" t="s">
        <v>175</v>
      </c>
      <c r="BM98" s="23" t="s">
        <v>199</v>
      </c>
    </row>
    <row r="99" spans="2:65" s="1" customFormat="1" ht="22.5" customHeight="1">
      <c r="B99" s="40"/>
      <c r="C99" s="239" t="s">
        <v>200</v>
      </c>
      <c r="D99" s="239" t="s">
        <v>195</v>
      </c>
      <c r="E99" s="240" t="s">
        <v>216</v>
      </c>
      <c r="F99" s="241" t="s">
        <v>217</v>
      </c>
      <c r="G99" s="242" t="s">
        <v>218</v>
      </c>
      <c r="H99" s="243">
        <v>3.306</v>
      </c>
      <c r="I99" s="244"/>
      <c r="J99" s="245">
        <f>ROUND(I99*H99,2)</f>
        <v>0</v>
      </c>
      <c r="K99" s="241" t="s">
        <v>21</v>
      </c>
      <c r="L99" s="246"/>
      <c r="M99" s="247" t="s">
        <v>21</v>
      </c>
      <c r="N99" s="248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187</v>
      </c>
      <c r="AT99" s="23" t="s">
        <v>195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203</v>
      </c>
    </row>
    <row r="100" spans="2:65" s="1" customFormat="1" ht="22.5" customHeight="1">
      <c r="B100" s="40"/>
      <c r="C100" s="192" t="s">
        <v>187</v>
      </c>
      <c r="D100" s="192" t="s">
        <v>171</v>
      </c>
      <c r="E100" s="193" t="s">
        <v>220</v>
      </c>
      <c r="F100" s="194" t="s">
        <v>221</v>
      </c>
      <c r="G100" s="195" t="s">
        <v>174</v>
      </c>
      <c r="H100" s="196">
        <v>220.4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206</v>
      </c>
    </row>
    <row r="101" spans="2:65" s="1" customFormat="1" ht="22.5" customHeight="1">
      <c r="B101" s="40"/>
      <c r="C101" s="192" t="s">
        <v>208</v>
      </c>
      <c r="D101" s="192" t="s">
        <v>171</v>
      </c>
      <c r="E101" s="193" t="s">
        <v>224</v>
      </c>
      <c r="F101" s="194" t="s">
        <v>225</v>
      </c>
      <c r="G101" s="195" t="s">
        <v>174</v>
      </c>
      <c r="H101" s="196">
        <v>220.4</v>
      </c>
      <c r="I101" s="197"/>
      <c r="J101" s="198">
        <f>ROUND(I101*H101,2)</f>
        <v>0</v>
      </c>
      <c r="K101" s="194" t="s">
        <v>21</v>
      </c>
      <c r="L101" s="60"/>
      <c r="M101" s="199" t="s">
        <v>21</v>
      </c>
      <c r="N101" s="200" t="s">
        <v>40</v>
      </c>
      <c r="O101" s="41"/>
      <c r="P101" s="201">
        <f>O101*H101</f>
        <v>0</v>
      </c>
      <c r="Q101" s="201">
        <v>0</v>
      </c>
      <c r="R101" s="201">
        <f>Q101*H101</f>
        <v>0</v>
      </c>
      <c r="S101" s="201">
        <v>0</v>
      </c>
      <c r="T101" s="202">
        <f>S101*H101</f>
        <v>0</v>
      </c>
      <c r="AR101" s="23" t="s">
        <v>175</v>
      </c>
      <c r="AT101" s="23" t="s">
        <v>171</v>
      </c>
      <c r="AU101" s="23" t="s">
        <v>78</v>
      </c>
      <c r="AY101" s="23" t="s">
        <v>169</v>
      </c>
      <c r="BE101" s="203">
        <f>IF(N101="základní",J101,0)</f>
        <v>0</v>
      </c>
      <c r="BF101" s="203">
        <f>IF(N101="snížená",J101,0)</f>
        <v>0</v>
      </c>
      <c r="BG101" s="203">
        <f>IF(N101="zákl. přenesená",J101,0)</f>
        <v>0</v>
      </c>
      <c r="BH101" s="203">
        <f>IF(N101="sníž. přenesená",J101,0)</f>
        <v>0</v>
      </c>
      <c r="BI101" s="203">
        <f>IF(N101="nulová",J101,0)</f>
        <v>0</v>
      </c>
      <c r="BJ101" s="23" t="s">
        <v>76</v>
      </c>
      <c r="BK101" s="203">
        <f>ROUND(I101*H101,2)</f>
        <v>0</v>
      </c>
      <c r="BL101" s="23" t="s">
        <v>175</v>
      </c>
      <c r="BM101" s="23" t="s">
        <v>211</v>
      </c>
    </row>
    <row r="102" spans="2:65" s="10" customFormat="1" ht="29.85" customHeight="1">
      <c r="B102" s="175"/>
      <c r="C102" s="176"/>
      <c r="D102" s="189" t="s">
        <v>68</v>
      </c>
      <c r="E102" s="190" t="s">
        <v>208</v>
      </c>
      <c r="F102" s="190" t="s">
        <v>227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SUM(P103:P107)</f>
        <v>0</v>
      </c>
      <c r="Q102" s="183"/>
      <c r="R102" s="184">
        <f>SUM(R103:R107)</f>
        <v>0</v>
      </c>
      <c r="S102" s="183"/>
      <c r="T102" s="185">
        <f>SUM(T103:T107)</f>
        <v>0</v>
      </c>
      <c r="AR102" s="186" t="s">
        <v>76</v>
      </c>
      <c r="AT102" s="187" t="s">
        <v>68</v>
      </c>
      <c r="AU102" s="187" t="s">
        <v>76</v>
      </c>
      <c r="AY102" s="186" t="s">
        <v>169</v>
      </c>
      <c r="BK102" s="188">
        <f>SUM(BK103:BK107)</f>
        <v>0</v>
      </c>
    </row>
    <row r="103" spans="2:65" s="1" customFormat="1" ht="22.5" customHeight="1">
      <c r="B103" s="40"/>
      <c r="C103" s="192" t="s">
        <v>192</v>
      </c>
      <c r="D103" s="192" t="s">
        <v>171</v>
      </c>
      <c r="E103" s="193" t="s">
        <v>228</v>
      </c>
      <c r="F103" s="194" t="s">
        <v>229</v>
      </c>
      <c r="G103" s="195" t="s">
        <v>191</v>
      </c>
      <c r="H103" s="196">
        <v>43.506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214</v>
      </c>
    </row>
    <row r="104" spans="2:65" s="13" customFormat="1">
      <c r="B104" s="228"/>
      <c r="C104" s="229"/>
      <c r="D104" s="206" t="s">
        <v>176</v>
      </c>
      <c r="E104" s="230" t="s">
        <v>21</v>
      </c>
      <c r="F104" s="231" t="s">
        <v>369</v>
      </c>
      <c r="G104" s="229"/>
      <c r="H104" s="232" t="s">
        <v>21</v>
      </c>
      <c r="I104" s="233"/>
      <c r="J104" s="229"/>
      <c r="K104" s="229"/>
      <c r="L104" s="234"/>
      <c r="M104" s="235"/>
      <c r="N104" s="236"/>
      <c r="O104" s="236"/>
      <c r="P104" s="236"/>
      <c r="Q104" s="236"/>
      <c r="R104" s="236"/>
      <c r="S104" s="236"/>
      <c r="T104" s="237"/>
      <c r="AT104" s="238" t="s">
        <v>176</v>
      </c>
      <c r="AU104" s="238" t="s">
        <v>78</v>
      </c>
      <c r="AV104" s="13" t="s">
        <v>76</v>
      </c>
      <c r="AW104" s="13" t="s">
        <v>33</v>
      </c>
      <c r="AX104" s="13" t="s">
        <v>69</v>
      </c>
      <c r="AY104" s="238" t="s">
        <v>169</v>
      </c>
    </row>
    <row r="105" spans="2:65" s="11" customFormat="1">
      <c r="B105" s="204"/>
      <c r="C105" s="205"/>
      <c r="D105" s="206" t="s">
        <v>176</v>
      </c>
      <c r="E105" s="207" t="s">
        <v>21</v>
      </c>
      <c r="F105" s="208" t="s">
        <v>370</v>
      </c>
      <c r="G105" s="205"/>
      <c r="H105" s="209">
        <v>43.506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176</v>
      </c>
      <c r="AU105" s="215" t="s">
        <v>78</v>
      </c>
      <c r="AV105" s="11" t="s">
        <v>78</v>
      </c>
      <c r="AW105" s="11" t="s">
        <v>33</v>
      </c>
      <c r="AX105" s="11" t="s">
        <v>69</v>
      </c>
      <c r="AY105" s="215" t="s">
        <v>169</v>
      </c>
    </row>
    <row r="106" spans="2:65" s="12" customFormat="1">
      <c r="B106" s="216"/>
      <c r="C106" s="217"/>
      <c r="D106" s="218" t="s">
        <v>176</v>
      </c>
      <c r="E106" s="219" t="s">
        <v>21</v>
      </c>
      <c r="F106" s="220" t="s">
        <v>178</v>
      </c>
      <c r="G106" s="217"/>
      <c r="H106" s="221">
        <v>43.506</v>
      </c>
      <c r="I106" s="222"/>
      <c r="J106" s="217"/>
      <c r="K106" s="217"/>
      <c r="L106" s="223"/>
      <c r="M106" s="224"/>
      <c r="N106" s="225"/>
      <c r="O106" s="225"/>
      <c r="P106" s="225"/>
      <c r="Q106" s="225"/>
      <c r="R106" s="225"/>
      <c r="S106" s="225"/>
      <c r="T106" s="226"/>
      <c r="AT106" s="227" t="s">
        <v>176</v>
      </c>
      <c r="AU106" s="227" t="s">
        <v>78</v>
      </c>
      <c r="AV106" s="12" t="s">
        <v>175</v>
      </c>
      <c r="AW106" s="12" t="s">
        <v>33</v>
      </c>
      <c r="AX106" s="12" t="s">
        <v>76</v>
      </c>
      <c r="AY106" s="227" t="s">
        <v>169</v>
      </c>
    </row>
    <row r="107" spans="2:65" s="1" customFormat="1" ht="22.5" customHeight="1">
      <c r="B107" s="40"/>
      <c r="C107" s="192" t="s">
        <v>215</v>
      </c>
      <c r="D107" s="192" t="s">
        <v>171</v>
      </c>
      <c r="E107" s="193" t="s">
        <v>371</v>
      </c>
      <c r="F107" s="194" t="s">
        <v>372</v>
      </c>
      <c r="G107" s="195" t="s">
        <v>191</v>
      </c>
      <c r="H107" s="196">
        <v>88.16</v>
      </c>
      <c r="I107" s="197"/>
      <c r="J107" s="198">
        <f>ROUND(I107*H107,2)</f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76</v>
      </c>
      <c r="BK107" s="203">
        <f>ROUND(I107*H107,2)</f>
        <v>0</v>
      </c>
      <c r="BL107" s="23" t="s">
        <v>175</v>
      </c>
      <c r="BM107" s="23" t="s">
        <v>219</v>
      </c>
    </row>
    <row r="108" spans="2:65" s="10" customFormat="1" ht="29.85" customHeight="1">
      <c r="B108" s="175"/>
      <c r="C108" s="176"/>
      <c r="D108" s="189" t="s">
        <v>68</v>
      </c>
      <c r="E108" s="190" t="s">
        <v>231</v>
      </c>
      <c r="F108" s="190" t="s">
        <v>232</v>
      </c>
      <c r="G108" s="176"/>
      <c r="H108" s="176"/>
      <c r="I108" s="179"/>
      <c r="J108" s="191">
        <f>BK108</f>
        <v>0</v>
      </c>
      <c r="K108" s="176"/>
      <c r="L108" s="181"/>
      <c r="M108" s="182"/>
      <c r="N108" s="183"/>
      <c r="O108" s="183"/>
      <c r="P108" s="184">
        <f>SUM(P109:P122)</f>
        <v>0</v>
      </c>
      <c r="Q108" s="183"/>
      <c r="R108" s="184">
        <f>SUM(R109:R122)</f>
        <v>0</v>
      </c>
      <c r="S108" s="183"/>
      <c r="T108" s="185">
        <f>SUM(T109:T122)</f>
        <v>0</v>
      </c>
      <c r="AR108" s="186" t="s">
        <v>76</v>
      </c>
      <c r="AT108" s="187" t="s">
        <v>68</v>
      </c>
      <c r="AU108" s="187" t="s">
        <v>76</v>
      </c>
      <c r="AY108" s="186" t="s">
        <v>169</v>
      </c>
      <c r="BK108" s="188">
        <f>SUM(BK109:BK122)</f>
        <v>0</v>
      </c>
    </row>
    <row r="109" spans="2:65" s="1" customFormat="1" ht="22.5" customHeight="1">
      <c r="B109" s="40"/>
      <c r="C109" s="192" t="s">
        <v>199</v>
      </c>
      <c r="D109" s="192" t="s">
        <v>171</v>
      </c>
      <c r="E109" s="193" t="s">
        <v>373</v>
      </c>
      <c r="F109" s="194" t="s">
        <v>374</v>
      </c>
      <c r="G109" s="195" t="s">
        <v>198</v>
      </c>
      <c r="H109" s="196">
        <v>303.55700000000002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222</v>
      </c>
    </row>
    <row r="110" spans="2:65" s="1" customFormat="1" ht="22.5" customHeight="1">
      <c r="B110" s="40"/>
      <c r="C110" s="192" t="s">
        <v>223</v>
      </c>
      <c r="D110" s="192" t="s">
        <v>171</v>
      </c>
      <c r="E110" s="193" t="s">
        <v>236</v>
      </c>
      <c r="F110" s="194" t="s">
        <v>237</v>
      </c>
      <c r="G110" s="195" t="s">
        <v>198</v>
      </c>
      <c r="H110" s="196">
        <v>2730.0680000000002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226</v>
      </c>
    </row>
    <row r="111" spans="2:65" s="13" customFormat="1">
      <c r="B111" s="228"/>
      <c r="C111" s="229"/>
      <c r="D111" s="206" t="s">
        <v>176</v>
      </c>
      <c r="E111" s="230" t="s">
        <v>21</v>
      </c>
      <c r="F111" s="231" t="s">
        <v>375</v>
      </c>
      <c r="G111" s="229"/>
      <c r="H111" s="232" t="s">
        <v>21</v>
      </c>
      <c r="I111" s="233"/>
      <c r="J111" s="229"/>
      <c r="K111" s="229"/>
      <c r="L111" s="234"/>
      <c r="M111" s="235"/>
      <c r="N111" s="236"/>
      <c r="O111" s="236"/>
      <c r="P111" s="236"/>
      <c r="Q111" s="236"/>
      <c r="R111" s="236"/>
      <c r="S111" s="236"/>
      <c r="T111" s="237"/>
      <c r="AT111" s="238" t="s">
        <v>176</v>
      </c>
      <c r="AU111" s="238" t="s">
        <v>78</v>
      </c>
      <c r="AV111" s="13" t="s">
        <v>76</v>
      </c>
      <c r="AW111" s="13" t="s">
        <v>33</v>
      </c>
      <c r="AX111" s="13" t="s">
        <v>69</v>
      </c>
      <c r="AY111" s="238" t="s">
        <v>169</v>
      </c>
    </row>
    <row r="112" spans="2:65" s="11" customFormat="1">
      <c r="B112" s="204"/>
      <c r="C112" s="205"/>
      <c r="D112" s="206" t="s">
        <v>176</v>
      </c>
      <c r="E112" s="207" t="s">
        <v>21</v>
      </c>
      <c r="F112" s="208" t="s">
        <v>376</v>
      </c>
      <c r="G112" s="205"/>
      <c r="H112" s="209">
        <v>13.454000000000001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176</v>
      </c>
      <c r="AU112" s="215" t="s">
        <v>78</v>
      </c>
      <c r="AV112" s="11" t="s">
        <v>78</v>
      </c>
      <c r="AW112" s="11" t="s">
        <v>33</v>
      </c>
      <c r="AX112" s="11" t="s">
        <v>69</v>
      </c>
      <c r="AY112" s="215" t="s">
        <v>169</v>
      </c>
    </row>
    <row r="113" spans="2:65" s="13" customFormat="1">
      <c r="B113" s="228"/>
      <c r="C113" s="229"/>
      <c r="D113" s="206" t="s">
        <v>176</v>
      </c>
      <c r="E113" s="230" t="s">
        <v>21</v>
      </c>
      <c r="F113" s="231" t="s">
        <v>377</v>
      </c>
      <c r="G113" s="229"/>
      <c r="H113" s="232" t="s">
        <v>21</v>
      </c>
      <c r="I113" s="233"/>
      <c r="J113" s="229"/>
      <c r="K113" s="229"/>
      <c r="L113" s="234"/>
      <c r="M113" s="235"/>
      <c r="N113" s="236"/>
      <c r="O113" s="236"/>
      <c r="P113" s="236"/>
      <c r="Q113" s="236"/>
      <c r="R113" s="236"/>
      <c r="S113" s="236"/>
      <c r="T113" s="237"/>
      <c r="AT113" s="238" t="s">
        <v>176</v>
      </c>
      <c r="AU113" s="238" t="s">
        <v>78</v>
      </c>
      <c r="AV113" s="13" t="s">
        <v>76</v>
      </c>
      <c r="AW113" s="13" t="s">
        <v>33</v>
      </c>
      <c r="AX113" s="13" t="s">
        <v>69</v>
      </c>
      <c r="AY113" s="238" t="s">
        <v>169</v>
      </c>
    </row>
    <row r="114" spans="2:65" s="11" customFormat="1">
      <c r="B114" s="204"/>
      <c r="C114" s="205"/>
      <c r="D114" s="206" t="s">
        <v>176</v>
      </c>
      <c r="E114" s="207" t="s">
        <v>21</v>
      </c>
      <c r="F114" s="208" t="s">
        <v>378</v>
      </c>
      <c r="G114" s="205"/>
      <c r="H114" s="209">
        <v>2689.2089999999998</v>
      </c>
      <c r="I114" s="210"/>
      <c r="J114" s="205"/>
      <c r="K114" s="205"/>
      <c r="L114" s="211"/>
      <c r="M114" s="212"/>
      <c r="N114" s="213"/>
      <c r="O114" s="213"/>
      <c r="P114" s="213"/>
      <c r="Q114" s="213"/>
      <c r="R114" s="213"/>
      <c r="S114" s="213"/>
      <c r="T114" s="214"/>
      <c r="AT114" s="215" t="s">
        <v>176</v>
      </c>
      <c r="AU114" s="215" t="s">
        <v>78</v>
      </c>
      <c r="AV114" s="11" t="s">
        <v>78</v>
      </c>
      <c r="AW114" s="11" t="s">
        <v>33</v>
      </c>
      <c r="AX114" s="11" t="s">
        <v>69</v>
      </c>
      <c r="AY114" s="215" t="s">
        <v>169</v>
      </c>
    </row>
    <row r="115" spans="2:65" s="13" customFormat="1">
      <c r="B115" s="228"/>
      <c r="C115" s="229"/>
      <c r="D115" s="206" t="s">
        <v>176</v>
      </c>
      <c r="E115" s="230" t="s">
        <v>21</v>
      </c>
      <c r="F115" s="231" t="s">
        <v>379</v>
      </c>
      <c r="G115" s="229"/>
      <c r="H115" s="232" t="s">
        <v>21</v>
      </c>
      <c r="I115" s="233"/>
      <c r="J115" s="229"/>
      <c r="K115" s="229"/>
      <c r="L115" s="234"/>
      <c r="M115" s="235"/>
      <c r="N115" s="236"/>
      <c r="O115" s="236"/>
      <c r="P115" s="236"/>
      <c r="Q115" s="236"/>
      <c r="R115" s="236"/>
      <c r="S115" s="236"/>
      <c r="T115" s="237"/>
      <c r="AT115" s="238" t="s">
        <v>176</v>
      </c>
      <c r="AU115" s="238" t="s">
        <v>78</v>
      </c>
      <c r="AV115" s="13" t="s">
        <v>76</v>
      </c>
      <c r="AW115" s="13" t="s">
        <v>33</v>
      </c>
      <c r="AX115" s="13" t="s">
        <v>69</v>
      </c>
      <c r="AY115" s="238" t="s">
        <v>169</v>
      </c>
    </row>
    <row r="116" spans="2:65" s="11" customFormat="1">
      <c r="B116" s="204"/>
      <c r="C116" s="205"/>
      <c r="D116" s="206" t="s">
        <v>176</v>
      </c>
      <c r="E116" s="207" t="s">
        <v>21</v>
      </c>
      <c r="F116" s="208" t="s">
        <v>380</v>
      </c>
      <c r="G116" s="205"/>
      <c r="H116" s="209">
        <v>27.405000000000001</v>
      </c>
      <c r="I116" s="210"/>
      <c r="J116" s="205"/>
      <c r="K116" s="205"/>
      <c r="L116" s="211"/>
      <c r="M116" s="212"/>
      <c r="N116" s="213"/>
      <c r="O116" s="213"/>
      <c r="P116" s="213"/>
      <c r="Q116" s="213"/>
      <c r="R116" s="213"/>
      <c r="S116" s="213"/>
      <c r="T116" s="214"/>
      <c r="AT116" s="215" t="s">
        <v>176</v>
      </c>
      <c r="AU116" s="215" t="s">
        <v>78</v>
      </c>
      <c r="AV116" s="11" t="s">
        <v>78</v>
      </c>
      <c r="AW116" s="11" t="s">
        <v>33</v>
      </c>
      <c r="AX116" s="11" t="s">
        <v>69</v>
      </c>
      <c r="AY116" s="215" t="s">
        <v>169</v>
      </c>
    </row>
    <row r="117" spans="2:65" s="12" customFormat="1">
      <c r="B117" s="216"/>
      <c r="C117" s="217"/>
      <c r="D117" s="218" t="s">
        <v>176</v>
      </c>
      <c r="E117" s="219" t="s">
        <v>21</v>
      </c>
      <c r="F117" s="220" t="s">
        <v>178</v>
      </c>
      <c r="G117" s="217"/>
      <c r="H117" s="221">
        <v>2730.0680000000002</v>
      </c>
      <c r="I117" s="222"/>
      <c r="J117" s="217"/>
      <c r="K117" s="217"/>
      <c r="L117" s="223"/>
      <c r="M117" s="224"/>
      <c r="N117" s="225"/>
      <c r="O117" s="225"/>
      <c r="P117" s="225"/>
      <c r="Q117" s="225"/>
      <c r="R117" s="225"/>
      <c r="S117" s="225"/>
      <c r="T117" s="226"/>
      <c r="AT117" s="227" t="s">
        <v>176</v>
      </c>
      <c r="AU117" s="227" t="s">
        <v>78</v>
      </c>
      <c r="AV117" s="12" t="s">
        <v>175</v>
      </c>
      <c r="AW117" s="12" t="s">
        <v>33</v>
      </c>
      <c r="AX117" s="12" t="s">
        <v>76</v>
      </c>
      <c r="AY117" s="227" t="s">
        <v>169</v>
      </c>
    </row>
    <row r="118" spans="2:65" s="1" customFormat="1" ht="22.5" customHeight="1">
      <c r="B118" s="40"/>
      <c r="C118" s="192" t="s">
        <v>203</v>
      </c>
      <c r="D118" s="192" t="s">
        <v>171</v>
      </c>
      <c r="E118" s="193" t="s">
        <v>302</v>
      </c>
      <c r="F118" s="194" t="s">
        <v>303</v>
      </c>
      <c r="G118" s="195" t="s">
        <v>198</v>
      </c>
      <c r="H118" s="196">
        <v>193.952</v>
      </c>
      <c r="I118" s="197"/>
      <c r="J118" s="198">
        <f>ROUND(I118*H118,2)</f>
        <v>0</v>
      </c>
      <c r="K118" s="194" t="s">
        <v>21</v>
      </c>
      <c r="L118" s="60"/>
      <c r="M118" s="199" t="s">
        <v>21</v>
      </c>
      <c r="N118" s="200" t="s">
        <v>40</v>
      </c>
      <c r="O118" s="41"/>
      <c r="P118" s="201">
        <f>O118*H118</f>
        <v>0</v>
      </c>
      <c r="Q118" s="201">
        <v>0</v>
      </c>
      <c r="R118" s="201">
        <f>Q118*H118</f>
        <v>0</v>
      </c>
      <c r="S118" s="201">
        <v>0</v>
      </c>
      <c r="T118" s="202">
        <f>S118*H118</f>
        <v>0</v>
      </c>
      <c r="AR118" s="23" t="s">
        <v>175</v>
      </c>
      <c r="AT118" s="23" t="s">
        <v>171</v>
      </c>
      <c r="AU118" s="23" t="s">
        <v>78</v>
      </c>
      <c r="AY118" s="23" t="s">
        <v>169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76</v>
      </c>
      <c r="BK118" s="203">
        <f>ROUND(I118*H118,2)</f>
        <v>0</v>
      </c>
      <c r="BL118" s="23" t="s">
        <v>175</v>
      </c>
      <c r="BM118" s="23" t="s">
        <v>230</v>
      </c>
    </row>
    <row r="119" spans="2:65" s="1" customFormat="1" ht="22.5" customHeight="1">
      <c r="B119" s="40"/>
      <c r="C119" s="192" t="s">
        <v>10</v>
      </c>
      <c r="D119" s="192" t="s">
        <v>171</v>
      </c>
      <c r="E119" s="193" t="s">
        <v>249</v>
      </c>
      <c r="F119" s="194" t="s">
        <v>250</v>
      </c>
      <c r="G119" s="195" t="s">
        <v>198</v>
      </c>
      <c r="H119" s="196">
        <v>104.849</v>
      </c>
      <c r="I119" s="197"/>
      <c r="J119" s="198">
        <f>ROUND(I119*H119,2)</f>
        <v>0</v>
      </c>
      <c r="K119" s="194" t="s">
        <v>21</v>
      </c>
      <c r="L119" s="60"/>
      <c r="M119" s="199" t="s">
        <v>21</v>
      </c>
      <c r="N119" s="200" t="s">
        <v>40</v>
      </c>
      <c r="O119" s="41"/>
      <c r="P119" s="201">
        <f>O119*H119</f>
        <v>0</v>
      </c>
      <c r="Q119" s="201">
        <v>0</v>
      </c>
      <c r="R119" s="201">
        <f>Q119*H119</f>
        <v>0</v>
      </c>
      <c r="S119" s="201">
        <v>0</v>
      </c>
      <c r="T119" s="202">
        <f>S119*H119</f>
        <v>0</v>
      </c>
      <c r="AR119" s="23" t="s">
        <v>175</v>
      </c>
      <c r="AT119" s="23" t="s">
        <v>171</v>
      </c>
      <c r="AU119" s="23" t="s">
        <v>78</v>
      </c>
      <c r="AY119" s="23" t="s">
        <v>169</v>
      </c>
      <c r="BE119" s="203">
        <f>IF(N119="základní",J119,0)</f>
        <v>0</v>
      </c>
      <c r="BF119" s="203">
        <f>IF(N119="snížená",J119,0)</f>
        <v>0</v>
      </c>
      <c r="BG119" s="203">
        <f>IF(N119="zákl. přenesená",J119,0)</f>
        <v>0</v>
      </c>
      <c r="BH119" s="203">
        <f>IF(N119="sníž. přenesená",J119,0)</f>
        <v>0</v>
      </c>
      <c r="BI119" s="203">
        <f>IF(N119="nulová",J119,0)</f>
        <v>0</v>
      </c>
      <c r="BJ119" s="23" t="s">
        <v>76</v>
      </c>
      <c r="BK119" s="203">
        <f>ROUND(I119*H119,2)</f>
        <v>0</v>
      </c>
      <c r="BL119" s="23" t="s">
        <v>175</v>
      </c>
      <c r="BM119" s="23" t="s">
        <v>235</v>
      </c>
    </row>
    <row r="120" spans="2:65" s="1" customFormat="1" ht="22.5" customHeight="1">
      <c r="B120" s="40"/>
      <c r="C120" s="192" t="s">
        <v>206</v>
      </c>
      <c r="D120" s="192" t="s">
        <v>171</v>
      </c>
      <c r="E120" s="193" t="s">
        <v>356</v>
      </c>
      <c r="F120" s="194" t="s">
        <v>357</v>
      </c>
      <c r="G120" s="195" t="s">
        <v>198</v>
      </c>
      <c r="H120" s="196">
        <v>3.0449999999999999</v>
      </c>
      <c r="I120" s="197"/>
      <c r="J120" s="198">
        <f>ROUND(I120*H120,2)</f>
        <v>0</v>
      </c>
      <c r="K120" s="194" t="s">
        <v>21</v>
      </c>
      <c r="L120" s="60"/>
      <c r="M120" s="199" t="s">
        <v>21</v>
      </c>
      <c r="N120" s="200" t="s">
        <v>40</v>
      </c>
      <c r="O120" s="41"/>
      <c r="P120" s="201">
        <f>O120*H120</f>
        <v>0</v>
      </c>
      <c r="Q120" s="201">
        <v>0</v>
      </c>
      <c r="R120" s="201">
        <f>Q120*H120</f>
        <v>0</v>
      </c>
      <c r="S120" s="201">
        <v>0</v>
      </c>
      <c r="T120" s="202">
        <f>S120*H120</f>
        <v>0</v>
      </c>
      <c r="AR120" s="23" t="s">
        <v>175</v>
      </c>
      <c r="AT120" s="23" t="s">
        <v>171</v>
      </c>
      <c r="AU120" s="23" t="s">
        <v>78</v>
      </c>
      <c r="AY120" s="23" t="s">
        <v>169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76</v>
      </c>
      <c r="BK120" s="203">
        <f>ROUND(I120*H120,2)</f>
        <v>0</v>
      </c>
      <c r="BL120" s="23" t="s">
        <v>175</v>
      </c>
      <c r="BM120" s="23" t="s">
        <v>238</v>
      </c>
    </row>
    <row r="121" spans="2:65" s="1" customFormat="1" ht="22.5" customHeight="1">
      <c r="B121" s="40"/>
      <c r="C121" s="192" t="s">
        <v>245</v>
      </c>
      <c r="D121" s="192" t="s">
        <v>171</v>
      </c>
      <c r="E121" s="193" t="s">
        <v>304</v>
      </c>
      <c r="F121" s="194" t="s">
        <v>305</v>
      </c>
      <c r="G121" s="195" t="s">
        <v>198</v>
      </c>
      <c r="H121" s="196">
        <v>0.96099999999999997</v>
      </c>
      <c r="I121" s="197"/>
      <c r="J121" s="198">
        <f>ROUND(I121*H121,2)</f>
        <v>0</v>
      </c>
      <c r="K121" s="194" t="s">
        <v>21</v>
      </c>
      <c r="L121" s="60"/>
      <c r="M121" s="199" t="s">
        <v>21</v>
      </c>
      <c r="N121" s="200" t="s">
        <v>40</v>
      </c>
      <c r="O121" s="41"/>
      <c r="P121" s="201">
        <f>O121*H121</f>
        <v>0</v>
      </c>
      <c r="Q121" s="201">
        <v>0</v>
      </c>
      <c r="R121" s="201">
        <f>Q121*H121</f>
        <v>0</v>
      </c>
      <c r="S121" s="201">
        <v>0</v>
      </c>
      <c r="T121" s="202">
        <f>S121*H121</f>
        <v>0</v>
      </c>
      <c r="AR121" s="23" t="s">
        <v>175</v>
      </c>
      <c r="AT121" s="23" t="s">
        <v>171</v>
      </c>
      <c r="AU121" s="23" t="s">
        <v>78</v>
      </c>
      <c r="AY121" s="23" t="s">
        <v>169</v>
      </c>
      <c r="BE121" s="203">
        <f>IF(N121="základní",J121,0)</f>
        <v>0</v>
      </c>
      <c r="BF121" s="203">
        <f>IF(N121="snížená",J121,0)</f>
        <v>0</v>
      </c>
      <c r="BG121" s="203">
        <f>IF(N121="zákl. přenesená",J121,0)</f>
        <v>0</v>
      </c>
      <c r="BH121" s="203">
        <f>IF(N121="sníž. přenesená",J121,0)</f>
        <v>0</v>
      </c>
      <c r="BI121" s="203">
        <f>IF(N121="nulová",J121,0)</f>
        <v>0</v>
      </c>
      <c r="BJ121" s="23" t="s">
        <v>76</v>
      </c>
      <c r="BK121" s="203">
        <f>ROUND(I121*H121,2)</f>
        <v>0</v>
      </c>
      <c r="BL121" s="23" t="s">
        <v>175</v>
      </c>
      <c r="BM121" s="23" t="s">
        <v>248</v>
      </c>
    </row>
    <row r="122" spans="2:65" s="1" customFormat="1" ht="22.5" customHeight="1">
      <c r="B122" s="40"/>
      <c r="C122" s="192" t="s">
        <v>211</v>
      </c>
      <c r="D122" s="192" t="s">
        <v>171</v>
      </c>
      <c r="E122" s="193" t="s">
        <v>381</v>
      </c>
      <c r="F122" s="194" t="s">
        <v>382</v>
      </c>
      <c r="G122" s="195" t="s">
        <v>198</v>
      </c>
      <c r="H122" s="196">
        <v>303.55700000000002</v>
      </c>
      <c r="I122" s="197"/>
      <c r="J122" s="198">
        <f>ROUND(I122*H122,2)</f>
        <v>0</v>
      </c>
      <c r="K122" s="194" t="s">
        <v>21</v>
      </c>
      <c r="L122" s="60"/>
      <c r="M122" s="199" t="s">
        <v>21</v>
      </c>
      <c r="N122" s="200" t="s">
        <v>40</v>
      </c>
      <c r="O122" s="41"/>
      <c r="P122" s="201">
        <f>O122*H122</f>
        <v>0</v>
      </c>
      <c r="Q122" s="201">
        <v>0</v>
      </c>
      <c r="R122" s="201">
        <f>Q122*H122</f>
        <v>0</v>
      </c>
      <c r="S122" s="201">
        <v>0</v>
      </c>
      <c r="T122" s="202">
        <f>S122*H122</f>
        <v>0</v>
      </c>
      <c r="AR122" s="23" t="s">
        <v>175</v>
      </c>
      <c r="AT122" s="23" t="s">
        <v>171</v>
      </c>
      <c r="AU122" s="23" t="s">
        <v>78</v>
      </c>
      <c r="AY122" s="23" t="s">
        <v>169</v>
      </c>
      <c r="BE122" s="203">
        <f>IF(N122="základní",J122,0)</f>
        <v>0</v>
      </c>
      <c r="BF122" s="203">
        <f>IF(N122="snížená",J122,0)</f>
        <v>0</v>
      </c>
      <c r="BG122" s="203">
        <f>IF(N122="zákl. přenesená",J122,0)</f>
        <v>0</v>
      </c>
      <c r="BH122" s="203">
        <f>IF(N122="sníž. přenesená",J122,0)</f>
        <v>0</v>
      </c>
      <c r="BI122" s="203">
        <f>IF(N122="nulová",J122,0)</f>
        <v>0</v>
      </c>
      <c r="BJ122" s="23" t="s">
        <v>76</v>
      </c>
      <c r="BK122" s="203">
        <f>ROUND(I122*H122,2)</f>
        <v>0</v>
      </c>
      <c r="BL122" s="23" t="s">
        <v>175</v>
      </c>
      <c r="BM122" s="23" t="s">
        <v>251</v>
      </c>
    </row>
    <row r="123" spans="2:65" s="10" customFormat="1" ht="29.85" customHeight="1">
      <c r="B123" s="175"/>
      <c r="C123" s="176"/>
      <c r="D123" s="189" t="s">
        <v>68</v>
      </c>
      <c r="E123" s="190" t="s">
        <v>267</v>
      </c>
      <c r="F123" s="190" t="s">
        <v>268</v>
      </c>
      <c r="G123" s="176"/>
      <c r="H123" s="176"/>
      <c r="I123" s="179"/>
      <c r="J123" s="191">
        <f>BK123</f>
        <v>0</v>
      </c>
      <c r="K123" s="176"/>
      <c r="L123" s="181"/>
      <c r="M123" s="182"/>
      <c r="N123" s="183"/>
      <c r="O123" s="183"/>
      <c r="P123" s="184">
        <f>SUM(P124:P126)</f>
        <v>0</v>
      </c>
      <c r="Q123" s="183"/>
      <c r="R123" s="184">
        <f>SUM(R124:R126)</f>
        <v>0</v>
      </c>
      <c r="S123" s="183"/>
      <c r="T123" s="185">
        <f>SUM(T124:T126)</f>
        <v>0</v>
      </c>
      <c r="AR123" s="186" t="s">
        <v>76</v>
      </c>
      <c r="AT123" s="187" t="s">
        <v>68</v>
      </c>
      <c r="AU123" s="187" t="s">
        <v>76</v>
      </c>
      <c r="AY123" s="186" t="s">
        <v>169</v>
      </c>
      <c r="BK123" s="188">
        <f>SUM(BK124:BK126)</f>
        <v>0</v>
      </c>
    </row>
    <row r="124" spans="2:65" s="1" customFormat="1" ht="22.5" customHeight="1">
      <c r="B124" s="40"/>
      <c r="C124" s="192" t="s">
        <v>252</v>
      </c>
      <c r="D124" s="192" t="s">
        <v>171</v>
      </c>
      <c r="E124" s="193" t="s">
        <v>358</v>
      </c>
      <c r="F124" s="194" t="s">
        <v>359</v>
      </c>
      <c r="G124" s="195" t="s">
        <v>198</v>
      </c>
      <c r="H124" s="196">
        <v>331.28300000000002</v>
      </c>
      <c r="I124" s="197"/>
      <c r="J124" s="198">
        <f>ROUND(I124*H124,2)</f>
        <v>0</v>
      </c>
      <c r="K124" s="194" t="s">
        <v>21</v>
      </c>
      <c r="L124" s="60"/>
      <c r="M124" s="199" t="s">
        <v>21</v>
      </c>
      <c r="N124" s="200" t="s">
        <v>40</v>
      </c>
      <c r="O124" s="41"/>
      <c r="P124" s="201">
        <f>O124*H124</f>
        <v>0</v>
      </c>
      <c r="Q124" s="201">
        <v>0</v>
      </c>
      <c r="R124" s="201">
        <f>Q124*H124</f>
        <v>0</v>
      </c>
      <c r="S124" s="201">
        <v>0</v>
      </c>
      <c r="T124" s="202">
        <f>S124*H124</f>
        <v>0</v>
      </c>
      <c r="AR124" s="23" t="s">
        <v>175</v>
      </c>
      <c r="AT124" s="23" t="s">
        <v>171</v>
      </c>
      <c r="AU124" s="23" t="s">
        <v>78</v>
      </c>
      <c r="AY124" s="23" t="s">
        <v>169</v>
      </c>
      <c r="BE124" s="203">
        <f>IF(N124="základní",J124,0)</f>
        <v>0</v>
      </c>
      <c r="BF124" s="203">
        <f>IF(N124="snížená",J124,0)</f>
        <v>0</v>
      </c>
      <c r="BG124" s="203">
        <f>IF(N124="zákl. přenesená",J124,0)</f>
        <v>0</v>
      </c>
      <c r="BH124" s="203">
        <f>IF(N124="sníž. přenesená",J124,0)</f>
        <v>0</v>
      </c>
      <c r="BI124" s="203">
        <f>IF(N124="nulová",J124,0)</f>
        <v>0</v>
      </c>
      <c r="BJ124" s="23" t="s">
        <v>76</v>
      </c>
      <c r="BK124" s="203">
        <f>ROUND(I124*H124,2)</f>
        <v>0</v>
      </c>
      <c r="BL124" s="23" t="s">
        <v>175</v>
      </c>
      <c r="BM124" s="23" t="s">
        <v>255</v>
      </c>
    </row>
    <row r="125" spans="2:65" s="11" customFormat="1">
      <c r="B125" s="204"/>
      <c r="C125" s="205"/>
      <c r="D125" s="206" t="s">
        <v>176</v>
      </c>
      <c r="E125" s="207" t="s">
        <v>21</v>
      </c>
      <c r="F125" s="208" t="s">
        <v>383</v>
      </c>
      <c r="G125" s="205"/>
      <c r="H125" s="209">
        <v>331.28300000000002</v>
      </c>
      <c r="I125" s="210"/>
      <c r="J125" s="205"/>
      <c r="K125" s="205"/>
      <c r="L125" s="211"/>
      <c r="M125" s="212"/>
      <c r="N125" s="213"/>
      <c r="O125" s="213"/>
      <c r="P125" s="213"/>
      <c r="Q125" s="213"/>
      <c r="R125" s="213"/>
      <c r="S125" s="213"/>
      <c r="T125" s="214"/>
      <c r="AT125" s="215" t="s">
        <v>176</v>
      </c>
      <c r="AU125" s="215" t="s">
        <v>78</v>
      </c>
      <c r="AV125" s="11" t="s">
        <v>78</v>
      </c>
      <c r="AW125" s="11" t="s">
        <v>33</v>
      </c>
      <c r="AX125" s="11" t="s">
        <v>69</v>
      </c>
      <c r="AY125" s="215" t="s">
        <v>169</v>
      </c>
    </row>
    <row r="126" spans="2:65" s="12" customFormat="1">
      <c r="B126" s="216"/>
      <c r="C126" s="217"/>
      <c r="D126" s="206" t="s">
        <v>176</v>
      </c>
      <c r="E126" s="249" t="s">
        <v>21</v>
      </c>
      <c r="F126" s="250" t="s">
        <v>178</v>
      </c>
      <c r="G126" s="217"/>
      <c r="H126" s="251">
        <v>331.28300000000002</v>
      </c>
      <c r="I126" s="222"/>
      <c r="J126" s="217"/>
      <c r="K126" s="217"/>
      <c r="L126" s="223"/>
      <c r="M126" s="224"/>
      <c r="N126" s="225"/>
      <c r="O126" s="225"/>
      <c r="P126" s="225"/>
      <c r="Q126" s="225"/>
      <c r="R126" s="225"/>
      <c r="S126" s="225"/>
      <c r="T126" s="226"/>
      <c r="AT126" s="227" t="s">
        <v>176</v>
      </c>
      <c r="AU126" s="227" t="s">
        <v>78</v>
      </c>
      <c r="AV126" s="12" t="s">
        <v>175</v>
      </c>
      <c r="AW126" s="12" t="s">
        <v>33</v>
      </c>
      <c r="AX126" s="12" t="s">
        <v>76</v>
      </c>
      <c r="AY126" s="227" t="s">
        <v>169</v>
      </c>
    </row>
    <row r="127" spans="2:65" s="10" customFormat="1" ht="37.35" customHeight="1">
      <c r="B127" s="175"/>
      <c r="C127" s="176"/>
      <c r="D127" s="177" t="s">
        <v>68</v>
      </c>
      <c r="E127" s="178" t="s">
        <v>273</v>
      </c>
      <c r="F127" s="178" t="s">
        <v>274</v>
      </c>
      <c r="G127" s="176"/>
      <c r="H127" s="176"/>
      <c r="I127" s="179"/>
      <c r="J127" s="180">
        <f>BK127</f>
        <v>0</v>
      </c>
      <c r="K127" s="176"/>
      <c r="L127" s="181"/>
      <c r="M127" s="182"/>
      <c r="N127" s="183"/>
      <c r="O127" s="183"/>
      <c r="P127" s="184">
        <f>P128+P137+P139</f>
        <v>0</v>
      </c>
      <c r="Q127" s="183"/>
      <c r="R127" s="184">
        <f>R128+R137+R139</f>
        <v>0</v>
      </c>
      <c r="S127" s="183"/>
      <c r="T127" s="185">
        <f>T128+T137+T139</f>
        <v>0</v>
      </c>
      <c r="AR127" s="186" t="s">
        <v>78</v>
      </c>
      <c r="AT127" s="187" t="s">
        <v>68</v>
      </c>
      <c r="AU127" s="187" t="s">
        <v>69</v>
      </c>
      <c r="AY127" s="186" t="s">
        <v>169</v>
      </c>
      <c r="BK127" s="188">
        <f>BK128+BK137+BK139</f>
        <v>0</v>
      </c>
    </row>
    <row r="128" spans="2:65" s="10" customFormat="1" ht="19.899999999999999" customHeight="1">
      <c r="B128" s="175"/>
      <c r="C128" s="176"/>
      <c r="D128" s="189" t="s">
        <v>68</v>
      </c>
      <c r="E128" s="190" t="s">
        <v>384</v>
      </c>
      <c r="F128" s="190" t="s">
        <v>385</v>
      </c>
      <c r="G128" s="176"/>
      <c r="H128" s="176"/>
      <c r="I128" s="179"/>
      <c r="J128" s="191">
        <f>BK128</f>
        <v>0</v>
      </c>
      <c r="K128" s="176"/>
      <c r="L128" s="181"/>
      <c r="M128" s="182"/>
      <c r="N128" s="183"/>
      <c r="O128" s="183"/>
      <c r="P128" s="184">
        <f>SUM(P129:P136)</f>
        <v>0</v>
      </c>
      <c r="Q128" s="183"/>
      <c r="R128" s="184">
        <f>SUM(R129:R136)</f>
        <v>0</v>
      </c>
      <c r="S128" s="183"/>
      <c r="T128" s="185">
        <f>SUM(T129:T136)</f>
        <v>0</v>
      </c>
      <c r="AR128" s="186" t="s">
        <v>78</v>
      </c>
      <c r="AT128" s="187" t="s">
        <v>68</v>
      </c>
      <c r="AU128" s="187" t="s">
        <v>76</v>
      </c>
      <c r="AY128" s="186" t="s">
        <v>169</v>
      </c>
      <c r="BK128" s="188">
        <f>SUM(BK129:BK136)</f>
        <v>0</v>
      </c>
    </row>
    <row r="129" spans="2:65" s="1" customFormat="1" ht="22.5" customHeight="1">
      <c r="B129" s="40"/>
      <c r="C129" s="192" t="s">
        <v>214</v>
      </c>
      <c r="D129" s="192" t="s">
        <v>171</v>
      </c>
      <c r="E129" s="193" t="s">
        <v>386</v>
      </c>
      <c r="F129" s="194" t="s">
        <v>387</v>
      </c>
      <c r="G129" s="195" t="s">
        <v>332</v>
      </c>
      <c r="H129" s="196">
        <v>20</v>
      </c>
      <c r="I129" s="197"/>
      <c r="J129" s="198">
        <f>ROUND(I129*H129,2)</f>
        <v>0</v>
      </c>
      <c r="K129" s="194" t="s">
        <v>21</v>
      </c>
      <c r="L129" s="60"/>
      <c r="M129" s="199" t="s">
        <v>21</v>
      </c>
      <c r="N129" s="200" t="s">
        <v>40</v>
      </c>
      <c r="O129" s="41"/>
      <c r="P129" s="201">
        <f>O129*H129</f>
        <v>0</v>
      </c>
      <c r="Q129" s="201">
        <v>0</v>
      </c>
      <c r="R129" s="201">
        <f>Q129*H129</f>
        <v>0</v>
      </c>
      <c r="S129" s="201">
        <v>0</v>
      </c>
      <c r="T129" s="202">
        <f>S129*H129</f>
        <v>0</v>
      </c>
      <c r="AR129" s="23" t="s">
        <v>206</v>
      </c>
      <c r="AT129" s="23" t="s">
        <v>171</v>
      </c>
      <c r="AU129" s="23" t="s">
        <v>78</v>
      </c>
      <c r="AY129" s="23" t="s">
        <v>169</v>
      </c>
      <c r="BE129" s="203">
        <f>IF(N129="základní",J129,0)</f>
        <v>0</v>
      </c>
      <c r="BF129" s="203">
        <f>IF(N129="snížená",J129,0)</f>
        <v>0</v>
      </c>
      <c r="BG129" s="203">
        <f>IF(N129="zákl. přenesená",J129,0)</f>
        <v>0</v>
      </c>
      <c r="BH129" s="203">
        <f>IF(N129="sníž. přenesená",J129,0)</f>
        <v>0</v>
      </c>
      <c r="BI129" s="203">
        <f>IF(N129="nulová",J129,0)</f>
        <v>0</v>
      </c>
      <c r="BJ129" s="23" t="s">
        <v>76</v>
      </c>
      <c r="BK129" s="203">
        <f>ROUND(I129*H129,2)</f>
        <v>0</v>
      </c>
      <c r="BL129" s="23" t="s">
        <v>206</v>
      </c>
      <c r="BM129" s="23" t="s">
        <v>258</v>
      </c>
    </row>
    <row r="130" spans="2:65" s="1" customFormat="1" ht="31.5" customHeight="1">
      <c r="B130" s="40"/>
      <c r="C130" s="192" t="s">
        <v>9</v>
      </c>
      <c r="D130" s="192" t="s">
        <v>171</v>
      </c>
      <c r="E130" s="193" t="s">
        <v>388</v>
      </c>
      <c r="F130" s="194" t="s">
        <v>389</v>
      </c>
      <c r="G130" s="195" t="s">
        <v>332</v>
      </c>
      <c r="H130" s="196">
        <v>66</v>
      </c>
      <c r="I130" s="197"/>
      <c r="J130" s="198">
        <f>ROUND(I130*H130,2)</f>
        <v>0</v>
      </c>
      <c r="K130" s="194" t="s">
        <v>21</v>
      </c>
      <c r="L130" s="60"/>
      <c r="M130" s="199" t="s">
        <v>21</v>
      </c>
      <c r="N130" s="200" t="s">
        <v>40</v>
      </c>
      <c r="O130" s="41"/>
      <c r="P130" s="201">
        <f>O130*H130</f>
        <v>0</v>
      </c>
      <c r="Q130" s="201">
        <v>0</v>
      </c>
      <c r="R130" s="201">
        <f>Q130*H130</f>
        <v>0</v>
      </c>
      <c r="S130" s="201">
        <v>0</v>
      </c>
      <c r="T130" s="202">
        <f>S130*H130</f>
        <v>0</v>
      </c>
      <c r="AR130" s="23" t="s">
        <v>206</v>
      </c>
      <c r="AT130" s="23" t="s">
        <v>171</v>
      </c>
      <c r="AU130" s="23" t="s">
        <v>78</v>
      </c>
      <c r="AY130" s="23" t="s">
        <v>169</v>
      </c>
      <c r="BE130" s="203">
        <f>IF(N130="základní",J130,0)</f>
        <v>0</v>
      </c>
      <c r="BF130" s="203">
        <f>IF(N130="snížená",J130,0)</f>
        <v>0</v>
      </c>
      <c r="BG130" s="203">
        <f>IF(N130="zákl. přenesená",J130,0)</f>
        <v>0</v>
      </c>
      <c r="BH130" s="203">
        <f>IF(N130="sníž. přenesená",J130,0)</f>
        <v>0</v>
      </c>
      <c r="BI130" s="203">
        <f>IF(N130="nulová",J130,0)</f>
        <v>0</v>
      </c>
      <c r="BJ130" s="23" t="s">
        <v>76</v>
      </c>
      <c r="BK130" s="203">
        <f>ROUND(I130*H130,2)</f>
        <v>0</v>
      </c>
      <c r="BL130" s="23" t="s">
        <v>206</v>
      </c>
      <c r="BM130" s="23" t="s">
        <v>263</v>
      </c>
    </row>
    <row r="131" spans="2:65" s="11" customFormat="1">
      <c r="B131" s="204"/>
      <c r="C131" s="205"/>
      <c r="D131" s="206" t="s">
        <v>176</v>
      </c>
      <c r="E131" s="207" t="s">
        <v>21</v>
      </c>
      <c r="F131" s="208" t="s">
        <v>390</v>
      </c>
      <c r="G131" s="205"/>
      <c r="H131" s="209">
        <v>66</v>
      </c>
      <c r="I131" s="210"/>
      <c r="J131" s="205"/>
      <c r="K131" s="205"/>
      <c r="L131" s="211"/>
      <c r="M131" s="212"/>
      <c r="N131" s="213"/>
      <c r="O131" s="213"/>
      <c r="P131" s="213"/>
      <c r="Q131" s="213"/>
      <c r="R131" s="213"/>
      <c r="S131" s="213"/>
      <c r="T131" s="214"/>
      <c r="AT131" s="215" t="s">
        <v>176</v>
      </c>
      <c r="AU131" s="215" t="s">
        <v>78</v>
      </c>
      <c r="AV131" s="11" t="s">
        <v>78</v>
      </c>
      <c r="AW131" s="11" t="s">
        <v>33</v>
      </c>
      <c r="AX131" s="11" t="s">
        <v>69</v>
      </c>
      <c r="AY131" s="215" t="s">
        <v>169</v>
      </c>
    </row>
    <row r="132" spans="2:65" s="12" customFormat="1">
      <c r="B132" s="216"/>
      <c r="C132" s="217"/>
      <c r="D132" s="218" t="s">
        <v>176</v>
      </c>
      <c r="E132" s="219" t="s">
        <v>21</v>
      </c>
      <c r="F132" s="220" t="s">
        <v>178</v>
      </c>
      <c r="G132" s="217"/>
      <c r="H132" s="221">
        <v>66</v>
      </c>
      <c r="I132" s="222"/>
      <c r="J132" s="217"/>
      <c r="K132" s="217"/>
      <c r="L132" s="223"/>
      <c r="M132" s="224"/>
      <c r="N132" s="225"/>
      <c r="O132" s="225"/>
      <c r="P132" s="225"/>
      <c r="Q132" s="225"/>
      <c r="R132" s="225"/>
      <c r="S132" s="225"/>
      <c r="T132" s="226"/>
      <c r="AT132" s="227" t="s">
        <v>176</v>
      </c>
      <c r="AU132" s="227" t="s">
        <v>78</v>
      </c>
      <c r="AV132" s="12" t="s">
        <v>175</v>
      </c>
      <c r="AW132" s="12" t="s">
        <v>33</v>
      </c>
      <c r="AX132" s="12" t="s">
        <v>76</v>
      </c>
      <c r="AY132" s="227" t="s">
        <v>169</v>
      </c>
    </row>
    <row r="133" spans="2:65" s="1" customFormat="1" ht="31.5" customHeight="1">
      <c r="B133" s="40"/>
      <c r="C133" s="192" t="s">
        <v>219</v>
      </c>
      <c r="D133" s="192" t="s">
        <v>171</v>
      </c>
      <c r="E133" s="193" t="s">
        <v>391</v>
      </c>
      <c r="F133" s="194" t="s">
        <v>392</v>
      </c>
      <c r="G133" s="195" t="s">
        <v>332</v>
      </c>
      <c r="H133" s="196">
        <v>86</v>
      </c>
      <c r="I133" s="197"/>
      <c r="J133" s="198">
        <f>ROUND(I133*H133,2)</f>
        <v>0</v>
      </c>
      <c r="K133" s="194" t="s">
        <v>21</v>
      </c>
      <c r="L133" s="60"/>
      <c r="M133" s="199" t="s">
        <v>21</v>
      </c>
      <c r="N133" s="200" t="s">
        <v>40</v>
      </c>
      <c r="O133" s="41"/>
      <c r="P133" s="201">
        <f>O133*H133</f>
        <v>0</v>
      </c>
      <c r="Q133" s="201">
        <v>0</v>
      </c>
      <c r="R133" s="201">
        <f>Q133*H133</f>
        <v>0</v>
      </c>
      <c r="S133" s="201">
        <v>0</v>
      </c>
      <c r="T133" s="202">
        <f>S133*H133</f>
        <v>0</v>
      </c>
      <c r="AR133" s="23" t="s">
        <v>206</v>
      </c>
      <c r="AT133" s="23" t="s">
        <v>171</v>
      </c>
      <c r="AU133" s="23" t="s">
        <v>78</v>
      </c>
      <c r="AY133" s="23" t="s">
        <v>169</v>
      </c>
      <c r="BE133" s="203">
        <f>IF(N133="základní",J133,0)</f>
        <v>0</v>
      </c>
      <c r="BF133" s="203">
        <f>IF(N133="snížená",J133,0)</f>
        <v>0</v>
      </c>
      <c r="BG133" s="203">
        <f>IF(N133="zákl. přenesená",J133,0)</f>
        <v>0</v>
      </c>
      <c r="BH133" s="203">
        <f>IF(N133="sníž. přenesená",J133,0)</f>
        <v>0</v>
      </c>
      <c r="BI133" s="203">
        <f>IF(N133="nulová",J133,0)</f>
        <v>0</v>
      </c>
      <c r="BJ133" s="23" t="s">
        <v>76</v>
      </c>
      <c r="BK133" s="203">
        <f>ROUND(I133*H133,2)</f>
        <v>0</v>
      </c>
      <c r="BL133" s="23" t="s">
        <v>206</v>
      </c>
      <c r="BM133" s="23" t="s">
        <v>266</v>
      </c>
    </row>
    <row r="134" spans="2:65" s="1" customFormat="1" ht="22.5" customHeight="1">
      <c r="B134" s="40"/>
      <c r="C134" s="192" t="s">
        <v>269</v>
      </c>
      <c r="D134" s="192" t="s">
        <v>171</v>
      </c>
      <c r="E134" s="193" t="s">
        <v>393</v>
      </c>
      <c r="F134" s="194" t="s">
        <v>394</v>
      </c>
      <c r="G134" s="195" t="s">
        <v>174</v>
      </c>
      <c r="H134" s="196">
        <v>62.7</v>
      </c>
      <c r="I134" s="197"/>
      <c r="J134" s="198">
        <f>ROUND(I134*H134,2)</f>
        <v>0</v>
      </c>
      <c r="K134" s="194" t="s">
        <v>21</v>
      </c>
      <c r="L134" s="60"/>
      <c r="M134" s="199" t="s">
        <v>21</v>
      </c>
      <c r="N134" s="200" t="s">
        <v>40</v>
      </c>
      <c r="O134" s="41"/>
      <c r="P134" s="201">
        <f>O134*H134</f>
        <v>0</v>
      </c>
      <c r="Q134" s="201">
        <v>0</v>
      </c>
      <c r="R134" s="201">
        <f>Q134*H134</f>
        <v>0</v>
      </c>
      <c r="S134" s="201">
        <v>0</v>
      </c>
      <c r="T134" s="202">
        <f>S134*H134</f>
        <v>0</v>
      </c>
      <c r="AR134" s="23" t="s">
        <v>206</v>
      </c>
      <c r="AT134" s="23" t="s">
        <v>171</v>
      </c>
      <c r="AU134" s="23" t="s">
        <v>78</v>
      </c>
      <c r="AY134" s="23" t="s">
        <v>169</v>
      </c>
      <c r="BE134" s="203">
        <f>IF(N134="základní",J134,0)</f>
        <v>0</v>
      </c>
      <c r="BF134" s="203">
        <f>IF(N134="snížená",J134,0)</f>
        <v>0</v>
      </c>
      <c r="BG134" s="203">
        <f>IF(N134="zákl. přenesená",J134,0)</f>
        <v>0</v>
      </c>
      <c r="BH134" s="203">
        <f>IF(N134="sníž. přenesená",J134,0)</f>
        <v>0</v>
      </c>
      <c r="BI134" s="203">
        <f>IF(N134="nulová",J134,0)</f>
        <v>0</v>
      </c>
      <c r="BJ134" s="23" t="s">
        <v>76</v>
      </c>
      <c r="BK134" s="203">
        <f>ROUND(I134*H134,2)</f>
        <v>0</v>
      </c>
      <c r="BL134" s="23" t="s">
        <v>206</v>
      </c>
      <c r="BM134" s="23" t="s">
        <v>272</v>
      </c>
    </row>
    <row r="135" spans="2:65" s="11" customFormat="1">
      <c r="B135" s="204"/>
      <c r="C135" s="205"/>
      <c r="D135" s="206" t="s">
        <v>176</v>
      </c>
      <c r="E135" s="207" t="s">
        <v>21</v>
      </c>
      <c r="F135" s="208" t="s">
        <v>395</v>
      </c>
      <c r="G135" s="205"/>
      <c r="H135" s="209">
        <v>62.7</v>
      </c>
      <c r="I135" s="210"/>
      <c r="J135" s="205"/>
      <c r="K135" s="205"/>
      <c r="L135" s="211"/>
      <c r="M135" s="212"/>
      <c r="N135" s="213"/>
      <c r="O135" s="213"/>
      <c r="P135" s="213"/>
      <c r="Q135" s="213"/>
      <c r="R135" s="213"/>
      <c r="S135" s="213"/>
      <c r="T135" s="214"/>
      <c r="AT135" s="215" t="s">
        <v>176</v>
      </c>
      <c r="AU135" s="215" t="s">
        <v>78</v>
      </c>
      <c r="AV135" s="11" t="s">
        <v>78</v>
      </c>
      <c r="AW135" s="11" t="s">
        <v>33</v>
      </c>
      <c r="AX135" s="11" t="s">
        <v>69</v>
      </c>
      <c r="AY135" s="215" t="s">
        <v>169</v>
      </c>
    </row>
    <row r="136" spans="2:65" s="12" customFormat="1">
      <c r="B136" s="216"/>
      <c r="C136" s="217"/>
      <c r="D136" s="206" t="s">
        <v>176</v>
      </c>
      <c r="E136" s="249" t="s">
        <v>21</v>
      </c>
      <c r="F136" s="250" t="s">
        <v>178</v>
      </c>
      <c r="G136" s="217"/>
      <c r="H136" s="251">
        <v>62.7</v>
      </c>
      <c r="I136" s="222"/>
      <c r="J136" s="217"/>
      <c r="K136" s="217"/>
      <c r="L136" s="223"/>
      <c r="M136" s="224"/>
      <c r="N136" s="225"/>
      <c r="O136" s="225"/>
      <c r="P136" s="225"/>
      <c r="Q136" s="225"/>
      <c r="R136" s="225"/>
      <c r="S136" s="225"/>
      <c r="T136" s="226"/>
      <c r="AT136" s="227" t="s">
        <v>176</v>
      </c>
      <c r="AU136" s="227" t="s">
        <v>78</v>
      </c>
      <c r="AV136" s="12" t="s">
        <v>175</v>
      </c>
      <c r="AW136" s="12" t="s">
        <v>33</v>
      </c>
      <c r="AX136" s="12" t="s">
        <v>76</v>
      </c>
      <c r="AY136" s="227" t="s">
        <v>169</v>
      </c>
    </row>
    <row r="137" spans="2:65" s="10" customFormat="1" ht="29.85" customHeight="1">
      <c r="B137" s="175"/>
      <c r="C137" s="176"/>
      <c r="D137" s="189" t="s">
        <v>68</v>
      </c>
      <c r="E137" s="190" t="s">
        <v>360</v>
      </c>
      <c r="F137" s="190" t="s">
        <v>361</v>
      </c>
      <c r="G137" s="176"/>
      <c r="H137" s="176"/>
      <c r="I137" s="179"/>
      <c r="J137" s="191">
        <f>BK137</f>
        <v>0</v>
      </c>
      <c r="K137" s="176"/>
      <c r="L137" s="181"/>
      <c r="M137" s="182"/>
      <c r="N137" s="183"/>
      <c r="O137" s="183"/>
      <c r="P137" s="184">
        <f>P138</f>
        <v>0</v>
      </c>
      <c r="Q137" s="183"/>
      <c r="R137" s="184">
        <f>R138</f>
        <v>0</v>
      </c>
      <c r="S137" s="183"/>
      <c r="T137" s="185">
        <f>T138</f>
        <v>0</v>
      </c>
      <c r="AR137" s="186" t="s">
        <v>78</v>
      </c>
      <c r="AT137" s="187" t="s">
        <v>68</v>
      </c>
      <c r="AU137" s="187" t="s">
        <v>76</v>
      </c>
      <c r="AY137" s="186" t="s">
        <v>169</v>
      </c>
      <c r="BK137" s="188">
        <f>BK138</f>
        <v>0</v>
      </c>
    </row>
    <row r="138" spans="2:65" s="1" customFormat="1" ht="22.5" customHeight="1">
      <c r="B138" s="40"/>
      <c r="C138" s="192" t="s">
        <v>222</v>
      </c>
      <c r="D138" s="192" t="s">
        <v>171</v>
      </c>
      <c r="E138" s="193" t="s">
        <v>362</v>
      </c>
      <c r="F138" s="194" t="s">
        <v>363</v>
      </c>
      <c r="G138" s="195" t="s">
        <v>174</v>
      </c>
      <c r="H138" s="196">
        <v>62.7</v>
      </c>
      <c r="I138" s="197"/>
      <c r="J138" s="198">
        <f>ROUND(I138*H138,2)</f>
        <v>0</v>
      </c>
      <c r="K138" s="194" t="s">
        <v>21</v>
      </c>
      <c r="L138" s="60"/>
      <c r="M138" s="199" t="s">
        <v>21</v>
      </c>
      <c r="N138" s="200" t="s">
        <v>40</v>
      </c>
      <c r="O138" s="41"/>
      <c r="P138" s="201">
        <f>O138*H138</f>
        <v>0</v>
      </c>
      <c r="Q138" s="201">
        <v>0</v>
      </c>
      <c r="R138" s="201">
        <f>Q138*H138</f>
        <v>0</v>
      </c>
      <c r="S138" s="201">
        <v>0</v>
      </c>
      <c r="T138" s="202">
        <f>S138*H138</f>
        <v>0</v>
      </c>
      <c r="AR138" s="23" t="s">
        <v>206</v>
      </c>
      <c r="AT138" s="23" t="s">
        <v>171</v>
      </c>
      <c r="AU138" s="23" t="s">
        <v>78</v>
      </c>
      <c r="AY138" s="23" t="s">
        <v>169</v>
      </c>
      <c r="BE138" s="203">
        <f>IF(N138="základní",J138,0)</f>
        <v>0</v>
      </c>
      <c r="BF138" s="203">
        <f>IF(N138="snížená",J138,0)</f>
        <v>0</v>
      </c>
      <c r="BG138" s="203">
        <f>IF(N138="zákl. přenesená",J138,0)</f>
        <v>0</v>
      </c>
      <c r="BH138" s="203">
        <f>IF(N138="sníž. přenesená",J138,0)</f>
        <v>0</v>
      </c>
      <c r="BI138" s="203">
        <f>IF(N138="nulová",J138,0)</f>
        <v>0</v>
      </c>
      <c r="BJ138" s="23" t="s">
        <v>76</v>
      </c>
      <c r="BK138" s="203">
        <f>ROUND(I138*H138,2)</f>
        <v>0</v>
      </c>
      <c r="BL138" s="23" t="s">
        <v>206</v>
      </c>
      <c r="BM138" s="23" t="s">
        <v>279</v>
      </c>
    </row>
    <row r="139" spans="2:65" s="10" customFormat="1" ht="29.85" customHeight="1">
      <c r="B139" s="175"/>
      <c r="C139" s="176"/>
      <c r="D139" s="189" t="s">
        <v>68</v>
      </c>
      <c r="E139" s="190" t="s">
        <v>396</v>
      </c>
      <c r="F139" s="190" t="s">
        <v>397</v>
      </c>
      <c r="G139" s="176"/>
      <c r="H139" s="176"/>
      <c r="I139" s="179"/>
      <c r="J139" s="191">
        <f>BK139</f>
        <v>0</v>
      </c>
      <c r="K139" s="176"/>
      <c r="L139" s="181"/>
      <c r="M139" s="182"/>
      <c r="N139" s="183"/>
      <c r="O139" s="183"/>
      <c r="P139" s="184">
        <f>P140</f>
        <v>0</v>
      </c>
      <c r="Q139" s="183"/>
      <c r="R139" s="184">
        <f>R140</f>
        <v>0</v>
      </c>
      <c r="S139" s="183"/>
      <c r="T139" s="185">
        <f>T140</f>
        <v>0</v>
      </c>
      <c r="AR139" s="186" t="s">
        <v>78</v>
      </c>
      <c r="AT139" s="187" t="s">
        <v>68</v>
      </c>
      <c r="AU139" s="187" t="s">
        <v>76</v>
      </c>
      <c r="AY139" s="186" t="s">
        <v>169</v>
      </c>
      <c r="BK139" s="188">
        <f>BK140</f>
        <v>0</v>
      </c>
    </row>
    <row r="140" spans="2:65" s="1" customFormat="1" ht="31.5" customHeight="1">
      <c r="B140" s="40"/>
      <c r="C140" s="192" t="s">
        <v>280</v>
      </c>
      <c r="D140" s="192" t="s">
        <v>171</v>
      </c>
      <c r="E140" s="193" t="s">
        <v>398</v>
      </c>
      <c r="F140" s="194" t="s">
        <v>399</v>
      </c>
      <c r="G140" s="195" t="s">
        <v>218</v>
      </c>
      <c r="H140" s="196">
        <v>750</v>
      </c>
      <c r="I140" s="197"/>
      <c r="J140" s="198">
        <f>ROUND(I140*H140,2)</f>
        <v>0</v>
      </c>
      <c r="K140" s="194" t="s">
        <v>21</v>
      </c>
      <c r="L140" s="60"/>
      <c r="M140" s="199" t="s">
        <v>21</v>
      </c>
      <c r="N140" s="255" t="s">
        <v>40</v>
      </c>
      <c r="O140" s="256"/>
      <c r="P140" s="257">
        <f>O140*H140</f>
        <v>0</v>
      </c>
      <c r="Q140" s="257">
        <v>0</v>
      </c>
      <c r="R140" s="257">
        <f>Q140*H140</f>
        <v>0</v>
      </c>
      <c r="S140" s="257">
        <v>0</v>
      </c>
      <c r="T140" s="258">
        <f>S140*H140</f>
        <v>0</v>
      </c>
      <c r="AR140" s="23" t="s">
        <v>206</v>
      </c>
      <c r="AT140" s="23" t="s">
        <v>171</v>
      </c>
      <c r="AU140" s="23" t="s">
        <v>78</v>
      </c>
      <c r="AY140" s="23" t="s">
        <v>169</v>
      </c>
      <c r="BE140" s="203">
        <f>IF(N140="základní",J140,0)</f>
        <v>0</v>
      </c>
      <c r="BF140" s="203">
        <f>IF(N140="snížená",J140,0)</f>
        <v>0</v>
      </c>
      <c r="BG140" s="203">
        <f>IF(N140="zákl. přenesená",J140,0)</f>
        <v>0</v>
      </c>
      <c r="BH140" s="203">
        <f>IF(N140="sníž. přenesená",J140,0)</f>
        <v>0</v>
      </c>
      <c r="BI140" s="203">
        <f>IF(N140="nulová",J140,0)</f>
        <v>0</v>
      </c>
      <c r="BJ140" s="23" t="s">
        <v>76</v>
      </c>
      <c r="BK140" s="203">
        <f>ROUND(I140*H140,2)</f>
        <v>0</v>
      </c>
      <c r="BL140" s="23" t="s">
        <v>206</v>
      </c>
      <c r="BM140" s="23" t="s">
        <v>283</v>
      </c>
    </row>
    <row r="141" spans="2:65" s="1" customFormat="1" ht="6.95" customHeight="1">
      <c r="B141" s="55"/>
      <c r="C141" s="56"/>
      <c r="D141" s="56"/>
      <c r="E141" s="56"/>
      <c r="F141" s="56"/>
      <c r="G141" s="56"/>
      <c r="H141" s="56"/>
      <c r="I141" s="138"/>
      <c r="J141" s="56"/>
      <c r="K141" s="56"/>
      <c r="L141" s="60"/>
    </row>
  </sheetData>
  <sheetProtection password="CC35" sheet="1" objects="1" scenarios="1" formatCells="0" formatColumns="0" formatRows="0" sort="0" autoFilter="0"/>
  <autoFilter ref="C84:K140"/>
  <mergeCells count="9">
    <mergeCell ref="E75:H75"/>
    <mergeCell ref="E77:H77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4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6"/>
  <sheetViews>
    <sheetView showGridLines="0" topLeftCell="B1" workbookViewId="0">
      <pane ySplit="1" topLeftCell="A53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96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400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ROUND(SUM(BE81:BE115), 2)</f>
        <v>0</v>
      </c>
      <c r="G30" s="41"/>
      <c r="H30" s="41"/>
      <c r="I30" s="130">
        <v>0.21</v>
      </c>
      <c r="J30" s="129">
        <f>ROUND(ROUND((SUM(BE81:BE115)),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ROUND(SUM(BF81:BF115), 2)</f>
        <v>0</v>
      </c>
      <c r="G31" s="41"/>
      <c r="H31" s="41"/>
      <c r="I31" s="130">
        <v>0.15</v>
      </c>
      <c r="J31" s="129">
        <f>ROUND(ROUND((SUM(BF81:BF115)),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ROUND(SUM(BG81:BG115),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ROUND(SUM(BH81:BH115),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ROUND(SUM(BI81:BI115),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1720207 - SO 05 - Silážní věže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J98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J104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J114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1720207 - SO 05 - Silážní věže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P83+P98+P104+P114</f>
        <v>0</v>
      </c>
      <c r="Q82" s="183"/>
      <c r="R82" s="184">
        <f>R83+R98+R104+R114</f>
        <v>0</v>
      </c>
      <c r="S82" s="183"/>
      <c r="T82" s="185">
        <f>T83+T98+T104+T114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BK83+BK98+BK104+BK114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SUM(P84:P97)</f>
        <v>0</v>
      </c>
      <c r="Q83" s="183"/>
      <c r="R83" s="184">
        <f>SUM(R84:R97)</f>
        <v>0</v>
      </c>
      <c r="S83" s="183"/>
      <c r="T83" s="185">
        <f>SUM(T84:T97)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SUM(BK84:BK97)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64.296000000000006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3" customFormat="1">
      <c r="B85" s="228"/>
      <c r="C85" s="229"/>
      <c r="D85" s="206" t="s">
        <v>176</v>
      </c>
      <c r="E85" s="230" t="s">
        <v>21</v>
      </c>
      <c r="F85" s="231" t="s">
        <v>193</v>
      </c>
      <c r="G85" s="229"/>
      <c r="H85" s="232" t="s">
        <v>21</v>
      </c>
      <c r="I85" s="233"/>
      <c r="J85" s="229"/>
      <c r="K85" s="229"/>
      <c r="L85" s="234"/>
      <c r="M85" s="235"/>
      <c r="N85" s="236"/>
      <c r="O85" s="236"/>
      <c r="P85" s="236"/>
      <c r="Q85" s="236"/>
      <c r="R85" s="236"/>
      <c r="S85" s="236"/>
      <c r="T85" s="237"/>
      <c r="AT85" s="238" t="s">
        <v>176</v>
      </c>
      <c r="AU85" s="238" t="s">
        <v>78</v>
      </c>
      <c r="AV85" s="13" t="s">
        <v>76</v>
      </c>
      <c r="AW85" s="13" t="s">
        <v>33</v>
      </c>
      <c r="AX85" s="13" t="s">
        <v>69</v>
      </c>
      <c r="AY85" s="238" t="s">
        <v>169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401</v>
      </c>
      <c r="G86" s="205"/>
      <c r="H86" s="209">
        <v>64.296000000000006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64.296000000000006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239" t="s">
        <v>78</v>
      </c>
      <c r="D88" s="239" t="s">
        <v>195</v>
      </c>
      <c r="E88" s="240" t="s">
        <v>196</v>
      </c>
      <c r="F88" s="241" t="s">
        <v>197</v>
      </c>
      <c r="G88" s="242" t="s">
        <v>198</v>
      </c>
      <c r="H88" s="243">
        <v>109.303</v>
      </c>
      <c r="I88" s="244"/>
      <c r="J88" s="245">
        <f>ROUND(I88*H88,2)</f>
        <v>0</v>
      </c>
      <c r="K88" s="241" t="s">
        <v>21</v>
      </c>
      <c r="L88" s="246"/>
      <c r="M88" s="247" t="s">
        <v>21</v>
      </c>
      <c r="N88" s="248" t="s">
        <v>40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187</v>
      </c>
      <c r="AT88" s="23" t="s">
        <v>195</v>
      </c>
      <c r="AU88" s="23" t="s">
        <v>78</v>
      </c>
      <c r="AY88" s="23" t="s">
        <v>169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76</v>
      </c>
      <c r="BK88" s="203">
        <f>ROUND(I88*H88,2)</f>
        <v>0</v>
      </c>
      <c r="BL88" s="23" t="s">
        <v>175</v>
      </c>
      <c r="BM88" s="23" t="s">
        <v>175</v>
      </c>
    </row>
    <row r="89" spans="2:65" s="1" customFormat="1" ht="22.5" customHeight="1">
      <c r="B89" s="40"/>
      <c r="C89" s="192" t="s">
        <v>181</v>
      </c>
      <c r="D89" s="192" t="s">
        <v>171</v>
      </c>
      <c r="E89" s="193" t="s">
        <v>201</v>
      </c>
      <c r="F89" s="194" t="s">
        <v>202</v>
      </c>
      <c r="G89" s="195" t="s">
        <v>191</v>
      </c>
      <c r="H89" s="196">
        <v>578.66</v>
      </c>
      <c r="I89" s="197"/>
      <c r="J89" s="198">
        <f>ROUND(I89*H89,2)</f>
        <v>0</v>
      </c>
      <c r="K89" s="194" t="s">
        <v>21</v>
      </c>
      <c r="L89" s="60"/>
      <c r="M89" s="199" t="s">
        <v>21</v>
      </c>
      <c r="N89" s="200" t="s">
        <v>40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</v>
      </c>
      <c r="T89" s="202">
        <f>S89*H89</f>
        <v>0</v>
      </c>
      <c r="AR89" s="23" t="s">
        <v>175</v>
      </c>
      <c r="AT89" s="23" t="s">
        <v>171</v>
      </c>
      <c r="AU89" s="23" t="s">
        <v>78</v>
      </c>
      <c r="AY89" s="23" t="s">
        <v>169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76</v>
      </c>
      <c r="BK89" s="203">
        <f>ROUND(I89*H89,2)</f>
        <v>0</v>
      </c>
      <c r="BL89" s="23" t="s">
        <v>175</v>
      </c>
      <c r="BM89" s="23" t="s">
        <v>184</v>
      </c>
    </row>
    <row r="90" spans="2:65" s="1" customFormat="1" ht="22.5" customHeight="1">
      <c r="B90" s="40"/>
      <c r="C90" s="239" t="s">
        <v>175</v>
      </c>
      <c r="D90" s="239" t="s">
        <v>195</v>
      </c>
      <c r="E90" s="240" t="s">
        <v>204</v>
      </c>
      <c r="F90" s="241" t="s">
        <v>205</v>
      </c>
      <c r="G90" s="242" t="s">
        <v>198</v>
      </c>
      <c r="H90" s="243">
        <v>983.72199999999998</v>
      </c>
      <c r="I90" s="244"/>
      <c r="J90" s="245">
        <f>ROUND(I90*H90,2)</f>
        <v>0</v>
      </c>
      <c r="K90" s="241" t="s">
        <v>21</v>
      </c>
      <c r="L90" s="246"/>
      <c r="M90" s="247" t="s">
        <v>21</v>
      </c>
      <c r="N90" s="248" t="s">
        <v>40</v>
      </c>
      <c r="O90" s="41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AR90" s="23" t="s">
        <v>187</v>
      </c>
      <c r="AT90" s="23" t="s">
        <v>195</v>
      </c>
      <c r="AU90" s="23" t="s">
        <v>78</v>
      </c>
      <c r="AY90" s="23" t="s">
        <v>169</v>
      </c>
      <c r="BE90" s="203">
        <f>IF(N90="základní",J90,0)</f>
        <v>0</v>
      </c>
      <c r="BF90" s="203">
        <f>IF(N90="snížená",J90,0)</f>
        <v>0</v>
      </c>
      <c r="BG90" s="203">
        <f>IF(N90="zákl. přenesená",J90,0)</f>
        <v>0</v>
      </c>
      <c r="BH90" s="203">
        <f>IF(N90="sníž. přenesená",J90,0)</f>
        <v>0</v>
      </c>
      <c r="BI90" s="203">
        <f>IF(N90="nulová",J90,0)</f>
        <v>0</v>
      </c>
      <c r="BJ90" s="23" t="s">
        <v>76</v>
      </c>
      <c r="BK90" s="203">
        <f>ROUND(I90*H90,2)</f>
        <v>0</v>
      </c>
      <c r="BL90" s="23" t="s">
        <v>175</v>
      </c>
      <c r="BM90" s="23" t="s">
        <v>187</v>
      </c>
    </row>
    <row r="91" spans="2:65" s="11" customFormat="1">
      <c r="B91" s="204"/>
      <c r="C91" s="205"/>
      <c r="D91" s="206" t="s">
        <v>176</v>
      </c>
      <c r="E91" s="207" t="s">
        <v>21</v>
      </c>
      <c r="F91" s="208" t="s">
        <v>402</v>
      </c>
      <c r="G91" s="205"/>
      <c r="H91" s="209">
        <v>983.72199999999998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176</v>
      </c>
      <c r="AU91" s="215" t="s">
        <v>78</v>
      </c>
      <c r="AV91" s="11" t="s">
        <v>78</v>
      </c>
      <c r="AW91" s="11" t="s">
        <v>33</v>
      </c>
      <c r="AX91" s="11" t="s">
        <v>69</v>
      </c>
      <c r="AY91" s="215" t="s">
        <v>169</v>
      </c>
    </row>
    <row r="92" spans="2:65" s="12" customFormat="1">
      <c r="B92" s="216"/>
      <c r="C92" s="217"/>
      <c r="D92" s="218" t="s">
        <v>176</v>
      </c>
      <c r="E92" s="219" t="s">
        <v>21</v>
      </c>
      <c r="F92" s="220" t="s">
        <v>178</v>
      </c>
      <c r="G92" s="217"/>
      <c r="H92" s="221">
        <v>983.72199999999998</v>
      </c>
      <c r="I92" s="222"/>
      <c r="J92" s="217"/>
      <c r="K92" s="217"/>
      <c r="L92" s="223"/>
      <c r="M92" s="224"/>
      <c r="N92" s="225"/>
      <c r="O92" s="225"/>
      <c r="P92" s="225"/>
      <c r="Q92" s="225"/>
      <c r="R92" s="225"/>
      <c r="S92" s="225"/>
      <c r="T92" s="226"/>
      <c r="AT92" s="227" t="s">
        <v>176</v>
      </c>
      <c r="AU92" s="227" t="s">
        <v>78</v>
      </c>
      <c r="AV92" s="12" t="s">
        <v>175</v>
      </c>
      <c r="AW92" s="12" t="s">
        <v>33</v>
      </c>
      <c r="AX92" s="12" t="s">
        <v>76</v>
      </c>
      <c r="AY92" s="227" t="s">
        <v>169</v>
      </c>
    </row>
    <row r="93" spans="2:65" s="1" customFormat="1" ht="22.5" customHeight="1">
      <c r="B93" s="40"/>
      <c r="C93" s="192" t="s">
        <v>188</v>
      </c>
      <c r="D93" s="192" t="s">
        <v>171</v>
      </c>
      <c r="E93" s="193" t="s">
        <v>209</v>
      </c>
      <c r="F93" s="194" t="s">
        <v>210</v>
      </c>
      <c r="G93" s="195" t="s">
        <v>174</v>
      </c>
      <c r="H93" s="196">
        <v>321.48</v>
      </c>
      <c r="I93" s="197"/>
      <c r="J93" s="198">
        <f>ROUND(I93*H93,2)</f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76</v>
      </c>
      <c r="BK93" s="203">
        <f>ROUND(I93*H93,2)</f>
        <v>0</v>
      </c>
      <c r="BL93" s="23" t="s">
        <v>175</v>
      </c>
      <c r="BM93" s="23" t="s">
        <v>192</v>
      </c>
    </row>
    <row r="94" spans="2:65" s="1" customFormat="1" ht="22.5" customHeight="1">
      <c r="B94" s="40"/>
      <c r="C94" s="192" t="s">
        <v>184</v>
      </c>
      <c r="D94" s="192" t="s">
        <v>171</v>
      </c>
      <c r="E94" s="193" t="s">
        <v>212</v>
      </c>
      <c r="F94" s="194" t="s">
        <v>213</v>
      </c>
      <c r="G94" s="195" t="s">
        <v>174</v>
      </c>
      <c r="H94" s="196">
        <v>321.48</v>
      </c>
      <c r="I94" s="197"/>
      <c r="J94" s="198">
        <f>ROUND(I94*H94,2)</f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76</v>
      </c>
      <c r="BK94" s="203">
        <f>ROUND(I94*H94,2)</f>
        <v>0</v>
      </c>
      <c r="BL94" s="23" t="s">
        <v>175</v>
      </c>
      <c r="BM94" s="23" t="s">
        <v>199</v>
      </c>
    </row>
    <row r="95" spans="2:65" s="1" customFormat="1" ht="22.5" customHeight="1">
      <c r="B95" s="40"/>
      <c r="C95" s="239" t="s">
        <v>200</v>
      </c>
      <c r="D95" s="239" t="s">
        <v>195</v>
      </c>
      <c r="E95" s="240" t="s">
        <v>216</v>
      </c>
      <c r="F95" s="241" t="s">
        <v>217</v>
      </c>
      <c r="G95" s="242" t="s">
        <v>218</v>
      </c>
      <c r="H95" s="243">
        <v>4.8220000000000001</v>
      </c>
      <c r="I95" s="244"/>
      <c r="J95" s="245">
        <f>ROUND(I95*H95,2)</f>
        <v>0</v>
      </c>
      <c r="K95" s="241" t="s">
        <v>21</v>
      </c>
      <c r="L95" s="246"/>
      <c r="M95" s="247" t="s">
        <v>21</v>
      </c>
      <c r="N95" s="248" t="s">
        <v>40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187</v>
      </c>
      <c r="AT95" s="23" t="s">
        <v>195</v>
      </c>
      <c r="AU95" s="23" t="s">
        <v>78</v>
      </c>
      <c r="AY95" s="23" t="s">
        <v>169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76</v>
      </c>
      <c r="BK95" s="203">
        <f>ROUND(I95*H95,2)</f>
        <v>0</v>
      </c>
      <c r="BL95" s="23" t="s">
        <v>175</v>
      </c>
      <c r="BM95" s="23" t="s">
        <v>203</v>
      </c>
    </row>
    <row r="96" spans="2:65" s="1" customFormat="1" ht="22.5" customHeight="1">
      <c r="B96" s="40"/>
      <c r="C96" s="192" t="s">
        <v>187</v>
      </c>
      <c r="D96" s="192" t="s">
        <v>171</v>
      </c>
      <c r="E96" s="193" t="s">
        <v>220</v>
      </c>
      <c r="F96" s="194" t="s">
        <v>221</v>
      </c>
      <c r="G96" s="195" t="s">
        <v>174</v>
      </c>
      <c r="H96" s="196">
        <v>321.48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206</v>
      </c>
    </row>
    <row r="97" spans="2:65" s="1" customFormat="1" ht="22.5" customHeight="1">
      <c r="B97" s="40"/>
      <c r="C97" s="192" t="s">
        <v>208</v>
      </c>
      <c r="D97" s="192" t="s">
        <v>171</v>
      </c>
      <c r="E97" s="193" t="s">
        <v>224</v>
      </c>
      <c r="F97" s="194" t="s">
        <v>225</v>
      </c>
      <c r="G97" s="195" t="s">
        <v>174</v>
      </c>
      <c r="H97" s="196">
        <v>321.48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211</v>
      </c>
    </row>
    <row r="98" spans="2:65" s="10" customFormat="1" ht="29.85" customHeight="1">
      <c r="B98" s="175"/>
      <c r="C98" s="176"/>
      <c r="D98" s="189" t="s">
        <v>68</v>
      </c>
      <c r="E98" s="190" t="s">
        <v>208</v>
      </c>
      <c r="F98" s="190" t="s">
        <v>227</v>
      </c>
      <c r="G98" s="176"/>
      <c r="H98" s="176"/>
      <c r="I98" s="179"/>
      <c r="J98" s="191">
        <f>BK98</f>
        <v>0</v>
      </c>
      <c r="K98" s="176"/>
      <c r="L98" s="181"/>
      <c r="M98" s="182"/>
      <c r="N98" s="183"/>
      <c r="O98" s="183"/>
      <c r="P98" s="184">
        <f>SUM(P99:P103)</f>
        <v>0</v>
      </c>
      <c r="Q98" s="183"/>
      <c r="R98" s="184">
        <f>SUM(R99:R103)</f>
        <v>0</v>
      </c>
      <c r="S98" s="183"/>
      <c r="T98" s="185">
        <f>SUM(T99:T103)</f>
        <v>0</v>
      </c>
      <c r="AR98" s="186" t="s">
        <v>76</v>
      </c>
      <c r="AT98" s="187" t="s">
        <v>68</v>
      </c>
      <c r="AU98" s="187" t="s">
        <v>76</v>
      </c>
      <c r="AY98" s="186" t="s">
        <v>169</v>
      </c>
      <c r="BK98" s="188">
        <f>SUM(BK99:BK103)</f>
        <v>0</v>
      </c>
    </row>
    <row r="99" spans="2:65" s="1" customFormat="1" ht="22.5" customHeight="1">
      <c r="B99" s="40"/>
      <c r="C99" s="192" t="s">
        <v>192</v>
      </c>
      <c r="D99" s="192" t="s">
        <v>171</v>
      </c>
      <c r="E99" s="193" t="s">
        <v>403</v>
      </c>
      <c r="F99" s="194" t="s">
        <v>404</v>
      </c>
      <c r="G99" s="195" t="s">
        <v>191</v>
      </c>
      <c r="H99" s="196">
        <v>246.36</v>
      </c>
      <c r="I99" s="197"/>
      <c r="J99" s="198">
        <f>ROUND(I99*H99,2)</f>
        <v>0</v>
      </c>
      <c r="K99" s="194" t="s">
        <v>21</v>
      </c>
      <c r="L99" s="60"/>
      <c r="M99" s="199" t="s">
        <v>21</v>
      </c>
      <c r="N99" s="200" t="s">
        <v>40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175</v>
      </c>
      <c r="AT99" s="23" t="s">
        <v>171</v>
      </c>
      <c r="AU99" s="23" t="s">
        <v>78</v>
      </c>
      <c r="AY99" s="23" t="s">
        <v>169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76</v>
      </c>
      <c r="BK99" s="203">
        <f>ROUND(I99*H99,2)</f>
        <v>0</v>
      </c>
      <c r="BL99" s="23" t="s">
        <v>175</v>
      </c>
      <c r="BM99" s="23" t="s">
        <v>214</v>
      </c>
    </row>
    <row r="100" spans="2:65" s="1" customFormat="1" ht="22.5" customHeight="1">
      <c r="B100" s="40"/>
      <c r="C100" s="192" t="s">
        <v>215</v>
      </c>
      <c r="D100" s="192" t="s">
        <v>171</v>
      </c>
      <c r="E100" s="193" t="s">
        <v>405</v>
      </c>
      <c r="F100" s="194" t="s">
        <v>406</v>
      </c>
      <c r="G100" s="195" t="s">
        <v>191</v>
      </c>
      <c r="H100" s="196">
        <v>642.96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219</v>
      </c>
    </row>
    <row r="101" spans="2:65" s="13" customFormat="1">
      <c r="B101" s="228"/>
      <c r="C101" s="229"/>
      <c r="D101" s="206" t="s">
        <v>176</v>
      </c>
      <c r="E101" s="230" t="s">
        <v>21</v>
      </c>
      <c r="F101" s="231" t="s">
        <v>407</v>
      </c>
      <c r="G101" s="229"/>
      <c r="H101" s="232" t="s">
        <v>21</v>
      </c>
      <c r="I101" s="233"/>
      <c r="J101" s="229"/>
      <c r="K101" s="229"/>
      <c r="L101" s="234"/>
      <c r="M101" s="235"/>
      <c r="N101" s="236"/>
      <c r="O101" s="236"/>
      <c r="P101" s="236"/>
      <c r="Q101" s="236"/>
      <c r="R101" s="236"/>
      <c r="S101" s="236"/>
      <c r="T101" s="237"/>
      <c r="AT101" s="238" t="s">
        <v>176</v>
      </c>
      <c r="AU101" s="238" t="s">
        <v>78</v>
      </c>
      <c r="AV101" s="13" t="s">
        <v>76</v>
      </c>
      <c r="AW101" s="13" t="s">
        <v>33</v>
      </c>
      <c r="AX101" s="13" t="s">
        <v>69</v>
      </c>
      <c r="AY101" s="238" t="s">
        <v>169</v>
      </c>
    </row>
    <row r="102" spans="2:65" s="11" customFormat="1">
      <c r="B102" s="204"/>
      <c r="C102" s="205"/>
      <c r="D102" s="206" t="s">
        <v>176</v>
      </c>
      <c r="E102" s="207" t="s">
        <v>21</v>
      </c>
      <c r="F102" s="208" t="s">
        <v>408</v>
      </c>
      <c r="G102" s="205"/>
      <c r="H102" s="209">
        <v>642.96</v>
      </c>
      <c r="I102" s="210"/>
      <c r="J102" s="205"/>
      <c r="K102" s="205"/>
      <c r="L102" s="211"/>
      <c r="M102" s="212"/>
      <c r="N102" s="213"/>
      <c r="O102" s="213"/>
      <c r="P102" s="213"/>
      <c r="Q102" s="213"/>
      <c r="R102" s="213"/>
      <c r="S102" s="213"/>
      <c r="T102" s="214"/>
      <c r="AT102" s="215" t="s">
        <v>176</v>
      </c>
      <c r="AU102" s="215" t="s">
        <v>78</v>
      </c>
      <c r="AV102" s="11" t="s">
        <v>78</v>
      </c>
      <c r="AW102" s="11" t="s">
        <v>33</v>
      </c>
      <c r="AX102" s="11" t="s">
        <v>69</v>
      </c>
      <c r="AY102" s="215" t="s">
        <v>169</v>
      </c>
    </row>
    <row r="103" spans="2:65" s="12" customFormat="1">
      <c r="B103" s="216"/>
      <c r="C103" s="217"/>
      <c r="D103" s="206" t="s">
        <v>176</v>
      </c>
      <c r="E103" s="249" t="s">
        <v>21</v>
      </c>
      <c r="F103" s="250" t="s">
        <v>178</v>
      </c>
      <c r="G103" s="217"/>
      <c r="H103" s="251">
        <v>642.96</v>
      </c>
      <c r="I103" s="222"/>
      <c r="J103" s="217"/>
      <c r="K103" s="217"/>
      <c r="L103" s="223"/>
      <c r="M103" s="224"/>
      <c r="N103" s="225"/>
      <c r="O103" s="225"/>
      <c r="P103" s="225"/>
      <c r="Q103" s="225"/>
      <c r="R103" s="225"/>
      <c r="S103" s="225"/>
      <c r="T103" s="226"/>
      <c r="AT103" s="227" t="s">
        <v>176</v>
      </c>
      <c r="AU103" s="227" t="s">
        <v>78</v>
      </c>
      <c r="AV103" s="12" t="s">
        <v>175</v>
      </c>
      <c r="AW103" s="12" t="s">
        <v>33</v>
      </c>
      <c r="AX103" s="12" t="s">
        <v>76</v>
      </c>
      <c r="AY103" s="227" t="s">
        <v>169</v>
      </c>
    </row>
    <row r="104" spans="2:65" s="10" customFormat="1" ht="29.85" customHeight="1">
      <c r="B104" s="175"/>
      <c r="C104" s="176"/>
      <c r="D104" s="189" t="s">
        <v>68</v>
      </c>
      <c r="E104" s="190" t="s">
        <v>231</v>
      </c>
      <c r="F104" s="190" t="s">
        <v>232</v>
      </c>
      <c r="G104" s="176"/>
      <c r="H104" s="176"/>
      <c r="I104" s="179"/>
      <c r="J104" s="191">
        <f>BK104</f>
        <v>0</v>
      </c>
      <c r="K104" s="176"/>
      <c r="L104" s="181"/>
      <c r="M104" s="182"/>
      <c r="N104" s="183"/>
      <c r="O104" s="183"/>
      <c r="P104" s="184">
        <f>SUM(P105:P113)</f>
        <v>0</v>
      </c>
      <c r="Q104" s="183"/>
      <c r="R104" s="184">
        <f>SUM(R105:R113)</f>
        <v>0</v>
      </c>
      <c r="S104" s="183"/>
      <c r="T104" s="185">
        <f>SUM(T105:T113)</f>
        <v>0</v>
      </c>
      <c r="AR104" s="186" t="s">
        <v>76</v>
      </c>
      <c r="AT104" s="187" t="s">
        <v>68</v>
      </c>
      <c r="AU104" s="187" t="s">
        <v>76</v>
      </c>
      <c r="AY104" s="186" t="s">
        <v>169</v>
      </c>
      <c r="BK104" s="188">
        <f>SUM(BK105:BK113)</f>
        <v>0</v>
      </c>
    </row>
    <row r="105" spans="2:65" s="1" customFormat="1" ht="31.5" customHeight="1">
      <c r="B105" s="40"/>
      <c r="C105" s="192" t="s">
        <v>199</v>
      </c>
      <c r="D105" s="192" t="s">
        <v>171</v>
      </c>
      <c r="E105" s="193" t="s">
        <v>233</v>
      </c>
      <c r="F105" s="194" t="s">
        <v>234</v>
      </c>
      <c r="G105" s="195" t="s">
        <v>198</v>
      </c>
      <c r="H105" s="196">
        <v>2139.4679999999998</v>
      </c>
      <c r="I105" s="197"/>
      <c r="J105" s="198">
        <f t="shared" ref="J105:J110" si="0">ROUND(I105*H105,2)</f>
        <v>0</v>
      </c>
      <c r="K105" s="194" t="s">
        <v>21</v>
      </c>
      <c r="L105" s="60"/>
      <c r="M105" s="199" t="s">
        <v>21</v>
      </c>
      <c r="N105" s="200" t="s">
        <v>40</v>
      </c>
      <c r="O105" s="41"/>
      <c r="P105" s="201">
        <f t="shared" ref="P105:P110" si="1">O105*H105</f>
        <v>0</v>
      </c>
      <c r="Q105" s="201">
        <v>0</v>
      </c>
      <c r="R105" s="201">
        <f t="shared" ref="R105:R110" si="2">Q105*H105</f>
        <v>0</v>
      </c>
      <c r="S105" s="201">
        <v>0</v>
      </c>
      <c r="T105" s="202">
        <f t="shared" ref="T105:T110" si="3">S105*H105</f>
        <v>0</v>
      </c>
      <c r="AR105" s="23" t="s">
        <v>175</v>
      </c>
      <c r="AT105" s="23" t="s">
        <v>171</v>
      </c>
      <c r="AU105" s="23" t="s">
        <v>78</v>
      </c>
      <c r="AY105" s="23" t="s">
        <v>169</v>
      </c>
      <c r="BE105" s="203">
        <f t="shared" ref="BE105:BE110" si="4">IF(N105="základní",J105,0)</f>
        <v>0</v>
      </c>
      <c r="BF105" s="203">
        <f t="shared" ref="BF105:BF110" si="5">IF(N105="snížená",J105,0)</f>
        <v>0</v>
      </c>
      <c r="BG105" s="203">
        <f t="shared" ref="BG105:BG110" si="6">IF(N105="zákl. přenesená",J105,0)</f>
        <v>0</v>
      </c>
      <c r="BH105" s="203">
        <f t="shared" ref="BH105:BH110" si="7">IF(N105="sníž. přenesená",J105,0)</f>
        <v>0</v>
      </c>
      <c r="BI105" s="203">
        <f t="shared" ref="BI105:BI110" si="8">IF(N105="nulová",J105,0)</f>
        <v>0</v>
      </c>
      <c r="BJ105" s="23" t="s">
        <v>76</v>
      </c>
      <c r="BK105" s="203">
        <f t="shared" ref="BK105:BK110" si="9">ROUND(I105*H105,2)</f>
        <v>0</v>
      </c>
      <c r="BL105" s="23" t="s">
        <v>175</v>
      </c>
      <c r="BM105" s="23" t="s">
        <v>222</v>
      </c>
    </row>
    <row r="106" spans="2:65" s="1" customFormat="1" ht="22.5" customHeight="1">
      <c r="B106" s="40"/>
      <c r="C106" s="192" t="s">
        <v>223</v>
      </c>
      <c r="D106" s="192" t="s">
        <v>171</v>
      </c>
      <c r="E106" s="193" t="s">
        <v>236</v>
      </c>
      <c r="F106" s="194" t="s">
        <v>237</v>
      </c>
      <c r="G106" s="195" t="s">
        <v>198</v>
      </c>
      <c r="H106" s="196">
        <v>21393.68</v>
      </c>
      <c r="I106" s="197"/>
      <c r="J106" s="198">
        <f t="shared" si="0"/>
        <v>0</v>
      </c>
      <c r="K106" s="194" t="s">
        <v>21</v>
      </c>
      <c r="L106" s="60"/>
      <c r="M106" s="199" t="s">
        <v>21</v>
      </c>
      <c r="N106" s="200" t="s">
        <v>40</v>
      </c>
      <c r="O106" s="41"/>
      <c r="P106" s="201">
        <f t="shared" si="1"/>
        <v>0</v>
      </c>
      <c r="Q106" s="201">
        <v>0</v>
      </c>
      <c r="R106" s="201">
        <f t="shared" si="2"/>
        <v>0</v>
      </c>
      <c r="S106" s="201">
        <v>0</v>
      </c>
      <c r="T106" s="202">
        <f t="shared" si="3"/>
        <v>0</v>
      </c>
      <c r="AR106" s="23" t="s">
        <v>175</v>
      </c>
      <c r="AT106" s="23" t="s">
        <v>171</v>
      </c>
      <c r="AU106" s="23" t="s">
        <v>78</v>
      </c>
      <c r="AY106" s="23" t="s">
        <v>169</v>
      </c>
      <c r="BE106" s="203">
        <f t="shared" si="4"/>
        <v>0</v>
      </c>
      <c r="BF106" s="203">
        <f t="shared" si="5"/>
        <v>0</v>
      </c>
      <c r="BG106" s="203">
        <f t="shared" si="6"/>
        <v>0</v>
      </c>
      <c r="BH106" s="203">
        <f t="shared" si="7"/>
        <v>0</v>
      </c>
      <c r="BI106" s="203">
        <f t="shared" si="8"/>
        <v>0</v>
      </c>
      <c r="BJ106" s="23" t="s">
        <v>76</v>
      </c>
      <c r="BK106" s="203">
        <f t="shared" si="9"/>
        <v>0</v>
      </c>
      <c r="BL106" s="23" t="s">
        <v>175</v>
      </c>
      <c r="BM106" s="23" t="s">
        <v>226</v>
      </c>
    </row>
    <row r="107" spans="2:65" s="1" customFormat="1" ht="31.5" customHeight="1">
      <c r="B107" s="40"/>
      <c r="C107" s="192" t="s">
        <v>203</v>
      </c>
      <c r="D107" s="192" t="s">
        <v>171</v>
      </c>
      <c r="E107" s="193" t="s">
        <v>246</v>
      </c>
      <c r="F107" s="194" t="s">
        <v>247</v>
      </c>
      <c r="G107" s="195" t="s">
        <v>198</v>
      </c>
      <c r="H107" s="196">
        <v>2139.4679999999998</v>
      </c>
      <c r="I107" s="197"/>
      <c r="J107" s="198">
        <f t="shared" si="0"/>
        <v>0</v>
      </c>
      <c r="K107" s="194" t="s">
        <v>21</v>
      </c>
      <c r="L107" s="60"/>
      <c r="M107" s="199" t="s">
        <v>21</v>
      </c>
      <c r="N107" s="200" t="s">
        <v>40</v>
      </c>
      <c r="O107" s="41"/>
      <c r="P107" s="201">
        <f t="shared" si="1"/>
        <v>0</v>
      </c>
      <c r="Q107" s="201">
        <v>0</v>
      </c>
      <c r="R107" s="201">
        <f t="shared" si="2"/>
        <v>0</v>
      </c>
      <c r="S107" s="201">
        <v>0</v>
      </c>
      <c r="T107" s="202">
        <f t="shared" si="3"/>
        <v>0</v>
      </c>
      <c r="AR107" s="23" t="s">
        <v>175</v>
      </c>
      <c r="AT107" s="23" t="s">
        <v>171</v>
      </c>
      <c r="AU107" s="23" t="s">
        <v>78</v>
      </c>
      <c r="AY107" s="23" t="s">
        <v>169</v>
      </c>
      <c r="BE107" s="203">
        <f t="shared" si="4"/>
        <v>0</v>
      </c>
      <c r="BF107" s="203">
        <f t="shared" si="5"/>
        <v>0</v>
      </c>
      <c r="BG107" s="203">
        <f t="shared" si="6"/>
        <v>0</v>
      </c>
      <c r="BH107" s="203">
        <f t="shared" si="7"/>
        <v>0</v>
      </c>
      <c r="BI107" s="203">
        <f t="shared" si="8"/>
        <v>0</v>
      </c>
      <c r="BJ107" s="23" t="s">
        <v>76</v>
      </c>
      <c r="BK107" s="203">
        <f t="shared" si="9"/>
        <v>0</v>
      </c>
      <c r="BL107" s="23" t="s">
        <v>175</v>
      </c>
      <c r="BM107" s="23" t="s">
        <v>230</v>
      </c>
    </row>
    <row r="108" spans="2:65" s="1" customFormat="1" ht="22.5" customHeight="1">
      <c r="B108" s="40"/>
      <c r="C108" s="192" t="s">
        <v>10</v>
      </c>
      <c r="D108" s="192" t="s">
        <v>171</v>
      </c>
      <c r="E108" s="193" t="s">
        <v>249</v>
      </c>
      <c r="F108" s="194" t="s">
        <v>250</v>
      </c>
      <c r="G108" s="195" t="s">
        <v>198</v>
      </c>
      <c r="H108" s="196">
        <v>2134.3679999999999</v>
      </c>
      <c r="I108" s="197"/>
      <c r="J108" s="198">
        <f t="shared" si="0"/>
        <v>0</v>
      </c>
      <c r="K108" s="194" t="s">
        <v>21</v>
      </c>
      <c r="L108" s="60"/>
      <c r="M108" s="199" t="s">
        <v>21</v>
      </c>
      <c r="N108" s="200" t="s">
        <v>40</v>
      </c>
      <c r="O108" s="41"/>
      <c r="P108" s="201">
        <f t="shared" si="1"/>
        <v>0</v>
      </c>
      <c r="Q108" s="201">
        <v>0</v>
      </c>
      <c r="R108" s="201">
        <f t="shared" si="2"/>
        <v>0</v>
      </c>
      <c r="S108" s="201">
        <v>0</v>
      </c>
      <c r="T108" s="202">
        <f t="shared" si="3"/>
        <v>0</v>
      </c>
      <c r="AR108" s="23" t="s">
        <v>175</v>
      </c>
      <c r="AT108" s="23" t="s">
        <v>171</v>
      </c>
      <c r="AU108" s="23" t="s">
        <v>78</v>
      </c>
      <c r="AY108" s="23" t="s">
        <v>169</v>
      </c>
      <c r="BE108" s="203">
        <f t="shared" si="4"/>
        <v>0</v>
      </c>
      <c r="BF108" s="203">
        <f t="shared" si="5"/>
        <v>0</v>
      </c>
      <c r="BG108" s="203">
        <f t="shared" si="6"/>
        <v>0</v>
      </c>
      <c r="BH108" s="203">
        <f t="shared" si="7"/>
        <v>0</v>
      </c>
      <c r="BI108" s="203">
        <f t="shared" si="8"/>
        <v>0</v>
      </c>
      <c r="BJ108" s="23" t="s">
        <v>76</v>
      </c>
      <c r="BK108" s="203">
        <f t="shared" si="9"/>
        <v>0</v>
      </c>
      <c r="BL108" s="23" t="s">
        <v>175</v>
      </c>
      <c r="BM108" s="23" t="s">
        <v>235</v>
      </c>
    </row>
    <row r="109" spans="2:65" s="1" customFormat="1" ht="31.5" customHeight="1">
      <c r="B109" s="40"/>
      <c r="C109" s="192" t="s">
        <v>206</v>
      </c>
      <c r="D109" s="192" t="s">
        <v>171</v>
      </c>
      <c r="E109" s="193" t="s">
        <v>261</v>
      </c>
      <c r="F109" s="194" t="s">
        <v>262</v>
      </c>
      <c r="G109" s="195" t="s">
        <v>198</v>
      </c>
      <c r="H109" s="196">
        <v>5</v>
      </c>
      <c r="I109" s="197"/>
      <c r="J109" s="198">
        <f t="shared" si="0"/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 t="shared" si="1"/>
        <v>0</v>
      </c>
      <c r="Q109" s="201">
        <v>0</v>
      </c>
      <c r="R109" s="201">
        <f t="shared" si="2"/>
        <v>0</v>
      </c>
      <c r="S109" s="201">
        <v>0</v>
      </c>
      <c r="T109" s="202">
        <f t="shared" si="3"/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 t="shared" si="4"/>
        <v>0</v>
      </c>
      <c r="BF109" s="203">
        <f t="shared" si="5"/>
        <v>0</v>
      </c>
      <c r="BG109" s="203">
        <f t="shared" si="6"/>
        <v>0</v>
      </c>
      <c r="BH109" s="203">
        <f t="shared" si="7"/>
        <v>0</v>
      </c>
      <c r="BI109" s="203">
        <f t="shared" si="8"/>
        <v>0</v>
      </c>
      <c r="BJ109" s="23" t="s">
        <v>76</v>
      </c>
      <c r="BK109" s="203">
        <f t="shared" si="9"/>
        <v>0</v>
      </c>
      <c r="BL109" s="23" t="s">
        <v>175</v>
      </c>
      <c r="BM109" s="23" t="s">
        <v>238</v>
      </c>
    </row>
    <row r="110" spans="2:65" s="1" customFormat="1" ht="22.5" customHeight="1">
      <c r="B110" s="40"/>
      <c r="C110" s="192" t="s">
        <v>245</v>
      </c>
      <c r="D110" s="192" t="s">
        <v>171</v>
      </c>
      <c r="E110" s="193" t="s">
        <v>309</v>
      </c>
      <c r="F110" s="194" t="s">
        <v>310</v>
      </c>
      <c r="G110" s="195" t="s">
        <v>198</v>
      </c>
      <c r="H110" s="196">
        <v>5</v>
      </c>
      <c r="I110" s="197"/>
      <c r="J110" s="198">
        <f t="shared" si="0"/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 t="shared" si="1"/>
        <v>0</v>
      </c>
      <c r="Q110" s="201">
        <v>0</v>
      </c>
      <c r="R110" s="201">
        <f t="shared" si="2"/>
        <v>0</v>
      </c>
      <c r="S110" s="201">
        <v>0</v>
      </c>
      <c r="T110" s="202">
        <f t="shared" si="3"/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 t="shared" si="4"/>
        <v>0</v>
      </c>
      <c r="BF110" s="203">
        <f t="shared" si="5"/>
        <v>0</v>
      </c>
      <c r="BG110" s="203">
        <f t="shared" si="6"/>
        <v>0</v>
      </c>
      <c r="BH110" s="203">
        <f t="shared" si="7"/>
        <v>0</v>
      </c>
      <c r="BI110" s="203">
        <f t="shared" si="8"/>
        <v>0</v>
      </c>
      <c r="BJ110" s="23" t="s">
        <v>76</v>
      </c>
      <c r="BK110" s="203">
        <f t="shared" si="9"/>
        <v>0</v>
      </c>
      <c r="BL110" s="23" t="s">
        <v>175</v>
      </c>
      <c r="BM110" s="23" t="s">
        <v>248</v>
      </c>
    </row>
    <row r="111" spans="2:65" s="13" customFormat="1">
      <c r="B111" s="228"/>
      <c r="C111" s="229"/>
      <c r="D111" s="206" t="s">
        <v>176</v>
      </c>
      <c r="E111" s="230" t="s">
        <v>21</v>
      </c>
      <c r="F111" s="231" t="s">
        <v>243</v>
      </c>
      <c r="G111" s="229"/>
      <c r="H111" s="232" t="s">
        <v>21</v>
      </c>
      <c r="I111" s="233"/>
      <c r="J111" s="229"/>
      <c r="K111" s="229"/>
      <c r="L111" s="234"/>
      <c r="M111" s="235"/>
      <c r="N111" s="236"/>
      <c r="O111" s="236"/>
      <c r="P111" s="236"/>
      <c r="Q111" s="236"/>
      <c r="R111" s="236"/>
      <c r="S111" s="236"/>
      <c r="T111" s="237"/>
      <c r="AT111" s="238" t="s">
        <v>176</v>
      </c>
      <c r="AU111" s="238" t="s">
        <v>78</v>
      </c>
      <c r="AV111" s="13" t="s">
        <v>76</v>
      </c>
      <c r="AW111" s="13" t="s">
        <v>33</v>
      </c>
      <c r="AX111" s="13" t="s">
        <v>69</v>
      </c>
      <c r="AY111" s="238" t="s">
        <v>169</v>
      </c>
    </row>
    <row r="112" spans="2:65" s="11" customFormat="1">
      <c r="B112" s="204"/>
      <c r="C112" s="205"/>
      <c r="D112" s="206" t="s">
        <v>176</v>
      </c>
      <c r="E112" s="207" t="s">
        <v>21</v>
      </c>
      <c r="F112" s="208" t="s">
        <v>409</v>
      </c>
      <c r="G112" s="205"/>
      <c r="H112" s="209">
        <v>5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176</v>
      </c>
      <c r="AU112" s="215" t="s">
        <v>78</v>
      </c>
      <c r="AV112" s="11" t="s">
        <v>78</v>
      </c>
      <c r="AW112" s="11" t="s">
        <v>33</v>
      </c>
      <c r="AX112" s="11" t="s">
        <v>69</v>
      </c>
      <c r="AY112" s="215" t="s">
        <v>169</v>
      </c>
    </row>
    <row r="113" spans="2:65" s="12" customFormat="1">
      <c r="B113" s="216"/>
      <c r="C113" s="217"/>
      <c r="D113" s="206" t="s">
        <v>176</v>
      </c>
      <c r="E113" s="249" t="s">
        <v>21</v>
      </c>
      <c r="F113" s="250" t="s">
        <v>178</v>
      </c>
      <c r="G113" s="217"/>
      <c r="H113" s="251">
        <v>5</v>
      </c>
      <c r="I113" s="222"/>
      <c r="J113" s="217"/>
      <c r="K113" s="217"/>
      <c r="L113" s="223"/>
      <c r="M113" s="224"/>
      <c r="N113" s="225"/>
      <c r="O113" s="225"/>
      <c r="P113" s="225"/>
      <c r="Q113" s="225"/>
      <c r="R113" s="225"/>
      <c r="S113" s="225"/>
      <c r="T113" s="226"/>
      <c r="AT113" s="227" t="s">
        <v>176</v>
      </c>
      <c r="AU113" s="227" t="s">
        <v>78</v>
      </c>
      <c r="AV113" s="12" t="s">
        <v>175</v>
      </c>
      <c r="AW113" s="12" t="s">
        <v>33</v>
      </c>
      <c r="AX113" s="12" t="s">
        <v>76</v>
      </c>
      <c r="AY113" s="227" t="s">
        <v>169</v>
      </c>
    </row>
    <row r="114" spans="2:65" s="10" customFormat="1" ht="29.85" customHeight="1">
      <c r="B114" s="175"/>
      <c r="C114" s="176"/>
      <c r="D114" s="189" t="s">
        <v>68</v>
      </c>
      <c r="E114" s="190" t="s">
        <v>267</v>
      </c>
      <c r="F114" s="190" t="s">
        <v>268</v>
      </c>
      <c r="G114" s="176"/>
      <c r="H114" s="176"/>
      <c r="I114" s="179"/>
      <c r="J114" s="191">
        <f>BK114</f>
        <v>0</v>
      </c>
      <c r="K114" s="176"/>
      <c r="L114" s="181"/>
      <c r="M114" s="182"/>
      <c r="N114" s="183"/>
      <c r="O114" s="183"/>
      <c r="P114" s="184">
        <f>P115</f>
        <v>0</v>
      </c>
      <c r="Q114" s="183"/>
      <c r="R114" s="184">
        <f>R115</f>
        <v>0</v>
      </c>
      <c r="S114" s="183"/>
      <c r="T114" s="185">
        <f>T115</f>
        <v>0</v>
      </c>
      <c r="AR114" s="186" t="s">
        <v>76</v>
      </c>
      <c r="AT114" s="187" t="s">
        <v>68</v>
      </c>
      <c r="AU114" s="187" t="s">
        <v>76</v>
      </c>
      <c r="AY114" s="186" t="s">
        <v>169</v>
      </c>
      <c r="BK114" s="188">
        <f>BK115</f>
        <v>0</v>
      </c>
    </row>
    <row r="115" spans="2:65" s="1" customFormat="1" ht="22.5" customHeight="1">
      <c r="B115" s="40"/>
      <c r="C115" s="192" t="s">
        <v>211</v>
      </c>
      <c r="D115" s="192" t="s">
        <v>171</v>
      </c>
      <c r="E115" s="193" t="s">
        <v>358</v>
      </c>
      <c r="F115" s="194" t="s">
        <v>359</v>
      </c>
      <c r="G115" s="195" t="s">
        <v>198</v>
      </c>
      <c r="H115" s="196">
        <v>0.436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55" t="s">
        <v>40</v>
      </c>
      <c r="O115" s="256"/>
      <c r="P115" s="257">
        <f>O115*H115</f>
        <v>0</v>
      </c>
      <c r="Q115" s="257">
        <v>0</v>
      </c>
      <c r="R115" s="257">
        <f>Q115*H115</f>
        <v>0</v>
      </c>
      <c r="S115" s="257">
        <v>0</v>
      </c>
      <c r="T115" s="258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251</v>
      </c>
    </row>
    <row r="116" spans="2:65" s="1" customFormat="1" ht="6.95" customHeight="1">
      <c r="B116" s="55"/>
      <c r="C116" s="56"/>
      <c r="D116" s="56"/>
      <c r="E116" s="56"/>
      <c r="F116" s="56"/>
      <c r="G116" s="56"/>
      <c r="H116" s="56"/>
      <c r="I116" s="138"/>
      <c r="J116" s="56"/>
      <c r="K116" s="56"/>
      <c r="L116" s="60"/>
    </row>
  </sheetData>
  <sheetProtection password="CC35" sheet="1" objects="1" scenarios="1" formatCells="0" formatColumns="0" formatRows="0" sort="0" autoFilter="0"/>
  <autoFilter ref="C80:K115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6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133</v>
      </c>
      <c r="G1" s="378" t="s">
        <v>134</v>
      </c>
      <c r="H1" s="378"/>
      <c r="I1" s="114"/>
      <c r="J1" s="113" t="s">
        <v>135</v>
      </c>
      <c r="K1" s="112" t="s">
        <v>136</v>
      </c>
      <c r="L1" s="113" t="s">
        <v>137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AT2" s="23" t="s">
        <v>99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138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 ht="15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79" t="str">
        <f>'Rekapitulace stavby'!K6</f>
        <v>VV_Demolice objektů Výmyslov</v>
      </c>
      <c r="F7" s="380"/>
      <c r="G7" s="380"/>
      <c r="H7" s="380"/>
      <c r="I7" s="116"/>
      <c r="J7" s="28"/>
      <c r="K7" s="30"/>
    </row>
    <row r="8" spans="1:70" s="1" customFormat="1" ht="15">
      <c r="B8" s="40"/>
      <c r="C8" s="41"/>
      <c r="D8" s="36" t="s">
        <v>139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1" t="s">
        <v>410</v>
      </c>
      <c r="F9" s="382"/>
      <c r="G9" s="382"/>
      <c r="H9" s="382"/>
      <c r="I9" s="117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12. 4. 2017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18" t="s">
        <v>29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30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29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32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29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34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44" t="s">
        <v>21</v>
      </c>
      <c r="F24" s="344"/>
      <c r="G24" s="344"/>
      <c r="H24" s="344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35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37</v>
      </c>
      <c r="G29" s="41"/>
      <c r="H29" s="41"/>
      <c r="I29" s="128" t="s">
        <v>36</v>
      </c>
      <c r="J29" s="45" t="s">
        <v>38</v>
      </c>
      <c r="K29" s="44"/>
    </row>
    <row r="30" spans="2:11" s="1" customFormat="1" ht="14.45" customHeight="1">
      <c r="B30" s="40"/>
      <c r="C30" s="41"/>
      <c r="D30" s="48" t="s">
        <v>39</v>
      </c>
      <c r="E30" s="48" t="s">
        <v>40</v>
      </c>
      <c r="F30" s="129">
        <f>ROUND(SUM(BE81:BE115), 2)</f>
        <v>0</v>
      </c>
      <c r="G30" s="41"/>
      <c r="H30" s="41"/>
      <c r="I30" s="130">
        <v>0.21</v>
      </c>
      <c r="J30" s="129">
        <f>ROUND(ROUND((SUM(BE81:BE115)),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41</v>
      </c>
      <c r="F31" s="129">
        <f>ROUND(SUM(BF81:BF115), 2)</f>
        <v>0</v>
      </c>
      <c r="G31" s="41"/>
      <c r="H31" s="41"/>
      <c r="I31" s="130">
        <v>0.15</v>
      </c>
      <c r="J31" s="129">
        <f>ROUND(ROUND((SUM(BF81:BF115)),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42</v>
      </c>
      <c r="F32" s="129">
        <f>ROUND(SUM(BG81:BG115),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43</v>
      </c>
      <c r="F33" s="129">
        <f>ROUND(SUM(BH81:BH115),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44</v>
      </c>
      <c r="F34" s="129">
        <f>ROUND(SUM(BI81:BI115),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45</v>
      </c>
      <c r="E36" s="78"/>
      <c r="F36" s="78"/>
      <c r="G36" s="133" t="s">
        <v>46</v>
      </c>
      <c r="H36" s="134" t="s">
        <v>47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141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79" t="str">
        <f>E7</f>
        <v>VV_Demolice objektů Výmyslov</v>
      </c>
      <c r="F45" s="380"/>
      <c r="G45" s="380"/>
      <c r="H45" s="380"/>
      <c r="I45" s="117"/>
      <c r="J45" s="41"/>
      <c r="K45" s="44"/>
    </row>
    <row r="46" spans="2:11" s="1" customFormat="1" ht="14.45" customHeight="1">
      <c r="B46" s="40"/>
      <c r="C46" s="36" t="s">
        <v>139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1" t="str">
        <f>E9</f>
        <v>1720208 - SO 06 - Seník</v>
      </c>
      <c r="F47" s="382"/>
      <c r="G47" s="382"/>
      <c r="H47" s="382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12. 4. 2017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18" t="s">
        <v>32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30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142</v>
      </c>
      <c r="D54" s="131"/>
      <c r="E54" s="131"/>
      <c r="F54" s="131"/>
      <c r="G54" s="131"/>
      <c r="H54" s="131"/>
      <c r="I54" s="144"/>
      <c r="J54" s="145" t="s">
        <v>143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144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145</v>
      </c>
    </row>
    <row r="57" spans="2:47" s="7" customFormat="1" ht="24.95" customHeight="1">
      <c r="B57" s="148"/>
      <c r="C57" s="149"/>
      <c r="D57" s="150" t="s">
        <v>146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147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148</v>
      </c>
      <c r="E59" s="158"/>
      <c r="F59" s="158"/>
      <c r="G59" s="158"/>
      <c r="H59" s="158"/>
      <c r="I59" s="159"/>
      <c r="J59" s="160">
        <f>J95</f>
        <v>0</v>
      </c>
      <c r="K59" s="161"/>
    </row>
    <row r="60" spans="2:47" s="8" customFormat="1" ht="19.899999999999999" customHeight="1">
      <c r="B60" s="155"/>
      <c r="C60" s="156"/>
      <c r="D60" s="157" t="s">
        <v>149</v>
      </c>
      <c r="E60" s="158"/>
      <c r="F60" s="158"/>
      <c r="G60" s="158"/>
      <c r="H60" s="158"/>
      <c r="I60" s="159"/>
      <c r="J60" s="160">
        <f>J101</f>
        <v>0</v>
      </c>
      <c r="K60" s="161"/>
    </row>
    <row r="61" spans="2:47" s="8" customFormat="1" ht="19.899999999999999" customHeight="1">
      <c r="B61" s="155"/>
      <c r="C61" s="156"/>
      <c r="D61" s="157" t="s">
        <v>150</v>
      </c>
      <c r="E61" s="158"/>
      <c r="F61" s="158"/>
      <c r="G61" s="158"/>
      <c r="H61" s="158"/>
      <c r="I61" s="159"/>
      <c r="J61" s="160">
        <f>J114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153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75" t="str">
        <f>E7</f>
        <v>VV_Demolice objektů Výmyslov</v>
      </c>
      <c r="F71" s="376"/>
      <c r="G71" s="376"/>
      <c r="H71" s="376"/>
      <c r="I71" s="162"/>
      <c r="J71" s="62"/>
      <c r="K71" s="62"/>
      <c r="L71" s="60"/>
    </row>
    <row r="72" spans="2:20" s="1" customFormat="1" ht="14.45" customHeight="1">
      <c r="B72" s="40"/>
      <c r="C72" s="64" t="s">
        <v>139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55" t="str">
        <f>E9</f>
        <v>1720208 - SO 06 - Seník</v>
      </c>
      <c r="F73" s="377"/>
      <c r="G73" s="377"/>
      <c r="H73" s="377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23</v>
      </c>
      <c r="D75" s="62"/>
      <c r="E75" s="62"/>
      <c r="F75" s="163" t="str">
        <f>F12</f>
        <v xml:space="preserve"> </v>
      </c>
      <c r="G75" s="62"/>
      <c r="H75" s="62"/>
      <c r="I75" s="164" t="s">
        <v>25</v>
      </c>
      <c r="J75" s="72" t="str">
        <f>IF(J12="","",J12)</f>
        <v>12. 4. 2017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 ht="15">
      <c r="B77" s="40"/>
      <c r="C77" s="64" t="s">
        <v>27</v>
      </c>
      <c r="D77" s="62"/>
      <c r="E77" s="62"/>
      <c r="F77" s="163" t="str">
        <f>E15</f>
        <v xml:space="preserve"> </v>
      </c>
      <c r="G77" s="62"/>
      <c r="H77" s="62"/>
      <c r="I77" s="164" t="s">
        <v>32</v>
      </c>
      <c r="J77" s="163" t="str">
        <f>E21</f>
        <v xml:space="preserve"> </v>
      </c>
      <c r="K77" s="62"/>
      <c r="L77" s="60"/>
    </row>
    <row r="78" spans="2:20" s="1" customFormat="1" ht="14.45" customHeight="1">
      <c r="B78" s="40"/>
      <c r="C78" s="64" t="s">
        <v>30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154</v>
      </c>
      <c r="D80" s="167" t="s">
        <v>54</v>
      </c>
      <c r="E80" s="167" t="s">
        <v>50</v>
      </c>
      <c r="F80" s="167" t="s">
        <v>155</v>
      </c>
      <c r="G80" s="167" t="s">
        <v>156</v>
      </c>
      <c r="H80" s="167" t="s">
        <v>157</v>
      </c>
      <c r="I80" s="168" t="s">
        <v>158</v>
      </c>
      <c r="J80" s="167" t="s">
        <v>143</v>
      </c>
      <c r="K80" s="169" t="s">
        <v>159</v>
      </c>
      <c r="L80" s="170"/>
      <c r="M80" s="80" t="s">
        <v>160</v>
      </c>
      <c r="N80" s="81" t="s">
        <v>39</v>
      </c>
      <c r="O80" s="81" t="s">
        <v>161</v>
      </c>
      <c r="P80" s="81" t="s">
        <v>162</v>
      </c>
      <c r="Q80" s="81" t="s">
        <v>163</v>
      </c>
      <c r="R80" s="81" t="s">
        <v>164</v>
      </c>
      <c r="S80" s="81" t="s">
        <v>165</v>
      </c>
      <c r="T80" s="82" t="s">
        <v>166</v>
      </c>
    </row>
    <row r="81" spans="2:65" s="1" customFormat="1" ht="29.25" customHeight="1">
      <c r="B81" s="40"/>
      <c r="C81" s="86" t="s">
        <v>144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0</v>
      </c>
      <c r="S81" s="84"/>
      <c r="T81" s="173">
        <f>T82</f>
        <v>0</v>
      </c>
      <c r="AT81" s="23" t="s">
        <v>68</v>
      </c>
      <c r="AU81" s="23" t="s">
        <v>145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68</v>
      </c>
      <c r="E82" s="178" t="s">
        <v>167</v>
      </c>
      <c r="F82" s="178" t="s">
        <v>168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P83+P95+P101+P114</f>
        <v>0</v>
      </c>
      <c r="Q82" s="183"/>
      <c r="R82" s="184">
        <f>R83+R95+R101+R114</f>
        <v>0</v>
      </c>
      <c r="S82" s="183"/>
      <c r="T82" s="185">
        <f>T83+T95+T101+T114</f>
        <v>0</v>
      </c>
      <c r="AR82" s="186" t="s">
        <v>76</v>
      </c>
      <c r="AT82" s="187" t="s">
        <v>68</v>
      </c>
      <c r="AU82" s="187" t="s">
        <v>69</v>
      </c>
      <c r="AY82" s="186" t="s">
        <v>169</v>
      </c>
      <c r="BK82" s="188">
        <f>BK83+BK95+BK101+BK114</f>
        <v>0</v>
      </c>
    </row>
    <row r="83" spans="2:65" s="10" customFormat="1" ht="19.899999999999999" customHeight="1">
      <c r="B83" s="175"/>
      <c r="C83" s="176"/>
      <c r="D83" s="189" t="s">
        <v>68</v>
      </c>
      <c r="E83" s="190" t="s">
        <v>76</v>
      </c>
      <c r="F83" s="190" t="s">
        <v>170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SUM(P84:P94)</f>
        <v>0</v>
      </c>
      <c r="Q83" s="183"/>
      <c r="R83" s="184">
        <f>SUM(R84:R94)</f>
        <v>0</v>
      </c>
      <c r="S83" s="183"/>
      <c r="T83" s="185">
        <f>SUM(T84:T94)</f>
        <v>0</v>
      </c>
      <c r="AR83" s="186" t="s">
        <v>76</v>
      </c>
      <c r="AT83" s="187" t="s">
        <v>68</v>
      </c>
      <c r="AU83" s="187" t="s">
        <v>76</v>
      </c>
      <c r="AY83" s="186" t="s">
        <v>169</v>
      </c>
      <c r="BK83" s="188">
        <f>SUM(BK84:BK94)</f>
        <v>0</v>
      </c>
    </row>
    <row r="84" spans="2:65" s="1" customFormat="1" ht="22.5" customHeight="1">
      <c r="B84" s="40"/>
      <c r="C84" s="192" t="s">
        <v>76</v>
      </c>
      <c r="D84" s="192" t="s">
        <v>171</v>
      </c>
      <c r="E84" s="193" t="s">
        <v>189</v>
      </c>
      <c r="F84" s="194" t="s">
        <v>190</v>
      </c>
      <c r="G84" s="195" t="s">
        <v>191</v>
      </c>
      <c r="H84" s="196">
        <v>198.72</v>
      </c>
      <c r="I84" s="197"/>
      <c r="J84" s="198">
        <f>ROUND(I84*H84,2)</f>
        <v>0</v>
      </c>
      <c r="K84" s="194" t="s">
        <v>21</v>
      </c>
      <c r="L84" s="60"/>
      <c r="M84" s="199" t="s">
        <v>21</v>
      </c>
      <c r="N84" s="200" t="s">
        <v>40</v>
      </c>
      <c r="O84" s="41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AR84" s="23" t="s">
        <v>175</v>
      </c>
      <c r="AT84" s="23" t="s">
        <v>171</v>
      </c>
      <c r="AU84" s="23" t="s">
        <v>78</v>
      </c>
      <c r="AY84" s="23" t="s">
        <v>169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76</v>
      </c>
      <c r="BK84" s="203">
        <f>ROUND(I84*H84,2)</f>
        <v>0</v>
      </c>
      <c r="BL84" s="23" t="s">
        <v>175</v>
      </c>
      <c r="BM84" s="23" t="s">
        <v>78</v>
      </c>
    </row>
    <row r="85" spans="2:65" s="1" customFormat="1" ht="22.5" customHeight="1">
      <c r="B85" s="40"/>
      <c r="C85" s="239" t="s">
        <v>78</v>
      </c>
      <c r="D85" s="239" t="s">
        <v>195</v>
      </c>
      <c r="E85" s="240" t="s">
        <v>196</v>
      </c>
      <c r="F85" s="241" t="s">
        <v>197</v>
      </c>
      <c r="G85" s="242" t="s">
        <v>198</v>
      </c>
      <c r="H85" s="243">
        <v>337.82400000000001</v>
      </c>
      <c r="I85" s="244"/>
      <c r="J85" s="245">
        <f>ROUND(I85*H85,2)</f>
        <v>0</v>
      </c>
      <c r="K85" s="241" t="s">
        <v>21</v>
      </c>
      <c r="L85" s="246"/>
      <c r="M85" s="247" t="s">
        <v>21</v>
      </c>
      <c r="N85" s="248" t="s">
        <v>40</v>
      </c>
      <c r="O85" s="41"/>
      <c r="P85" s="201">
        <f>O85*H85</f>
        <v>0</v>
      </c>
      <c r="Q85" s="201">
        <v>0</v>
      </c>
      <c r="R85" s="201">
        <f>Q85*H85</f>
        <v>0</v>
      </c>
      <c r="S85" s="201">
        <v>0</v>
      </c>
      <c r="T85" s="202">
        <f>S85*H85</f>
        <v>0</v>
      </c>
      <c r="AR85" s="23" t="s">
        <v>187</v>
      </c>
      <c r="AT85" s="23" t="s">
        <v>195</v>
      </c>
      <c r="AU85" s="23" t="s">
        <v>78</v>
      </c>
      <c r="AY85" s="23" t="s">
        <v>169</v>
      </c>
      <c r="BE85" s="203">
        <f>IF(N85="základní",J85,0)</f>
        <v>0</v>
      </c>
      <c r="BF85" s="203">
        <f>IF(N85="snížená",J85,0)</f>
        <v>0</v>
      </c>
      <c r="BG85" s="203">
        <f>IF(N85="zákl. přenesená",J85,0)</f>
        <v>0</v>
      </c>
      <c r="BH85" s="203">
        <f>IF(N85="sníž. přenesená",J85,0)</f>
        <v>0</v>
      </c>
      <c r="BI85" s="203">
        <f>IF(N85="nulová",J85,0)</f>
        <v>0</v>
      </c>
      <c r="BJ85" s="23" t="s">
        <v>76</v>
      </c>
      <c r="BK85" s="203">
        <f>ROUND(I85*H85,2)</f>
        <v>0</v>
      </c>
      <c r="BL85" s="23" t="s">
        <v>175</v>
      </c>
      <c r="BM85" s="23" t="s">
        <v>175</v>
      </c>
    </row>
    <row r="86" spans="2:65" s="11" customFormat="1">
      <c r="B86" s="204"/>
      <c r="C86" s="205"/>
      <c r="D86" s="206" t="s">
        <v>176</v>
      </c>
      <c r="E86" s="207" t="s">
        <v>21</v>
      </c>
      <c r="F86" s="208" t="s">
        <v>411</v>
      </c>
      <c r="G86" s="205"/>
      <c r="H86" s="209">
        <v>337.82400000000001</v>
      </c>
      <c r="I86" s="210"/>
      <c r="J86" s="205"/>
      <c r="K86" s="205"/>
      <c r="L86" s="211"/>
      <c r="M86" s="212"/>
      <c r="N86" s="213"/>
      <c r="O86" s="213"/>
      <c r="P86" s="213"/>
      <c r="Q86" s="213"/>
      <c r="R86" s="213"/>
      <c r="S86" s="213"/>
      <c r="T86" s="214"/>
      <c r="AT86" s="215" t="s">
        <v>176</v>
      </c>
      <c r="AU86" s="215" t="s">
        <v>78</v>
      </c>
      <c r="AV86" s="11" t="s">
        <v>78</v>
      </c>
      <c r="AW86" s="11" t="s">
        <v>33</v>
      </c>
      <c r="AX86" s="11" t="s">
        <v>69</v>
      </c>
      <c r="AY86" s="215" t="s">
        <v>169</v>
      </c>
    </row>
    <row r="87" spans="2:65" s="12" customFormat="1">
      <c r="B87" s="216"/>
      <c r="C87" s="217"/>
      <c r="D87" s="218" t="s">
        <v>176</v>
      </c>
      <c r="E87" s="219" t="s">
        <v>21</v>
      </c>
      <c r="F87" s="220" t="s">
        <v>178</v>
      </c>
      <c r="G87" s="217"/>
      <c r="H87" s="221">
        <v>337.82400000000001</v>
      </c>
      <c r="I87" s="222"/>
      <c r="J87" s="217"/>
      <c r="K87" s="217"/>
      <c r="L87" s="223"/>
      <c r="M87" s="224"/>
      <c r="N87" s="225"/>
      <c r="O87" s="225"/>
      <c r="P87" s="225"/>
      <c r="Q87" s="225"/>
      <c r="R87" s="225"/>
      <c r="S87" s="225"/>
      <c r="T87" s="226"/>
      <c r="AT87" s="227" t="s">
        <v>176</v>
      </c>
      <c r="AU87" s="227" t="s">
        <v>78</v>
      </c>
      <c r="AV87" s="12" t="s">
        <v>175</v>
      </c>
      <c r="AW87" s="12" t="s">
        <v>33</v>
      </c>
      <c r="AX87" s="12" t="s">
        <v>76</v>
      </c>
      <c r="AY87" s="227" t="s">
        <v>169</v>
      </c>
    </row>
    <row r="88" spans="2:65" s="1" customFormat="1" ht="22.5" customHeight="1">
      <c r="B88" s="40"/>
      <c r="C88" s="192" t="s">
        <v>181</v>
      </c>
      <c r="D88" s="192" t="s">
        <v>171</v>
      </c>
      <c r="E88" s="193" t="s">
        <v>201</v>
      </c>
      <c r="F88" s="194" t="s">
        <v>202</v>
      </c>
      <c r="G88" s="195" t="s">
        <v>191</v>
      </c>
      <c r="H88" s="196">
        <v>355.01</v>
      </c>
      <c r="I88" s="197"/>
      <c r="J88" s="198">
        <f t="shared" ref="J88:J94" si="0">ROUND(I88*H88,2)</f>
        <v>0</v>
      </c>
      <c r="K88" s="194" t="s">
        <v>21</v>
      </c>
      <c r="L88" s="60"/>
      <c r="M88" s="199" t="s">
        <v>21</v>
      </c>
      <c r="N88" s="200" t="s">
        <v>40</v>
      </c>
      <c r="O88" s="41"/>
      <c r="P88" s="201">
        <f t="shared" ref="P88:P94" si="1">O88*H88</f>
        <v>0</v>
      </c>
      <c r="Q88" s="201">
        <v>0</v>
      </c>
      <c r="R88" s="201">
        <f t="shared" ref="R88:R94" si="2">Q88*H88</f>
        <v>0</v>
      </c>
      <c r="S88" s="201">
        <v>0</v>
      </c>
      <c r="T88" s="202">
        <f t="shared" ref="T88:T94" si="3">S88*H88</f>
        <v>0</v>
      </c>
      <c r="AR88" s="23" t="s">
        <v>175</v>
      </c>
      <c r="AT88" s="23" t="s">
        <v>171</v>
      </c>
      <c r="AU88" s="23" t="s">
        <v>78</v>
      </c>
      <c r="AY88" s="23" t="s">
        <v>169</v>
      </c>
      <c r="BE88" s="203">
        <f t="shared" ref="BE88:BE94" si="4">IF(N88="základní",J88,0)</f>
        <v>0</v>
      </c>
      <c r="BF88" s="203">
        <f t="shared" ref="BF88:BF94" si="5">IF(N88="snížená",J88,0)</f>
        <v>0</v>
      </c>
      <c r="BG88" s="203">
        <f t="shared" ref="BG88:BG94" si="6">IF(N88="zákl. přenesená",J88,0)</f>
        <v>0</v>
      </c>
      <c r="BH88" s="203">
        <f t="shared" ref="BH88:BH94" si="7">IF(N88="sníž. přenesená",J88,0)</f>
        <v>0</v>
      </c>
      <c r="BI88" s="203">
        <f t="shared" ref="BI88:BI94" si="8">IF(N88="nulová",J88,0)</f>
        <v>0</v>
      </c>
      <c r="BJ88" s="23" t="s">
        <v>76</v>
      </c>
      <c r="BK88" s="203">
        <f t="shared" ref="BK88:BK94" si="9">ROUND(I88*H88,2)</f>
        <v>0</v>
      </c>
      <c r="BL88" s="23" t="s">
        <v>175</v>
      </c>
      <c r="BM88" s="23" t="s">
        <v>184</v>
      </c>
    </row>
    <row r="89" spans="2:65" s="1" customFormat="1" ht="22.5" customHeight="1">
      <c r="B89" s="40"/>
      <c r="C89" s="239" t="s">
        <v>175</v>
      </c>
      <c r="D89" s="239" t="s">
        <v>195</v>
      </c>
      <c r="E89" s="240" t="s">
        <v>204</v>
      </c>
      <c r="F89" s="241" t="s">
        <v>205</v>
      </c>
      <c r="G89" s="242" t="s">
        <v>198</v>
      </c>
      <c r="H89" s="243">
        <v>603.51700000000005</v>
      </c>
      <c r="I89" s="244"/>
      <c r="J89" s="245">
        <f t="shared" si="0"/>
        <v>0</v>
      </c>
      <c r="K89" s="241" t="s">
        <v>21</v>
      </c>
      <c r="L89" s="246"/>
      <c r="M89" s="247" t="s">
        <v>21</v>
      </c>
      <c r="N89" s="248" t="s">
        <v>40</v>
      </c>
      <c r="O89" s="41"/>
      <c r="P89" s="201">
        <f t="shared" si="1"/>
        <v>0</v>
      </c>
      <c r="Q89" s="201">
        <v>0</v>
      </c>
      <c r="R89" s="201">
        <f t="shared" si="2"/>
        <v>0</v>
      </c>
      <c r="S89" s="201">
        <v>0</v>
      </c>
      <c r="T89" s="202">
        <f t="shared" si="3"/>
        <v>0</v>
      </c>
      <c r="AR89" s="23" t="s">
        <v>187</v>
      </c>
      <c r="AT89" s="23" t="s">
        <v>195</v>
      </c>
      <c r="AU89" s="23" t="s">
        <v>78</v>
      </c>
      <c r="AY89" s="23" t="s">
        <v>169</v>
      </c>
      <c r="BE89" s="203">
        <f t="shared" si="4"/>
        <v>0</v>
      </c>
      <c r="BF89" s="203">
        <f t="shared" si="5"/>
        <v>0</v>
      </c>
      <c r="BG89" s="203">
        <f t="shared" si="6"/>
        <v>0</v>
      </c>
      <c r="BH89" s="203">
        <f t="shared" si="7"/>
        <v>0</v>
      </c>
      <c r="BI89" s="203">
        <f t="shared" si="8"/>
        <v>0</v>
      </c>
      <c r="BJ89" s="23" t="s">
        <v>76</v>
      </c>
      <c r="BK89" s="203">
        <f t="shared" si="9"/>
        <v>0</v>
      </c>
      <c r="BL89" s="23" t="s">
        <v>175</v>
      </c>
      <c r="BM89" s="23" t="s">
        <v>187</v>
      </c>
    </row>
    <row r="90" spans="2:65" s="1" customFormat="1" ht="22.5" customHeight="1">
      <c r="B90" s="40"/>
      <c r="C90" s="192" t="s">
        <v>188</v>
      </c>
      <c r="D90" s="192" t="s">
        <v>171</v>
      </c>
      <c r="E90" s="193" t="s">
        <v>209</v>
      </c>
      <c r="F90" s="194" t="s">
        <v>210</v>
      </c>
      <c r="G90" s="195" t="s">
        <v>174</v>
      </c>
      <c r="H90" s="196">
        <v>993.6</v>
      </c>
      <c r="I90" s="197"/>
      <c r="J90" s="198">
        <f t="shared" si="0"/>
        <v>0</v>
      </c>
      <c r="K90" s="194" t="s">
        <v>21</v>
      </c>
      <c r="L90" s="60"/>
      <c r="M90" s="199" t="s">
        <v>21</v>
      </c>
      <c r="N90" s="200" t="s">
        <v>40</v>
      </c>
      <c r="O90" s="41"/>
      <c r="P90" s="201">
        <f t="shared" si="1"/>
        <v>0</v>
      </c>
      <c r="Q90" s="201">
        <v>0</v>
      </c>
      <c r="R90" s="201">
        <f t="shared" si="2"/>
        <v>0</v>
      </c>
      <c r="S90" s="201">
        <v>0</v>
      </c>
      <c r="T90" s="202">
        <f t="shared" si="3"/>
        <v>0</v>
      </c>
      <c r="AR90" s="23" t="s">
        <v>175</v>
      </c>
      <c r="AT90" s="23" t="s">
        <v>171</v>
      </c>
      <c r="AU90" s="23" t="s">
        <v>78</v>
      </c>
      <c r="AY90" s="23" t="s">
        <v>169</v>
      </c>
      <c r="BE90" s="203">
        <f t="shared" si="4"/>
        <v>0</v>
      </c>
      <c r="BF90" s="203">
        <f t="shared" si="5"/>
        <v>0</v>
      </c>
      <c r="BG90" s="203">
        <f t="shared" si="6"/>
        <v>0</v>
      </c>
      <c r="BH90" s="203">
        <f t="shared" si="7"/>
        <v>0</v>
      </c>
      <c r="BI90" s="203">
        <f t="shared" si="8"/>
        <v>0</v>
      </c>
      <c r="BJ90" s="23" t="s">
        <v>76</v>
      </c>
      <c r="BK90" s="203">
        <f t="shared" si="9"/>
        <v>0</v>
      </c>
      <c r="BL90" s="23" t="s">
        <v>175</v>
      </c>
      <c r="BM90" s="23" t="s">
        <v>192</v>
      </c>
    </row>
    <row r="91" spans="2:65" s="1" customFormat="1" ht="22.5" customHeight="1">
      <c r="B91" s="40"/>
      <c r="C91" s="192" t="s">
        <v>184</v>
      </c>
      <c r="D91" s="192" t="s">
        <v>171</v>
      </c>
      <c r="E91" s="193" t="s">
        <v>212</v>
      </c>
      <c r="F91" s="194" t="s">
        <v>213</v>
      </c>
      <c r="G91" s="195" t="s">
        <v>174</v>
      </c>
      <c r="H91" s="196">
        <v>993.6</v>
      </c>
      <c r="I91" s="197"/>
      <c r="J91" s="198">
        <f t="shared" si="0"/>
        <v>0</v>
      </c>
      <c r="K91" s="194" t="s">
        <v>21</v>
      </c>
      <c r="L91" s="60"/>
      <c r="M91" s="199" t="s">
        <v>21</v>
      </c>
      <c r="N91" s="200" t="s">
        <v>40</v>
      </c>
      <c r="O91" s="41"/>
      <c r="P91" s="201">
        <f t="shared" si="1"/>
        <v>0</v>
      </c>
      <c r="Q91" s="201">
        <v>0</v>
      </c>
      <c r="R91" s="201">
        <f t="shared" si="2"/>
        <v>0</v>
      </c>
      <c r="S91" s="201">
        <v>0</v>
      </c>
      <c r="T91" s="202">
        <f t="shared" si="3"/>
        <v>0</v>
      </c>
      <c r="AR91" s="23" t="s">
        <v>175</v>
      </c>
      <c r="AT91" s="23" t="s">
        <v>171</v>
      </c>
      <c r="AU91" s="23" t="s">
        <v>78</v>
      </c>
      <c r="AY91" s="23" t="s">
        <v>169</v>
      </c>
      <c r="BE91" s="203">
        <f t="shared" si="4"/>
        <v>0</v>
      </c>
      <c r="BF91" s="203">
        <f t="shared" si="5"/>
        <v>0</v>
      </c>
      <c r="BG91" s="203">
        <f t="shared" si="6"/>
        <v>0</v>
      </c>
      <c r="BH91" s="203">
        <f t="shared" si="7"/>
        <v>0</v>
      </c>
      <c r="BI91" s="203">
        <f t="shared" si="8"/>
        <v>0</v>
      </c>
      <c r="BJ91" s="23" t="s">
        <v>76</v>
      </c>
      <c r="BK91" s="203">
        <f t="shared" si="9"/>
        <v>0</v>
      </c>
      <c r="BL91" s="23" t="s">
        <v>175</v>
      </c>
      <c r="BM91" s="23" t="s">
        <v>199</v>
      </c>
    </row>
    <row r="92" spans="2:65" s="1" customFormat="1" ht="22.5" customHeight="1">
      <c r="B92" s="40"/>
      <c r="C92" s="239" t="s">
        <v>200</v>
      </c>
      <c r="D92" s="239" t="s">
        <v>195</v>
      </c>
      <c r="E92" s="240" t="s">
        <v>216</v>
      </c>
      <c r="F92" s="241" t="s">
        <v>217</v>
      </c>
      <c r="G92" s="242" t="s">
        <v>218</v>
      </c>
      <c r="H92" s="243">
        <v>14.904</v>
      </c>
      <c r="I92" s="244"/>
      <c r="J92" s="245">
        <f t="shared" si="0"/>
        <v>0</v>
      </c>
      <c r="K92" s="241" t="s">
        <v>21</v>
      </c>
      <c r="L92" s="246"/>
      <c r="M92" s="247" t="s">
        <v>21</v>
      </c>
      <c r="N92" s="248" t="s">
        <v>40</v>
      </c>
      <c r="O92" s="41"/>
      <c r="P92" s="201">
        <f t="shared" si="1"/>
        <v>0</v>
      </c>
      <c r="Q92" s="201">
        <v>0</v>
      </c>
      <c r="R92" s="201">
        <f t="shared" si="2"/>
        <v>0</v>
      </c>
      <c r="S92" s="201">
        <v>0</v>
      </c>
      <c r="T92" s="202">
        <f t="shared" si="3"/>
        <v>0</v>
      </c>
      <c r="AR92" s="23" t="s">
        <v>187</v>
      </c>
      <c r="AT92" s="23" t="s">
        <v>195</v>
      </c>
      <c r="AU92" s="23" t="s">
        <v>78</v>
      </c>
      <c r="AY92" s="23" t="s">
        <v>169</v>
      </c>
      <c r="BE92" s="203">
        <f t="shared" si="4"/>
        <v>0</v>
      </c>
      <c r="BF92" s="203">
        <f t="shared" si="5"/>
        <v>0</v>
      </c>
      <c r="BG92" s="203">
        <f t="shared" si="6"/>
        <v>0</v>
      </c>
      <c r="BH92" s="203">
        <f t="shared" si="7"/>
        <v>0</v>
      </c>
      <c r="BI92" s="203">
        <f t="shared" si="8"/>
        <v>0</v>
      </c>
      <c r="BJ92" s="23" t="s">
        <v>76</v>
      </c>
      <c r="BK92" s="203">
        <f t="shared" si="9"/>
        <v>0</v>
      </c>
      <c r="BL92" s="23" t="s">
        <v>175</v>
      </c>
      <c r="BM92" s="23" t="s">
        <v>203</v>
      </c>
    </row>
    <row r="93" spans="2:65" s="1" customFormat="1" ht="22.5" customHeight="1">
      <c r="B93" s="40"/>
      <c r="C93" s="192" t="s">
        <v>187</v>
      </c>
      <c r="D93" s="192" t="s">
        <v>171</v>
      </c>
      <c r="E93" s="193" t="s">
        <v>220</v>
      </c>
      <c r="F93" s="194" t="s">
        <v>221</v>
      </c>
      <c r="G93" s="195" t="s">
        <v>174</v>
      </c>
      <c r="H93" s="196">
        <v>993.6</v>
      </c>
      <c r="I93" s="197"/>
      <c r="J93" s="198">
        <f t="shared" si="0"/>
        <v>0</v>
      </c>
      <c r="K93" s="194" t="s">
        <v>21</v>
      </c>
      <c r="L93" s="60"/>
      <c r="M93" s="199" t="s">
        <v>21</v>
      </c>
      <c r="N93" s="200" t="s">
        <v>40</v>
      </c>
      <c r="O93" s="41"/>
      <c r="P93" s="201">
        <f t="shared" si="1"/>
        <v>0</v>
      </c>
      <c r="Q93" s="201">
        <v>0</v>
      </c>
      <c r="R93" s="201">
        <f t="shared" si="2"/>
        <v>0</v>
      </c>
      <c r="S93" s="201">
        <v>0</v>
      </c>
      <c r="T93" s="202">
        <f t="shared" si="3"/>
        <v>0</v>
      </c>
      <c r="AR93" s="23" t="s">
        <v>175</v>
      </c>
      <c r="AT93" s="23" t="s">
        <v>171</v>
      </c>
      <c r="AU93" s="23" t="s">
        <v>78</v>
      </c>
      <c r="AY93" s="23" t="s">
        <v>169</v>
      </c>
      <c r="BE93" s="203">
        <f t="shared" si="4"/>
        <v>0</v>
      </c>
      <c r="BF93" s="203">
        <f t="shared" si="5"/>
        <v>0</v>
      </c>
      <c r="BG93" s="203">
        <f t="shared" si="6"/>
        <v>0</v>
      </c>
      <c r="BH93" s="203">
        <f t="shared" si="7"/>
        <v>0</v>
      </c>
      <c r="BI93" s="203">
        <f t="shared" si="8"/>
        <v>0</v>
      </c>
      <c r="BJ93" s="23" t="s">
        <v>76</v>
      </c>
      <c r="BK93" s="203">
        <f t="shared" si="9"/>
        <v>0</v>
      </c>
      <c r="BL93" s="23" t="s">
        <v>175</v>
      </c>
      <c r="BM93" s="23" t="s">
        <v>206</v>
      </c>
    </row>
    <row r="94" spans="2:65" s="1" customFormat="1" ht="22.5" customHeight="1">
      <c r="B94" s="40"/>
      <c r="C94" s="192" t="s">
        <v>208</v>
      </c>
      <c r="D94" s="192" t="s">
        <v>171</v>
      </c>
      <c r="E94" s="193" t="s">
        <v>224</v>
      </c>
      <c r="F94" s="194" t="s">
        <v>225</v>
      </c>
      <c r="G94" s="195" t="s">
        <v>174</v>
      </c>
      <c r="H94" s="196">
        <v>993.6</v>
      </c>
      <c r="I94" s="197"/>
      <c r="J94" s="198">
        <f t="shared" si="0"/>
        <v>0</v>
      </c>
      <c r="K94" s="194" t="s">
        <v>21</v>
      </c>
      <c r="L94" s="60"/>
      <c r="M94" s="199" t="s">
        <v>21</v>
      </c>
      <c r="N94" s="200" t="s">
        <v>40</v>
      </c>
      <c r="O94" s="41"/>
      <c r="P94" s="201">
        <f t="shared" si="1"/>
        <v>0</v>
      </c>
      <c r="Q94" s="201">
        <v>0</v>
      </c>
      <c r="R94" s="201">
        <f t="shared" si="2"/>
        <v>0</v>
      </c>
      <c r="S94" s="201">
        <v>0</v>
      </c>
      <c r="T94" s="202">
        <f t="shared" si="3"/>
        <v>0</v>
      </c>
      <c r="AR94" s="23" t="s">
        <v>175</v>
      </c>
      <c r="AT94" s="23" t="s">
        <v>171</v>
      </c>
      <c r="AU94" s="23" t="s">
        <v>78</v>
      </c>
      <c r="AY94" s="23" t="s">
        <v>169</v>
      </c>
      <c r="BE94" s="203">
        <f t="shared" si="4"/>
        <v>0</v>
      </c>
      <c r="BF94" s="203">
        <f t="shared" si="5"/>
        <v>0</v>
      </c>
      <c r="BG94" s="203">
        <f t="shared" si="6"/>
        <v>0</v>
      </c>
      <c r="BH94" s="203">
        <f t="shared" si="7"/>
        <v>0</v>
      </c>
      <c r="BI94" s="203">
        <f t="shared" si="8"/>
        <v>0</v>
      </c>
      <c r="BJ94" s="23" t="s">
        <v>76</v>
      </c>
      <c r="BK94" s="203">
        <f t="shared" si="9"/>
        <v>0</v>
      </c>
      <c r="BL94" s="23" t="s">
        <v>175</v>
      </c>
      <c r="BM94" s="23" t="s">
        <v>211</v>
      </c>
    </row>
    <row r="95" spans="2:65" s="10" customFormat="1" ht="29.85" customHeight="1">
      <c r="B95" s="175"/>
      <c r="C95" s="176"/>
      <c r="D95" s="189" t="s">
        <v>68</v>
      </c>
      <c r="E95" s="190" t="s">
        <v>208</v>
      </c>
      <c r="F95" s="190" t="s">
        <v>227</v>
      </c>
      <c r="G95" s="176"/>
      <c r="H95" s="176"/>
      <c r="I95" s="179"/>
      <c r="J95" s="191">
        <f>BK95</f>
        <v>0</v>
      </c>
      <c r="K95" s="176"/>
      <c r="L95" s="181"/>
      <c r="M95" s="182"/>
      <c r="N95" s="183"/>
      <c r="O95" s="183"/>
      <c r="P95" s="184">
        <f>SUM(P96:P100)</f>
        <v>0</v>
      </c>
      <c r="Q95" s="183"/>
      <c r="R95" s="184">
        <f>SUM(R96:R100)</f>
        <v>0</v>
      </c>
      <c r="S95" s="183"/>
      <c r="T95" s="185">
        <f>SUM(T96:T100)</f>
        <v>0</v>
      </c>
      <c r="AR95" s="186" t="s">
        <v>76</v>
      </c>
      <c r="AT95" s="187" t="s">
        <v>68</v>
      </c>
      <c r="AU95" s="187" t="s">
        <v>76</v>
      </c>
      <c r="AY95" s="186" t="s">
        <v>169</v>
      </c>
      <c r="BK95" s="188">
        <f>SUM(BK96:BK100)</f>
        <v>0</v>
      </c>
    </row>
    <row r="96" spans="2:65" s="1" customFormat="1" ht="22.5" customHeight="1">
      <c r="B96" s="40"/>
      <c r="C96" s="192" t="s">
        <v>192</v>
      </c>
      <c r="D96" s="192" t="s">
        <v>171</v>
      </c>
      <c r="E96" s="193" t="s">
        <v>412</v>
      </c>
      <c r="F96" s="194" t="s">
        <v>413</v>
      </c>
      <c r="G96" s="195" t="s">
        <v>414</v>
      </c>
      <c r="H96" s="196">
        <v>1</v>
      </c>
      <c r="I96" s="197"/>
      <c r="J96" s="198">
        <f>ROUND(I96*H96,2)</f>
        <v>0</v>
      </c>
      <c r="K96" s="194" t="s">
        <v>21</v>
      </c>
      <c r="L96" s="60"/>
      <c r="M96" s="199" t="s">
        <v>21</v>
      </c>
      <c r="N96" s="200" t="s">
        <v>40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175</v>
      </c>
      <c r="AT96" s="23" t="s">
        <v>171</v>
      </c>
      <c r="AU96" s="23" t="s">
        <v>78</v>
      </c>
      <c r="AY96" s="23" t="s">
        <v>169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76</v>
      </c>
      <c r="BK96" s="203">
        <f>ROUND(I96*H96,2)</f>
        <v>0</v>
      </c>
      <c r="BL96" s="23" t="s">
        <v>175</v>
      </c>
      <c r="BM96" s="23" t="s">
        <v>214</v>
      </c>
    </row>
    <row r="97" spans="2:65" s="1" customFormat="1" ht="22.5" customHeight="1">
      <c r="B97" s="40"/>
      <c r="C97" s="192" t="s">
        <v>215</v>
      </c>
      <c r="D97" s="192" t="s">
        <v>171</v>
      </c>
      <c r="E97" s="193" t="s">
        <v>415</v>
      </c>
      <c r="F97" s="194" t="s">
        <v>416</v>
      </c>
      <c r="G97" s="195" t="s">
        <v>191</v>
      </c>
      <c r="H97" s="196">
        <v>921.24</v>
      </c>
      <c r="I97" s="197"/>
      <c r="J97" s="198">
        <f>ROUND(I97*H97,2)</f>
        <v>0</v>
      </c>
      <c r="K97" s="194" t="s">
        <v>21</v>
      </c>
      <c r="L97" s="60"/>
      <c r="M97" s="199" t="s">
        <v>21</v>
      </c>
      <c r="N97" s="200" t="s">
        <v>40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</v>
      </c>
      <c r="T97" s="202">
        <f>S97*H97</f>
        <v>0</v>
      </c>
      <c r="AR97" s="23" t="s">
        <v>175</v>
      </c>
      <c r="AT97" s="23" t="s">
        <v>171</v>
      </c>
      <c r="AU97" s="23" t="s">
        <v>78</v>
      </c>
      <c r="AY97" s="23" t="s">
        <v>169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76</v>
      </c>
      <c r="BK97" s="203">
        <f>ROUND(I97*H97,2)</f>
        <v>0</v>
      </c>
      <c r="BL97" s="23" t="s">
        <v>175</v>
      </c>
      <c r="BM97" s="23" t="s">
        <v>219</v>
      </c>
    </row>
    <row r="98" spans="2:65" s="11" customFormat="1">
      <c r="B98" s="204"/>
      <c r="C98" s="205"/>
      <c r="D98" s="206" t="s">
        <v>176</v>
      </c>
      <c r="E98" s="207" t="s">
        <v>21</v>
      </c>
      <c r="F98" s="208" t="s">
        <v>417</v>
      </c>
      <c r="G98" s="205"/>
      <c r="H98" s="209">
        <v>921.24</v>
      </c>
      <c r="I98" s="210"/>
      <c r="J98" s="205"/>
      <c r="K98" s="205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176</v>
      </c>
      <c r="AU98" s="215" t="s">
        <v>78</v>
      </c>
      <c r="AV98" s="11" t="s">
        <v>78</v>
      </c>
      <c r="AW98" s="11" t="s">
        <v>33</v>
      </c>
      <c r="AX98" s="11" t="s">
        <v>69</v>
      </c>
      <c r="AY98" s="215" t="s">
        <v>169</v>
      </c>
    </row>
    <row r="99" spans="2:65" s="12" customFormat="1">
      <c r="B99" s="216"/>
      <c r="C99" s="217"/>
      <c r="D99" s="218" t="s">
        <v>176</v>
      </c>
      <c r="E99" s="219" t="s">
        <v>21</v>
      </c>
      <c r="F99" s="220" t="s">
        <v>178</v>
      </c>
      <c r="G99" s="217"/>
      <c r="H99" s="221">
        <v>921.24</v>
      </c>
      <c r="I99" s="222"/>
      <c r="J99" s="217"/>
      <c r="K99" s="217"/>
      <c r="L99" s="223"/>
      <c r="M99" s="224"/>
      <c r="N99" s="225"/>
      <c r="O99" s="225"/>
      <c r="P99" s="225"/>
      <c r="Q99" s="225"/>
      <c r="R99" s="225"/>
      <c r="S99" s="225"/>
      <c r="T99" s="226"/>
      <c r="AT99" s="227" t="s">
        <v>176</v>
      </c>
      <c r="AU99" s="227" t="s">
        <v>78</v>
      </c>
      <c r="AV99" s="12" t="s">
        <v>175</v>
      </c>
      <c r="AW99" s="12" t="s">
        <v>33</v>
      </c>
      <c r="AX99" s="12" t="s">
        <v>76</v>
      </c>
      <c r="AY99" s="227" t="s">
        <v>169</v>
      </c>
    </row>
    <row r="100" spans="2:65" s="1" customFormat="1" ht="22.5" customHeight="1">
      <c r="B100" s="40"/>
      <c r="C100" s="192" t="s">
        <v>199</v>
      </c>
      <c r="D100" s="192" t="s">
        <v>171</v>
      </c>
      <c r="E100" s="193" t="s">
        <v>405</v>
      </c>
      <c r="F100" s="194" t="s">
        <v>406</v>
      </c>
      <c r="G100" s="195" t="s">
        <v>191</v>
      </c>
      <c r="H100" s="196">
        <v>701.47</v>
      </c>
      <c r="I100" s="197"/>
      <c r="J100" s="198">
        <f>ROUND(I100*H100,2)</f>
        <v>0</v>
      </c>
      <c r="K100" s="194" t="s">
        <v>21</v>
      </c>
      <c r="L100" s="60"/>
      <c r="M100" s="199" t="s">
        <v>21</v>
      </c>
      <c r="N100" s="200" t="s">
        <v>40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175</v>
      </c>
      <c r="AT100" s="23" t="s">
        <v>171</v>
      </c>
      <c r="AU100" s="23" t="s">
        <v>78</v>
      </c>
      <c r="AY100" s="23" t="s">
        <v>169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76</v>
      </c>
      <c r="BK100" s="203">
        <f>ROUND(I100*H100,2)</f>
        <v>0</v>
      </c>
      <c r="BL100" s="23" t="s">
        <v>175</v>
      </c>
      <c r="BM100" s="23" t="s">
        <v>222</v>
      </c>
    </row>
    <row r="101" spans="2:65" s="10" customFormat="1" ht="29.85" customHeight="1">
      <c r="B101" s="175"/>
      <c r="C101" s="176"/>
      <c r="D101" s="189" t="s">
        <v>68</v>
      </c>
      <c r="E101" s="190" t="s">
        <v>231</v>
      </c>
      <c r="F101" s="190" t="s">
        <v>232</v>
      </c>
      <c r="G101" s="176"/>
      <c r="H101" s="176"/>
      <c r="I101" s="179"/>
      <c r="J101" s="191">
        <f>BK101</f>
        <v>0</v>
      </c>
      <c r="K101" s="176"/>
      <c r="L101" s="181"/>
      <c r="M101" s="182"/>
      <c r="N101" s="183"/>
      <c r="O101" s="183"/>
      <c r="P101" s="184">
        <f>SUM(P102:P113)</f>
        <v>0</v>
      </c>
      <c r="Q101" s="183"/>
      <c r="R101" s="184">
        <f>SUM(R102:R113)</f>
        <v>0</v>
      </c>
      <c r="S101" s="183"/>
      <c r="T101" s="185">
        <f>SUM(T102:T113)</f>
        <v>0</v>
      </c>
      <c r="AR101" s="186" t="s">
        <v>76</v>
      </c>
      <c r="AT101" s="187" t="s">
        <v>68</v>
      </c>
      <c r="AU101" s="187" t="s">
        <v>76</v>
      </c>
      <c r="AY101" s="186" t="s">
        <v>169</v>
      </c>
      <c r="BK101" s="188">
        <f>SUM(BK102:BK113)</f>
        <v>0</v>
      </c>
    </row>
    <row r="102" spans="2:65" s="1" customFormat="1" ht="31.5" customHeight="1">
      <c r="B102" s="40"/>
      <c r="C102" s="192" t="s">
        <v>223</v>
      </c>
      <c r="D102" s="192" t="s">
        <v>171</v>
      </c>
      <c r="E102" s="193" t="s">
        <v>233</v>
      </c>
      <c r="F102" s="194" t="s">
        <v>234</v>
      </c>
      <c r="G102" s="195" t="s">
        <v>198</v>
      </c>
      <c r="H102" s="196">
        <v>2022.9770000000001</v>
      </c>
      <c r="I102" s="197"/>
      <c r="J102" s="198">
        <f>ROUND(I102*H102,2)</f>
        <v>0</v>
      </c>
      <c r="K102" s="194" t="s">
        <v>21</v>
      </c>
      <c r="L102" s="60"/>
      <c r="M102" s="199" t="s">
        <v>21</v>
      </c>
      <c r="N102" s="200" t="s">
        <v>40</v>
      </c>
      <c r="O102" s="41"/>
      <c r="P102" s="201">
        <f>O102*H102</f>
        <v>0</v>
      </c>
      <c r="Q102" s="201">
        <v>0</v>
      </c>
      <c r="R102" s="201">
        <f>Q102*H102</f>
        <v>0</v>
      </c>
      <c r="S102" s="201">
        <v>0</v>
      </c>
      <c r="T102" s="202">
        <f>S102*H102</f>
        <v>0</v>
      </c>
      <c r="AR102" s="23" t="s">
        <v>175</v>
      </c>
      <c r="AT102" s="23" t="s">
        <v>171</v>
      </c>
      <c r="AU102" s="23" t="s">
        <v>78</v>
      </c>
      <c r="AY102" s="23" t="s">
        <v>169</v>
      </c>
      <c r="BE102" s="203">
        <f>IF(N102="základní",J102,0)</f>
        <v>0</v>
      </c>
      <c r="BF102" s="203">
        <f>IF(N102="snížená",J102,0)</f>
        <v>0</v>
      </c>
      <c r="BG102" s="203">
        <f>IF(N102="zákl. přenesená",J102,0)</f>
        <v>0</v>
      </c>
      <c r="BH102" s="203">
        <f>IF(N102="sníž. přenesená",J102,0)</f>
        <v>0</v>
      </c>
      <c r="BI102" s="203">
        <f>IF(N102="nulová",J102,0)</f>
        <v>0</v>
      </c>
      <c r="BJ102" s="23" t="s">
        <v>76</v>
      </c>
      <c r="BK102" s="203">
        <f>ROUND(I102*H102,2)</f>
        <v>0</v>
      </c>
      <c r="BL102" s="23" t="s">
        <v>175</v>
      </c>
      <c r="BM102" s="23" t="s">
        <v>226</v>
      </c>
    </row>
    <row r="103" spans="2:65" s="1" customFormat="1" ht="22.5" customHeight="1">
      <c r="B103" s="40"/>
      <c r="C103" s="192" t="s">
        <v>203</v>
      </c>
      <c r="D103" s="192" t="s">
        <v>171</v>
      </c>
      <c r="E103" s="193" t="s">
        <v>236</v>
      </c>
      <c r="F103" s="194" t="s">
        <v>237</v>
      </c>
      <c r="G103" s="195" t="s">
        <v>198</v>
      </c>
      <c r="H103" s="196">
        <v>20229.77</v>
      </c>
      <c r="I103" s="197"/>
      <c r="J103" s="198">
        <f>ROUND(I103*H103,2)</f>
        <v>0</v>
      </c>
      <c r="K103" s="194" t="s">
        <v>21</v>
      </c>
      <c r="L103" s="60"/>
      <c r="M103" s="199" t="s">
        <v>21</v>
      </c>
      <c r="N103" s="200" t="s">
        <v>40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175</v>
      </c>
      <c r="AT103" s="23" t="s">
        <v>171</v>
      </c>
      <c r="AU103" s="23" t="s">
        <v>78</v>
      </c>
      <c r="AY103" s="23" t="s">
        <v>169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76</v>
      </c>
      <c r="BK103" s="203">
        <f>ROUND(I103*H103,2)</f>
        <v>0</v>
      </c>
      <c r="BL103" s="23" t="s">
        <v>175</v>
      </c>
      <c r="BM103" s="23" t="s">
        <v>230</v>
      </c>
    </row>
    <row r="104" spans="2:65" s="13" customFormat="1">
      <c r="B104" s="228"/>
      <c r="C104" s="229"/>
      <c r="D104" s="206" t="s">
        <v>176</v>
      </c>
      <c r="E104" s="230" t="s">
        <v>21</v>
      </c>
      <c r="F104" s="231" t="s">
        <v>243</v>
      </c>
      <c r="G104" s="229"/>
      <c r="H104" s="232" t="s">
        <v>21</v>
      </c>
      <c r="I104" s="233"/>
      <c r="J104" s="229"/>
      <c r="K104" s="229"/>
      <c r="L104" s="234"/>
      <c r="M104" s="235"/>
      <c r="N104" s="236"/>
      <c r="O104" s="236"/>
      <c r="P104" s="236"/>
      <c r="Q104" s="236"/>
      <c r="R104" s="236"/>
      <c r="S104" s="236"/>
      <c r="T104" s="237"/>
      <c r="AT104" s="238" t="s">
        <v>176</v>
      </c>
      <c r="AU104" s="238" t="s">
        <v>78</v>
      </c>
      <c r="AV104" s="13" t="s">
        <v>76</v>
      </c>
      <c r="AW104" s="13" t="s">
        <v>33</v>
      </c>
      <c r="AX104" s="13" t="s">
        <v>69</v>
      </c>
      <c r="AY104" s="238" t="s">
        <v>169</v>
      </c>
    </row>
    <row r="105" spans="2:65" s="11" customFormat="1">
      <c r="B105" s="204"/>
      <c r="C105" s="205"/>
      <c r="D105" s="206" t="s">
        <v>176</v>
      </c>
      <c r="E105" s="207" t="s">
        <v>21</v>
      </c>
      <c r="F105" s="208" t="s">
        <v>418</v>
      </c>
      <c r="G105" s="205"/>
      <c r="H105" s="209">
        <v>100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176</v>
      </c>
      <c r="AU105" s="215" t="s">
        <v>78</v>
      </c>
      <c r="AV105" s="11" t="s">
        <v>78</v>
      </c>
      <c r="AW105" s="11" t="s">
        <v>33</v>
      </c>
      <c r="AX105" s="11" t="s">
        <v>69</v>
      </c>
      <c r="AY105" s="215" t="s">
        <v>169</v>
      </c>
    </row>
    <row r="106" spans="2:65" s="13" customFormat="1">
      <c r="B106" s="228"/>
      <c r="C106" s="229"/>
      <c r="D106" s="206" t="s">
        <v>176</v>
      </c>
      <c r="E106" s="230" t="s">
        <v>21</v>
      </c>
      <c r="F106" s="231" t="s">
        <v>419</v>
      </c>
      <c r="G106" s="229"/>
      <c r="H106" s="232" t="s">
        <v>21</v>
      </c>
      <c r="I106" s="233"/>
      <c r="J106" s="229"/>
      <c r="K106" s="229"/>
      <c r="L106" s="234"/>
      <c r="M106" s="235"/>
      <c r="N106" s="236"/>
      <c r="O106" s="236"/>
      <c r="P106" s="236"/>
      <c r="Q106" s="236"/>
      <c r="R106" s="236"/>
      <c r="S106" s="236"/>
      <c r="T106" s="237"/>
      <c r="AT106" s="238" t="s">
        <v>176</v>
      </c>
      <c r="AU106" s="238" t="s">
        <v>78</v>
      </c>
      <c r="AV106" s="13" t="s">
        <v>76</v>
      </c>
      <c r="AW106" s="13" t="s">
        <v>33</v>
      </c>
      <c r="AX106" s="13" t="s">
        <v>69</v>
      </c>
      <c r="AY106" s="238" t="s">
        <v>169</v>
      </c>
    </row>
    <row r="107" spans="2:65" s="11" customFormat="1">
      <c r="B107" s="204"/>
      <c r="C107" s="205"/>
      <c r="D107" s="206" t="s">
        <v>176</v>
      </c>
      <c r="E107" s="207" t="s">
        <v>21</v>
      </c>
      <c r="F107" s="208" t="s">
        <v>420</v>
      </c>
      <c r="G107" s="205"/>
      <c r="H107" s="209">
        <v>20129.77</v>
      </c>
      <c r="I107" s="210"/>
      <c r="J107" s="205"/>
      <c r="K107" s="205"/>
      <c r="L107" s="211"/>
      <c r="M107" s="212"/>
      <c r="N107" s="213"/>
      <c r="O107" s="213"/>
      <c r="P107" s="213"/>
      <c r="Q107" s="213"/>
      <c r="R107" s="213"/>
      <c r="S107" s="213"/>
      <c r="T107" s="214"/>
      <c r="AT107" s="215" t="s">
        <v>176</v>
      </c>
      <c r="AU107" s="215" t="s">
        <v>78</v>
      </c>
      <c r="AV107" s="11" t="s">
        <v>78</v>
      </c>
      <c r="AW107" s="11" t="s">
        <v>33</v>
      </c>
      <c r="AX107" s="11" t="s">
        <v>69</v>
      </c>
      <c r="AY107" s="215" t="s">
        <v>169</v>
      </c>
    </row>
    <row r="108" spans="2:65" s="12" customFormat="1">
      <c r="B108" s="216"/>
      <c r="C108" s="217"/>
      <c r="D108" s="218" t="s">
        <v>176</v>
      </c>
      <c r="E108" s="219" t="s">
        <v>21</v>
      </c>
      <c r="F108" s="220" t="s">
        <v>178</v>
      </c>
      <c r="G108" s="217"/>
      <c r="H108" s="221">
        <v>20229.77</v>
      </c>
      <c r="I108" s="222"/>
      <c r="J108" s="217"/>
      <c r="K108" s="217"/>
      <c r="L108" s="223"/>
      <c r="M108" s="224"/>
      <c r="N108" s="225"/>
      <c r="O108" s="225"/>
      <c r="P108" s="225"/>
      <c r="Q108" s="225"/>
      <c r="R108" s="225"/>
      <c r="S108" s="225"/>
      <c r="T108" s="226"/>
      <c r="AT108" s="227" t="s">
        <v>176</v>
      </c>
      <c r="AU108" s="227" t="s">
        <v>78</v>
      </c>
      <c r="AV108" s="12" t="s">
        <v>175</v>
      </c>
      <c r="AW108" s="12" t="s">
        <v>33</v>
      </c>
      <c r="AX108" s="12" t="s">
        <v>76</v>
      </c>
      <c r="AY108" s="227" t="s">
        <v>169</v>
      </c>
    </row>
    <row r="109" spans="2:65" s="1" customFormat="1" ht="31.5" customHeight="1">
      <c r="B109" s="40"/>
      <c r="C109" s="192" t="s">
        <v>10</v>
      </c>
      <c r="D109" s="192" t="s">
        <v>171</v>
      </c>
      <c r="E109" s="193" t="s">
        <v>246</v>
      </c>
      <c r="F109" s="194" t="s">
        <v>247</v>
      </c>
      <c r="G109" s="195" t="s">
        <v>198</v>
      </c>
      <c r="H109" s="196">
        <v>2022.9770000000001</v>
      </c>
      <c r="I109" s="197"/>
      <c r="J109" s="198">
        <f>ROUND(I109*H109,2)</f>
        <v>0</v>
      </c>
      <c r="K109" s="194" t="s">
        <v>21</v>
      </c>
      <c r="L109" s="60"/>
      <c r="M109" s="199" t="s">
        <v>21</v>
      </c>
      <c r="N109" s="200" t="s">
        <v>40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175</v>
      </c>
      <c r="AT109" s="23" t="s">
        <v>171</v>
      </c>
      <c r="AU109" s="23" t="s">
        <v>78</v>
      </c>
      <c r="AY109" s="23" t="s">
        <v>169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76</v>
      </c>
      <c r="BK109" s="203">
        <f>ROUND(I109*H109,2)</f>
        <v>0</v>
      </c>
      <c r="BL109" s="23" t="s">
        <v>175</v>
      </c>
      <c r="BM109" s="23" t="s">
        <v>235</v>
      </c>
    </row>
    <row r="110" spans="2:65" s="1" customFormat="1" ht="22.5" customHeight="1">
      <c r="B110" s="40"/>
      <c r="C110" s="192" t="s">
        <v>206</v>
      </c>
      <c r="D110" s="192" t="s">
        <v>171</v>
      </c>
      <c r="E110" s="193" t="s">
        <v>249</v>
      </c>
      <c r="F110" s="194" t="s">
        <v>250</v>
      </c>
      <c r="G110" s="195" t="s">
        <v>198</v>
      </c>
      <c r="H110" s="196">
        <v>1690.5429999999999</v>
      </c>
      <c r="I110" s="197"/>
      <c r="J110" s="198">
        <f>ROUND(I110*H110,2)</f>
        <v>0</v>
      </c>
      <c r="K110" s="194" t="s">
        <v>21</v>
      </c>
      <c r="L110" s="60"/>
      <c r="M110" s="199" t="s">
        <v>21</v>
      </c>
      <c r="N110" s="200" t="s">
        <v>40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175</v>
      </c>
      <c r="AT110" s="23" t="s">
        <v>171</v>
      </c>
      <c r="AU110" s="23" t="s">
        <v>78</v>
      </c>
      <c r="AY110" s="23" t="s">
        <v>169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76</v>
      </c>
      <c r="BK110" s="203">
        <f>ROUND(I110*H110,2)</f>
        <v>0</v>
      </c>
      <c r="BL110" s="23" t="s">
        <v>175</v>
      </c>
      <c r="BM110" s="23" t="s">
        <v>238</v>
      </c>
    </row>
    <row r="111" spans="2:65" s="1" customFormat="1" ht="31.5" customHeight="1">
      <c r="B111" s="40"/>
      <c r="C111" s="192" t="s">
        <v>245</v>
      </c>
      <c r="D111" s="192" t="s">
        <v>171</v>
      </c>
      <c r="E111" s="193" t="s">
        <v>354</v>
      </c>
      <c r="F111" s="194" t="s">
        <v>355</v>
      </c>
      <c r="G111" s="195" t="s">
        <v>198</v>
      </c>
      <c r="H111" s="196">
        <v>322.43400000000003</v>
      </c>
      <c r="I111" s="197"/>
      <c r="J111" s="198">
        <f>ROUND(I111*H111,2)</f>
        <v>0</v>
      </c>
      <c r="K111" s="194" t="s">
        <v>21</v>
      </c>
      <c r="L111" s="60"/>
      <c r="M111" s="199" t="s">
        <v>21</v>
      </c>
      <c r="N111" s="200" t="s">
        <v>40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175</v>
      </c>
      <c r="AT111" s="23" t="s">
        <v>171</v>
      </c>
      <c r="AU111" s="23" t="s">
        <v>78</v>
      </c>
      <c r="AY111" s="23" t="s">
        <v>169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76</v>
      </c>
      <c r="BK111" s="203">
        <f>ROUND(I111*H111,2)</f>
        <v>0</v>
      </c>
      <c r="BL111" s="23" t="s">
        <v>175</v>
      </c>
      <c r="BM111" s="23" t="s">
        <v>248</v>
      </c>
    </row>
    <row r="112" spans="2:65" s="1" customFormat="1" ht="31.5" customHeight="1">
      <c r="B112" s="40"/>
      <c r="C112" s="192" t="s">
        <v>211</v>
      </c>
      <c r="D112" s="192" t="s">
        <v>171</v>
      </c>
      <c r="E112" s="193" t="s">
        <v>261</v>
      </c>
      <c r="F112" s="194" t="s">
        <v>262</v>
      </c>
      <c r="G112" s="195" t="s">
        <v>198</v>
      </c>
      <c r="H112" s="196">
        <v>10</v>
      </c>
      <c r="I112" s="197"/>
      <c r="J112" s="198">
        <f>ROUND(I112*H112,2)</f>
        <v>0</v>
      </c>
      <c r="K112" s="194" t="s">
        <v>21</v>
      </c>
      <c r="L112" s="60"/>
      <c r="M112" s="199" t="s">
        <v>21</v>
      </c>
      <c r="N112" s="200" t="s">
        <v>40</v>
      </c>
      <c r="O112" s="41"/>
      <c r="P112" s="201">
        <f>O112*H112</f>
        <v>0</v>
      </c>
      <c r="Q112" s="201">
        <v>0</v>
      </c>
      <c r="R112" s="201">
        <f>Q112*H112</f>
        <v>0</v>
      </c>
      <c r="S112" s="201">
        <v>0</v>
      </c>
      <c r="T112" s="202">
        <f>S112*H112</f>
        <v>0</v>
      </c>
      <c r="AR112" s="23" t="s">
        <v>175</v>
      </c>
      <c r="AT112" s="23" t="s">
        <v>171</v>
      </c>
      <c r="AU112" s="23" t="s">
        <v>78</v>
      </c>
      <c r="AY112" s="23" t="s">
        <v>169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23" t="s">
        <v>76</v>
      </c>
      <c r="BK112" s="203">
        <f>ROUND(I112*H112,2)</f>
        <v>0</v>
      </c>
      <c r="BL112" s="23" t="s">
        <v>175</v>
      </c>
      <c r="BM112" s="23" t="s">
        <v>251</v>
      </c>
    </row>
    <row r="113" spans="2:65" s="1" customFormat="1" ht="22.5" customHeight="1">
      <c r="B113" s="40"/>
      <c r="C113" s="192" t="s">
        <v>252</v>
      </c>
      <c r="D113" s="192" t="s">
        <v>171</v>
      </c>
      <c r="E113" s="193" t="s">
        <v>309</v>
      </c>
      <c r="F113" s="194" t="s">
        <v>310</v>
      </c>
      <c r="G113" s="195" t="s">
        <v>198</v>
      </c>
      <c r="H113" s="196">
        <v>10</v>
      </c>
      <c r="I113" s="197"/>
      <c r="J113" s="198">
        <f>ROUND(I113*H113,2)</f>
        <v>0</v>
      </c>
      <c r="K113" s="194" t="s">
        <v>21</v>
      </c>
      <c r="L113" s="60"/>
      <c r="M113" s="199" t="s">
        <v>21</v>
      </c>
      <c r="N113" s="200" t="s">
        <v>40</v>
      </c>
      <c r="O113" s="41"/>
      <c r="P113" s="201">
        <f>O113*H113</f>
        <v>0</v>
      </c>
      <c r="Q113" s="201">
        <v>0</v>
      </c>
      <c r="R113" s="201">
        <f>Q113*H113</f>
        <v>0</v>
      </c>
      <c r="S113" s="201">
        <v>0</v>
      </c>
      <c r="T113" s="202">
        <f>S113*H113</f>
        <v>0</v>
      </c>
      <c r="AR113" s="23" t="s">
        <v>175</v>
      </c>
      <c r="AT113" s="23" t="s">
        <v>171</v>
      </c>
      <c r="AU113" s="23" t="s">
        <v>78</v>
      </c>
      <c r="AY113" s="23" t="s">
        <v>169</v>
      </c>
      <c r="BE113" s="203">
        <f>IF(N113="základní",J113,0)</f>
        <v>0</v>
      </c>
      <c r="BF113" s="203">
        <f>IF(N113="snížená",J113,0)</f>
        <v>0</v>
      </c>
      <c r="BG113" s="203">
        <f>IF(N113="zákl. přenesená",J113,0)</f>
        <v>0</v>
      </c>
      <c r="BH113" s="203">
        <f>IF(N113="sníž. přenesená",J113,0)</f>
        <v>0</v>
      </c>
      <c r="BI113" s="203">
        <f>IF(N113="nulová",J113,0)</f>
        <v>0</v>
      </c>
      <c r="BJ113" s="23" t="s">
        <v>76</v>
      </c>
      <c r="BK113" s="203">
        <f>ROUND(I113*H113,2)</f>
        <v>0</v>
      </c>
      <c r="BL113" s="23" t="s">
        <v>175</v>
      </c>
      <c r="BM113" s="23" t="s">
        <v>255</v>
      </c>
    </row>
    <row r="114" spans="2:65" s="10" customFormat="1" ht="29.85" customHeight="1">
      <c r="B114" s="175"/>
      <c r="C114" s="176"/>
      <c r="D114" s="189" t="s">
        <v>68</v>
      </c>
      <c r="E114" s="190" t="s">
        <v>267</v>
      </c>
      <c r="F114" s="190" t="s">
        <v>268</v>
      </c>
      <c r="G114" s="176"/>
      <c r="H114" s="176"/>
      <c r="I114" s="179"/>
      <c r="J114" s="191">
        <f>BK114</f>
        <v>0</v>
      </c>
      <c r="K114" s="176"/>
      <c r="L114" s="181"/>
      <c r="M114" s="182"/>
      <c r="N114" s="183"/>
      <c r="O114" s="183"/>
      <c r="P114" s="184">
        <f>P115</f>
        <v>0</v>
      </c>
      <c r="Q114" s="183"/>
      <c r="R114" s="184">
        <f>R115</f>
        <v>0</v>
      </c>
      <c r="S114" s="183"/>
      <c r="T114" s="185">
        <f>T115</f>
        <v>0</v>
      </c>
      <c r="AR114" s="186" t="s">
        <v>76</v>
      </c>
      <c r="AT114" s="187" t="s">
        <v>68</v>
      </c>
      <c r="AU114" s="187" t="s">
        <v>76</v>
      </c>
      <c r="AY114" s="186" t="s">
        <v>169</v>
      </c>
      <c r="BK114" s="188">
        <f>BK115</f>
        <v>0</v>
      </c>
    </row>
    <row r="115" spans="2:65" s="1" customFormat="1" ht="22.5" customHeight="1">
      <c r="B115" s="40"/>
      <c r="C115" s="192" t="s">
        <v>214</v>
      </c>
      <c r="D115" s="192" t="s">
        <v>171</v>
      </c>
      <c r="E115" s="193" t="s">
        <v>358</v>
      </c>
      <c r="F115" s="194" t="s">
        <v>359</v>
      </c>
      <c r="G115" s="195" t="s">
        <v>198</v>
      </c>
      <c r="H115" s="196">
        <v>1.4999999999999999E-2</v>
      </c>
      <c r="I115" s="197"/>
      <c r="J115" s="198">
        <f>ROUND(I115*H115,2)</f>
        <v>0</v>
      </c>
      <c r="K115" s="194" t="s">
        <v>21</v>
      </c>
      <c r="L115" s="60"/>
      <c r="M115" s="199" t="s">
        <v>21</v>
      </c>
      <c r="N115" s="255" t="s">
        <v>40</v>
      </c>
      <c r="O115" s="256"/>
      <c r="P115" s="257">
        <f>O115*H115</f>
        <v>0</v>
      </c>
      <c r="Q115" s="257">
        <v>0</v>
      </c>
      <c r="R115" s="257">
        <f>Q115*H115</f>
        <v>0</v>
      </c>
      <c r="S115" s="257">
        <v>0</v>
      </c>
      <c r="T115" s="258">
        <f>S115*H115</f>
        <v>0</v>
      </c>
      <c r="AR115" s="23" t="s">
        <v>175</v>
      </c>
      <c r="AT115" s="23" t="s">
        <v>171</v>
      </c>
      <c r="AU115" s="23" t="s">
        <v>78</v>
      </c>
      <c r="AY115" s="23" t="s">
        <v>169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76</v>
      </c>
      <c r="BK115" s="203">
        <f>ROUND(I115*H115,2)</f>
        <v>0</v>
      </c>
      <c r="BL115" s="23" t="s">
        <v>175</v>
      </c>
      <c r="BM115" s="23" t="s">
        <v>258</v>
      </c>
    </row>
    <row r="116" spans="2:65" s="1" customFormat="1" ht="6.95" customHeight="1">
      <c r="B116" s="55"/>
      <c r="C116" s="56"/>
      <c r="D116" s="56"/>
      <c r="E116" s="56"/>
      <c r="F116" s="56"/>
      <c r="G116" s="56"/>
      <c r="H116" s="56"/>
      <c r="I116" s="138"/>
      <c r="J116" s="56"/>
      <c r="K116" s="56"/>
      <c r="L116" s="60"/>
    </row>
  </sheetData>
  <sheetProtection password="CC35" sheet="1" objects="1" scenarios="1" formatCells="0" formatColumns="0" formatRows="0" sort="0" autoFilter="0"/>
  <autoFilter ref="C80:K115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g0zBXcobnYFEwrmQ34HrplArQwU=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ZEFiWkf46WwDgBaPe350z7o8Kr8=</DigestValue>
    </Reference>
  </SignedInfo>
  <SignatureValue>Sbfh20CNDznJpP+UZO7xzrfAi5nPZUXrv24da7JXJFrdtbEo//mxOmxxp+b7HbmxQrX5QpGhp8TY
ydTOqNUztua78ilwFBVAUX3u0RrqiR3uRx9TDg9R+a+td3LP1LEraRUgxGAobWfaPM0lS0iAtHDt
2hOsgr7DU+O4c3kv0YoH9mYK0ZsnshnqQHvsP5wVMk0zhgHMYpLRZ4FycCCNKliElnsbIqsDxvao
TKp9kgfki1hf8/Ac4hPq9WPReT1DzdBWMjFLz3Jko73iIDuSgmq3QFck2IUXVgfJUIrIwmQjqMkG
GtahgoHhGpnBQ7q3ALb970rIRcivKJb5TfOpUg==</SignatureValue>
  <KeyInfo>
    <X509Data>
      <X509Certificate>MIIITDCCBzSgAwIBAgIDIHElMA0GCSqGSIb3DQEBCwUAMF8xCzAJBgNVBAYTAkNaMSwwKgYDVQQK
DCPEjGVza8OhIHBvxaF0YSwgcy5wLiBbScSMIDQ3MTE0OTgzXTEiMCAGA1UEAxMZUG9zdFNpZ251
bSBRdWFsaWZpZWQgQ0EgMjAeFw0xNjEyMDcxMDEyNDNaFw0xNzEyMjcxMDEyNDNaMIIBQzELMAkG
A1UEBhMCQ1oxFzAVBgNVBGETDk5UUkNaLTYwNDYwNTgwMUcwRQYDVQQKDD5Bcm3DoWRuw60gU2Vy
dmlzbsOtLCBwxZnDrXNwxJt2a292w6Egb3JnYW5pemFjZSBbScSMIDYwNDYwNTgwXTE4MDYGA1UE
CwwvQXJtw6FkbsOtIFNlcnZpc27DrSwgcMWZw61zcMSbdmtvdsOhIG9yZ2FuaXphY2UxEDAOBgNV
BAsTB1BFUjE1MDMxITAfBgNVBAMMGEJjQS4gSmFuYSBLb3J5xI3DoW5rb3bDoTEXMBUGA1UEBAwO
S29yecSNw6Fua292w6ExDTALBgNVBCoTBEphbmExEDAOBgNVBAUTB1A0MjI0ODkxKTAnBgNVBAwM
IHJlZmVyZW50IGFrdml6acSNbsOtaG8gxZnDrXplbsOtMIIBIjANBgkqhkiG9w0BAQEFAAOCAQ8A
MIIBCgKCAQEAjMTLJcDtcRkae0kJ4NGiSBWA+4rXEKCKNgDEZkkcduHL+9OF9wTgzCICKpdp7xoH
kzzJ84STMk6B/sXpHVM+/+NlMFR0a9jiQge0Fl4z2iFQ1iruDTKYc6hraLDlWPmmCoREjXoS2Ck6
b+KMZmgCrGXfs3IEQSOdYplBTQ0LYBxy9RThcvoDXk241Lv/X7RgXL/nouTZ4frlHuUrXBvAeUKA
YCtUBUXz+nInx34Vc5hDgYNxUJlPEAsdbfXuu8ZZtnTDyTiN2ZRRgRlwaE3wFlQ/USoHzYrgjVNH
8jdHmeOv9689O47HKdqO+IBa07tQKFrhTXL/Duw13lkJaxtq6QIDAQABo4IEKTCCBCUwSgYDVR0R
BEMwQYEZamFuYS5rb3J5Y2Fua292YUBhcy1wby5jeqAZBgkrBgEEAdwZAgGgDBMKMTU4NDU3MzM3
NaAJBgNVBA2gAhMAMAkGA1UdEwQCMAAwggErBgNVHSAEggEiMIIBHjCCAQ8GCGeBBgEEARFkMIIB
ATCB2AYIKwYBBQUHAgIwgcsagchUZW50byBrdmFsaWZpa292YW55IGNlcnRpZmlrYXQgcHJvIGVs
ZWt0cm9uaWNreSBwb2RwaXMgYnlsIHZ5ZGFuIHYgc291bGFkdSBzIG5hcml6ZW5pbSBFVSBjLiA5
MTAvMjAxNC5UaGlzIGlzIGEgcXVhbGlmaWVkIGNlcnRpZmljYXRlIGZvciBlbGVjdHJvbmljIHNp
Z25hdHVyZSBhY2NvcmRpbmcgdG8gUmVndWxhdGlvbiAoRVUpIE5vIDkxMC8yMDE0LjAkBggrBgEF
BQcCARYYaHR0cDovL3d3dy5wb3N0c2lnbnVtLmN6MAkGBwQAi+xAAQAwgZsGCCsGAQUFBwEDBIGO
MIGLMAgGBgQAjkYBATBqBgYEAI5GAQUwYDAuFihodHRwczovL3d3dy5wb3N0c2lnbnVtLmN6L3Bk
cy9wZHNfZW4ucGRmEwJlbjAuFihodHRwczovL3d3dy5wb3N0c2lnbnVtLmN6L3Bkcy9wZHNfY3Mu
cGRmEwJjczATBgYEAI5GAQYwCQYHBACORgEGATCB+gYIKwYBBQUHAQEEge0wgeowOwYIKwYBBQUH
MAKGL2h0dHA6Ly93d3cucG9zdHNpZ251bS5jei9jcnQvcHNxdWFsaWZpZWRjYTIuY3J0MDwGCCsG
AQUFBzAChjBodHRwOi8vd3d3Mi5wb3N0c2lnbnVtLmN6L2NydC9wc3F1YWxpZmllZGNhMi5jcnQw
OwYIKwYBBQUHMAKGL2h0dHA6Ly9wb3N0c2lnbnVtLnR0Yy5jei9jcnQvcHNxdWFsaWZpZWRjYTIu
Y3J0MDAGCCsGAQUFBzABhiRodHRwOi8vb2NzcC5wb3N0c2lnbnVtLmN6L09DU1AvUUNBMi8wDgYD
VR0PAQH/BAQDAgXgMB8GA1UdIwQYMBaAFInoTN+LJjk+1yQuEg565+Yn5daXMIGxBgNVHR8Egakw
gaYwNaAzoDGGL2h0dHA6Ly93d3cucG9zdHNpZ251bS5jei9jcmwvcHNxdWFsaWZpZWRjYTIuY3Js
MDagNKAyhjBodHRwOi8vd3d3Mi5wb3N0c2lnbnVtLmN6L2NybC9wc3F1YWxpZmllZGNhMi5jcmww
NaAzoDGGL2h0dHA6Ly9wb3N0c2lnbnVtLnR0Yy5jei9jcmwvcHNxdWFsaWZpZWRjYTIuY3JsMB0G
A1UdDgQWBBRHAInU+gNkPrtSorx2/9rzqthPiTANBgkqhkiG9w0BAQsFAAOCAQEATO/vCt8mxcdY
8XIL9voi1jeo2tnqlEe3QmCWq5Qkon0y7NvlnGX7ySJn4WD63qIiw0YPZw8S0nTgyfuTLbOBx1ri
C4R9KQtkBC+Fzz19lFCpN7KouGm5F3D4JnHKda2DfV1r6iuXPhCSXuyqhUTAYkjO5wuCrlKpRGxt
tyn0E+/W8q3phg77vd+ue3bWpKXKq1ZcHh1kmAXiXce1kYKKR7Y7HiAMbVtjmg0RU3B72P0YQMSV
hXBEjclHs/G1njWk/65tKEWfoks71aOnP/NsYxb1Mba4uTTKbex7DNMkc27Ch9ko/ufqDhQlh5IA
p3z3OYakJWb3DO/gTHX+6BvZUw==</X509Certificate>
    </X509Data>
  </KeyInfo>
  <Object xmlns:mdssi="http://schemas.openxmlformats.org/package/2006/digital-signature" Id="idPackageObject">
    <Manifest>
      <Reference URI="/xl/printerSettings/printerSettings6.bin?ContentType=application/vnd.openxmlformats-officedocument.spreadsheetml.printerSettings">
        <DigestMethod Algorithm="http://www.w3.org/2000/09/xmldsig#sha1"/>
        <DigestValue>XFlYLmpKgEyzkTCkYrlS7mz9liM=</DigestValue>
      </Reference>
      <Reference URI="/xl/drawings/drawing5.xml?ContentType=application/vnd.openxmlformats-officedocument.drawing+xml">
        <DigestMethod Algorithm="http://www.w3.org/2000/09/xmldsig#sha1"/>
        <DigestValue>8/BFF8jalOwyJEY/YK8bw2VGJyU=</DigestValue>
      </Reference>
      <Reference URI="/xl/drawings/drawing4.xml?ContentType=application/vnd.openxmlformats-officedocument.drawing+xml">
        <DigestMethod Algorithm="http://www.w3.org/2000/09/xmldsig#sha1"/>
        <DigestValue>8/BFF8jalOwyJEY/YK8bw2VGJyU=</DigestValue>
      </Reference>
      <Reference URI="/xl/drawings/drawing10.xml?ContentType=application/vnd.openxmlformats-officedocument.drawing+xml">
        <DigestMethod Algorithm="http://www.w3.org/2000/09/xmldsig#sha1"/>
        <DigestValue>8/BFF8jalOwyJEY/YK8bw2VGJyU=</DigestValue>
      </Reference>
      <Reference URI="/xl/drawings/drawing12.xml?ContentType=application/vnd.openxmlformats-officedocument.drawing+xml">
        <DigestMethod Algorithm="http://www.w3.org/2000/09/xmldsig#sha1"/>
        <DigestValue>8/BFF8jalOwyJEY/YK8bw2VGJyU=</DigestValue>
      </Reference>
      <Reference URI="/xl/drawings/drawing9.xml?ContentType=application/vnd.openxmlformats-officedocument.drawing+xml">
        <DigestMethod Algorithm="http://www.w3.org/2000/09/xmldsig#sha1"/>
        <DigestValue>8/BFF8jalOwyJEY/YK8bw2VGJyU=</DigestValue>
      </Reference>
      <Reference URI="/xl/drawings/drawing11.xml?ContentType=application/vnd.openxmlformats-officedocument.drawing+xml">
        <DigestMethod Algorithm="http://www.w3.org/2000/09/xmldsig#sha1"/>
        <DigestValue>8/BFF8jalOwyJEY/YK8bw2VGJyU=</DigestValue>
      </Reference>
      <Reference URI="/xl/drawings/drawing13.xml?ContentType=application/vnd.openxmlformats-officedocument.drawing+xml">
        <DigestMethod Algorithm="http://www.w3.org/2000/09/xmldsig#sha1"/>
        <DigestValue>8/BFF8jalOwyJEY/YK8bw2VGJyU=</DigestValue>
      </Reference>
      <Reference URI="/xl/drawings/drawing8.xml?ContentType=application/vnd.openxmlformats-officedocument.drawing+xml">
        <DigestMethod Algorithm="http://www.w3.org/2000/09/xmldsig#sha1"/>
        <DigestValue>8/BFF8jalOwyJEY/YK8bw2VGJyU=</DigestValue>
      </Reference>
      <Reference URI="/xl/worksheets/sheet15.xml?ContentType=application/vnd.openxmlformats-officedocument.spreadsheetml.worksheet+xml">
        <DigestMethod Algorithm="http://www.w3.org/2000/09/xmldsig#sha1"/>
        <DigestValue>BHd5mfIez9Rf6L4v4SCbC5OeGfg=</DigestValue>
      </Reference>
      <Reference URI="/xl/worksheets/sheet14.xml?ContentType=application/vnd.openxmlformats-officedocument.spreadsheetml.worksheet+xml">
        <DigestMethod Algorithm="http://www.w3.org/2000/09/xmldsig#sha1"/>
        <DigestValue>qqm2S+i6Rh7yuBDcyuv0Qagfp7M=</DigestValue>
      </Reference>
      <Reference URI="/xl/worksheets/sheet13.xml?ContentType=application/vnd.openxmlformats-officedocument.spreadsheetml.worksheet+xml">
        <DigestMethod Algorithm="http://www.w3.org/2000/09/xmldsig#sha1"/>
        <DigestValue>QB3P+Kfm2BAW4AwVQDVeXLJe0F0=</DigestValue>
      </Reference>
      <Reference URI="/xl/worksheets/sheet16.xml?ContentType=application/vnd.openxmlformats-officedocument.spreadsheetml.worksheet+xml">
        <DigestMethod Algorithm="http://www.w3.org/2000/09/xmldsig#sha1"/>
        <DigestValue>mJUJOgAXpr28t4QONq9Aa2DbIbM=</DigestValue>
      </Reference>
      <Reference URI="/xl/worksheets/sheet9.xml?ContentType=application/vnd.openxmlformats-officedocument.spreadsheetml.worksheet+xml">
        <DigestMethod Algorithm="http://www.w3.org/2000/09/xmldsig#sha1"/>
        <DigestValue>oajriyQMCnSPJHhosq3i3I4gtTE=</DigestValue>
      </Reference>
      <Reference URI="/xl/worksheets/sheet8.xml?ContentType=application/vnd.openxmlformats-officedocument.spreadsheetml.worksheet+xml">
        <DigestMethod Algorithm="http://www.w3.org/2000/09/xmldsig#sha1"/>
        <DigestValue>yFGrcRnCCe1u8CDMFh2xT4PH70I=</DigestValue>
      </Reference>
      <Reference URI="/xl/worksheets/sheet7.xml?ContentType=application/vnd.openxmlformats-officedocument.spreadsheetml.worksheet+xml">
        <DigestMethod Algorithm="http://www.w3.org/2000/09/xmldsig#sha1"/>
        <DigestValue>y4krAiir7qE3+4baanccHk9cmEs=</DigestValue>
      </Reference>
      <Reference URI="/xl/calcChain.xml?ContentType=application/vnd.openxmlformats-officedocument.spreadsheetml.calcChain+xml">
        <DigestMethod Algorithm="http://www.w3.org/2000/09/xmldsig#sha1"/>
        <DigestValue>KUYls27TeG43GMMx1wcngW/WfP4=</DigestValue>
      </Reference>
      <Reference URI="/xl/worksheets/sheet10.xml?ContentType=application/vnd.openxmlformats-officedocument.spreadsheetml.worksheet+xml">
        <DigestMethod Algorithm="http://www.w3.org/2000/09/xmldsig#sha1"/>
        <DigestValue>gkxIQyKlp1u6SukFzTQCy72uofI=</DigestValue>
      </Reference>
      <Reference URI="/xl/worksheets/sheet11.xml?ContentType=application/vnd.openxmlformats-officedocument.spreadsheetml.worksheet+xml">
        <DigestMethod Algorithm="http://www.w3.org/2000/09/xmldsig#sha1"/>
        <DigestValue>7CmZvvzGn7py2kWMnGX4WqhXvgU=</DigestValue>
      </Reference>
      <Reference URI="/xl/worksheets/sheet12.xml?ContentType=application/vnd.openxmlformats-officedocument.spreadsheetml.worksheet+xml">
        <DigestMethod Algorithm="http://www.w3.org/2000/09/xmldsig#sha1"/>
        <DigestValue>4wzstnGLUHK5EO58PHNo8UlAuEE=</DigestValue>
      </Reference>
      <Reference URI="/xl/drawings/drawing7.xml?ContentType=application/vnd.openxmlformats-officedocument.drawing+xml">
        <DigestMethod Algorithm="http://www.w3.org/2000/09/xmldsig#sha1"/>
        <DigestValue>8/BFF8jalOwyJEY/YK8bw2VGJyU=</DigestValue>
      </Reference>
      <Reference URI="/xl/drawings/drawing6.xml?ContentType=application/vnd.openxmlformats-officedocument.drawing+xml">
        <DigestMethod Algorithm="http://www.w3.org/2000/09/xmldsig#sha1"/>
        <DigestValue>8/BFF8jalOwyJEY/YK8bw2VGJyU=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b/mgJ4VllPU8mxAuas7yX8JPeF0=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XFlYLmpKgEyzkTCkYrlS7mz9liM=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XFlYLmpKgEyzkTCkYrlS7mz9liM=</DigestValue>
      </Reference>
      <Reference URI="/xl/worksheets/sheet17.xml?ContentType=application/vnd.openxmlformats-officedocument.spreadsheetml.worksheet+xml">
        <DigestMethod Algorithm="http://www.w3.org/2000/09/xmldsig#sha1"/>
        <DigestValue>O8poZ8Y1J9WfkApojVSSDyYx/OU=</DigestValue>
      </Reference>
      <Reference URI="/xl/worksheets/sheet6.xml?ContentType=application/vnd.openxmlformats-officedocument.spreadsheetml.worksheet+xml">
        <DigestMethod Algorithm="http://www.w3.org/2000/09/xmldsig#sha1"/>
        <DigestValue>AFngS4pgiQXCzZABXUAuDgxZjqQ=</DigestValue>
      </Reference>
      <Reference URI="/xl/worksheets/sheet2.xml?ContentType=application/vnd.openxmlformats-officedocument.spreadsheetml.worksheet+xml">
        <DigestMethod Algorithm="http://www.w3.org/2000/09/xmldsig#sha1"/>
        <DigestValue>wV7ZgCoHA4E8l6ehv+4CD4v/u8Q=</DigestValue>
      </Reference>
      <Reference URI="/xl/drawings/drawing1.xml?ContentType=application/vnd.openxmlformats-officedocument.drawing+xml">
        <DigestMethod Algorithm="http://www.w3.org/2000/09/xmldsig#sha1"/>
        <DigestValue>WV29ZUNtmf611+6i32lyDvQF+D0=</DigestValue>
      </Reference>
      <Reference URI="/xl/theme/theme1.xml?ContentType=application/vnd.openxmlformats-officedocument.theme+xml">
        <DigestMethod Algorithm="http://www.w3.org/2000/09/xmldsig#sha1"/>
        <DigestValue>Zvh0/8y/iwLmhBSf2zBIdZh5Im8=</DigestValue>
      </Reference>
      <Reference URI="/xl/drawings/drawing19.xml?ContentType=application/vnd.openxmlformats-officedocument.drawing+xml">
        <DigestMethod Algorithm="http://www.w3.org/2000/09/xmldsig#sha1"/>
        <DigestValue>8/BFF8jalOwyJEY/YK8bw2VGJyU=</DigestValue>
      </Reference>
      <Reference URI="/xl/worksheets/sheet20.xml?ContentType=application/vnd.openxmlformats-officedocument.spreadsheetml.worksheet+xml">
        <DigestMethod Algorithm="http://www.w3.org/2000/09/xmldsig#sha1"/>
        <DigestValue>v2KgDt+mwOq8kvC9GIfhlqtnKRU=</DigestValue>
      </Reference>
      <Reference URI="/xl/drawings/drawing20.xml?ContentType=application/vnd.openxmlformats-officedocument.drawing+xml">
        <DigestMethod Algorithm="http://www.w3.org/2000/09/xmldsig#sha1"/>
        <DigestValue>8/BFF8jalOwyJEY/YK8bw2VGJyU=</DigestValue>
      </Reference>
      <Reference URI="/xl/sharedStrings.xml?ContentType=application/vnd.openxmlformats-officedocument.spreadsheetml.sharedStrings+xml">
        <DigestMethod Algorithm="http://www.w3.org/2000/09/xmldsig#sha1"/>
        <DigestValue>bD43Nql4fyyMbpqY8tkJKysgau4=</DigestValue>
      </Reference>
      <Reference URI="/xl/worksheets/sheet18.xml?ContentType=application/vnd.openxmlformats-officedocument.spreadsheetml.worksheet+xml">
        <DigestMethod Algorithm="http://www.w3.org/2000/09/xmldsig#sha1"/>
        <DigestValue>NisGKvqmixOJcM0LLpFWkBk7LdY=</DigestValue>
      </Reference>
      <Reference URI="/xl/styles.xml?ContentType=application/vnd.openxmlformats-officedocument.spreadsheetml.styles+xml">
        <DigestMethod Algorithm="http://www.w3.org/2000/09/xmldsig#sha1"/>
        <DigestValue>zHVf2c3PfhgLjze5HEg/otAUASo=</DigestValue>
      </Reference>
      <Reference URI="/xl/worksheets/sheet3.xml?ContentType=application/vnd.openxmlformats-officedocument.spreadsheetml.worksheet+xml">
        <DigestMethod Algorithm="http://www.w3.org/2000/09/xmldsig#sha1"/>
        <DigestValue>MNyvraEzsMz0FPPRK/ymHzc1NFQ=</DigestValue>
      </Reference>
      <Reference URI="/xl/worksheets/sheet21.xml?ContentType=application/vnd.openxmlformats-officedocument.spreadsheetml.worksheet+xml">
        <DigestMethod Algorithm="http://www.w3.org/2000/09/xmldsig#sha1"/>
        <DigestValue>BzCaGmYYZIA6Qtnr/rJl2fr+pwY=</DigestValue>
      </Reference>
      <Reference URI="/xl/drawings/drawing14.xml?ContentType=application/vnd.openxmlformats-officedocument.drawing+xml">
        <DigestMethod Algorithm="http://www.w3.org/2000/09/xmldsig#sha1"/>
        <DigestValue>8/BFF8jalOwyJEY/YK8bw2VGJyU=</DigestValue>
      </Reference>
      <Reference URI="/xl/drawings/drawing18.xml?ContentType=application/vnd.openxmlformats-officedocument.drawing+xml">
        <DigestMethod Algorithm="http://www.w3.org/2000/09/xmldsig#sha1"/>
        <DigestValue>8/BFF8jalOwyJEY/YK8bw2VGJyU=</DigestValue>
      </Reference>
      <Reference URI="/xl/drawings/drawing16.xml?ContentType=application/vnd.openxmlformats-officedocument.drawing+xml">
        <DigestMethod Algorithm="http://www.w3.org/2000/09/xmldsig#sha1"/>
        <DigestValue>8/BFF8jalOwyJEY/YK8bw2VGJyU=</DigestValue>
      </Reference>
      <Reference URI="/xl/media/image1.png?ContentType=image/png">
        <DigestMethod Algorithm="http://www.w3.org/2000/09/xmldsig#sha1"/>
        <DigestValue>U3Wddw4fIfd8iseat0HBUVJjlD0=</DigestValue>
      </Reference>
      <Reference URI="/xl/workbook.xml?ContentType=application/vnd.openxmlformats-officedocument.spreadsheetml.sheet.main+xml">
        <DigestMethod Algorithm="http://www.w3.org/2000/09/xmldsig#sha1"/>
        <DigestValue>wej0954xcqpYwpgJaQcmJ5oFFcw=</DigestValue>
      </Reference>
      <Reference URI="/xl/worksheets/sheet4.xml?ContentType=application/vnd.openxmlformats-officedocument.spreadsheetml.worksheet+xml">
        <DigestMethod Algorithm="http://www.w3.org/2000/09/xmldsig#sha1"/>
        <DigestValue>ubRdReFpr7hzhYctzd9cVjofVp8=</DigestValue>
      </Reference>
      <Reference URI="/xl/worksheets/sheet19.xml?ContentType=application/vnd.openxmlformats-officedocument.spreadsheetml.worksheet+xml">
        <DigestMethod Algorithm="http://www.w3.org/2000/09/xmldsig#sha1"/>
        <DigestValue>nGhzZTny0yYTKSKQuDcLY4Xl/OQ=</DigestValue>
      </Reference>
      <Reference URI="/xl/drawings/drawing2.xml?ContentType=application/vnd.openxmlformats-officedocument.drawing+xml">
        <DigestMethod Algorithm="http://www.w3.org/2000/09/xmldsig#sha1"/>
        <DigestValue>8/BFF8jalOwyJEY/YK8bw2VGJyU=</DigestValue>
      </Reference>
      <Reference URI="/xl/worksheets/sheet1.xml?ContentType=application/vnd.openxmlformats-officedocument.spreadsheetml.worksheet+xml">
        <DigestMethod Algorithm="http://www.w3.org/2000/09/xmldsig#sha1"/>
        <DigestValue>3bQc6sP4L5YhBzuk02KzJVaz1I0=</DigestValue>
      </Reference>
      <Reference URI="/xl/drawings/drawing17.xml?ContentType=application/vnd.openxmlformats-officedocument.drawing+xml">
        <DigestMethod Algorithm="http://www.w3.org/2000/09/xmldsig#sha1"/>
        <DigestValue>8/BFF8jalOwyJEY/YK8bw2VGJyU=</DigestValue>
      </Reference>
      <Reference URI="/xl/worksheets/sheet5.xml?ContentType=application/vnd.openxmlformats-officedocument.spreadsheetml.worksheet+xml">
        <DigestMethod Algorithm="http://www.w3.org/2000/09/xmldsig#sha1"/>
        <DigestValue>SRpfRu4mH7fSPQwoFCBALQJApsM=</DigestValue>
      </Reference>
      <Reference URI="/xl/drawings/drawing15.xml?ContentType=application/vnd.openxmlformats-officedocument.drawing+xml">
        <DigestMethod Algorithm="http://www.w3.org/2000/09/xmldsig#sha1"/>
        <DigestValue>8/BFF8jalOwyJEY/YK8bw2VGJyU=</DigestValue>
      </Reference>
      <Reference URI="/xl/drawings/drawing3.xml?ContentType=application/vnd.openxmlformats-officedocument.drawing+xml">
        <DigestMethod Algorithm="http://www.w3.org/2000/09/xmldsig#sha1"/>
        <DigestValue>8/BFF8jalOwyJEY/YK8bw2VGJyU=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fhj7ERQ/JYDZPYtFwPQQZXnxk6M=</DigestValue>
      </Reference>
      <Reference URI="/xl/drawings/_rels/drawing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axwr4v8os1F2FK1rrDpDlXArYac=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DaOLaGAg4N9uwHjEwd+w/hT5jsw=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drawings/_rels/drawing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UIRlhld3tK0F6HdXYut+1mb+GAI=</DigestValue>
      </Reference>
      <Reference URI="/xl/drawings/_rels/drawing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cDtVRw0rBClDFN7iKM/7eOh58KE=</DigestValue>
      </Reference>
      <Reference URI="/xl/drawings/_rels/drawing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5N7CuvssA1CgqRyJN9mazqdh1ps=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VLjKdxT5rCd/jZomNnyTCsBiGv8=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mBk40KCXWQRXI4Sn1b4H4r6XPFg=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oaCmfeKapJGl1MCH6wbBSSCG73U=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ieFSsIqr5EPJS7aF4d1b4paLgaY=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2EXF8rHuIp2f3ivNCDWoqPU4UMU=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Yy+SgFxV2VFDUT2lGcTfLYA2voM=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L4w/Gl3ILNFu/LdSlI3ICfWpKo4=</DigestValue>
      </Reference>
      <Reference URI="/xl/drawings/_rels/drawing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TzSoNY7Vz346wVbl+SaXW7UTDZM=</DigestValue>
      </Reference>
      <Reference URI="/xl/drawings/_rels/drawing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wRoq1QQNyuqz2VChA48vcJ1w2v4=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AUlhsDG4S4Blm+QAq8m+1JEAnv0=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jTI+Ihp69qGZP8h9Uv8X2KMFdB0=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S1yNbwXBtIh7WSmczh93NIQp/TE=</DigestValue>
      </Reference>
      <Reference URI="/xl/drawings/_rels/drawing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zpxUxMQC9oH3026Mv4prTUGuSYI=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</Manifest>
    <SignatureProperties>
      <SignatureProperty Id="idSignatureTime" Target="#idPackageSignature">
        <mdssi:SignatureTime>
          <mdssi:Format>YYYY-MM-DDThh:mm:ssTZD</mdssi:Format>
          <mdssi:Value>2017-05-15T09:50:59Z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2017-05-15T09:50:59Z</xd:SigningTime>
          <xd:SigningCertificate>
            <xd:Cert>
              <xd:CertDigest>
                <DigestMethod Algorithm="http://www.w3.org/2000/09/xmldsig#sha1"/>
                <DigestValue>P6JRXlqT6iWV7K3U1OdE8YTUm04=</DigestValue>
              </xd:CertDigest>
              <xd:IssuerSerial>
                <X509IssuerName>CN=PostSignum Qualified CA 2, O="Česká pošta, s.p. [IČ 47114983]", C=CZ</X509IssuerName>
                <X509SerialNumber>2126117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41</vt:i4>
      </vt:variant>
    </vt:vector>
  </HeadingPairs>
  <TitlesOfParts>
    <vt:vector size="62" baseType="lpstr">
      <vt:lpstr>Rekapitulace stavby</vt:lpstr>
      <vt:lpstr>1720201 - SO 01 Silá - Si...</vt:lpstr>
      <vt:lpstr>1720202 - SO 02a - Zpevně...</vt:lpstr>
      <vt:lpstr>1720203 - SO 02b - Zpevně...</vt:lpstr>
      <vt:lpstr>1720204 - SO 03 - Centrál...</vt:lpstr>
      <vt:lpstr>1720205 - SO 04 - Budova ...</vt:lpstr>
      <vt:lpstr>1720206 - SO 4a - Přístře...</vt:lpstr>
      <vt:lpstr>1720207 - SO 05 - Silážní...</vt:lpstr>
      <vt:lpstr>1720208 - SO 06 - Seník</vt:lpstr>
      <vt:lpstr>1720209 - SO 07 - Zpevněn...</vt:lpstr>
      <vt:lpstr>1720210 - SO 08 - Podzemn...</vt:lpstr>
      <vt:lpstr>1720211 - SO 09 - Základy...</vt:lpstr>
      <vt:lpstr>1720212 - SO 10 - Rozvodn...</vt:lpstr>
      <vt:lpstr>1720213 - SO 11 - Betonov...</vt:lpstr>
      <vt:lpstr>1720215 - SO 13 - Jímka u...</vt:lpstr>
      <vt:lpstr>1720216 - SO 14 - Jímka u...</vt:lpstr>
      <vt:lpstr>1720217 - SO 15 - Malá ml...</vt:lpstr>
      <vt:lpstr>1720218 - SO 16 - Jímka u...</vt:lpstr>
      <vt:lpstr>1720219 - SO 17 - Černé s...</vt:lpstr>
      <vt:lpstr>1720220 - Vedlejší a osta...</vt:lpstr>
      <vt:lpstr>Pokyny pro vyplnění</vt:lpstr>
      <vt:lpstr>'1720201 - SO 01 Silá - Si...'!Názvy_tisku</vt:lpstr>
      <vt:lpstr>'1720202 - SO 02a - Zpevně...'!Názvy_tisku</vt:lpstr>
      <vt:lpstr>'1720203 - SO 02b - Zpevně...'!Názvy_tisku</vt:lpstr>
      <vt:lpstr>'1720204 - SO 03 - Centrál...'!Názvy_tisku</vt:lpstr>
      <vt:lpstr>'1720205 - SO 04 - Budova ...'!Názvy_tisku</vt:lpstr>
      <vt:lpstr>'1720206 - SO 4a - Přístře...'!Názvy_tisku</vt:lpstr>
      <vt:lpstr>'1720207 - SO 05 - Silážní...'!Názvy_tisku</vt:lpstr>
      <vt:lpstr>'1720208 - SO 06 - Seník'!Názvy_tisku</vt:lpstr>
      <vt:lpstr>'1720209 - SO 07 - Zpevněn...'!Názvy_tisku</vt:lpstr>
      <vt:lpstr>'1720210 - SO 08 - Podzemn...'!Názvy_tisku</vt:lpstr>
      <vt:lpstr>'1720211 - SO 09 - Základy...'!Názvy_tisku</vt:lpstr>
      <vt:lpstr>'1720212 - SO 10 - Rozvodn...'!Názvy_tisku</vt:lpstr>
      <vt:lpstr>'1720213 - SO 11 - Betonov...'!Názvy_tisku</vt:lpstr>
      <vt:lpstr>'1720215 - SO 13 - Jímka u...'!Názvy_tisku</vt:lpstr>
      <vt:lpstr>'1720216 - SO 14 - Jímka u...'!Názvy_tisku</vt:lpstr>
      <vt:lpstr>'1720217 - SO 15 - Malá ml...'!Názvy_tisku</vt:lpstr>
      <vt:lpstr>'1720218 - SO 16 - Jímka u...'!Názvy_tisku</vt:lpstr>
      <vt:lpstr>'1720219 - SO 17 - Černé s...'!Názvy_tisku</vt:lpstr>
      <vt:lpstr>'1720220 - Vedlejší a osta...'!Názvy_tisku</vt:lpstr>
      <vt:lpstr>'Rekapitulace stavby'!Názvy_tisku</vt:lpstr>
      <vt:lpstr>'1720201 - SO 01 Silá - Si...'!Oblast_tisku</vt:lpstr>
      <vt:lpstr>'1720202 - SO 02a - Zpevně...'!Oblast_tisku</vt:lpstr>
      <vt:lpstr>'1720203 - SO 02b - Zpevně...'!Oblast_tisku</vt:lpstr>
      <vt:lpstr>'1720204 - SO 03 - Centrál...'!Oblast_tisku</vt:lpstr>
      <vt:lpstr>'1720205 - SO 04 - Budova ...'!Oblast_tisku</vt:lpstr>
      <vt:lpstr>'1720206 - SO 4a - Přístře...'!Oblast_tisku</vt:lpstr>
      <vt:lpstr>'1720207 - SO 05 - Silážní...'!Oblast_tisku</vt:lpstr>
      <vt:lpstr>'1720208 - SO 06 - Seník'!Oblast_tisku</vt:lpstr>
      <vt:lpstr>'1720209 - SO 07 - Zpevněn...'!Oblast_tisku</vt:lpstr>
      <vt:lpstr>'1720210 - SO 08 - Podzemn...'!Oblast_tisku</vt:lpstr>
      <vt:lpstr>'1720211 - SO 09 - Základy...'!Oblast_tisku</vt:lpstr>
      <vt:lpstr>'1720212 - SO 10 - Rozvodn...'!Oblast_tisku</vt:lpstr>
      <vt:lpstr>'1720213 - SO 11 - Betonov...'!Oblast_tisku</vt:lpstr>
      <vt:lpstr>'1720215 - SO 13 - Jímka u...'!Oblast_tisku</vt:lpstr>
      <vt:lpstr>'1720216 - SO 14 - Jímka u...'!Oblast_tisku</vt:lpstr>
      <vt:lpstr>'1720217 - SO 15 - Malá ml...'!Oblast_tisku</vt:lpstr>
      <vt:lpstr>'1720218 - SO 16 - Jímka u...'!Oblast_tisku</vt:lpstr>
      <vt:lpstr>'1720219 - SO 17 - Černé s...'!Oblast_tisku</vt:lpstr>
      <vt:lpstr>'1720220 - Vedlejší a osta...'!Oblast_tisku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ONDRUJ Vaclav</dc:creator>
  <cp:lastModifiedBy>KORYČÁNKOVÁ Jana</cp:lastModifiedBy>
  <dcterms:created xsi:type="dcterms:W3CDTF">2017-04-12T11:05:41Z</dcterms:created>
  <dcterms:modified xsi:type="dcterms:W3CDTF">2017-05-15T09:50:59Z</dcterms:modified>
</cp:coreProperties>
</file>