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35" windowWidth="19320" windowHeight="9360" activeTab="1"/>
  </bookViews>
  <sheets>
    <sheet name="Rámové filtry" sheetId="1" r:id="rId1"/>
    <sheet name="Kapsové filtry" sheetId="2" r:id="rId2"/>
    <sheet name="Krycí list" sheetId="3" r:id="rId3"/>
  </sheets>
  <calcPr calcId="145621"/>
</workbook>
</file>

<file path=xl/calcChain.xml><?xml version="1.0" encoding="utf-8"?>
<calcChain xmlns="http://schemas.openxmlformats.org/spreadsheetml/2006/main">
  <c r="C5" i="3" l="1"/>
  <c r="J33" i="2" l="1"/>
  <c r="J4" i="1" l="1"/>
  <c r="L4" i="1" s="1"/>
  <c r="J5" i="1"/>
  <c r="L5" i="1" s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3" i="1"/>
  <c r="L3" i="1" s="1"/>
  <c r="J34" i="2"/>
  <c r="I29" i="2"/>
  <c r="J29" i="2" s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5" i="2"/>
  <c r="L25" i="1" l="1"/>
  <c r="C4" i="3" s="1"/>
  <c r="C7" i="3" s="1"/>
  <c r="L28" i="2"/>
  <c r="L27" i="2"/>
  <c r="L26" i="2"/>
  <c r="L25" i="2"/>
  <c r="L24" i="2"/>
  <c r="L23" i="2"/>
  <c r="L22" i="2"/>
  <c r="L21" i="2"/>
  <c r="L34" i="2"/>
  <c r="L18" i="2"/>
  <c r="L19" i="2"/>
  <c r="L33" i="2"/>
  <c r="L6" i="2"/>
  <c r="L7" i="2"/>
  <c r="L8" i="2"/>
  <c r="L9" i="2"/>
  <c r="L10" i="2"/>
  <c r="L11" i="2"/>
  <c r="L12" i="2"/>
  <c r="L13" i="2"/>
  <c r="L14" i="2"/>
  <c r="L15" i="2"/>
  <c r="L16" i="2"/>
  <c r="L17" i="2"/>
  <c r="L20" i="2"/>
  <c r="L5" i="2"/>
  <c r="L29" i="2" l="1"/>
  <c r="L35" i="2"/>
  <c r="L38" i="2" l="1"/>
  <c r="I25" i="1"/>
  <c r="J25" i="1" s="1"/>
  <c r="I35" i="2"/>
  <c r="J35" i="2" s="1"/>
  <c r="J38" i="2" l="1"/>
  <c r="I38" i="2"/>
</calcChain>
</file>

<file path=xl/sharedStrings.xml><?xml version="1.0" encoding="utf-8"?>
<sst xmlns="http://schemas.openxmlformats.org/spreadsheetml/2006/main" count="223" uniqueCount="96">
  <si>
    <t>762 x 610 x 292</t>
  </si>
  <si>
    <t>610 x 610 x 69</t>
  </si>
  <si>
    <t>610 x 610 x 78</t>
  </si>
  <si>
    <t>305 x 610 x 292</t>
  </si>
  <si>
    <t>305 x 305 x 69</t>
  </si>
  <si>
    <t>305 x 305 x 78</t>
  </si>
  <si>
    <t>305 x 610 x 69</t>
  </si>
  <si>
    <t>290 x 290 x 292</t>
  </si>
  <si>
    <t>305 x 610 x 78</t>
  </si>
  <si>
    <t>610 x 610 x 292</t>
  </si>
  <si>
    <t>305 x 305 x 292</t>
  </si>
  <si>
    <t>592 x 592 x 96</t>
  </si>
  <si>
    <t>F7</t>
  </si>
  <si>
    <t>592 x 287 x 96</t>
  </si>
  <si>
    <t>610 x 610 x 15</t>
  </si>
  <si>
    <t>G2</t>
  </si>
  <si>
    <t>305 x 305 x 15</t>
  </si>
  <si>
    <t>305 x 610 x 15</t>
  </si>
  <si>
    <t>patrony</t>
  </si>
  <si>
    <t>celkem:</t>
  </si>
  <si>
    <t>870 x 390 x 190</t>
  </si>
  <si>
    <t>G4</t>
  </si>
  <si>
    <t>592 x 592 x 360</t>
  </si>
  <si>
    <t>592 x 287 x 360</t>
  </si>
  <si>
    <t>287 x 287 x 360</t>
  </si>
  <si>
    <t>287 x 592 x 360</t>
  </si>
  <si>
    <t>565 x 300 x 360</t>
  </si>
  <si>
    <t>744 x 744 x 360</t>
  </si>
  <si>
    <t>872 x 392 x 360</t>
  </si>
  <si>
    <t>592 x 592 x 500</t>
  </si>
  <si>
    <t>592 x 287 x 500</t>
  </si>
  <si>
    <t>287 x 592 x 500</t>
  </si>
  <si>
    <t>287 x 287 x 500</t>
  </si>
  <si>
    <t>565 x 300 x 500</t>
  </si>
  <si>
    <t>744 x 744 x 500</t>
  </si>
  <si>
    <t>500-535</t>
  </si>
  <si>
    <t>210-260</t>
  </si>
  <si>
    <t>190-195</t>
  </si>
  <si>
    <t>zpevnění filtru mřížkou AL</t>
  </si>
  <si>
    <t>Další specifikace</t>
  </si>
  <si>
    <t>vlhku odolný papír z kartonové lepenky s oboustrannou ochranou mřížkou</t>
  </si>
  <si>
    <t>zástavbová hloubka mm</t>
  </si>
  <si>
    <r>
      <t>Průtok 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/hod</t>
    </r>
  </si>
  <si>
    <t>Provedení rámečku</t>
  </si>
  <si>
    <t>Třída filtrace</t>
  </si>
  <si>
    <t>Ocel pozinkovaná</t>
  </si>
  <si>
    <t>Perforovaný plech</t>
  </si>
  <si>
    <t>-</t>
  </si>
  <si>
    <t>Rámové filtry</t>
  </si>
  <si>
    <t>Kapsové filtry</t>
  </si>
  <si>
    <t xml:space="preserve"> ks</t>
  </si>
  <si>
    <t>Zástavbová hloubka</t>
  </si>
  <si>
    <t>Rozměr mm</t>
  </si>
  <si>
    <t>tolerance rozměrů 870x390 - 872x392</t>
  </si>
  <si>
    <t>Celkem</t>
  </si>
  <si>
    <t>Filtry</t>
  </si>
  <si>
    <t>Provedení rámečku/obalu</t>
  </si>
  <si>
    <t xml:space="preserve">Dřevěná překližka </t>
  </si>
  <si>
    <t>Toto je dávka filtrů na 3 měsíce provozu.</t>
  </si>
  <si>
    <t>cena /kus</t>
  </si>
  <si>
    <t>Cena celkem bez DPH</t>
  </si>
  <si>
    <t>Dávka filtrů na 9 měsíců provozu.</t>
  </si>
  <si>
    <t>Cena (Kč) celkem bez DPH</t>
  </si>
  <si>
    <t>Razítko uchazeče a podpis</t>
  </si>
  <si>
    <t xml:space="preserve">ks celkem </t>
  </si>
  <si>
    <t xml:space="preserve"> ks           v jedné dávce</t>
  </si>
  <si>
    <t>Počet kapes</t>
  </si>
  <si>
    <t>x</t>
  </si>
  <si>
    <t>H13</t>
  </si>
  <si>
    <t>Počáteční tlaková ztráta Pa</t>
  </si>
  <si>
    <t>spalitelný</t>
  </si>
  <si>
    <t>Pro filtry dle ČSN EN 779 do třídy  F7 požadujeme platný certifikát EUROVENT nebo ASHRAE</t>
  </si>
  <si>
    <t>Objem aktivního neimpregnovaného uhlí 50 l, tloušťka vrstvy(kazety) AU max. 20 mm, max. 18 kazetových desek při dodržení zast. hloubky filtru 292 mm</t>
  </si>
  <si>
    <t>Spalitelný(např. MDF)</t>
  </si>
  <si>
    <t>Spalitelný(např. MDF) těsněný PUR</t>
  </si>
  <si>
    <t>Objednací číslo</t>
  </si>
  <si>
    <t>222x758x8</t>
  </si>
  <si>
    <t>222x1058x8</t>
  </si>
  <si>
    <t>500x250x360</t>
  </si>
  <si>
    <t>800x500x600</t>
  </si>
  <si>
    <t>592x287x360</t>
  </si>
  <si>
    <t>287x592x360</t>
  </si>
  <si>
    <t>335x335x120</t>
  </si>
  <si>
    <t>2000x20000</t>
  </si>
  <si>
    <t>materiál BC 250</t>
  </si>
  <si>
    <t>995x495x360</t>
  </si>
  <si>
    <t xml:space="preserve">ks v jedné dávce    </t>
  </si>
  <si>
    <t>zpevnění filtru mřížkou AL, celokovové provedení</t>
  </si>
  <si>
    <t>ks celkem 2016-19</t>
  </si>
  <si>
    <t>Spalitelný(např. AL)</t>
  </si>
  <si>
    <t>Certifikát EUROVENT nebo ASHRAE bude součástí každé dodávky filtrů.</t>
  </si>
  <si>
    <t>Krycí list</t>
  </si>
  <si>
    <t>Cena celkem za RÁMOVÉ FILTRY</t>
  </si>
  <si>
    <t>Cena celkem za KAPSOVÉ FILTRY</t>
  </si>
  <si>
    <t>Cena celkem za celkové plnění zakázky (bude předmětem hodnocení)</t>
  </si>
  <si>
    <t>Patrony s aktivním uhlím, délka 255 mm, NEREZ, průměr 145 mm, 3 kolíky (bajonet - rozteč 109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</si>
</sst>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Sans-serif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/>
    <xf numFmtId="0" fontId="0" fillId="3" borderId="0" xfId="0" applyFill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/>
    </xf>
    <xf numFmtId="0" fontId="0" fillId="0" borderId="0" xfId="0" applyAlignment="1" applyProtection="1"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3" fillId="0" borderId="0" xfId="0" applyFont="1"/>
    <xf numFmtId="0" fontId="0" fillId="5" borderId="1" xfId="0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9" fillId="0" borderId="4" xfId="0" applyFont="1" applyBorder="1"/>
    <xf numFmtId="164" fontId="9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164" fontId="14" fillId="0" borderId="9" xfId="0" applyNumberFormat="1" applyFont="1" applyBorder="1" applyAlignment="1">
      <alignment horizontal="center" wrapText="1"/>
    </xf>
    <xf numFmtId="164" fontId="14" fillId="0" borderId="6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2"/>
  <sheetViews>
    <sheetView topLeftCell="A25" workbookViewId="0">
      <selection activeCell="C54" sqref="C54"/>
    </sheetView>
  </sheetViews>
  <sheetFormatPr defaultRowHeight="15"/>
  <cols>
    <col min="1" max="1" width="5" customWidth="1"/>
    <col min="2" max="2" width="17.42578125" customWidth="1"/>
    <col min="4" max="4" width="12.42578125" customWidth="1"/>
    <col min="5" max="5" width="33.7109375" customWidth="1"/>
    <col min="6" max="6" width="11.28515625" style="1" customWidth="1"/>
    <col min="7" max="7" width="12.140625" hidden="1" customWidth="1"/>
    <col min="8" max="8" width="37.28515625" customWidth="1"/>
    <col min="9" max="10" width="11" customWidth="1"/>
    <col min="12" max="12" width="17.140625" customWidth="1"/>
  </cols>
  <sheetData>
    <row r="1" spans="2:12" ht="19.5" thickBot="1">
      <c r="B1" s="68" t="s">
        <v>48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2" ht="42" customHeight="1" thickBot="1">
      <c r="B2" s="7" t="s">
        <v>52</v>
      </c>
      <c r="C2" s="8" t="s">
        <v>42</v>
      </c>
      <c r="D2" s="8" t="s">
        <v>69</v>
      </c>
      <c r="E2" s="7" t="s">
        <v>43</v>
      </c>
      <c r="F2" s="7" t="s">
        <v>44</v>
      </c>
      <c r="G2" s="8" t="s">
        <v>41</v>
      </c>
      <c r="H2" s="7" t="s">
        <v>39</v>
      </c>
      <c r="I2" s="8" t="s">
        <v>86</v>
      </c>
      <c r="J2" s="8" t="s">
        <v>88</v>
      </c>
      <c r="K2" s="9" t="s">
        <v>59</v>
      </c>
      <c r="L2" s="10" t="s">
        <v>60</v>
      </c>
    </row>
    <row r="3" spans="2:12" ht="15.75" customHeight="1" thickBot="1">
      <c r="B3" s="11" t="s">
        <v>0</v>
      </c>
      <c r="C3" s="12">
        <v>2550</v>
      </c>
      <c r="D3" s="12">
        <v>250</v>
      </c>
      <c r="E3" s="11" t="s">
        <v>74</v>
      </c>
      <c r="F3" s="11" t="s">
        <v>68</v>
      </c>
      <c r="G3" s="11"/>
      <c r="H3" s="11"/>
      <c r="I3" s="11">
        <v>3</v>
      </c>
      <c r="J3" s="11">
        <f>I3*6</f>
        <v>18</v>
      </c>
      <c r="K3" s="63"/>
      <c r="L3" s="20">
        <f>J3*K3</f>
        <v>0</v>
      </c>
    </row>
    <row r="4" spans="2:12" ht="15.75" customHeight="1" thickBot="1">
      <c r="B4" s="11" t="s">
        <v>1</v>
      </c>
      <c r="C4" s="11">
        <v>800</v>
      </c>
      <c r="D4" s="12">
        <v>250</v>
      </c>
      <c r="E4" s="11" t="s">
        <v>73</v>
      </c>
      <c r="F4" s="11" t="s">
        <v>68</v>
      </c>
      <c r="G4" s="11"/>
      <c r="H4" s="11"/>
      <c r="I4" s="11">
        <v>65</v>
      </c>
      <c r="J4" s="11">
        <f t="shared" ref="J4:J24" si="0">I4*6</f>
        <v>390</v>
      </c>
      <c r="K4" s="63"/>
      <c r="L4" s="20">
        <f t="shared" ref="L4:L24" si="1">J4*K4</f>
        <v>0</v>
      </c>
    </row>
    <row r="5" spans="2:12" ht="15.75" customHeight="1" thickBot="1">
      <c r="B5" s="11" t="s">
        <v>1</v>
      </c>
      <c r="C5" s="12">
        <v>1000</v>
      </c>
      <c r="D5" s="12">
        <v>250</v>
      </c>
      <c r="E5" s="11" t="s">
        <v>73</v>
      </c>
      <c r="F5" s="11" t="s">
        <v>68</v>
      </c>
      <c r="G5" s="11"/>
      <c r="H5" s="11"/>
      <c r="I5" s="11">
        <v>41</v>
      </c>
      <c r="J5" s="11">
        <f t="shared" si="0"/>
        <v>246</v>
      </c>
      <c r="K5" s="63"/>
      <c r="L5" s="20">
        <f t="shared" si="1"/>
        <v>0</v>
      </c>
    </row>
    <row r="6" spans="2:12" ht="15.75" thickBot="1">
      <c r="B6" s="11" t="s">
        <v>2</v>
      </c>
      <c r="C6" s="12">
        <v>800</v>
      </c>
      <c r="D6" s="12">
        <v>250</v>
      </c>
      <c r="E6" s="11" t="s">
        <v>73</v>
      </c>
      <c r="F6" s="11" t="s">
        <v>68</v>
      </c>
      <c r="G6" s="11"/>
      <c r="H6" s="11"/>
      <c r="I6" s="11">
        <v>53</v>
      </c>
      <c r="J6" s="11">
        <f t="shared" si="0"/>
        <v>318</v>
      </c>
      <c r="K6" s="63"/>
      <c r="L6" s="20">
        <f t="shared" si="1"/>
        <v>0</v>
      </c>
    </row>
    <row r="7" spans="2:12" ht="15.75" thickBot="1">
      <c r="B7" s="11" t="s">
        <v>2</v>
      </c>
      <c r="C7" s="12">
        <v>1000</v>
      </c>
      <c r="D7" s="12">
        <v>250</v>
      </c>
      <c r="E7" s="11" t="s">
        <v>73</v>
      </c>
      <c r="F7" s="11" t="s">
        <v>68</v>
      </c>
      <c r="G7" s="11"/>
      <c r="H7" s="11"/>
      <c r="I7" s="11">
        <v>86</v>
      </c>
      <c r="J7" s="11">
        <f t="shared" si="0"/>
        <v>516</v>
      </c>
      <c r="K7" s="63"/>
      <c r="L7" s="20">
        <f t="shared" si="1"/>
        <v>0</v>
      </c>
    </row>
    <row r="8" spans="2:12" ht="15.75" thickBot="1">
      <c r="B8" s="11" t="s">
        <v>3</v>
      </c>
      <c r="C8" s="12">
        <v>1160</v>
      </c>
      <c r="D8" s="12">
        <v>250</v>
      </c>
      <c r="E8" s="11" t="s">
        <v>74</v>
      </c>
      <c r="F8" s="11" t="s">
        <v>68</v>
      </c>
      <c r="G8" s="11"/>
      <c r="H8" s="11"/>
      <c r="I8" s="11">
        <v>42</v>
      </c>
      <c r="J8" s="11">
        <f t="shared" si="0"/>
        <v>252</v>
      </c>
      <c r="K8" s="63"/>
      <c r="L8" s="20">
        <f t="shared" si="1"/>
        <v>0</v>
      </c>
    </row>
    <row r="9" spans="2:12" ht="15.75" thickBot="1">
      <c r="B9" s="11" t="s">
        <v>4</v>
      </c>
      <c r="C9" s="11">
        <v>170</v>
      </c>
      <c r="D9" s="12">
        <v>250</v>
      </c>
      <c r="E9" s="11" t="s">
        <v>73</v>
      </c>
      <c r="F9" s="11" t="s">
        <v>68</v>
      </c>
      <c r="G9" s="11"/>
      <c r="H9" s="11"/>
      <c r="I9" s="11">
        <v>9</v>
      </c>
      <c r="J9" s="11">
        <f t="shared" si="0"/>
        <v>54</v>
      </c>
      <c r="K9" s="63"/>
      <c r="L9" s="20">
        <f t="shared" si="1"/>
        <v>0</v>
      </c>
    </row>
    <row r="10" spans="2:12" ht="15.75" thickBot="1">
      <c r="B10" s="11" t="s">
        <v>5</v>
      </c>
      <c r="C10" s="11">
        <v>170</v>
      </c>
      <c r="D10" s="12">
        <v>250</v>
      </c>
      <c r="E10" s="11" t="s">
        <v>73</v>
      </c>
      <c r="F10" s="11" t="s">
        <v>68</v>
      </c>
      <c r="G10" s="11"/>
      <c r="H10" s="11"/>
      <c r="I10" s="11">
        <v>3</v>
      </c>
      <c r="J10" s="11">
        <f t="shared" si="0"/>
        <v>18</v>
      </c>
      <c r="K10" s="63"/>
      <c r="L10" s="20">
        <f t="shared" si="1"/>
        <v>0</v>
      </c>
    </row>
    <row r="11" spans="2:12" ht="15.75" thickBot="1">
      <c r="B11" s="11" t="s">
        <v>4</v>
      </c>
      <c r="C11" s="11">
        <v>210</v>
      </c>
      <c r="D11" s="12">
        <v>250</v>
      </c>
      <c r="E11" s="11" t="s">
        <v>73</v>
      </c>
      <c r="F11" s="11" t="s">
        <v>68</v>
      </c>
      <c r="G11" s="11"/>
      <c r="H11" s="11"/>
      <c r="I11" s="11">
        <v>5</v>
      </c>
      <c r="J11" s="11">
        <f t="shared" si="0"/>
        <v>30</v>
      </c>
      <c r="K11" s="63"/>
      <c r="L11" s="20">
        <f t="shared" si="1"/>
        <v>0</v>
      </c>
    </row>
    <row r="12" spans="2:12" ht="15.75" thickBot="1">
      <c r="B12" s="11" t="s">
        <v>5</v>
      </c>
      <c r="C12" s="11" t="s">
        <v>36</v>
      </c>
      <c r="D12" s="12">
        <v>250</v>
      </c>
      <c r="E12" s="11" t="s">
        <v>73</v>
      </c>
      <c r="F12" s="11" t="s">
        <v>68</v>
      </c>
      <c r="G12" s="11"/>
      <c r="H12" s="11"/>
      <c r="I12" s="11">
        <v>3</v>
      </c>
      <c r="J12" s="11">
        <f t="shared" si="0"/>
        <v>18</v>
      </c>
      <c r="K12" s="63"/>
      <c r="L12" s="20">
        <f t="shared" si="1"/>
        <v>0</v>
      </c>
    </row>
    <row r="13" spans="2:12" ht="15.75" thickBot="1">
      <c r="B13" s="11" t="s">
        <v>6</v>
      </c>
      <c r="C13" s="11">
        <v>460</v>
      </c>
      <c r="D13" s="12">
        <v>250</v>
      </c>
      <c r="E13" s="11" t="s">
        <v>73</v>
      </c>
      <c r="F13" s="11" t="s">
        <v>68</v>
      </c>
      <c r="G13" s="11"/>
      <c r="H13" s="11"/>
      <c r="I13" s="11">
        <v>6</v>
      </c>
      <c r="J13" s="11">
        <f t="shared" si="0"/>
        <v>36</v>
      </c>
      <c r="K13" s="63"/>
      <c r="L13" s="20">
        <f t="shared" si="1"/>
        <v>0</v>
      </c>
    </row>
    <row r="14" spans="2:12" ht="15.75" thickBot="1">
      <c r="B14" s="11" t="s">
        <v>7</v>
      </c>
      <c r="C14" s="11">
        <v>750</v>
      </c>
      <c r="D14" s="12">
        <v>250</v>
      </c>
      <c r="E14" s="11" t="s">
        <v>73</v>
      </c>
      <c r="F14" s="11" t="s">
        <v>68</v>
      </c>
      <c r="G14" s="11"/>
      <c r="H14" s="11" t="s">
        <v>38</v>
      </c>
      <c r="I14" s="11">
        <v>6</v>
      </c>
      <c r="J14" s="11">
        <f t="shared" si="0"/>
        <v>36</v>
      </c>
      <c r="K14" s="63"/>
      <c r="L14" s="20">
        <f t="shared" si="1"/>
        <v>0</v>
      </c>
    </row>
    <row r="15" spans="2:12" ht="15.75" thickBot="1">
      <c r="B15" s="11" t="s">
        <v>6</v>
      </c>
      <c r="C15" s="11">
        <v>370</v>
      </c>
      <c r="D15" s="12">
        <v>250</v>
      </c>
      <c r="E15" s="11" t="s">
        <v>73</v>
      </c>
      <c r="F15" s="11" t="s">
        <v>68</v>
      </c>
      <c r="G15" s="11"/>
      <c r="H15" s="11"/>
      <c r="I15" s="11">
        <v>5</v>
      </c>
      <c r="J15" s="11">
        <f t="shared" si="0"/>
        <v>30</v>
      </c>
      <c r="K15" s="63"/>
      <c r="L15" s="20">
        <f t="shared" si="1"/>
        <v>0</v>
      </c>
    </row>
    <row r="16" spans="2:12" ht="15.75" thickBot="1">
      <c r="B16" s="11" t="s">
        <v>8</v>
      </c>
      <c r="C16" s="11">
        <v>370</v>
      </c>
      <c r="D16" s="12">
        <v>250</v>
      </c>
      <c r="E16" s="11" t="s">
        <v>73</v>
      </c>
      <c r="F16" s="11" t="s">
        <v>68</v>
      </c>
      <c r="G16" s="11"/>
      <c r="H16" s="11"/>
      <c r="I16" s="11">
        <v>3</v>
      </c>
      <c r="J16" s="11">
        <f t="shared" si="0"/>
        <v>18</v>
      </c>
      <c r="K16" s="63"/>
      <c r="L16" s="20">
        <f t="shared" si="1"/>
        <v>0</v>
      </c>
    </row>
    <row r="17" spans="2:12" ht="15.75" thickBot="1">
      <c r="B17" s="11" t="s">
        <v>9</v>
      </c>
      <c r="C17" s="12">
        <v>2510</v>
      </c>
      <c r="D17" s="12">
        <v>250</v>
      </c>
      <c r="E17" s="11" t="s">
        <v>74</v>
      </c>
      <c r="F17" s="11" t="s">
        <v>68</v>
      </c>
      <c r="G17" s="11"/>
      <c r="H17" s="11"/>
      <c r="I17" s="11">
        <v>17</v>
      </c>
      <c r="J17" s="11">
        <f t="shared" si="0"/>
        <v>102</v>
      </c>
      <c r="K17" s="63"/>
      <c r="L17" s="20">
        <f t="shared" si="1"/>
        <v>0</v>
      </c>
    </row>
    <row r="18" spans="2:12" ht="15.75" thickBot="1">
      <c r="B18" s="11" t="s">
        <v>9</v>
      </c>
      <c r="C18" s="11">
        <v>2510</v>
      </c>
      <c r="D18" s="12">
        <v>250</v>
      </c>
      <c r="E18" s="11" t="s">
        <v>74</v>
      </c>
      <c r="F18" s="11" t="s">
        <v>68</v>
      </c>
      <c r="G18" s="11"/>
      <c r="H18" s="11"/>
      <c r="I18" s="11">
        <v>8</v>
      </c>
      <c r="J18" s="11">
        <f t="shared" si="0"/>
        <v>48</v>
      </c>
      <c r="K18" s="63"/>
      <c r="L18" s="20">
        <f t="shared" si="1"/>
        <v>0</v>
      </c>
    </row>
    <row r="19" spans="2:12" ht="29.25" thickBot="1">
      <c r="B19" s="11" t="s">
        <v>10</v>
      </c>
      <c r="C19" s="11">
        <v>420</v>
      </c>
      <c r="D19" s="12">
        <v>250</v>
      </c>
      <c r="E19" s="11" t="s">
        <v>89</v>
      </c>
      <c r="F19" s="11" t="s">
        <v>68</v>
      </c>
      <c r="G19" s="11"/>
      <c r="H19" s="57" t="s">
        <v>87</v>
      </c>
      <c r="I19" s="11">
        <v>12</v>
      </c>
      <c r="J19" s="11">
        <f t="shared" si="0"/>
        <v>72</v>
      </c>
      <c r="K19" s="63"/>
      <c r="L19" s="20">
        <f t="shared" si="1"/>
        <v>0</v>
      </c>
    </row>
    <row r="20" spans="2:12" ht="29.25" thickBot="1">
      <c r="B20" s="11" t="s">
        <v>5</v>
      </c>
      <c r="C20" s="11">
        <v>260</v>
      </c>
      <c r="D20" s="12">
        <v>250</v>
      </c>
      <c r="E20" s="11" t="s">
        <v>89</v>
      </c>
      <c r="F20" s="11" t="s">
        <v>68</v>
      </c>
      <c r="G20" s="11"/>
      <c r="H20" s="57" t="s">
        <v>87</v>
      </c>
      <c r="I20" s="11">
        <v>4</v>
      </c>
      <c r="J20" s="11">
        <f t="shared" si="0"/>
        <v>24</v>
      </c>
      <c r="K20" s="63"/>
      <c r="L20" s="20">
        <f t="shared" si="1"/>
        <v>0</v>
      </c>
    </row>
    <row r="21" spans="2:12" ht="15.75" thickBot="1">
      <c r="B21" s="11" t="s">
        <v>14</v>
      </c>
      <c r="C21" s="11">
        <v>1200</v>
      </c>
      <c r="D21" s="11">
        <v>20</v>
      </c>
      <c r="E21" s="11" t="s">
        <v>45</v>
      </c>
      <c r="F21" s="11" t="s">
        <v>15</v>
      </c>
      <c r="G21" s="11"/>
      <c r="H21" s="11" t="s">
        <v>38</v>
      </c>
      <c r="I21" s="11">
        <v>99</v>
      </c>
      <c r="J21" s="11">
        <f t="shared" si="0"/>
        <v>594</v>
      </c>
      <c r="K21" s="63"/>
      <c r="L21" s="20">
        <f t="shared" si="1"/>
        <v>0</v>
      </c>
    </row>
    <row r="22" spans="2:12" ht="15.75" thickBot="1">
      <c r="B22" s="11" t="s">
        <v>16</v>
      </c>
      <c r="C22" s="11">
        <v>300</v>
      </c>
      <c r="D22" s="11">
        <v>20</v>
      </c>
      <c r="E22" s="11" t="s">
        <v>45</v>
      </c>
      <c r="F22" s="11" t="s">
        <v>15</v>
      </c>
      <c r="G22" s="11"/>
      <c r="H22" s="11" t="s">
        <v>38</v>
      </c>
      <c r="I22" s="11">
        <v>14</v>
      </c>
      <c r="J22" s="11">
        <f t="shared" si="0"/>
        <v>84</v>
      </c>
      <c r="K22" s="63"/>
      <c r="L22" s="20">
        <f t="shared" si="1"/>
        <v>0</v>
      </c>
    </row>
    <row r="23" spans="2:12" ht="15.75" thickBot="1">
      <c r="B23" s="11" t="s">
        <v>17</v>
      </c>
      <c r="C23" s="11">
        <v>600</v>
      </c>
      <c r="D23" s="11">
        <v>20</v>
      </c>
      <c r="E23" s="11" t="s">
        <v>45</v>
      </c>
      <c r="F23" s="11" t="s">
        <v>15</v>
      </c>
      <c r="G23" s="11"/>
      <c r="H23" s="11" t="s">
        <v>38</v>
      </c>
      <c r="I23" s="11">
        <v>11</v>
      </c>
      <c r="J23" s="11">
        <f t="shared" si="0"/>
        <v>66</v>
      </c>
      <c r="K23" s="63"/>
      <c r="L23" s="20">
        <f t="shared" si="1"/>
        <v>0</v>
      </c>
    </row>
    <row r="24" spans="2:12" ht="51.75" customHeight="1" thickBot="1">
      <c r="B24" s="11" t="s">
        <v>9</v>
      </c>
      <c r="C24" s="14"/>
      <c r="D24" s="12">
        <v>250</v>
      </c>
      <c r="E24" s="11" t="s">
        <v>57</v>
      </c>
      <c r="F24" s="11" t="s">
        <v>47</v>
      </c>
      <c r="G24" s="11"/>
      <c r="H24" s="34" t="s">
        <v>72</v>
      </c>
      <c r="I24" s="11">
        <v>7</v>
      </c>
      <c r="J24" s="11">
        <f t="shared" si="0"/>
        <v>42</v>
      </c>
      <c r="K24" s="63"/>
      <c r="L24" s="20">
        <f t="shared" si="1"/>
        <v>0</v>
      </c>
    </row>
    <row r="25" spans="2:12" ht="31.5" customHeight="1" thickBot="1">
      <c r="B25" s="15"/>
      <c r="C25" s="13"/>
      <c r="D25" s="16"/>
      <c r="E25" s="13"/>
      <c r="F25" s="17"/>
      <c r="G25" s="13"/>
      <c r="H25" s="16" t="s">
        <v>19</v>
      </c>
      <c r="I25" s="18">
        <f>SUM(I3:I24)</f>
        <v>502</v>
      </c>
      <c r="J25" s="58">
        <f>I25*6</f>
        <v>3012</v>
      </c>
      <c r="K25" s="20"/>
      <c r="L25" s="20">
        <f>SUM(L3:L24)</f>
        <v>0</v>
      </c>
    </row>
    <row r="27" spans="2:12">
      <c r="B27" s="3" t="s">
        <v>61</v>
      </c>
      <c r="C27" s="4"/>
      <c r="D27" s="4"/>
    </row>
    <row r="28" spans="2:12">
      <c r="H28" s="19" t="s">
        <v>63</v>
      </c>
    </row>
    <row r="29" spans="2:12">
      <c r="B29" s="2"/>
    </row>
    <row r="30" spans="2:12">
      <c r="B30" s="62" t="s">
        <v>90</v>
      </c>
    </row>
    <row r="32" spans="2:12">
      <c r="B32" s="62"/>
      <c r="C32" s="62"/>
      <c r="D32" s="62"/>
      <c r="E32" s="62"/>
    </row>
  </sheetData>
  <mergeCells count="1">
    <mergeCell ref="B1:L1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4"/>
  <sheetViews>
    <sheetView tabSelected="1" topLeftCell="A13" workbookViewId="0">
      <selection activeCell="G35" sqref="G35"/>
    </sheetView>
  </sheetViews>
  <sheetFormatPr defaultRowHeight="15"/>
  <cols>
    <col min="2" max="2" width="20" style="1" customWidth="1"/>
    <col min="3" max="3" width="17.42578125" customWidth="1"/>
    <col min="5" max="5" width="29.140625" customWidth="1"/>
    <col min="6" max="6" width="10.28515625" customWidth="1"/>
    <col min="7" max="7" width="37" customWidth="1"/>
    <col min="8" max="8" width="10.28515625" customWidth="1"/>
    <col min="10" max="10" width="9.140625" style="1"/>
    <col min="12" max="12" width="19.7109375" style="6" customWidth="1"/>
  </cols>
  <sheetData>
    <row r="3" spans="2:12" ht="18.75">
      <c r="B3" s="56"/>
      <c r="C3" s="69" t="s">
        <v>49</v>
      </c>
      <c r="D3" s="69"/>
      <c r="E3" s="69"/>
      <c r="F3" s="69"/>
      <c r="G3" s="69"/>
      <c r="H3" s="69"/>
      <c r="I3" s="69"/>
      <c r="J3" s="69"/>
      <c r="K3" s="69"/>
      <c r="L3" s="69"/>
    </row>
    <row r="4" spans="2:12" ht="39" thickBot="1">
      <c r="B4" s="49" t="s">
        <v>75</v>
      </c>
      <c r="C4" s="50" t="s">
        <v>52</v>
      </c>
      <c r="D4" s="51" t="s">
        <v>44</v>
      </c>
      <c r="E4" s="52" t="s">
        <v>43</v>
      </c>
      <c r="F4" s="51" t="s">
        <v>51</v>
      </c>
      <c r="G4" s="51" t="s">
        <v>39</v>
      </c>
      <c r="H4" s="51" t="s">
        <v>66</v>
      </c>
      <c r="I4" s="51" t="s">
        <v>65</v>
      </c>
      <c r="J4" s="53" t="s">
        <v>88</v>
      </c>
      <c r="K4" s="54" t="s">
        <v>59</v>
      </c>
      <c r="L4" s="55" t="s">
        <v>62</v>
      </c>
    </row>
    <row r="5" spans="2:12" ht="15.75" thickBot="1">
      <c r="B5" s="48"/>
      <c r="C5" s="46" t="s">
        <v>20</v>
      </c>
      <c r="D5" s="27" t="s">
        <v>21</v>
      </c>
      <c r="E5" s="27" t="s">
        <v>70</v>
      </c>
      <c r="F5" s="27" t="s">
        <v>37</v>
      </c>
      <c r="G5" s="27" t="s">
        <v>53</v>
      </c>
      <c r="H5" s="27">
        <v>6</v>
      </c>
      <c r="I5" s="30">
        <v>2</v>
      </c>
      <c r="J5" s="30">
        <f>I5*14</f>
        <v>28</v>
      </c>
      <c r="K5" s="64"/>
      <c r="L5" s="36">
        <f>J5*K5</f>
        <v>0</v>
      </c>
    </row>
    <row r="6" spans="2:12" ht="15.75" thickBot="1">
      <c r="B6" s="48"/>
      <c r="C6" s="46" t="s">
        <v>22</v>
      </c>
      <c r="D6" s="27" t="s">
        <v>21</v>
      </c>
      <c r="E6" s="27" t="s">
        <v>70</v>
      </c>
      <c r="F6" s="27">
        <v>360</v>
      </c>
      <c r="G6" s="27"/>
      <c r="H6" s="27">
        <v>4</v>
      </c>
      <c r="I6" s="30">
        <v>41</v>
      </c>
      <c r="J6" s="30">
        <f t="shared" ref="J6:J28" si="0">I6*14</f>
        <v>574</v>
      </c>
      <c r="K6" s="64"/>
      <c r="L6" s="36">
        <f>J6*K6</f>
        <v>0</v>
      </c>
    </row>
    <row r="7" spans="2:12" ht="15.75" thickBot="1">
      <c r="B7" s="48"/>
      <c r="C7" s="46" t="s">
        <v>23</v>
      </c>
      <c r="D7" s="27" t="s">
        <v>21</v>
      </c>
      <c r="E7" s="27" t="s">
        <v>70</v>
      </c>
      <c r="F7" s="27">
        <v>360</v>
      </c>
      <c r="G7" s="27"/>
      <c r="H7" s="27">
        <v>4</v>
      </c>
      <c r="I7" s="30">
        <v>34</v>
      </c>
      <c r="J7" s="30">
        <f t="shared" si="0"/>
        <v>476</v>
      </c>
      <c r="K7" s="64"/>
      <c r="L7" s="36">
        <f t="shared" ref="L7:L28" si="1">J7*K7</f>
        <v>0</v>
      </c>
    </row>
    <row r="8" spans="2:12" ht="15.75" thickBot="1">
      <c r="B8" s="48"/>
      <c r="C8" s="46" t="s">
        <v>24</v>
      </c>
      <c r="D8" s="27" t="s">
        <v>21</v>
      </c>
      <c r="E8" s="27" t="s">
        <v>70</v>
      </c>
      <c r="F8" s="27">
        <v>360</v>
      </c>
      <c r="G8" s="27"/>
      <c r="H8" s="27">
        <v>2</v>
      </c>
      <c r="I8" s="30">
        <v>12</v>
      </c>
      <c r="J8" s="30">
        <f t="shared" si="0"/>
        <v>168</v>
      </c>
      <c r="K8" s="64"/>
      <c r="L8" s="36">
        <f t="shared" si="1"/>
        <v>0</v>
      </c>
    </row>
    <row r="9" spans="2:12" ht="15.75" thickBot="1">
      <c r="B9" s="48"/>
      <c r="C9" s="46" t="s">
        <v>25</v>
      </c>
      <c r="D9" s="27" t="s">
        <v>21</v>
      </c>
      <c r="E9" s="27" t="s">
        <v>70</v>
      </c>
      <c r="F9" s="27">
        <v>360</v>
      </c>
      <c r="G9" s="27"/>
      <c r="H9" s="27">
        <v>2</v>
      </c>
      <c r="I9" s="30">
        <v>7</v>
      </c>
      <c r="J9" s="30">
        <f t="shared" si="0"/>
        <v>98</v>
      </c>
      <c r="K9" s="64"/>
      <c r="L9" s="36">
        <f t="shared" si="1"/>
        <v>0</v>
      </c>
    </row>
    <row r="10" spans="2:12" ht="15.75" thickBot="1">
      <c r="B10" s="48"/>
      <c r="C10" s="46" t="s">
        <v>26</v>
      </c>
      <c r="D10" s="27" t="s">
        <v>21</v>
      </c>
      <c r="E10" s="27" t="s">
        <v>70</v>
      </c>
      <c r="F10" s="27">
        <v>360</v>
      </c>
      <c r="G10" s="27"/>
      <c r="H10" s="27">
        <v>4</v>
      </c>
      <c r="I10" s="30">
        <v>12</v>
      </c>
      <c r="J10" s="30">
        <f t="shared" si="0"/>
        <v>168</v>
      </c>
      <c r="K10" s="64"/>
      <c r="L10" s="36">
        <f t="shared" si="1"/>
        <v>0</v>
      </c>
    </row>
    <row r="11" spans="2:12" ht="15.75" thickBot="1">
      <c r="B11" s="48"/>
      <c r="C11" s="46" t="s">
        <v>27</v>
      </c>
      <c r="D11" s="27" t="s">
        <v>21</v>
      </c>
      <c r="E11" s="27" t="s">
        <v>70</v>
      </c>
      <c r="F11" s="27">
        <v>360</v>
      </c>
      <c r="G11" s="27"/>
      <c r="H11" s="27">
        <v>8</v>
      </c>
      <c r="I11" s="30">
        <v>2</v>
      </c>
      <c r="J11" s="30">
        <f t="shared" si="0"/>
        <v>28</v>
      </c>
      <c r="K11" s="64"/>
      <c r="L11" s="36">
        <f t="shared" si="1"/>
        <v>0</v>
      </c>
    </row>
    <row r="12" spans="2:12" ht="15.75" thickBot="1">
      <c r="B12" s="48"/>
      <c r="C12" s="46" t="s">
        <v>28</v>
      </c>
      <c r="D12" s="27" t="s">
        <v>21</v>
      </c>
      <c r="E12" s="27" t="s">
        <v>70</v>
      </c>
      <c r="F12" s="27">
        <v>360</v>
      </c>
      <c r="G12" s="27" t="s">
        <v>53</v>
      </c>
      <c r="H12" s="27">
        <v>6</v>
      </c>
      <c r="I12" s="30">
        <v>2</v>
      </c>
      <c r="J12" s="30">
        <f t="shared" si="0"/>
        <v>28</v>
      </c>
      <c r="K12" s="64"/>
      <c r="L12" s="36">
        <f t="shared" si="1"/>
        <v>0</v>
      </c>
    </row>
    <row r="13" spans="2:12" ht="15.75" thickBot="1">
      <c r="B13" s="48"/>
      <c r="C13" s="46" t="s">
        <v>29</v>
      </c>
      <c r="D13" s="27" t="s">
        <v>12</v>
      </c>
      <c r="E13" s="27" t="s">
        <v>70</v>
      </c>
      <c r="F13" s="27" t="s">
        <v>35</v>
      </c>
      <c r="G13" s="27"/>
      <c r="H13" s="27">
        <v>6</v>
      </c>
      <c r="I13" s="30">
        <v>42</v>
      </c>
      <c r="J13" s="30">
        <f t="shared" si="0"/>
        <v>588</v>
      </c>
      <c r="K13" s="64"/>
      <c r="L13" s="36">
        <f t="shared" si="1"/>
        <v>0</v>
      </c>
    </row>
    <row r="14" spans="2:12" ht="15.75" thickBot="1">
      <c r="B14" s="48"/>
      <c r="C14" s="46" t="s">
        <v>30</v>
      </c>
      <c r="D14" s="27" t="s">
        <v>12</v>
      </c>
      <c r="E14" s="27" t="s">
        <v>70</v>
      </c>
      <c r="F14" s="27" t="s">
        <v>35</v>
      </c>
      <c r="G14" s="27"/>
      <c r="H14" s="27">
        <v>6</v>
      </c>
      <c r="I14" s="30">
        <v>35</v>
      </c>
      <c r="J14" s="30">
        <f t="shared" si="0"/>
        <v>490</v>
      </c>
      <c r="K14" s="64"/>
      <c r="L14" s="36">
        <f t="shared" si="1"/>
        <v>0</v>
      </c>
    </row>
    <row r="15" spans="2:12" ht="15.75" thickBot="1">
      <c r="B15" s="48"/>
      <c r="C15" s="46" t="s">
        <v>31</v>
      </c>
      <c r="D15" s="27" t="s">
        <v>12</v>
      </c>
      <c r="E15" s="27" t="s">
        <v>70</v>
      </c>
      <c r="F15" s="27" t="s">
        <v>35</v>
      </c>
      <c r="G15" s="27"/>
      <c r="H15" s="27">
        <v>2</v>
      </c>
      <c r="I15" s="30">
        <v>6</v>
      </c>
      <c r="J15" s="30">
        <f t="shared" si="0"/>
        <v>84</v>
      </c>
      <c r="K15" s="64"/>
      <c r="L15" s="36">
        <f t="shared" si="1"/>
        <v>0</v>
      </c>
    </row>
    <row r="16" spans="2:12" ht="15.75" thickBot="1">
      <c r="B16" s="48"/>
      <c r="C16" s="46" t="s">
        <v>32</v>
      </c>
      <c r="D16" s="27" t="s">
        <v>12</v>
      </c>
      <c r="E16" s="27" t="s">
        <v>70</v>
      </c>
      <c r="F16" s="27" t="s">
        <v>35</v>
      </c>
      <c r="G16" s="27"/>
      <c r="H16" s="27">
        <v>3</v>
      </c>
      <c r="I16" s="30">
        <v>4</v>
      </c>
      <c r="J16" s="30">
        <f t="shared" si="0"/>
        <v>56</v>
      </c>
      <c r="K16" s="64"/>
      <c r="L16" s="36">
        <f t="shared" si="1"/>
        <v>0</v>
      </c>
    </row>
    <row r="17" spans="2:14" ht="15.75" thickBot="1">
      <c r="B17" s="48"/>
      <c r="C17" s="46" t="s">
        <v>33</v>
      </c>
      <c r="D17" s="27" t="s">
        <v>12</v>
      </c>
      <c r="E17" s="27" t="s">
        <v>70</v>
      </c>
      <c r="F17" s="27" t="s">
        <v>35</v>
      </c>
      <c r="G17" s="27"/>
      <c r="H17" s="27">
        <v>6</v>
      </c>
      <c r="I17" s="30">
        <v>16</v>
      </c>
      <c r="J17" s="30">
        <f t="shared" si="0"/>
        <v>224</v>
      </c>
      <c r="K17" s="64"/>
      <c r="L17" s="36">
        <f t="shared" si="1"/>
        <v>0</v>
      </c>
    </row>
    <row r="18" spans="2:14" ht="15.75" thickBot="1">
      <c r="B18" s="48"/>
      <c r="C18" s="46" t="s">
        <v>34</v>
      </c>
      <c r="D18" s="27" t="s">
        <v>12</v>
      </c>
      <c r="E18" s="27" t="s">
        <v>70</v>
      </c>
      <c r="F18" s="27" t="s">
        <v>35</v>
      </c>
      <c r="G18" s="27"/>
      <c r="H18" s="27">
        <v>8</v>
      </c>
      <c r="I18" s="30">
        <v>2</v>
      </c>
      <c r="J18" s="30">
        <f t="shared" si="0"/>
        <v>28</v>
      </c>
      <c r="K18" s="64"/>
      <c r="L18" s="36">
        <f t="shared" si="1"/>
        <v>0</v>
      </c>
    </row>
    <row r="19" spans="2:14" ht="32.25" customHeight="1" thickBot="1">
      <c r="B19" s="48"/>
      <c r="C19" s="47" t="s">
        <v>11</v>
      </c>
      <c r="D19" s="31" t="s">
        <v>12</v>
      </c>
      <c r="E19" s="27" t="s">
        <v>70</v>
      </c>
      <c r="F19" s="31">
        <v>96</v>
      </c>
      <c r="G19" s="37" t="s">
        <v>40</v>
      </c>
      <c r="H19" s="37" t="s">
        <v>67</v>
      </c>
      <c r="I19" s="38">
        <v>1</v>
      </c>
      <c r="J19" s="30">
        <f t="shared" si="0"/>
        <v>14</v>
      </c>
      <c r="K19" s="64"/>
      <c r="L19" s="36">
        <f t="shared" si="1"/>
        <v>0</v>
      </c>
      <c r="N19" s="21"/>
    </row>
    <row r="20" spans="2:14" ht="34.5" customHeight="1" thickBot="1">
      <c r="B20" s="48"/>
      <c r="C20" s="47" t="s">
        <v>13</v>
      </c>
      <c r="D20" s="31" t="s">
        <v>12</v>
      </c>
      <c r="E20" s="27" t="s">
        <v>70</v>
      </c>
      <c r="F20" s="31">
        <v>96</v>
      </c>
      <c r="G20" s="37" t="s">
        <v>40</v>
      </c>
      <c r="H20" s="37" t="s">
        <v>67</v>
      </c>
      <c r="I20" s="38">
        <v>7</v>
      </c>
      <c r="J20" s="30">
        <f t="shared" si="0"/>
        <v>98</v>
      </c>
      <c r="K20" s="64"/>
      <c r="L20" s="36">
        <f t="shared" si="1"/>
        <v>0</v>
      </c>
      <c r="N20" s="21"/>
    </row>
    <row r="21" spans="2:14" ht="15.75" customHeight="1" thickBot="1">
      <c r="B21" s="48">
        <v>299981</v>
      </c>
      <c r="C21" s="47" t="s">
        <v>76</v>
      </c>
      <c r="D21" s="31" t="s">
        <v>15</v>
      </c>
      <c r="E21" s="27" t="s">
        <v>70</v>
      </c>
      <c r="F21" s="31"/>
      <c r="G21" s="37"/>
      <c r="H21" s="37">
        <v>5</v>
      </c>
      <c r="I21" s="38">
        <v>5</v>
      </c>
      <c r="J21" s="30">
        <f t="shared" si="0"/>
        <v>70</v>
      </c>
      <c r="K21" s="64"/>
      <c r="L21" s="36">
        <f t="shared" si="1"/>
        <v>0</v>
      </c>
      <c r="N21" s="21"/>
    </row>
    <row r="22" spans="2:14" ht="15.75" customHeight="1" thickBot="1">
      <c r="B22" s="48">
        <v>299982</v>
      </c>
      <c r="C22" s="47" t="s">
        <v>77</v>
      </c>
      <c r="D22" s="31" t="s">
        <v>15</v>
      </c>
      <c r="E22" s="27" t="s">
        <v>70</v>
      </c>
      <c r="F22" s="31"/>
      <c r="G22" s="37"/>
      <c r="H22" s="37">
        <v>5</v>
      </c>
      <c r="I22" s="38">
        <v>6</v>
      </c>
      <c r="J22" s="30">
        <f t="shared" si="0"/>
        <v>84</v>
      </c>
      <c r="K22" s="64"/>
      <c r="L22" s="36">
        <f t="shared" si="1"/>
        <v>0</v>
      </c>
      <c r="N22" s="21"/>
    </row>
    <row r="23" spans="2:14" ht="15.75" customHeight="1" thickBot="1">
      <c r="B23" s="48"/>
      <c r="C23" s="47" t="s">
        <v>78</v>
      </c>
      <c r="D23" s="31" t="s">
        <v>21</v>
      </c>
      <c r="E23" s="27" t="s">
        <v>70</v>
      </c>
      <c r="F23" s="31"/>
      <c r="G23" s="37"/>
      <c r="H23" s="37">
        <v>4</v>
      </c>
      <c r="I23" s="38">
        <v>1</v>
      </c>
      <c r="J23" s="30">
        <f t="shared" si="0"/>
        <v>14</v>
      </c>
      <c r="K23" s="64"/>
      <c r="L23" s="36">
        <f t="shared" si="1"/>
        <v>0</v>
      </c>
      <c r="N23" s="21"/>
    </row>
    <row r="24" spans="2:14" ht="15.75" customHeight="1" thickBot="1">
      <c r="B24" s="48"/>
      <c r="C24" s="47" t="s">
        <v>79</v>
      </c>
      <c r="D24" s="31" t="s">
        <v>21</v>
      </c>
      <c r="E24" s="27" t="s">
        <v>70</v>
      </c>
      <c r="F24" s="31"/>
      <c r="G24" s="37"/>
      <c r="H24" s="37">
        <v>5</v>
      </c>
      <c r="I24" s="38">
        <v>1</v>
      </c>
      <c r="J24" s="30">
        <f t="shared" si="0"/>
        <v>14</v>
      </c>
      <c r="K24" s="64"/>
      <c r="L24" s="36">
        <f t="shared" si="1"/>
        <v>0</v>
      </c>
      <c r="N24" s="21"/>
    </row>
    <row r="25" spans="2:14" ht="15.75" customHeight="1" thickBot="1">
      <c r="B25" s="48"/>
      <c r="C25" s="47" t="s">
        <v>81</v>
      </c>
      <c r="D25" s="31" t="s">
        <v>21</v>
      </c>
      <c r="E25" s="27" t="s">
        <v>70</v>
      </c>
      <c r="F25" s="31"/>
      <c r="G25" s="37"/>
      <c r="H25" s="37">
        <v>4</v>
      </c>
      <c r="I25" s="38">
        <v>1</v>
      </c>
      <c r="J25" s="30">
        <f t="shared" si="0"/>
        <v>14</v>
      </c>
      <c r="K25" s="64"/>
      <c r="L25" s="36">
        <f t="shared" si="1"/>
        <v>0</v>
      </c>
      <c r="N25" s="21"/>
    </row>
    <row r="26" spans="2:14" ht="15.75" customHeight="1" thickBot="1">
      <c r="B26" s="48"/>
      <c r="C26" s="47" t="s">
        <v>85</v>
      </c>
      <c r="D26" s="31" t="s">
        <v>21</v>
      </c>
      <c r="E26" s="27" t="s">
        <v>70</v>
      </c>
      <c r="F26" s="31"/>
      <c r="G26" s="37"/>
      <c r="H26" s="37">
        <v>7</v>
      </c>
      <c r="I26" s="38">
        <v>1</v>
      </c>
      <c r="J26" s="30">
        <f t="shared" si="0"/>
        <v>14</v>
      </c>
      <c r="K26" s="64"/>
      <c r="L26" s="36">
        <f t="shared" si="1"/>
        <v>0</v>
      </c>
      <c r="N26" s="21"/>
    </row>
    <row r="27" spans="2:14" ht="15.75" customHeight="1" thickBot="1">
      <c r="B27" s="48"/>
      <c r="C27" s="47" t="s">
        <v>82</v>
      </c>
      <c r="D27" s="31" t="s">
        <v>21</v>
      </c>
      <c r="E27" s="27" t="s">
        <v>70</v>
      </c>
      <c r="F27" s="31"/>
      <c r="G27" s="37"/>
      <c r="H27" s="37">
        <v>2</v>
      </c>
      <c r="I27" s="38">
        <v>1</v>
      </c>
      <c r="J27" s="30">
        <f t="shared" si="0"/>
        <v>14</v>
      </c>
      <c r="K27" s="64"/>
      <c r="L27" s="36">
        <f t="shared" si="1"/>
        <v>0</v>
      </c>
      <c r="N27" s="21"/>
    </row>
    <row r="28" spans="2:14" ht="15.75" customHeight="1" thickBot="1">
      <c r="B28" s="48"/>
      <c r="C28" s="47" t="s">
        <v>80</v>
      </c>
      <c r="D28" s="31" t="s">
        <v>21</v>
      </c>
      <c r="E28" s="27" t="s">
        <v>70</v>
      </c>
      <c r="F28" s="31"/>
      <c r="G28" s="37"/>
      <c r="H28" s="37">
        <v>4</v>
      </c>
      <c r="I28" s="38">
        <v>2</v>
      </c>
      <c r="J28" s="30">
        <f t="shared" si="0"/>
        <v>28</v>
      </c>
      <c r="K28" s="64"/>
      <c r="L28" s="36">
        <f t="shared" si="1"/>
        <v>0</v>
      </c>
      <c r="N28" s="21"/>
    </row>
    <row r="29" spans="2:14" ht="15.75" thickBot="1">
      <c r="B29" s="48"/>
      <c r="C29" s="46"/>
      <c r="D29" s="32" t="s">
        <v>19</v>
      </c>
      <c r="E29" s="27"/>
      <c r="F29" s="27"/>
      <c r="G29" s="27"/>
      <c r="H29" s="27" t="s">
        <v>67</v>
      </c>
      <c r="I29" s="33">
        <f>SUM(I5:I28)</f>
        <v>243</v>
      </c>
      <c r="J29" s="30">
        <f>I29*14</f>
        <v>3402</v>
      </c>
      <c r="K29" s="36"/>
      <c r="L29" s="26">
        <f>SUM(L5:L28)</f>
        <v>0</v>
      </c>
    </row>
    <row r="30" spans="2:14" ht="15.75" thickBot="1">
      <c r="B30" s="35"/>
      <c r="C30" s="39"/>
      <c r="D30" s="39"/>
      <c r="E30" s="39"/>
      <c r="F30" s="39"/>
      <c r="G30" s="39"/>
      <c r="H30" s="39"/>
      <c r="I30" s="39"/>
      <c r="J30" s="40"/>
      <c r="K30" s="41"/>
      <c r="L30" s="42"/>
    </row>
    <row r="31" spans="2:14" ht="15.75" thickBot="1">
      <c r="B31" s="48"/>
      <c r="C31" s="70" t="s">
        <v>55</v>
      </c>
      <c r="D31" s="70"/>
      <c r="E31" s="70"/>
      <c r="F31" s="70"/>
      <c r="G31" s="70"/>
      <c r="H31" s="70"/>
      <c r="I31" s="70"/>
      <c r="J31" s="43"/>
      <c r="K31" s="44"/>
      <c r="L31" s="45"/>
    </row>
    <row r="32" spans="2:14" ht="26.25" thickBot="1">
      <c r="B32" s="48"/>
      <c r="C32" s="46" t="s">
        <v>52</v>
      </c>
      <c r="D32" s="28" t="s">
        <v>44</v>
      </c>
      <c r="E32" s="28" t="s">
        <v>56</v>
      </c>
      <c r="F32" s="28" t="s">
        <v>51</v>
      </c>
      <c r="G32" s="28" t="s">
        <v>39</v>
      </c>
      <c r="H32" s="28" t="s">
        <v>67</v>
      </c>
      <c r="I32" s="27" t="s">
        <v>50</v>
      </c>
      <c r="J32" s="29" t="s">
        <v>64</v>
      </c>
      <c r="K32" s="22" t="s">
        <v>59</v>
      </c>
      <c r="L32" s="25" t="s">
        <v>62</v>
      </c>
    </row>
    <row r="33" spans="2:14" ht="15.75" thickBot="1">
      <c r="B33" s="48">
        <v>600122</v>
      </c>
      <c r="C33" s="46" t="s">
        <v>83</v>
      </c>
      <c r="D33" s="28" t="s">
        <v>21</v>
      </c>
      <c r="E33" s="27" t="s">
        <v>47</v>
      </c>
      <c r="F33" s="28" t="s">
        <v>47</v>
      </c>
      <c r="G33" s="28" t="s">
        <v>84</v>
      </c>
      <c r="H33" s="28" t="s">
        <v>67</v>
      </c>
      <c r="I33" s="30">
        <v>1</v>
      </c>
      <c r="J33" s="30">
        <f>I33*2</f>
        <v>2</v>
      </c>
      <c r="K33" s="64"/>
      <c r="L33" s="36">
        <f t="shared" ref="L33:L34" si="2">J33*K33</f>
        <v>0</v>
      </c>
    </row>
    <row r="34" spans="2:14" ht="40.5" customHeight="1" thickBot="1">
      <c r="B34" s="48"/>
      <c r="C34" s="46" t="s">
        <v>18</v>
      </c>
      <c r="D34" s="28" t="s">
        <v>47</v>
      </c>
      <c r="E34" s="27" t="s">
        <v>46</v>
      </c>
      <c r="F34" s="28" t="s">
        <v>47</v>
      </c>
      <c r="G34" s="28" t="s">
        <v>95</v>
      </c>
      <c r="H34" s="28" t="s">
        <v>67</v>
      </c>
      <c r="I34" s="30">
        <v>40</v>
      </c>
      <c r="J34" s="30">
        <f>I34*14</f>
        <v>560</v>
      </c>
      <c r="K34" s="64"/>
      <c r="L34" s="36">
        <f t="shared" si="2"/>
        <v>0</v>
      </c>
    </row>
    <row r="35" spans="2:14" ht="15.75" thickBot="1">
      <c r="B35" s="48"/>
      <c r="C35" s="46"/>
      <c r="D35" s="32" t="s">
        <v>19</v>
      </c>
      <c r="E35" s="27"/>
      <c r="F35" s="27"/>
      <c r="G35" s="27"/>
      <c r="H35" s="28" t="s">
        <v>67</v>
      </c>
      <c r="I35" s="33">
        <f>SUM(I33:I34)</f>
        <v>41</v>
      </c>
      <c r="J35" s="30">
        <f>I35*14</f>
        <v>574</v>
      </c>
      <c r="K35" s="36"/>
      <c r="L35" s="26">
        <f>SUM(L33:L34)</f>
        <v>0</v>
      </c>
    </row>
    <row r="36" spans="2:14">
      <c r="K36" s="21"/>
      <c r="L36" s="24"/>
      <c r="N36" s="21"/>
    </row>
    <row r="37" spans="2:14">
      <c r="K37" s="21"/>
      <c r="L37" s="24"/>
    </row>
    <row r="38" spans="2:14">
      <c r="G38" s="19" t="s">
        <v>54</v>
      </c>
      <c r="H38" s="19"/>
      <c r="I38" s="23">
        <f>I29+I35</f>
        <v>284</v>
      </c>
      <c r="J38" s="59">
        <f>J29+J35</f>
        <v>3976</v>
      </c>
      <c r="K38" s="60"/>
      <c r="L38" s="61">
        <f>L29+L35</f>
        <v>0</v>
      </c>
    </row>
    <row r="39" spans="2:14">
      <c r="C39" s="3" t="s">
        <v>58</v>
      </c>
      <c r="D39" s="5"/>
      <c r="E39" s="5"/>
    </row>
    <row r="41" spans="2:14">
      <c r="C41" s="2" t="s">
        <v>71</v>
      </c>
      <c r="I41" s="71" t="s">
        <v>63</v>
      </c>
      <c r="J41" s="71"/>
      <c r="K41" s="71"/>
      <c r="L41" s="71"/>
    </row>
    <row r="44" spans="2:14">
      <c r="C44" s="62" t="s">
        <v>90</v>
      </c>
    </row>
  </sheetData>
  <mergeCells count="3">
    <mergeCell ref="C3:L3"/>
    <mergeCell ref="C31:I31"/>
    <mergeCell ref="I41:L41"/>
  </mergeCells>
  <printOptions gridLines="1"/>
  <pageMargins left="0.19685039370078741" right="0.19685039370078741" top="0.19685039370078741" bottom="0.15748031496062992" header="0.31496062992125984" footer="0.31496062992125984"/>
  <pageSetup paperSize="9" scale="6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F13" sqref="F13"/>
    </sheetView>
  </sheetViews>
  <sheetFormatPr defaultRowHeight="15"/>
  <cols>
    <col min="2" max="2" width="36.5703125" customWidth="1"/>
    <col min="3" max="3" width="26" customWidth="1"/>
  </cols>
  <sheetData>
    <row r="2" spans="2:3" ht="18.75">
      <c r="B2" s="65" t="s">
        <v>91</v>
      </c>
    </row>
    <row r="4" spans="2:3">
      <c r="B4" s="66" t="s">
        <v>92</v>
      </c>
      <c r="C4" s="67">
        <f>'Rámové filtry'!L25</f>
        <v>0</v>
      </c>
    </row>
    <row r="5" spans="2:3">
      <c r="B5" s="66" t="s">
        <v>93</v>
      </c>
      <c r="C5" s="67">
        <f>'Kapsové filtry'!L38</f>
        <v>0</v>
      </c>
    </row>
    <row r="6" spans="2:3" ht="15.75" thickBot="1"/>
    <row r="7" spans="2:3">
      <c r="B7" s="72" t="s">
        <v>94</v>
      </c>
      <c r="C7" s="74">
        <f>SUM(C4:C5)</f>
        <v>0</v>
      </c>
    </row>
    <row r="8" spans="2:3" ht="31.5" customHeight="1" thickBot="1">
      <c r="B8" s="73"/>
      <c r="C8" s="75"/>
    </row>
  </sheetData>
  <mergeCells count="2">
    <mergeCell ref="B7:B8"/>
    <mergeCell ref="C7:C8"/>
  </mergeCells>
  <pageMargins left="0.7" right="0.7" top="0.78740157499999996" bottom="0.78740157499999996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WvbxgvbicxU1lguD2HkiyS/0SGI=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+t/y5d6mhkvWlhW8KdXKGaeBj7E=</DigestValue>
    </Reference>
  </SignedInfo>
  <SignatureValue>iUdYbh37+ID5u0vcQpmR9K7Lvu/19AMfJot+f29mHwP5NtHlgPi5aRfduz66aBc/DpMeAv2SWCyy
mUvTFVOR7aURmzZX4TzURmdTXiPfhzgAY431pa/u/VlPOXp32z9G9JvJqCrliC2AosqZP2cEMkGv
z90T8Ne33B11uYwcNh9QYAR9RcnPXRTmsi7fzXuVGlM0vPLtt8ZQCGuzaxVbuzd5ajxNOM8bw54o
HHvt2Vh8BR7WwAVTaAPJppMAHLZfhdYQ33wtjv9awk6e1oB+v9ZyME9BCP+PwB/o+4W1C1JoUja1
7ODavgoD4/njAKsCetQ/ogGLGFns1hODfvEsbA==</SignatureValue>
  <KeyInfo>
    <X509Data>
      <X509Certificate>MIIHLTCCBhWgAwIBAgIDHOQHMA0GCSqGSIb3DQEBCwUAMF8xCzAJBgNVBAYTAkNaMSwwKgYDVQQK
DCPEjGVza8OhIHBvxaF0YSwgcy5wLiBbScSMIDQ3MTE0OTgzXTEiMCAGA1UEAxMZUG9zdFNpZ251
bSBRdWFsaWZpZWQgQ0EgMjAeFw0xNTExMjQxNDA5MTJaFw0xNjEyMTMxNDA5MTJaMIIBAjELMAkG
A1UEBhMCQ1oxRzBFBgNVBAoMPkFybcOhZG7DrSBTZXJ2aXNuw60sIHDFmcOtc3DEm3Zrb3bDoSBv
cmdhbml6YWNlIFtJxIwgNjA0NjA1ODBdMTgwNgYDVQQLDC9Bcm3DoWRuw60gU2VydmlzbsOtLCBw
xZnDrXNwxJt2a292w6Egb3JnYW5pemFjZTEQMA4GA1UECxMHUEVSMTUwMzEhMB8GA1UEAwwYQmNB
LiBKYW5hIEtvcnnEjcOhbmtvdsOhMRAwDgYDVQQFEwdQNDIyNDg5MSkwJwYDVQQMDCByZWZlcmVu
dCBha3ZpemnEjW7DrWhvIMWZw616ZW7DrTCCASIwDQYJKoZIhvcNAQEBBQADggEPADCCAQoCggEB
ALU+zupKPq799H/i1aGUtz7dWKtaNmpFzcGr+hlPFwFyoyqahakNtksIOw2uhU+qaEva+IhoFAg6
smGBaU7aPhT8Kk+sxCicP08+0O6i12MEb/woiblOMtySJ8h2Y7yPCgljiv6HQXnnmS36tfpM/c0V
W7gEckbBDl0AoFVuUd4+prPjLMASfEs/bTt9PzQc82jAzZd9lnJQ6uH+h9LhbsaiYCs9xEbkyzTb
rec7xSN22eeexPL30mcDHraaHFLJE7lNSxTZ+cpN0aNmyjGQEX0Er68i7JdtwG5Aq/Cmqlv7KyO4
qoaQukK+etPOdkTZRBCH3XxIv8kFYOymNPooZecCAwEAAaOCA0swggNHMEoGA1UdEQRDMEGBGWph
bmEua29yeWNhbmtvdmFAYXMtcG8uY3qgGQYJKwYBBAHcGQIBoAwTCjE1ODQ1NzMzNzWgCQYDVQQN
oAITADCCAQ4GA1UdIASCAQUwggEBMIH+BglngQYBBAEHgiwwgfAwgccGCCsGAQUFBwICMIG6GoG3
VGVudG8ga3ZhbGlmaWtvdmFueSBjZXJ0aWZpa2F0IGJ5bCB2eWRhbiBwb2RsZSB6YWtvbmEgMjI3
LzIwMDBTYi4gYSBuYXZhem55Y2ggcHJlZHBpc3UuL1RoaXMgcXVhbGlmaWVkIGNlcnRpZmljYXRl
IHdhcyBpc3N1ZWQgYWNjb3JkaW5nIHRvIExhdyBObyAyMjcvMjAwMENvbGwuIGFuZCByZWxhdGVk
IHJlZ3VsYXRpb25zMCQGCCsGAQUFBwIBFhhodHRwOi8vd3d3LnBvc3RzaWdudW0uY3owGAYIKwYB
BQUHAQMEDDAKMAgGBgQAjkYBATCByAYIKwYBBQUHAQEEgbswgbgwOwYIKwYBBQUHMAKGL2h0dHA6
Ly93d3cucG9zdHNpZ251bS5jei9jcnQvcHNxdWFsaWZpZWRjYTIuY3J0MDwGCCsGAQUFBzAChjBo
dHRwOi8vd3d3Mi5wb3N0c2lnbnVtLmN6L2NydC9wc3F1YWxpZmllZGNhMi5jcnQwOwYIKwYBBQUH
MAKGL2h0dHA6Ly9wb3N0c2lnbnVtLnR0Yy5jei9jcnQvcHNxdWFsaWZpZWRjYTIuY3J0MA4GA1Ud
DwEB/wQEAwIF4DAfBgNVHSMEGDAWgBSJ6EzfiyY5PtckLhIOeufmJ+XWlzCBsQYDVR0fBIGpMIGm
MDWgM6Axhi9odHRwOi8vd3d3LnBvc3RzaWdudW0uY3ovY3JsL3BzcXVhbGlmaWVkY2EyLmNybDA2
oDSgMoYwaHR0cDovL3d3dzIucG9zdHNpZ251bS5jei9jcmwvcHNxdWFsaWZpZWRjYTIuY3JsMDWg
M6Axhi9odHRwOi8vcG9zdHNpZ251bS50dGMuY3ovY3JsL3BzcXVhbGlmaWVkY2EyLmNybDAdBgNV
HQ4EFgQUm+gDePwHngm0VmOyz3oO5MzlCtYwDQYJKoZIhvcNAQELBQADggEBAJ4mmLxA2buIkTMI
3UUuwpQiIwXdVkJS7NFdICN2haSwJy3xPWUxcniyr3WJaKRe+mOgsBT5IhY2v3Xv+JMgvnW//QmD
UecsIbLyw9+8Rnk0wm0HlfSQbKFlOPT55jJeb4Ew7UwOliGljIz/4njGmzMGSk20Z0Km/bqIo3hq
Vu/SLs200aQVDJvhG1jE83VJNcJLMTlieXsomQLMZnc1kpsO/y7Smc/OIhhGv5tx3GDbT4cFLN4h
0uXdtam2vUma5nutjDgtCX+jbr5K4KX7e/Rl90e/Cg93LkEM15mI7exFVn7MXDRY/bteaartpmoz
003cQ+M3X1f3DgGCWEkgKZ0=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LOBEIR4gcbvQQmtBqBDUEUA+REY=</DigestValue>
      </Reference>
      <Reference URI="/xl/worksheets/sheet1.xml?ContentType=application/vnd.openxmlformats-officedocument.spreadsheetml.worksheet+xml">
        <DigestMethod Algorithm="http://www.w3.org/2000/09/xmldsig#sha1"/>
        <DigestValue>P+euXjIHAtDHrMMQbN3+FzRkOM0=</DigestValue>
      </Reference>
      <Reference URI="/xl/styles.xml?ContentType=application/vnd.openxmlformats-officedocument.spreadsheetml.styles+xml">
        <DigestMethod Algorithm="http://www.w3.org/2000/09/xmldsig#sha1"/>
        <DigestValue>nWGaFxl5jmjjNgbfx3EjW33uaoE=</DigestValue>
      </Reference>
      <Reference URI="/xl/sharedStrings.xml?ContentType=application/vnd.openxmlformats-officedocument.spreadsheetml.sharedStrings+xml">
        <DigestMethod Algorithm="http://www.w3.org/2000/09/xmldsig#sha1"/>
        <DigestValue>DG1nHqp63nbvAZS/xd/G8iWThbg=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I644OkvSfbyvEcbCy4K4M0v8+AY=</DigestValue>
      </Reference>
      <Reference URI="/xl/calcChain.xml?ContentType=application/vnd.openxmlformats-officedocument.spreadsheetml.calcChain+xml">
        <DigestMethod Algorithm="http://www.w3.org/2000/09/xmldsig#sha1"/>
        <DigestValue>tqICCj7Hsl6gL6BJj4c4urTn50Y=</DigestValue>
      </Reference>
      <Reference URI="/xl/worksheets/sheet3.xml?ContentType=application/vnd.openxmlformats-officedocument.spreadsheetml.worksheet+xml">
        <DigestMethod Algorithm="http://www.w3.org/2000/09/xmldsig#sha1"/>
        <DigestValue>dvNhhbGyE/KiaIyTLQsbmCPPErk=</DigestValue>
      </Reference>
      <Reference URI="/xl/worksheets/sheet2.xml?ContentType=application/vnd.openxmlformats-officedocument.spreadsheetml.worksheet+xml">
        <DigestMethod Algorithm="http://www.w3.org/2000/09/xmldsig#sha1"/>
        <DigestValue>lRXMqj04p8em5BfW7MQXJtfvesM=</DigestValue>
      </Reference>
      <Reference URI="/xl/theme/theme1.xml?ContentType=application/vnd.openxmlformats-officedocument.theme+xml">
        <DigestMethod Algorithm="http://www.w3.org/2000/09/xmldsig#sha1"/>
        <DigestValue>SWm0CNMQs/SdtwG1mVStSZuQRZg=</DigestValue>
      </Reference>
      <Reference URI="/xl/workbook.xml?ContentType=application/vnd.openxmlformats-officedocument.spreadsheetml.sheet.main+xml">
        <DigestMethod Algorithm="http://www.w3.org/2000/09/xmldsig#sha1"/>
        <DigestValue>FST9vyIgMYoPILLWHGRQ5A0EjzM=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2016-03-24T15:04:36Z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2016-03-24T15:04:36Z</xd:SigningTime>
          <xd:SigningCertificate>
            <xd:Cert>
              <xd:CertDigest>
                <DigestMethod Algorithm="http://www.w3.org/2000/09/xmldsig#sha1"/>
                <DigestValue>EpcDv0sOE5yVXExtoFwmUmerx3E=</DigestValue>
              </xd:CertDigest>
              <xd:IssuerSerial>
                <X509IssuerName>CN=PostSignum Qualified CA 2, O="Česká pošta, s.p. [IČ 47114983]", C=CZ</X509IssuerName>
                <X509SerialNumber>1893383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Rámové filtry</vt:lpstr>
      <vt:lpstr>Kapsové filtry</vt:lpstr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bako</dc:creator>
  <cp:lastModifiedBy>Stefanskyt</cp:lastModifiedBy>
  <cp:lastPrinted>2016-03-22T12:47:25Z</cp:lastPrinted>
  <dcterms:created xsi:type="dcterms:W3CDTF">2014-11-19T08:16:52Z</dcterms:created>
  <dcterms:modified xsi:type="dcterms:W3CDTF">2016-03-23T08:46:23Z</dcterms:modified>
</cp:coreProperties>
</file>